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94\Desktop\【経営比較分析表】2019_392057_47_1718\"/>
    </mc:Choice>
  </mc:AlternateContent>
  <workbookProtection workbookAlgorithmName="SHA-512" workbookHashValue="EN6yYcRstkJbMOH8vQTNDxZxMC6qxDeMZWgl3TDpajiRyA2R0NxM+coNT36uxbR1QuNkf4cAHerBva6x6JovWw==" workbookSaltValue="DfBLZDaPnIew/U1yWIXK3g=="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<sst xmlns="http://schemas.openxmlformats.org/spreadsheetml/2006/main" count="236" uniqueCount="120">
  <si>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</si>
  <si>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</si>
  <si>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</si>
  <si>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</si>
  <si>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</si>
  <si>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</si>
  <si>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</si>
  <si>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</si>
  <si>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</si>
  <si>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</si>
  <si>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</si>
  <si>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</si>
  <si>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</si>
  <si>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</si>
  <si>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</si>
  <si>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</si>
  <si>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</si>
  <si>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</si>
  <si>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</si>
  <si>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</si>
  <si>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</si>
  <si>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</si>
  <si>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</si>
  <si>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</si>
  <si>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</si>
  <si>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</si>
  <si>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</si>
  <si>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</si>
  <si>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</si>
  <si>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</si>
  <si>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</si>
  <si>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</si>
  <si>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</si>
  <si>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</si>
  <si>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</si>
  <si>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</si>
  <si>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</si>
  <si>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</si>
  <si>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</si>
  <si>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</si>
  <si>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</si>
  <si>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</si>
  <si>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</si>
  <si>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</si>
  <si>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</si>
  <si>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</si>
  <si>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</si>
  <si>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</si>
  <si>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</si>
  <si>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</si>
  <si>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</si>
  <si>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</si>
  <si>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</si>
  <si>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</si>
  <si>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</si>
  <si>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</si>
  <si>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</si>
  <si>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</si>
  <si>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</si>
  <si>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</si>
  <si>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</si>
  <si>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</si>
  <si>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</si>
  <si>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</si>
  <si>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</si>
  <si>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</si>
  <si>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</si>
  <si>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</si>
  <si>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</si>
  <si>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</si>
  <si>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</si>
  <si>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</si>
  <si>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</si>
  <si>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</si>
  <si>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</si>
  <si>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</si>
  <si>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</si>
  <si>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</si>
  <si>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</si>
  <si>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</si>
  <si>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</si>
  <si>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</si>
  <si>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</si>
  <si>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</si>
  <si>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</si>
  <si>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</si>
  <si>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</si>
  <si>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</si>
  <si>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</si>
  <si>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</si>
  <si>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</si>
  <si>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</si>
  <si>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</si>
  <si>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</si>
  <si>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</si>
  <si>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</si>
  <si>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</si>
  <si>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</si>
  <si>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</si>
  <si>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</si>
  <si>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</si>
  <si>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</si>
  <si>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</si>
  <si>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</si>
  <si>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</si>
  <si>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</si>
  <si>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</si>
  <si>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</si>
  <si>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</si>
  <si>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</si>
  <si>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</si>
  <si>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</si>
  <si>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</si>
  <si>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</si>
  <si>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</si>
  <si>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</si>
  <si>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</si>
  <si>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末光地区の農業集落排水施設は平成１４年４月の供用開始から１７年が経過し、機械・電気等の主要な設備の老朽化が見受けられる。</t>
    <rPh sb="6" eb="8">
      <t>ノウギョウ</t>
    </rPh>
    <rPh sb="37" eb="39">
      <t>キカイ</t>
    </rPh>
    <phoneticPr fontId="4"/>
  </si>
  <si>
    <t>　施設の老朽化を原因とする維持修繕費の増加が経営を徐々に圧迫している状況であり、今後は平成２５年度に実施した施設機能診断調査に基づく計画的な修繕を進めることで、施設の長寿命化を図りつつ負担を平準化し、地区全体の汚水処理機能を維持していく必要がある。
　また、施設利用率がほぼ上限で、使用料の増加が見込めないため、使用料の確保と合わせて料金体系の見直しについても検討の必要がある。</t>
    <rPh sb="1" eb="3">
      <t>シセツ</t>
    </rPh>
    <rPh sb="4" eb="7">
      <t>ロウキュウカ</t>
    </rPh>
    <rPh sb="8" eb="10">
      <t>ゲンイン</t>
    </rPh>
    <rPh sb="13" eb="15">
      <t>イジ</t>
    </rPh>
    <rPh sb="15" eb="17">
      <t>シュウゼン</t>
    </rPh>
    <rPh sb="17" eb="18">
      <t>ヒ</t>
    </rPh>
    <rPh sb="19" eb="21">
      <t>ゾウカ</t>
    </rPh>
    <rPh sb="22" eb="24">
      <t>ケイエイ</t>
    </rPh>
    <rPh sb="50" eb="52">
      <t>ジッシ</t>
    </rPh>
    <rPh sb="66" eb="69">
      <t>ケイカクテキ</t>
    </rPh>
    <rPh sb="70" eb="72">
      <t>シュウゼン</t>
    </rPh>
    <rPh sb="73" eb="74">
      <t>スス</t>
    </rPh>
    <rPh sb="88" eb="89">
      <t>ハカ</t>
    </rPh>
    <rPh sb="92" eb="94">
      <t>フタン</t>
    </rPh>
    <rPh sb="95" eb="98">
      <t>ヘイジュンカ</t>
    </rPh>
    <rPh sb="100" eb="102">
      <t>チク</t>
    </rPh>
    <rPh sb="102" eb="104">
      <t>ゼンタイ</t>
    </rPh>
    <rPh sb="105" eb="107">
      <t>オスイ</t>
    </rPh>
    <rPh sb="107" eb="109">
      <t>ショリ</t>
    </rPh>
    <rPh sb="109" eb="111">
      <t>キノウ</t>
    </rPh>
    <rPh sb="112" eb="114">
      <t>イジ</t>
    </rPh>
    <rPh sb="118" eb="120">
      <t>ヒツヨウ</t>
    </rPh>
    <rPh sb="129" eb="131">
      <t>シセツ</t>
    </rPh>
    <rPh sb="131" eb="133">
      <t>リヨウ</t>
    </rPh>
    <rPh sb="133" eb="134">
      <t>リツ</t>
    </rPh>
    <rPh sb="137" eb="139">
      <t>ジョウゲン</t>
    </rPh>
    <rPh sb="141" eb="144">
      <t>シヨウリョウ</t>
    </rPh>
    <rPh sb="145" eb="147">
      <t>ゾウカ</t>
    </rPh>
    <rPh sb="148" eb="150">
      <t>ミコ</t>
    </rPh>
    <rPh sb="156" eb="159">
      <t>シヨウリョウ</t>
    </rPh>
    <rPh sb="160" eb="162">
      <t>カクホ</t>
    </rPh>
    <rPh sb="163" eb="164">
      <t>ア</t>
    </rPh>
    <rPh sb="167" eb="169">
      <t>リョウキン</t>
    </rPh>
    <rPh sb="169" eb="171">
      <t>タイケイ</t>
    </rPh>
    <rPh sb="172" eb="174">
      <t>ミナオ</t>
    </rPh>
    <rPh sb="180" eb="182">
      <t>ケントウ</t>
    </rPh>
    <rPh sb="183" eb="185">
      <t>ヒツヨウ</t>
    </rPh>
    <phoneticPr fontId="4"/>
  </si>
  <si>
    <t>　経費回収率はほぼ類似団体の平均値となっているが、前年比で４．８%低下しており、使用料収入が大きく変動していないことからも、消費税や施設の老朽化による維持修繕費の増加が要因として考えられる。汚水処理原価は類似団体の平均値よりも低くはなってはいるが、汚水処理に係る経費を使用料収入で賄えておらず、一般会計からの繰入に依存している状況である。
　市内の農業集落排水施設は１地区のみで、加入率は８８％、加入者の水洗化率は１００％となっており、今後の人口動向からは料金収入の増加が難しいため、適正な使用料収入の確保を図っていく。</t>
    <rPh sb="9" eb="11">
      <t>ルイジ</t>
    </rPh>
    <rPh sb="11" eb="13">
      <t>ダンタイ</t>
    </rPh>
    <rPh sb="25" eb="28">
      <t>ゼンネンヒ</t>
    </rPh>
    <rPh sb="33" eb="35">
      <t>テイカ</t>
    </rPh>
    <rPh sb="40" eb="43">
      <t>シヨウリョウ</t>
    </rPh>
    <rPh sb="43" eb="45">
      <t>シュウニュウ</t>
    </rPh>
    <rPh sb="46" eb="47">
      <t>オオ</t>
    </rPh>
    <rPh sb="49" eb="51">
      <t>ヘンドウ</t>
    </rPh>
    <rPh sb="62" eb="65">
      <t>ショウヒゼイ</t>
    </rPh>
    <rPh sb="66" eb="68">
      <t>シセツ</t>
    </rPh>
    <rPh sb="69" eb="72">
      <t>ロウキュウカ</t>
    </rPh>
    <rPh sb="75" eb="77">
      <t>イジ</t>
    </rPh>
    <rPh sb="77" eb="79">
      <t>シュウゼン</t>
    </rPh>
    <rPh sb="79" eb="80">
      <t>ヒ</t>
    </rPh>
    <rPh sb="81" eb="83">
      <t>ゾウカ</t>
    </rPh>
    <rPh sb="84" eb="86">
      <t>ヨウイン</t>
    </rPh>
    <rPh sb="89" eb="90">
      <t>カンガ</t>
    </rPh>
    <rPh sb="131" eb="133">
      <t>ケイヒ</t>
    </rPh>
    <rPh sb="163" eb="165">
      <t>ジョウキョウ</t>
    </rPh>
    <rPh sb="171" eb="173">
      <t>シナイ</t>
    </rPh>
    <rPh sb="180" eb="182">
      <t>シセツ</t>
    </rPh>
    <rPh sb="218" eb="220">
      <t>コンゴ</t>
    </rPh>
    <rPh sb="221" eb="223">
      <t>ジンコウ</t>
    </rPh>
    <rPh sb="223" eb="225">
      <t>ドウコウ</t>
    </rPh>
    <rPh sb="233" eb="235">
      <t>ゾウカ</t>
    </rPh>
    <rPh sb="236" eb="237">
      <t>ムズカ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</si>
</sst>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14-4F18-86F2-A1AD60C1D96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c:v>0.01</c:v>
                </c:pt>
                <c:pt idx="3">
                  <c:v>0.01</c:v>
                </c:pt>
                <c:pt idx="4">
                  <c:v>0.02</c:v>
                </c:pt>
              </c:numCache>
            </c:numRef>
          </c:val>
          <c:smooth val="0"/>
          <c:extLst>
            <c:ext xmlns:c16="http://schemas.microsoft.com/office/drawing/2014/chart" uri="{C3380CC4-5D6E-409C-BE32-E72D297353CC}">
              <c16:uniqueId val="{00000001-EC14-4F18-86F2-A1AD60C1D96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88.06</c:v>
                </c:pt>
                <c:pt idx="1">
                  <c:v>88.06</c:v>
                </c:pt>
                <c:pt idx="2">
                  <c:v>88.06</c:v>
                </c:pt>
                <c:pt idx="3">
                  <c:v>88.06</c:v>
                </c:pt>
                <c:pt idx="4">
                  <c:v>88.06</c:v>
                </c:pt>
              </c:numCache>
            </c:numRef>
          </c:val>
          <c:extLst>
            <c:ext xmlns:c16="http://schemas.microsoft.com/office/drawing/2014/chart" uri="{C3380CC4-5D6E-409C-BE32-E72D297353CC}">
              <c16:uniqueId val="{00000000-D263-4C17-9AF1-91B7081F497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51.75</c:v>
                </c:pt>
                <c:pt idx="3">
                  <c:v>50.68</c:v>
                </c:pt>
                <c:pt idx="4">
                  <c:v>50.14</c:v>
                </c:pt>
              </c:numCache>
            </c:numRef>
          </c:val>
          <c:smooth val="0"/>
          <c:extLst>
            <c:ext xmlns:c16="http://schemas.microsoft.com/office/drawing/2014/chart" uri="{C3380CC4-5D6E-409C-BE32-E72D297353CC}">
              <c16:uniqueId val="{00000001-D263-4C17-9AF1-91B7081F497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2CC-45E4-9F60-82B3A31B937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84.84</c:v>
                </c:pt>
                <c:pt idx="3">
                  <c:v>84.86</c:v>
                </c:pt>
                <c:pt idx="4">
                  <c:v>84.98</c:v>
                </c:pt>
              </c:numCache>
            </c:numRef>
          </c:val>
          <c:smooth val="0"/>
          <c:extLst>
            <c:ext xmlns:c16="http://schemas.microsoft.com/office/drawing/2014/chart" uri="{C3380CC4-5D6E-409C-BE32-E72D297353CC}">
              <c16:uniqueId val="{00000001-12CC-45E4-9F60-82B3A31B937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46.24</c:v>
                </c:pt>
                <c:pt idx="1">
                  <c:v>39.130000000000003</c:v>
                </c:pt>
                <c:pt idx="2">
                  <c:v>38.869999999999997</c:v>
                </c:pt>
                <c:pt idx="3">
                  <c:v>39.39</c:v>
                </c:pt>
                <c:pt idx="4">
                  <c:v>39.46</c:v>
                </c:pt>
              </c:numCache>
            </c:numRef>
          </c:val>
          <c:extLst>
            <c:ext xmlns:c16="http://schemas.microsoft.com/office/drawing/2014/chart" uri="{C3380CC4-5D6E-409C-BE32-E72D297353CC}">
              <c16:uniqueId val="{00000000-C388-46A9-BB96-1D144E45C03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88-46A9-BB96-1D144E45C03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40-4A12-BA3E-1979DE93B1B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40-4A12-BA3E-1979DE93B1B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40-4A72-901B-096703151B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40-4A72-901B-096703151B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12-438B-A0DA-2B81A0C9D83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12-438B-A0DA-2B81A0C9D83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0B-4DE1-8C3E-580FCB164F4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0B-4DE1-8C3E-580FCB164F4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2A-4B11-9DCD-3BC3D7EBE95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855.8</c:v>
                </c:pt>
                <c:pt idx="3">
                  <c:v>789.46</c:v>
                </c:pt>
                <c:pt idx="4">
                  <c:v>826.83</c:v>
                </c:pt>
              </c:numCache>
            </c:numRef>
          </c:val>
          <c:smooth val="0"/>
          <c:extLst>
            <c:ext xmlns:c16="http://schemas.microsoft.com/office/drawing/2014/chart" uri="{C3380CC4-5D6E-409C-BE32-E72D297353CC}">
              <c16:uniqueId val="{00000001-992A-4B11-9DCD-3BC3D7EBE95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51.2</c:v>
                </c:pt>
                <c:pt idx="1">
                  <c:v>78.7</c:v>
                </c:pt>
                <c:pt idx="2">
                  <c:v>72.349999999999994</c:v>
                </c:pt>
                <c:pt idx="3">
                  <c:v>63.3</c:v>
                </c:pt>
                <c:pt idx="4">
                  <c:v>58.5</c:v>
                </c:pt>
              </c:numCache>
            </c:numRef>
          </c:val>
          <c:extLst>
            <c:ext xmlns:c16="http://schemas.microsoft.com/office/drawing/2014/chart" uri="{C3380CC4-5D6E-409C-BE32-E72D297353CC}">
              <c16:uniqueId val="{00000000-FE3E-418E-A591-C55087438F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59.8</c:v>
                </c:pt>
                <c:pt idx="3">
                  <c:v>57.77</c:v>
                </c:pt>
                <c:pt idx="4">
                  <c:v>57.31</c:v>
                </c:pt>
              </c:numCache>
            </c:numRef>
          </c:val>
          <c:smooth val="0"/>
          <c:extLst>
            <c:ext xmlns:c16="http://schemas.microsoft.com/office/drawing/2014/chart" uri="{C3380CC4-5D6E-409C-BE32-E72D297353CC}">
              <c16:uniqueId val="{00000001-FE3E-418E-A591-C55087438F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157.33000000000001</c:v>
                </c:pt>
                <c:pt idx="1">
                  <c:v>106.21</c:v>
                </c:pt>
                <c:pt idx="2">
                  <c:v>123.49</c:v>
                </c:pt>
                <c:pt idx="3">
                  <c:v>130.66999999999999</c:v>
                </c:pt>
                <c:pt idx="4">
                  <c:v>135.6</c:v>
                </c:pt>
              </c:numCache>
            </c:numRef>
          </c:val>
          <c:extLst>
            <c:ext xmlns:c16="http://schemas.microsoft.com/office/drawing/2014/chart" uri="{C3380CC4-5D6E-409C-BE32-E72D297353CC}">
              <c16:uniqueId val="{00000000-F27A-4BA8-AE4D-FCC87F1079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263.76</c:v>
                </c:pt>
                <c:pt idx="3">
                  <c:v>274.35000000000002</c:v>
                </c:pt>
                <c:pt idx="4">
                  <c:v>273.52</c:v>
                </c:pt>
              </c:numCache>
            </c:numRef>
          </c:val>
          <c:smooth val="0"/>
          <c:extLst>
            <c:ext xmlns:c16="http://schemas.microsoft.com/office/drawing/2014/chart" uri="{C3380CC4-5D6E-409C-BE32-E72D297353CC}">
              <c16:uniqueId val="{00000001-F27A-4BA8-AE4D-FCC87F1079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土佐市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26948</v>
      </c>
      <c r="AM8" s="69"/>
      <c r="AN8" s="69"/>
      <c r="AO8" s="69"/>
      <c r="AP8" s="69"/>
      <c r="AQ8" s="69"/>
      <c r="AR8" s="69"/>
      <c r="AS8" s="69"/>
      <c r="AT8" s="68">
        <f>データ!T6</f>
        <v>91.5</v>
      </c>
      <c r="AU8" s="68"/>
      <c r="AV8" s="68"/>
      <c r="AW8" s="68"/>
      <c r="AX8" s="68"/>
      <c r="AY8" s="68"/>
      <c r="AZ8" s="68"/>
      <c r="BA8" s="68"/>
      <c r="BB8" s="68">
        <f>データ!U6</f>
        <v>294.51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0.59</v>
      </c>
      <c r="Q10" s="68"/>
      <c r="R10" s="68"/>
      <c r="S10" s="68"/>
      <c r="T10" s="68"/>
      <c r="U10" s="68"/>
      <c r="V10" s="68"/>
      <c r="W10" s="68">
        <f>データ!Q6</f>
        <v>100</v>
      </c>
      <c r="X10" s="68"/>
      <c r="Y10" s="68"/>
      <c r="Z10" s="68"/>
      <c r="AA10" s="68"/>
      <c r="AB10" s="68"/>
      <c r="AC10" s="68"/>
      <c r="AD10" s="69">
        <f>データ!R6</f>
        <v>2550</v>
      </c>
      <c r="AE10" s="69"/>
      <c r="AF10" s="69"/>
      <c r="AG10" s="69"/>
      <c r="AH10" s="69"/>
      <c r="AI10" s="69"/>
      <c r="AJ10" s="69"/>
      <c r="AK10" s="2"/>
      <c r="AL10" s="69">
        <f>データ!V6</f>
        <v>157</v>
      </c>
      <c r="AM10" s="69"/>
      <c r="AN10" s="69"/>
      <c r="AO10" s="69"/>
      <c r="AP10" s="69"/>
      <c r="AQ10" s="69"/>
      <c r="AR10" s="69"/>
      <c r="AS10" s="69"/>
      <c r="AT10" s="68">
        <f>データ!W6</f>
        <v>7.0000000000000007E-2</v>
      </c>
      <c r="AU10" s="68"/>
      <c r="AV10" s="68"/>
      <c r="AW10" s="68"/>
      <c r="AX10" s="68"/>
      <c r="AY10" s="68"/>
      <c r="AZ10" s="68"/>
      <c r="BA10" s="68"/>
      <c r="BB10" s="68">
        <f>データ!X6</f>
        <v>2242.86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4aPtRkzXsm8dXoczt/KOQUsiXcquLX2jWR/H4vDElECvJbrySsgniSJOxRQ6xM6YwnVfB5RKJ4Aj3msQeia1Vg==" saltValue="j3HNN3byA2msl0Qn2hvu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392057</v>
      </c>
      <c r="D6" s="33">
        <f t="shared" si="3"/>
        <v>47</v>
      </c>
      <c r="E6" s="33">
        <f t="shared" si="3"/>
        <v>17</v>
      </c>
      <c r="F6" s="33">
        <f t="shared" si="3"/>
        <v>5</v>
      </c>
      <c r="G6" s="33">
        <f t="shared" si="3"/>
        <v>0</v>
      </c>
      <c r="H6" s="33" t="str">
        <f t="shared" si="3"/>
        <v>高知県　土佐市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0.59</v>
      </c>
      <c r="Q6" s="34">
        <f t="shared" si="3"/>
        <v>100</v>
      </c>
      <c r="R6" s="34">
        <f t="shared" si="3"/>
        <v>2550</v>
      </c>
      <c r="S6" s="34">
        <f t="shared" si="3"/>
        <v>26948</v>
      </c>
      <c r="T6" s="34">
        <f t="shared" si="3"/>
        <v>91.5</v>
      </c>
      <c r="U6" s="34">
        <f t="shared" si="3"/>
        <v>294.51</v>
      </c>
      <c r="V6" s="34">
        <f t="shared" si="3"/>
        <v>157</v>
      </c>
      <c r="W6" s="34">
        <f t="shared" si="3"/>
        <v>7.0000000000000007E-2</v>
      </c>
      <c r="X6" s="34">
        <f t="shared" si="3"/>
        <v>2242.86</v>
      </c>
      <c r="Y6" s="35">
        <f>IF(Y7="",NA(),Y7)</f>
        <v>46.24</v>
      </c>
      <c r="Z6" s="35">
        <f t="shared" ref="Z6:AH6" si="4">IF(Z7="",NA(),Z7)</f>
        <v>39.130000000000003</v>
      </c>
      <c r="AA6" s="35">
        <f t="shared" si="4"/>
        <v>38.869999999999997</v>
      </c>
      <c r="AB6" s="35">
        <f t="shared" si="4"/>
        <v>39.39</v>
      </c>
      <c r="AC6" s="35">
        <f t="shared" si="4"/>
        <v>39.46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1051.43</v>
      </c>
      <c r="BM6" s="35">
        <f t="shared" si="7"/>
        <v>855.8</v>
      </c>
      <c r="BN6" s="35">
        <f t="shared" si="7"/>
        <v>789.46</v>
      </c>
      <c r="BO6" s="35">
        <f t="shared" si="7"/>
        <v>826.83</v>
      </c>
      <c r="BP6" s="34" t="str">
        <f>IF(BP7="","",IF(BP7="-","【-】","【"&amp;SUBSTITUTE(TEXT(BP7,"#,##0.00"),"-","△")&amp;"】"))</f>
        <v>【765.47】</v>
      </c>
      <c r="BQ6" s="35">
        <f>IF(BQ7="",NA(),BQ7)</f>
        <v>51.2</v>
      </c>
      <c r="BR6" s="35">
        <f t="shared" ref="BR6:BZ6" si="8">IF(BR7="",NA(),BR7)</f>
        <v>78.7</v>
      </c>
      <c r="BS6" s="35">
        <f t="shared" si="8"/>
        <v>72.349999999999994</v>
      </c>
      <c r="BT6" s="35">
        <f t="shared" si="8"/>
        <v>63.3</v>
      </c>
      <c r="BU6" s="35">
        <f t="shared" si="8"/>
        <v>58.5</v>
      </c>
      <c r="BV6" s="35">
        <f t="shared" si="8"/>
        <v>41.34</v>
      </c>
      <c r="BW6" s="35">
        <f t="shared" si="8"/>
        <v>40.06</v>
      </c>
      <c r="BX6" s="35">
        <f t="shared" si="8"/>
        <v>59.8</v>
      </c>
      <c r="BY6" s="35">
        <f t="shared" si="8"/>
        <v>57.77</v>
      </c>
      <c r="BZ6" s="35">
        <f t="shared" si="8"/>
        <v>57.31</v>
      </c>
      <c r="CA6" s="34" t="str">
        <f>IF(CA7="","",IF(CA7="-","【-】","【"&amp;SUBSTITUTE(TEXT(CA7,"#,##0.00"),"-","△")&amp;"】"))</f>
        <v>【59.59】</v>
      </c>
      <c r="CB6" s="35">
        <f>IF(CB7="",NA(),CB7)</f>
        <v>157.33000000000001</v>
      </c>
      <c r="CC6" s="35">
        <f t="shared" ref="CC6:CK6" si="9">IF(CC7="",NA(),CC7)</f>
        <v>106.21</v>
      </c>
      <c r="CD6" s="35">
        <f t="shared" si="9"/>
        <v>123.49</v>
      </c>
      <c r="CE6" s="35">
        <f t="shared" si="9"/>
        <v>130.66999999999999</v>
      </c>
      <c r="CF6" s="35">
        <f t="shared" si="9"/>
        <v>135.6</v>
      </c>
      <c r="CG6" s="35">
        <f t="shared" si="9"/>
        <v>357.49</v>
      </c>
      <c r="CH6" s="35">
        <f t="shared" si="9"/>
        <v>355.22</v>
      </c>
      <c r="CI6" s="35">
        <f t="shared" si="9"/>
        <v>263.76</v>
      </c>
      <c r="CJ6" s="35">
        <f t="shared" si="9"/>
        <v>274.35000000000002</v>
      </c>
      <c r="CK6" s="35">
        <f t="shared" si="9"/>
        <v>273.52</v>
      </c>
      <c r="CL6" s="34" t="str">
        <f>IF(CL7="","",IF(CL7="-","【-】","【"&amp;SUBSTITUTE(TEXT(CL7,"#,##0.00"),"-","△")&amp;"】"))</f>
        <v>【257.86】</v>
      </c>
      <c r="CM6" s="35">
        <f>IF(CM7="",NA(),CM7)</f>
        <v>88.06</v>
      </c>
      <c r="CN6" s="35">
        <f t="shared" ref="CN6:CV6" si="10">IF(CN7="",NA(),CN7)</f>
        <v>88.06</v>
      </c>
      <c r="CO6" s="35">
        <f t="shared" si="10"/>
        <v>88.06</v>
      </c>
      <c r="CP6" s="35">
        <f t="shared" si="10"/>
        <v>88.06</v>
      </c>
      <c r="CQ6" s="35">
        <f t="shared" si="10"/>
        <v>88.06</v>
      </c>
      <c r="CR6" s="35">
        <f t="shared" si="10"/>
        <v>44.69</v>
      </c>
      <c r="CS6" s="35">
        <f t="shared" si="10"/>
        <v>42.84</v>
      </c>
      <c r="CT6" s="35">
        <f t="shared" si="10"/>
        <v>51.75</v>
      </c>
      <c r="CU6" s="35">
        <f t="shared" si="10"/>
        <v>50.68</v>
      </c>
      <c r="CV6" s="35">
        <f t="shared" si="10"/>
        <v>50.14</v>
      </c>
      <c r="CW6" s="34" t="str">
        <f>IF(CW7="","",IF(CW7="-","【-】","【"&amp;SUBSTITUTE(TEXT(CW7,"#,##0.00"),"-","△")&amp;"】"))</f>
        <v>【51.30】</v>
      </c>
      <c r="CX6" s="35">
        <f>IF(CX7="",NA(),CX7)</f>
        <v>100</v>
      </c>
      <c r="CY6" s="35">
        <f t="shared" ref="CY6:DG6" si="11">IF(CY7="",NA(),CY7)</f>
        <v>100</v>
      </c>
      <c r="CZ6" s="35">
        <f t="shared" si="11"/>
        <v>100</v>
      </c>
      <c r="DA6" s="35">
        <f t="shared" si="11"/>
        <v>100</v>
      </c>
      <c r="DB6" s="35">
        <f t="shared" si="11"/>
        <v>100</v>
      </c>
      <c r="DC6" s="35">
        <f t="shared" si="11"/>
        <v>69.67</v>
      </c>
      <c r="DD6" s="35">
        <f t="shared" si="11"/>
        <v>66.3</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5">
        <f t="shared" si="14"/>
        <v>0.01</v>
      </c>
      <c r="EM6" s="35">
        <f t="shared" si="14"/>
        <v>0.01</v>
      </c>
      <c r="EN6" s="35">
        <f t="shared" si="14"/>
        <v>0.02</v>
      </c>
      <c r="EO6" s="34" t="str">
        <f>IF(EO7="","",IF(EO7="-","【-】","【"&amp;SUBSTITUTE(TEXT(EO7,"#,##0.00"),"-","△")&amp;"】"))</f>
        <v>【0.02】</v>
      </c>
    </row>
    <row r="7" spans="1:145" s="36" customFormat="1" x14ac:dyDescent="0.15">
      <c r="A7" s="28"/>
      <c r="B7" s="37">
        <v>2019</v>
      </c>
      <c r="C7" s="37">
        <v>392057</v>
      </c>
      <c r="D7" s="37">
        <v>47</v>
      </c>
      <c r="E7" s="37">
        <v>17</v>
      </c>
      <c r="F7" s="37">
        <v>5</v>
      </c>
      <c r="G7" s="37">
        <v>0</v>
      </c>
      <c r="H7" s="37" t="s">
        <v>98</v>
      </c>
      <c r="I7" s="37" t="s">
        <v>99</v>
      </c>
      <c r="J7" s="37" t="s">
        <v>100</v>
      </c>
      <c r="K7" s="37" t="s">
        <v>101</v>
      </c>
      <c r="L7" s="37" t="s">
        <v>102</v>
      </c>
      <c r="M7" s="37" t="s">
        <v>103</v>
      </c>
      <c r="N7" s="38" t="s">
        <v>104</v>
      </c>
      <c r="O7" s="38" t="s">
        <v>105</v>
      </c>
      <c r="P7" s="38">
        <v>0.59</v>
      </c>
      <c r="Q7" s="38">
        <v>100</v>
      </c>
      <c r="R7" s="38">
        <v>2550</v>
      </c>
      <c r="S7" s="38">
        <v>26948</v>
      </c>
      <c r="T7" s="38">
        <v>91.5</v>
      </c>
      <c r="U7" s="38">
        <v>294.51</v>
      </c>
      <c r="V7" s="38">
        <v>157</v>
      </c>
      <c r="W7" s="38">
        <v>7.0000000000000007E-2</v>
      </c>
      <c r="X7" s="38">
        <v>2242.86</v>
      </c>
      <c r="Y7" s="38">
        <v>46.24</v>
      </c>
      <c r="Z7" s="38">
        <v>39.130000000000003</v>
      </c>
      <c r="AA7" s="38">
        <v>38.869999999999997</v>
      </c>
      <c r="AB7" s="38">
        <v>39.39</v>
      </c>
      <c r="AC7" s="38">
        <v>39.46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1051.43</v>
      </c>
      <c r="BM7" s="38">
        <v>855.8</v>
      </c>
      <c r="BN7" s="38">
        <v>789.46</v>
      </c>
      <c r="BO7" s="38">
        <v>826.83</v>
      </c>
      <c r="BP7" s="38">
        <v>765.47</v>
      </c>
      <c r="BQ7" s="38">
        <v>51.2</v>
      </c>
      <c r="BR7" s="38">
        <v>78.7</v>
      </c>
      <c r="BS7" s="38">
        <v>72.349999999999994</v>
      </c>
      <c r="BT7" s="38">
        <v>63.3</v>
      </c>
      <c r="BU7" s="38">
        <v>58.5</v>
      </c>
      <c r="BV7" s="38">
        <v>41.34</v>
      </c>
      <c r="BW7" s="38">
        <v>40.06</v>
      </c>
      <c r="BX7" s="38">
        <v>59.8</v>
      </c>
      <c r="BY7" s="38">
        <v>57.77</v>
      </c>
      <c r="BZ7" s="38">
        <v>57.31</v>
      </c>
      <c r="CA7" s="38">
        <v>59.59</v>
      </c>
      <c r="CB7" s="38">
        <v>157.33000000000001</v>
      </c>
      <c r="CC7" s="38">
        <v>106.21</v>
      </c>
      <c r="CD7" s="38">
        <v>123.49</v>
      </c>
      <c r="CE7" s="38">
        <v>130.66999999999999</v>
      </c>
      <c r="CF7" s="38">
        <v>135.6</v>
      </c>
      <c r="CG7" s="38">
        <v>357.49</v>
      </c>
      <c r="CH7" s="38">
        <v>355.22</v>
      </c>
      <c r="CI7" s="38">
        <v>263.76</v>
      </c>
      <c r="CJ7" s="38">
        <v>274.35000000000002</v>
      </c>
      <c r="CK7" s="38">
        <v>273.52</v>
      </c>
      <c r="CL7" s="38">
        <v>257.86</v>
      </c>
      <c r="CM7" s="38">
        <v>88.06</v>
      </c>
      <c r="CN7" s="38">
        <v>88.06</v>
      </c>
      <c r="CO7" s="38">
        <v>88.06</v>
      </c>
      <c r="CP7" s="38">
        <v>88.06</v>
      </c>
      <c r="CQ7" s="38">
        <v>88.06</v>
      </c>
      <c r="CR7" s="38">
        <v>44.69</v>
      </c>
      <c r="CS7" s="38">
        <v>42.84</v>
      </c>
      <c r="CT7" s="38">
        <v>51.75</v>
      </c>
      <c r="CU7" s="38">
        <v>50.68</v>
      </c>
      <c r="CV7" s="38">
        <v>50.14</v>
      </c>
      <c r="CW7" s="38">
        <v>51.3</v>
      </c>
      <c r="CX7" s="38">
        <v>100</v>
      </c>
      <c r="CY7" s="38">
        <v>100</v>
      </c>
      <c r="CZ7" s="38">
        <v>100</v>
      </c>
      <c r="DA7" s="38">
        <v>100</v>
      </c>
      <c r="DB7" s="38">
        <v>100</v>
      </c>
      <c r="DC7" s="38">
        <v>69.67</v>
      </c>
      <c r="DD7" s="38">
        <v>66.3</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門田知之</cp:lastModifiedBy>
  <cp:lastPrinted>2021-01-19T02:56:14Z</cp:lastPrinted>
  <dcterms:created xsi:type="dcterms:W3CDTF">2020-12-04T03:08:13Z</dcterms:created>
  <dcterms:modified xsi:type="dcterms:W3CDTF">2021-01-19T02:57:41Z</dcterms:modified>
  <cp:category/>
</cp:coreProperties>
</file>