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3195" windowHeight="8370" activeTab="0"/>
  </bookViews>
  <sheets>
    <sheet name="一覧" sheetId="1" r:id="rId1"/>
  </sheets>
  <definedNames>
    <definedName name="_xlnm.Print_Area" localSheetId="0">'一覧'!$A$1:$N$31</definedName>
    <definedName name="_xlnm.Print_Titles" localSheetId="0">'一覧'!$3:$4</definedName>
  </definedNames>
  <calcPr fullCalcOnLoad="1"/>
</workbook>
</file>

<file path=xl/sharedStrings.xml><?xml version="1.0" encoding="utf-8"?>
<sst xmlns="http://schemas.openxmlformats.org/spreadsheetml/2006/main" count="167" uniqueCount="131">
  <si>
    <t>都道府県</t>
  </si>
  <si>
    <t>施設名</t>
  </si>
  <si>
    <t>設置者</t>
  </si>
  <si>
    <t>北海道</t>
  </si>
  <si>
    <t>旭川市科学館</t>
  </si>
  <si>
    <t>宮城県</t>
  </si>
  <si>
    <t>福島県</t>
  </si>
  <si>
    <t>岡山県</t>
  </si>
  <si>
    <t>広島県</t>
  </si>
  <si>
    <t>徳島県</t>
  </si>
  <si>
    <t>愛媛県</t>
  </si>
  <si>
    <t>札幌市青少年科学館</t>
  </si>
  <si>
    <t>盛岡市子ども科学館</t>
  </si>
  <si>
    <t>仙台市科学館</t>
  </si>
  <si>
    <t>郡山市ふれあい科学館</t>
  </si>
  <si>
    <t>大阪市立科学館</t>
  </si>
  <si>
    <t>神戸市立青少年科学館</t>
  </si>
  <si>
    <t>倉敷科学センター</t>
  </si>
  <si>
    <t>広島市こども文化科学館</t>
  </si>
  <si>
    <t>あすたむらんど徳島　子ども科学館</t>
  </si>
  <si>
    <t>愛媛県総合科学博物館</t>
  </si>
  <si>
    <t>川口市立科学館サイエンスワールド</t>
  </si>
  <si>
    <t>千葉市科学館</t>
  </si>
  <si>
    <t>○</t>
  </si>
  <si>
    <t>倉敷市</t>
  </si>
  <si>
    <r>
      <t>延床面積（m</t>
    </r>
    <r>
      <rPr>
        <vertAlign val="superscript"/>
        <sz val="11"/>
        <color indexed="8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）</t>
    </r>
  </si>
  <si>
    <t>広島市</t>
  </si>
  <si>
    <t>愛媛県</t>
  </si>
  <si>
    <t>旭川市</t>
  </si>
  <si>
    <t>仙台市</t>
  </si>
  <si>
    <t>盛岡市</t>
  </si>
  <si>
    <t>○</t>
  </si>
  <si>
    <t>建物</t>
  </si>
  <si>
    <t>概要</t>
  </si>
  <si>
    <t>施設</t>
  </si>
  <si>
    <t>4階建</t>
  </si>
  <si>
    <t>1階：常設・特別展示室、プラネタリウム、学習室、研修室、エントランスホール、情報コーナー他、2階：パソコン実習室、電子工作室、理科実験室・準備室、木工模型工作室・作業・準備室、レファレンスルーム・準備室他、3階：機械室他、4階：天文台、観測デッキ他</t>
  </si>
  <si>
    <t>1階：展示室（２）他、2階：展示室、プラネタリウム、プロジェクションギャラリー、プログラム編成室、実験室・準備室、工作室・準備室</t>
  </si>
  <si>
    <t>2階、一部3階建</t>
  </si>
  <si>
    <t>5階建</t>
  </si>
  <si>
    <t>地上2階一部3階建ての複合施設（市民学習センター、科学センター、情報学習センター、教育センター、埋蔵文化財センター）</t>
  </si>
  <si>
    <t>地上4階、地下1階（子ども図書館併設）</t>
  </si>
  <si>
    <t>子ども科学館を中核施設とした大型公園</t>
  </si>
  <si>
    <t>子ども科学館（展示室とサイエンスショー）とプラネタリウム、体験工房</t>
  </si>
  <si>
    <t>札幌市</t>
  </si>
  <si>
    <t>○</t>
  </si>
  <si>
    <t>展示室（1・2階）、宇宙劇場（プラネタリウム）、実験実習室、工作室、研修室、天体観測室</t>
  </si>
  <si>
    <t>郡山市</t>
  </si>
  <si>
    <t>川口市</t>
  </si>
  <si>
    <t>3階建（天文台は隣の県の建物の8階に設置）</t>
  </si>
  <si>
    <t>1階：科学展示室、3階：プラネタリウム、総合棟屋上：天文台</t>
  </si>
  <si>
    <t>○</t>
  </si>
  <si>
    <t>入場者数（人）</t>
  </si>
  <si>
    <t>千葉市</t>
  </si>
  <si>
    <t>展示室６、プラネタリウム</t>
  </si>
  <si>
    <t>１階～３階：常設展示、3階：企画展等、４階：プラネタリウム</t>
  </si>
  <si>
    <t>1階：市民の理科室、図書資料室、情報資料コーナー、科学相談室、情報処理室、収蔵庫（I～Ⅲ）、標本製作室（I～Ⅱ）、中央制御室、電気・機械室、2階：特別展示室、映写室、展示準備室、実験室（４）、スタジオ、エントランスホール、研究室、事務室、館長室、印刷室、3階：展示室（２）、エントランスホール、自然観察デッキ、電気・機械室　他、4階：展示室（２）他、5階：電気・機械室</t>
  </si>
  <si>
    <t>○</t>
  </si>
  <si>
    <t>4階建一部地階、屋上天文台</t>
  </si>
  <si>
    <t>1階：プラネタリウム、展示、2階：スーパードリームライド、展示、3階：バーチャリウム、展示、4階：</t>
  </si>
  <si>
    <t>地下1階、地上24階（ビッグアイ20～24階）</t>
  </si>
  <si>
    <t>20階：研修ゾーン（多目的研修室、パソコン工房、実験工房、ボランティア室、事務室等）、21階展示ゾーン、22階展望ゾーン、23・24階宇宙劇場</t>
  </si>
  <si>
    <t>複合施設Qiball（キボール）7～10階</t>
  </si>
  <si>
    <t>7階：エントランス、プラネタリウム（200席）、8～10階：常設展示展、企画展示室、講義室、実験室　等</t>
  </si>
  <si>
    <t>岩手県</t>
  </si>
  <si>
    <t>埼玉県</t>
  </si>
  <si>
    <t>千葉県</t>
  </si>
  <si>
    <t>静岡県</t>
  </si>
  <si>
    <t>静岡科学館る・く・る</t>
  </si>
  <si>
    <t>大阪府</t>
  </si>
  <si>
    <t>兵庫県</t>
  </si>
  <si>
    <t>静岡市</t>
  </si>
  <si>
    <t>静岡駅南口の「エスパティオ」ビル内8階～10階</t>
  </si>
  <si>
    <t>8階：ふれあいゾーン、9階：いきいきゾーン、10階：おどろきゾーン</t>
  </si>
  <si>
    <t>展示室（企画展、特別展、常設展示）、プラネタリウム、生涯学習・図書室（工作室・実験室、天文台、多目的ホール、研修室、パソコン演習室、オリエンテーションルーム）</t>
  </si>
  <si>
    <t>最近新設またはリニューアルした科学館の事例</t>
  </si>
  <si>
    <t>大阪市</t>
  </si>
  <si>
    <t>地下1階、地上4階</t>
  </si>
  <si>
    <t>神戸市</t>
  </si>
  <si>
    <t>徳島県</t>
  </si>
  <si>
    <t>プラネタリウム</t>
  </si>
  <si>
    <t>新設
・
リニューアル</t>
  </si>
  <si>
    <t>設置場所</t>
  </si>
  <si>
    <t>中心街</t>
  </si>
  <si>
    <t>中心街（駅ビル）</t>
  </si>
  <si>
    <t>駅前</t>
  </si>
  <si>
    <t>郊外</t>
  </si>
  <si>
    <t>駅周辺</t>
  </si>
  <si>
    <t>中心街周辺</t>
  </si>
  <si>
    <t>リ</t>
  </si>
  <si>
    <t>新</t>
  </si>
  <si>
    <t>平均</t>
  </si>
  <si>
    <t>高知市</t>
  </si>
  <si>
    <t>高知県</t>
  </si>
  <si>
    <t>利用見込み</t>
  </si>
  <si>
    <t>開館日数</t>
  </si>
  <si>
    <t>1日平均</t>
  </si>
  <si>
    <t>うち約4割プラネタリウム</t>
  </si>
  <si>
    <t>人口比（1万人当たり）</t>
  </si>
  <si>
    <t>6割として</t>
  </si>
  <si>
    <t>広島</t>
  </si>
  <si>
    <t>大人</t>
  </si>
  <si>
    <t>子ども</t>
  </si>
  <si>
    <t>岡山</t>
  </si>
  <si>
    <t>千葉</t>
  </si>
  <si>
    <t>（内　60,690）</t>
  </si>
  <si>
    <t>（内　97,134）</t>
  </si>
  <si>
    <t>（内　41,916）</t>
  </si>
  <si>
    <t>（内　31,450）</t>
  </si>
  <si>
    <t>（内　130,000）</t>
  </si>
  <si>
    <t>（内　235,150）</t>
  </si>
  <si>
    <t>（内　143,758）</t>
  </si>
  <si>
    <t>（内　59,276）</t>
  </si>
  <si>
    <t>（内　64,700）</t>
  </si>
  <si>
    <t>（内　46,296）</t>
  </si>
  <si>
    <t>（内　45,000）</t>
  </si>
  <si>
    <t>※入場者の内数は、プラネタリウム入場者数</t>
  </si>
  <si>
    <t>H22</t>
  </si>
  <si>
    <t>H19</t>
  </si>
  <si>
    <t>H16
プラ</t>
  </si>
  <si>
    <t>H12・H13</t>
  </si>
  <si>
    <t>H15</t>
  </si>
  <si>
    <t>H16</t>
  </si>
  <si>
    <t>H20</t>
  </si>
  <si>
    <t>H12</t>
  </si>
  <si>
    <t>5階建</t>
  </si>
  <si>
    <t>地下1階、地上5階建</t>
  </si>
  <si>
    <t>4,337.37
（内専用部分3,459）</t>
  </si>
  <si>
    <t>プラネタリウムホール（プラネタリウム）、天文台・研修室・工作室・工作室・多目的室
展示数160点（展示面積：3,156㎡）</t>
  </si>
  <si>
    <t>H21.10.1の都道府県人口（単位：千人）</t>
  </si>
  <si>
    <t>年間入場者数（H21）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</si>
</sst>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.000_);[Red]\(#,##0.000\)"/>
    <numFmt numFmtId="183" formatCode="#,##0.00_);[Red]\(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1" fontId="0" fillId="0" borderId="0" xfId="0" applyNumberFormat="1" applyFill="1" applyAlignment="1">
      <alignment horizontal="right" vertical="center" wrapText="1"/>
    </xf>
    <xf numFmtId="181" fontId="0" fillId="0" borderId="10" xfId="0" applyNumberFormat="1" applyFill="1" applyBorder="1" applyAlignment="1">
      <alignment horizontal="right" vertical="center" wrapText="1"/>
    </xf>
    <xf numFmtId="181" fontId="0" fillId="33" borderId="0" xfId="0" applyNumberFormat="1" applyFill="1" applyAlignment="1">
      <alignment vertical="center"/>
    </xf>
    <xf numFmtId="181" fontId="4" fillId="34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80" fontId="0" fillId="0" borderId="10" xfId="0" applyNumberFormat="1" applyFill="1" applyBorder="1" applyAlignment="1">
      <alignment horizontal="right" vertical="center" wrapText="1"/>
    </xf>
    <xf numFmtId="181" fontId="0" fillId="0" borderId="0" xfId="0" applyNumberForma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181" fontId="0" fillId="0" borderId="0" xfId="0" applyNumberFormat="1" applyFill="1" applyAlignment="1">
      <alignment horizontal="right" vertical="center" shrinkToFit="1"/>
    </xf>
    <xf numFmtId="181" fontId="0" fillId="0" borderId="0" xfId="0" applyNumberForma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shrinkToFit="1"/>
    </xf>
    <xf numFmtId="0" fontId="4" fillId="34" borderId="0" xfId="0" applyFont="1" applyFill="1" applyAlignment="1">
      <alignment horizontal="right" vertical="center" wrapText="1"/>
    </xf>
    <xf numFmtId="180" fontId="0" fillId="0" borderId="0" xfId="0" applyNumberFormat="1" applyFill="1" applyAlignment="1">
      <alignment horizontal="right" vertical="center" wrapText="1"/>
    </xf>
    <xf numFmtId="180" fontId="0" fillId="33" borderId="0" xfId="0" applyNumberFormat="1" applyFill="1" applyAlignment="1">
      <alignment horizontal="right" vertical="center"/>
    </xf>
    <xf numFmtId="180" fontId="0" fillId="0" borderId="0" xfId="0" applyNumberFormat="1" applyFill="1" applyAlignment="1">
      <alignment vertical="center"/>
    </xf>
    <xf numFmtId="0" fontId="0" fillId="0" borderId="12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81" fontId="0" fillId="0" borderId="13" xfId="0" applyNumberForma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181" fontId="0" fillId="0" borderId="14" xfId="0" applyNumberFormat="1" applyFill="1" applyBorder="1" applyAlignment="1">
      <alignment horizontal="right" vertical="center" wrapText="1"/>
    </xf>
    <xf numFmtId="181" fontId="0" fillId="0" borderId="15" xfId="0" applyNumberFormat="1" applyFill="1" applyBorder="1" applyAlignment="1">
      <alignment horizontal="right" vertical="center" wrapText="1"/>
    </xf>
    <xf numFmtId="181" fontId="0" fillId="0" borderId="16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 shrinkToFit="1"/>
    </xf>
    <xf numFmtId="181" fontId="5" fillId="34" borderId="0" xfId="0" applyNumberFormat="1" applyFont="1" applyFill="1" applyAlignment="1">
      <alignment horizontal="right" vertical="top" wrapText="1"/>
    </xf>
    <xf numFmtId="181" fontId="6" fillId="34" borderId="0" xfId="0" applyNumberFormat="1" applyFont="1" applyFill="1" applyAlignment="1">
      <alignment horizontal="right" vertical="center" wrapText="1"/>
    </xf>
    <xf numFmtId="181" fontId="0" fillId="0" borderId="17" xfId="0" applyNumberFormat="1" applyFill="1" applyBorder="1" applyAlignment="1">
      <alignment horizontal="right" vertical="center" wrapText="1"/>
    </xf>
    <xf numFmtId="181" fontId="0" fillId="33" borderId="0" xfId="0" applyNumberFormat="1" applyFill="1" applyAlignment="1">
      <alignment horizontal="right" vertical="center"/>
    </xf>
    <xf numFmtId="181" fontId="4" fillId="34" borderId="0" xfId="0" applyNumberFormat="1" applyFont="1" applyFill="1" applyAlignment="1">
      <alignment horizontal="right" vertical="center" wrapText="1"/>
    </xf>
    <xf numFmtId="181" fontId="0" fillId="0" borderId="12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80" fontId="0" fillId="0" borderId="14" xfId="0" applyNumberFormat="1" applyFill="1" applyBorder="1" applyAlignment="1">
      <alignment horizontal="right" vertical="center" wrapText="1"/>
    </xf>
    <xf numFmtId="180" fontId="0" fillId="0" borderId="17" xfId="0" applyNumberFormat="1" applyFill="1" applyBorder="1" applyAlignment="1">
      <alignment horizontal="right" vertical="center" wrapText="1"/>
    </xf>
    <xf numFmtId="181" fontId="0" fillId="0" borderId="14" xfId="0" applyNumberFormat="1" applyFill="1" applyBorder="1" applyAlignment="1">
      <alignment horizontal="right" vertical="center" wrapText="1"/>
    </xf>
    <xf numFmtId="181" fontId="0" fillId="0" borderId="17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left" vertical="center" wrapText="1"/>
    </xf>
    <xf numFmtId="3" fontId="0" fillId="0" borderId="17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80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181" fontId="0" fillId="0" borderId="16" xfId="0" applyNumberFormat="1" applyFill="1" applyBorder="1" applyAlignment="1">
      <alignment horizontal="right" vertical="center" wrapText="1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1" fontId="6" fillId="34" borderId="0" xfId="0" applyNumberFormat="1" applyFont="1" applyFill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1" sqref="K11"/>
    </sheetView>
  </sheetViews>
  <sheetFormatPr defaultColWidth="9.140625" defaultRowHeight="15"/>
  <cols>
    <col min="1" max="1" width="3.7109375" style="4" customWidth="1"/>
    <col min="2" max="2" width="7.7109375" style="47" customWidth="1"/>
    <col min="3" max="3" width="26.7109375" style="28" customWidth="1"/>
    <col min="4" max="4" width="5.7109375" style="28" bestFit="1" customWidth="1"/>
    <col min="5" max="5" width="6.28125" style="16" customWidth="1"/>
    <col min="6" max="6" width="9.00390625" style="5" bestFit="1" customWidth="1"/>
    <col min="7" max="7" width="7.421875" style="5" customWidth="1"/>
    <col min="8" max="8" width="29.57421875" style="5" customWidth="1"/>
    <col min="9" max="9" width="11.7109375" style="12" bestFit="1" customWidth="1"/>
    <col min="10" max="10" width="52.8515625" style="30" customWidth="1"/>
    <col min="11" max="11" width="15.00390625" style="6" customWidth="1"/>
    <col min="12" max="12" width="12.421875" style="12" customWidth="1"/>
    <col min="13" max="13" width="12.28125" style="12" customWidth="1"/>
    <col min="14" max="14" width="6.28125" style="4" customWidth="1"/>
    <col min="15" max="15" width="11.57421875" style="7" bestFit="1" customWidth="1"/>
    <col min="16" max="16384" width="9.00390625" style="7" customWidth="1"/>
  </cols>
  <sheetData>
    <row r="1" spans="1:14" ht="14.25">
      <c r="A1" s="87" t="s">
        <v>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1:14" ht="13.5">
      <c r="K2" s="86" t="s">
        <v>116</v>
      </c>
      <c r="L2" s="86"/>
      <c r="M2" s="86"/>
      <c r="N2" s="86"/>
    </row>
    <row r="3" spans="2:14" s="4" customFormat="1" ht="18" customHeight="1">
      <c r="B3" s="71" t="s">
        <v>0</v>
      </c>
      <c r="C3" s="71" t="s">
        <v>1</v>
      </c>
      <c r="D3" s="89" t="s">
        <v>81</v>
      </c>
      <c r="E3" s="90"/>
      <c r="F3" s="58" t="s">
        <v>2</v>
      </c>
      <c r="G3" s="71" t="s">
        <v>82</v>
      </c>
      <c r="H3" s="83" t="s">
        <v>34</v>
      </c>
      <c r="I3" s="84"/>
      <c r="J3" s="85"/>
      <c r="K3" s="81" t="s">
        <v>129</v>
      </c>
      <c r="L3" s="70" t="s">
        <v>130</v>
      </c>
      <c r="M3" s="70"/>
      <c r="N3" s="79" t="s">
        <v>80</v>
      </c>
    </row>
    <row r="4" spans="2:14" s="4" customFormat="1" ht="18" customHeight="1">
      <c r="B4" s="73"/>
      <c r="C4" s="73"/>
      <c r="D4" s="91"/>
      <c r="E4" s="92"/>
      <c r="F4" s="78"/>
      <c r="G4" s="73"/>
      <c r="H4" s="2" t="s">
        <v>32</v>
      </c>
      <c r="I4" s="22" t="s">
        <v>25</v>
      </c>
      <c r="J4" s="9" t="s">
        <v>33</v>
      </c>
      <c r="K4" s="82"/>
      <c r="L4" s="22" t="s">
        <v>52</v>
      </c>
      <c r="M4" s="22" t="s">
        <v>98</v>
      </c>
      <c r="N4" s="80"/>
    </row>
    <row r="5" spans="1:14" ht="39" customHeight="1">
      <c r="A5" s="65">
        <v>1</v>
      </c>
      <c r="B5" s="71" t="s">
        <v>3</v>
      </c>
      <c r="C5" s="63" t="s">
        <v>4</v>
      </c>
      <c r="D5" s="71" t="s">
        <v>117</v>
      </c>
      <c r="E5" s="58" t="s">
        <v>89</v>
      </c>
      <c r="F5" s="49" t="s">
        <v>28</v>
      </c>
      <c r="G5" s="49" t="s">
        <v>87</v>
      </c>
      <c r="H5" s="55" t="s">
        <v>35</v>
      </c>
      <c r="I5" s="53">
        <v>5800</v>
      </c>
      <c r="J5" s="49" t="s">
        <v>36</v>
      </c>
      <c r="K5" s="51">
        <v>5507</v>
      </c>
      <c r="L5" s="37">
        <v>265483</v>
      </c>
      <c r="M5" s="53">
        <f>ROUND(L5/((K5*1000)/10000),0)</f>
        <v>482</v>
      </c>
      <c r="N5" s="65" t="s">
        <v>31</v>
      </c>
    </row>
    <row r="6" spans="1:14" ht="39" customHeight="1">
      <c r="A6" s="66"/>
      <c r="B6" s="72"/>
      <c r="C6" s="64"/>
      <c r="D6" s="73"/>
      <c r="E6" s="59"/>
      <c r="F6" s="50"/>
      <c r="G6" s="50"/>
      <c r="H6" s="56"/>
      <c r="I6" s="54"/>
      <c r="J6" s="50"/>
      <c r="K6" s="52"/>
      <c r="L6" s="43" t="s">
        <v>105</v>
      </c>
      <c r="M6" s="74"/>
      <c r="N6" s="66"/>
    </row>
    <row r="7" spans="1:14" ht="22.5" customHeight="1">
      <c r="A7" s="65">
        <v>2</v>
      </c>
      <c r="B7" s="72"/>
      <c r="C7" s="63" t="s">
        <v>11</v>
      </c>
      <c r="D7" s="71" t="s">
        <v>118</v>
      </c>
      <c r="E7" s="58" t="s">
        <v>89</v>
      </c>
      <c r="F7" s="49" t="s">
        <v>44</v>
      </c>
      <c r="G7" s="49" t="s">
        <v>83</v>
      </c>
      <c r="H7" s="49" t="s">
        <v>58</v>
      </c>
      <c r="I7" s="53">
        <v>10017</v>
      </c>
      <c r="J7" s="49" t="s">
        <v>59</v>
      </c>
      <c r="K7" s="51">
        <v>5507</v>
      </c>
      <c r="L7" s="37">
        <v>328168</v>
      </c>
      <c r="M7" s="53">
        <f>ROUND(L7/((K7*1000)/10000),0)</f>
        <v>596</v>
      </c>
      <c r="N7" s="65" t="s">
        <v>23</v>
      </c>
    </row>
    <row r="8" spans="1:14" ht="22.5" customHeight="1">
      <c r="A8" s="66"/>
      <c r="B8" s="72"/>
      <c r="C8" s="64"/>
      <c r="D8" s="73"/>
      <c r="E8" s="59"/>
      <c r="F8" s="50"/>
      <c r="G8" s="50"/>
      <c r="H8" s="50"/>
      <c r="I8" s="54"/>
      <c r="J8" s="50"/>
      <c r="K8" s="52"/>
      <c r="L8" s="43" t="s">
        <v>106</v>
      </c>
      <c r="M8" s="74"/>
      <c r="N8" s="66"/>
    </row>
    <row r="9" spans="1:14" ht="25.5" customHeight="1">
      <c r="A9" s="65">
        <v>3</v>
      </c>
      <c r="B9" s="71" t="s">
        <v>64</v>
      </c>
      <c r="C9" s="63" t="s">
        <v>12</v>
      </c>
      <c r="D9" s="88" t="s">
        <v>119</v>
      </c>
      <c r="E9" s="58" t="s">
        <v>89</v>
      </c>
      <c r="F9" s="49" t="s">
        <v>30</v>
      </c>
      <c r="G9" s="49" t="s">
        <v>87</v>
      </c>
      <c r="H9" s="55" t="s">
        <v>38</v>
      </c>
      <c r="I9" s="53">
        <v>4145</v>
      </c>
      <c r="J9" s="49" t="s">
        <v>37</v>
      </c>
      <c r="K9" s="51">
        <v>1340</v>
      </c>
      <c r="L9" s="37">
        <v>104029</v>
      </c>
      <c r="M9" s="53">
        <f>ROUND(L9/((K9*1000)/10000),0)</f>
        <v>776</v>
      </c>
      <c r="N9" s="65" t="s">
        <v>23</v>
      </c>
    </row>
    <row r="10" spans="1:14" ht="25.5" customHeight="1">
      <c r="A10" s="66"/>
      <c r="B10" s="72"/>
      <c r="C10" s="64"/>
      <c r="D10" s="73"/>
      <c r="E10" s="59"/>
      <c r="F10" s="50"/>
      <c r="G10" s="50"/>
      <c r="H10" s="56"/>
      <c r="I10" s="54"/>
      <c r="J10" s="50"/>
      <c r="K10" s="52"/>
      <c r="L10" s="39" t="s">
        <v>107</v>
      </c>
      <c r="M10" s="74"/>
      <c r="N10" s="66"/>
    </row>
    <row r="11" spans="1:14" ht="103.5" customHeight="1">
      <c r="A11" s="8">
        <v>4</v>
      </c>
      <c r="B11" s="48" t="s">
        <v>5</v>
      </c>
      <c r="C11" s="29" t="s">
        <v>13</v>
      </c>
      <c r="D11" s="36" t="s">
        <v>120</v>
      </c>
      <c r="E11" s="11" t="s">
        <v>89</v>
      </c>
      <c r="F11" s="1" t="s">
        <v>29</v>
      </c>
      <c r="G11" s="1" t="s">
        <v>86</v>
      </c>
      <c r="H11" s="3" t="s">
        <v>39</v>
      </c>
      <c r="I11" s="13">
        <v>12208</v>
      </c>
      <c r="J11" s="9" t="s">
        <v>56</v>
      </c>
      <c r="K11" s="17">
        <v>2336</v>
      </c>
      <c r="L11" s="13">
        <v>150000</v>
      </c>
      <c r="M11" s="13">
        <f>ROUND(L11/((K11*1000)/10000),0)</f>
        <v>642</v>
      </c>
      <c r="N11" s="10"/>
    </row>
    <row r="12" spans="1:14" ht="25.5" customHeight="1">
      <c r="A12" s="65">
        <v>5</v>
      </c>
      <c r="B12" s="71" t="s">
        <v>6</v>
      </c>
      <c r="C12" s="63" t="s">
        <v>14</v>
      </c>
      <c r="D12" s="71" t="s">
        <v>118</v>
      </c>
      <c r="E12" s="58" t="s">
        <v>89</v>
      </c>
      <c r="F12" s="49" t="s">
        <v>47</v>
      </c>
      <c r="G12" s="49" t="s">
        <v>84</v>
      </c>
      <c r="H12" s="49" t="s">
        <v>60</v>
      </c>
      <c r="I12" s="53" t="s">
        <v>127</v>
      </c>
      <c r="J12" s="49" t="s">
        <v>61</v>
      </c>
      <c r="K12" s="51">
        <v>2040</v>
      </c>
      <c r="L12" s="37">
        <v>146978</v>
      </c>
      <c r="M12" s="53">
        <f>ROUND(L12/((K12*1000)/10000),0)</f>
        <v>720</v>
      </c>
      <c r="N12" s="65" t="s">
        <v>31</v>
      </c>
    </row>
    <row r="13" spans="1:14" ht="25.5" customHeight="1">
      <c r="A13" s="66"/>
      <c r="B13" s="72"/>
      <c r="C13" s="64"/>
      <c r="D13" s="73"/>
      <c r="E13" s="59"/>
      <c r="F13" s="50"/>
      <c r="G13" s="50"/>
      <c r="H13" s="50"/>
      <c r="I13" s="54"/>
      <c r="J13" s="50"/>
      <c r="K13" s="52"/>
      <c r="L13" s="39" t="s">
        <v>107</v>
      </c>
      <c r="M13" s="74"/>
      <c r="N13" s="66"/>
    </row>
    <row r="14" spans="1:14" ht="21.75" customHeight="1">
      <c r="A14" s="65">
        <v>6</v>
      </c>
      <c r="B14" s="71" t="s">
        <v>65</v>
      </c>
      <c r="C14" s="63" t="s">
        <v>21</v>
      </c>
      <c r="D14" s="71" t="s">
        <v>121</v>
      </c>
      <c r="E14" s="58" t="s">
        <v>90</v>
      </c>
      <c r="F14" s="49" t="s">
        <v>48</v>
      </c>
      <c r="G14" s="49" t="s">
        <v>88</v>
      </c>
      <c r="H14" s="49" t="s">
        <v>49</v>
      </c>
      <c r="I14" s="53">
        <v>3532.98</v>
      </c>
      <c r="J14" s="49" t="s">
        <v>50</v>
      </c>
      <c r="K14" s="51">
        <v>7130</v>
      </c>
      <c r="L14" s="37">
        <v>87595</v>
      </c>
      <c r="M14" s="53">
        <f>ROUND(L14/((K14*1000)/10000),0)</f>
        <v>123</v>
      </c>
      <c r="N14" s="65" t="s">
        <v>45</v>
      </c>
    </row>
    <row r="15" spans="1:14" ht="21.75" customHeight="1">
      <c r="A15" s="66"/>
      <c r="B15" s="72"/>
      <c r="C15" s="64"/>
      <c r="D15" s="73"/>
      <c r="E15" s="59"/>
      <c r="F15" s="50"/>
      <c r="G15" s="50"/>
      <c r="H15" s="50"/>
      <c r="I15" s="54"/>
      <c r="J15" s="50"/>
      <c r="K15" s="52"/>
      <c r="L15" s="39" t="s">
        <v>108</v>
      </c>
      <c r="M15" s="74"/>
      <c r="N15" s="66"/>
    </row>
    <row r="16" spans="1:14" ht="21.75" customHeight="1">
      <c r="A16" s="65">
        <v>7</v>
      </c>
      <c r="B16" s="71" t="s">
        <v>66</v>
      </c>
      <c r="C16" s="63" t="s">
        <v>22</v>
      </c>
      <c r="D16" s="71" t="s">
        <v>118</v>
      </c>
      <c r="E16" s="58" t="s">
        <v>90</v>
      </c>
      <c r="F16" s="49" t="s">
        <v>53</v>
      </c>
      <c r="G16" s="49" t="s">
        <v>83</v>
      </c>
      <c r="H16" s="49" t="s">
        <v>62</v>
      </c>
      <c r="I16" s="53">
        <v>13066</v>
      </c>
      <c r="J16" s="49" t="s">
        <v>63</v>
      </c>
      <c r="K16" s="51">
        <v>6139</v>
      </c>
      <c r="L16" s="37">
        <v>350000</v>
      </c>
      <c r="M16" s="53">
        <f>ROUND(L16/((K16*1000)/10000),0)</f>
        <v>570</v>
      </c>
      <c r="N16" s="65" t="s">
        <v>51</v>
      </c>
    </row>
    <row r="17" spans="1:14" ht="21.75" customHeight="1">
      <c r="A17" s="66"/>
      <c r="B17" s="72"/>
      <c r="C17" s="64"/>
      <c r="D17" s="73"/>
      <c r="E17" s="59"/>
      <c r="F17" s="50"/>
      <c r="G17" s="50"/>
      <c r="H17" s="50"/>
      <c r="I17" s="54"/>
      <c r="J17" s="50"/>
      <c r="K17" s="52"/>
      <c r="L17" s="39" t="s">
        <v>109</v>
      </c>
      <c r="M17" s="74"/>
      <c r="N17" s="66"/>
    </row>
    <row r="18" spans="1:14" ht="33.75" customHeight="1">
      <c r="A18" s="8">
        <v>8</v>
      </c>
      <c r="B18" s="48" t="s">
        <v>67</v>
      </c>
      <c r="C18" s="29" t="s">
        <v>68</v>
      </c>
      <c r="D18" s="40" t="s">
        <v>122</v>
      </c>
      <c r="E18" s="11" t="s">
        <v>90</v>
      </c>
      <c r="F18" s="1" t="s">
        <v>71</v>
      </c>
      <c r="G18" s="1" t="s">
        <v>85</v>
      </c>
      <c r="H18" s="1" t="s">
        <v>72</v>
      </c>
      <c r="I18" s="13">
        <v>6398.09</v>
      </c>
      <c r="J18" s="9" t="s">
        <v>73</v>
      </c>
      <c r="K18" s="17">
        <v>3792</v>
      </c>
      <c r="L18" s="13">
        <v>283217</v>
      </c>
      <c r="M18" s="13">
        <f>ROUND(L16/((K16*1000)/10000),0)</f>
        <v>570</v>
      </c>
      <c r="N18" s="10"/>
    </row>
    <row r="19" spans="1:14" ht="26.25" customHeight="1">
      <c r="A19" s="65">
        <v>9</v>
      </c>
      <c r="B19" s="71" t="s">
        <v>69</v>
      </c>
      <c r="C19" s="63" t="s">
        <v>15</v>
      </c>
      <c r="D19" s="71" t="s">
        <v>123</v>
      </c>
      <c r="E19" s="58" t="s">
        <v>89</v>
      </c>
      <c r="F19" s="49" t="s">
        <v>76</v>
      </c>
      <c r="G19" s="49" t="s">
        <v>83</v>
      </c>
      <c r="H19" s="49" t="s">
        <v>77</v>
      </c>
      <c r="I19" s="53">
        <v>8921</v>
      </c>
      <c r="J19" s="49" t="s">
        <v>128</v>
      </c>
      <c r="K19" s="51">
        <v>8801</v>
      </c>
      <c r="L19" s="37">
        <v>500000</v>
      </c>
      <c r="M19" s="53">
        <f>ROUND(L19/((K19*1000)/10000),0)</f>
        <v>568</v>
      </c>
      <c r="N19" s="65" t="s">
        <v>23</v>
      </c>
    </row>
    <row r="20" spans="1:14" ht="26.25" customHeight="1">
      <c r="A20" s="66"/>
      <c r="B20" s="72"/>
      <c r="C20" s="64"/>
      <c r="D20" s="73"/>
      <c r="E20" s="59"/>
      <c r="F20" s="50"/>
      <c r="G20" s="50"/>
      <c r="H20" s="50"/>
      <c r="I20" s="54"/>
      <c r="J20" s="50"/>
      <c r="K20" s="52"/>
      <c r="L20" s="39" t="s">
        <v>110</v>
      </c>
      <c r="M20" s="74"/>
      <c r="N20" s="66"/>
    </row>
    <row r="21" spans="1:14" ht="18" customHeight="1">
      <c r="A21" s="65">
        <v>10</v>
      </c>
      <c r="B21" s="71" t="s">
        <v>70</v>
      </c>
      <c r="C21" s="63" t="s">
        <v>16</v>
      </c>
      <c r="D21" s="71" t="s">
        <v>123</v>
      </c>
      <c r="E21" s="58" t="s">
        <v>89</v>
      </c>
      <c r="F21" s="49" t="s">
        <v>78</v>
      </c>
      <c r="G21" s="49" t="s">
        <v>86</v>
      </c>
      <c r="H21" s="55" t="s">
        <v>125</v>
      </c>
      <c r="I21" s="53">
        <v>12336</v>
      </c>
      <c r="J21" s="49" t="s">
        <v>54</v>
      </c>
      <c r="K21" s="51">
        <v>5583</v>
      </c>
      <c r="L21" s="37">
        <v>377934</v>
      </c>
      <c r="M21" s="53">
        <f>ROUND(L21/((K21*1000)/10000),0)</f>
        <v>677</v>
      </c>
      <c r="N21" s="65" t="s">
        <v>57</v>
      </c>
    </row>
    <row r="22" spans="1:14" ht="18" customHeight="1">
      <c r="A22" s="66"/>
      <c r="B22" s="72"/>
      <c r="C22" s="64"/>
      <c r="D22" s="73"/>
      <c r="E22" s="59"/>
      <c r="F22" s="50"/>
      <c r="G22" s="50"/>
      <c r="H22" s="56"/>
      <c r="I22" s="54"/>
      <c r="J22" s="50"/>
      <c r="K22" s="52"/>
      <c r="L22" s="39" t="s">
        <v>111</v>
      </c>
      <c r="M22" s="74"/>
      <c r="N22" s="66"/>
    </row>
    <row r="23" spans="1:14" ht="34.5" customHeight="1">
      <c r="A23" s="65">
        <v>11</v>
      </c>
      <c r="B23" s="71" t="s">
        <v>7</v>
      </c>
      <c r="C23" s="63" t="s">
        <v>17</v>
      </c>
      <c r="D23" s="71" t="s">
        <v>123</v>
      </c>
      <c r="E23" s="58" t="s">
        <v>89</v>
      </c>
      <c r="F23" s="49" t="s">
        <v>24</v>
      </c>
      <c r="G23" s="49" t="s">
        <v>86</v>
      </c>
      <c r="H23" s="55" t="s">
        <v>40</v>
      </c>
      <c r="I23" s="53">
        <v>5405</v>
      </c>
      <c r="J23" s="49" t="s">
        <v>46</v>
      </c>
      <c r="K23" s="51">
        <v>1942</v>
      </c>
      <c r="L23" s="37">
        <v>163058</v>
      </c>
      <c r="M23" s="53">
        <f>ROUND(L23/((K23*1000)/10000),0)</f>
        <v>840</v>
      </c>
      <c r="N23" s="65" t="s">
        <v>23</v>
      </c>
    </row>
    <row r="24" spans="1:14" ht="34.5" customHeight="1">
      <c r="A24" s="66"/>
      <c r="B24" s="72"/>
      <c r="C24" s="64"/>
      <c r="D24" s="73"/>
      <c r="E24" s="59"/>
      <c r="F24" s="50"/>
      <c r="G24" s="50"/>
      <c r="H24" s="56"/>
      <c r="I24" s="54"/>
      <c r="J24" s="50"/>
      <c r="K24" s="52"/>
      <c r="L24" s="39" t="s">
        <v>112</v>
      </c>
      <c r="M24" s="74"/>
      <c r="N24" s="66"/>
    </row>
    <row r="25" spans="1:14" ht="21.75" customHeight="1">
      <c r="A25" s="65">
        <v>12</v>
      </c>
      <c r="B25" s="71" t="s">
        <v>8</v>
      </c>
      <c r="C25" s="63" t="s">
        <v>18</v>
      </c>
      <c r="D25" s="71" t="s">
        <v>123</v>
      </c>
      <c r="E25" s="58" t="s">
        <v>89</v>
      </c>
      <c r="F25" s="49" t="s">
        <v>26</v>
      </c>
      <c r="G25" s="49" t="s">
        <v>83</v>
      </c>
      <c r="H25" s="55" t="s">
        <v>41</v>
      </c>
      <c r="I25" s="53">
        <v>4683</v>
      </c>
      <c r="J25" s="49" t="s">
        <v>55</v>
      </c>
      <c r="K25" s="51">
        <v>2863</v>
      </c>
      <c r="L25" s="37">
        <v>446132</v>
      </c>
      <c r="M25" s="53">
        <f>ROUND(L25/((K25*1000)/10000),0)</f>
        <v>1558</v>
      </c>
      <c r="N25" s="65" t="s">
        <v>23</v>
      </c>
    </row>
    <row r="26" spans="1:14" ht="21.75" customHeight="1">
      <c r="A26" s="66"/>
      <c r="B26" s="72"/>
      <c r="C26" s="64"/>
      <c r="D26" s="73"/>
      <c r="E26" s="59"/>
      <c r="F26" s="50"/>
      <c r="G26" s="50"/>
      <c r="H26" s="56"/>
      <c r="I26" s="54"/>
      <c r="J26" s="50"/>
      <c r="K26" s="52"/>
      <c r="L26" s="39" t="s">
        <v>113</v>
      </c>
      <c r="M26" s="74"/>
      <c r="N26" s="66"/>
    </row>
    <row r="27" spans="1:14" ht="21.75" customHeight="1">
      <c r="A27" s="65">
        <v>13</v>
      </c>
      <c r="B27" s="71" t="s">
        <v>9</v>
      </c>
      <c r="C27" s="63" t="s">
        <v>19</v>
      </c>
      <c r="D27" s="71" t="s">
        <v>124</v>
      </c>
      <c r="E27" s="58" t="s">
        <v>90</v>
      </c>
      <c r="F27" s="49" t="s">
        <v>79</v>
      </c>
      <c r="G27" s="49" t="s">
        <v>86</v>
      </c>
      <c r="H27" s="49" t="s">
        <v>42</v>
      </c>
      <c r="I27" s="53">
        <v>7300</v>
      </c>
      <c r="J27" s="49" t="s">
        <v>43</v>
      </c>
      <c r="K27" s="51">
        <v>789</v>
      </c>
      <c r="L27" s="37">
        <v>150784</v>
      </c>
      <c r="M27" s="53">
        <f>ROUND(L27/((K27*1000)/10000),0)</f>
        <v>1911</v>
      </c>
      <c r="N27" s="65" t="s">
        <v>23</v>
      </c>
    </row>
    <row r="28" spans="1:14" ht="21.75" customHeight="1">
      <c r="A28" s="66"/>
      <c r="B28" s="72"/>
      <c r="C28" s="64"/>
      <c r="D28" s="73"/>
      <c r="E28" s="59"/>
      <c r="F28" s="50"/>
      <c r="G28" s="50"/>
      <c r="H28" s="50"/>
      <c r="I28" s="54"/>
      <c r="J28" s="50"/>
      <c r="K28" s="52"/>
      <c r="L28" s="39" t="s">
        <v>114</v>
      </c>
      <c r="M28" s="74"/>
      <c r="N28" s="66"/>
    </row>
    <row r="29" spans="1:15" ht="25.5" customHeight="1">
      <c r="A29" s="57">
        <v>14</v>
      </c>
      <c r="B29" s="61" t="s">
        <v>10</v>
      </c>
      <c r="C29" s="62" t="s">
        <v>20</v>
      </c>
      <c r="D29" s="88" t="s">
        <v>122</v>
      </c>
      <c r="E29" s="70" t="s">
        <v>90</v>
      </c>
      <c r="F29" s="67" t="s">
        <v>27</v>
      </c>
      <c r="G29" s="67" t="s">
        <v>86</v>
      </c>
      <c r="H29" s="69" t="s">
        <v>126</v>
      </c>
      <c r="I29" s="60">
        <v>16596</v>
      </c>
      <c r="J29" s="67" t="s">
        <v>74</v>
      </c>
      <c r="K29" s="68">
        <v>1436</v>
      </c>
      <c r="L29" s="37">
        <v>236017</v>
      </c>
      <c r="M29" s="53">
        <f>ROUND(L29/((K29*1000)/10000),0)</f>
        <v>1644</v>
      </c>
      <c r="N29" s="57" t="s">
        <v>23</v>
      </c>
      <c r="O29" s="7">
        <f>M29*ROUNDUP(K29,-4)</f>
        <v>16440000</v>
      </c>
    </row>
    <row r="30" spans="1:14" ht="25.5" customHeight="1" thickBot="1">
      <c r="A30" s="57"/>
      <c r="B30" s="61"/>
      <c r="C30" s="62"/>
      <c r="D30" s="73"/>
      <c r="E30" s="70"/>
      <c r="F30" s="67"/>
      <c r="G30" s="67"/>
      <c r="H30" s="69"/>
      <c r="I30" s="60"/>
      <c r="J30" s="67"/>
      <c r="K30" s="68"/>
      <c r="L30" s="38" t="s">
        <v>115</v>
      </c>
      <c r="M30" s="74"/>
      <c r="N30" s="57"/>
    </row>
    <row r="31" spans="12:13" ht="22.5" customHeight="1" thickBot="1">
      <c r="L31" s="34" t="s">
        <v>91</v>
      </c>
      <c r="M31" s="34">
        <f>ROUND(L32/((K32*1000)/10000),0)</f>
        <v>650</v>
      </c>
    </row>
    <row r="32" spans="10:12" ht="13.5">
      <c r="J32" s="6" t="s">
        <v>91</v>
      </c>
      <c r="K32" s="24">
        <f>AVERAGE(K5:K30)</f>
        <v>3943.214285714286</v>
      </c>
      <c r="L32" s="12">
        <f>AVERAGE(L5,L7,L9,L11,L12,L14,L16,L18,L19,L21,L23,L25,L27,L29)</f>
        <v>256385.35714285713</v>
      </c>
    </row>
    <row r="33" spans="11:13" ht="13.5">
      <c r="K33" s="24"/>
      <c r="M33" s="18"/>
    </row>
    <row r="34" spans="13:16" ht="13.5">
      <c r="M34" s="20" t="s">
        <v>94</v>
      </c>
      <c r="P34" s="7" t="s">
        <v>97</v>
      </c>
    </row>
    <row r="35" spans="11:16" ht="13.5">
      <c r="K35" s="35">
        <v>343848</v>
      </c>
      <c r="L35" s="12" t="s">
        <v>92</v>
      </c>
      <c r="M35" s="21">
        <f>ROUND(M31*K35/10000,0)</f>
        <v>22350</v>
      </c>
      <c r="N35" s="75" t="s">
        <v>99</v>
      </c>
      <c r="O35" s="75"/>
      <c r="P35" s="26" t="e">
        <f>N35*3/10</f>
        <v>#VALUE!</v>
      </c>
    </row>
    <row r="36" spans="9:16" ht="13.5">
      <c r="I36" s="41"/>
      <c r="J36" s="31"/>
      <c r="K36" s="25">
        <v>777914</v>
      </c>
      <c r="L36" s="44" t="s">
        <v>93</v>
      </c>
      <c r="M36" s="21">
        <f>ROUND(M31*K36/10000,0)</f>
        <v>50564</v>
      </c>
      <c r="N36" s="75">
        <f>M36*6/10</f>
        <v>30338.4</v>
      </c>
      <c r="O36" s="75"/>
      <c r="P36" s="26">
        <f>N36*3/10</f>
        <v>9101.52</v>
      </c>
    </row>
    <row r="37" spans="9:15" ht="13.5">
      <c r="I37" s="41"/>
      <c r="J37" s="31"/>
      <c r="K37" s="19"/>
      <c r="L37" s="44"/>
      <c r="M37" s="14"/>
      <c r="N37" s="75"/>
      <c r="O37" s="76"/>
    </row>
    <row r="38" spans="9:13" ht="13.5">
      <c r="I38" s="77"/>
      <c r="J38" s="32" t="s">
        <v>95</v>
      </c>
      <c r="K38" s="23">
        <v>264</v>
      </c>
      <c r="L38" s="45" t="s">
        <v>96</v>
      </c>
      <c r="M38" s="15">
        <f>M35/K38</f>
        <v>84.6590909090909</v>
      </c>
    </row>
    <row r="39" spans="9:13" ht="13.5">
      <c r="I39" s="77"/>
      <c r="J39" s="32" t="s">
        <v>95</v>
      </c>
      <c r="K39" s="23">
        <v>300</v>
      </c>
      <c r="L39" s="45"/>
      <c r="M39" s="15">
        <f>M35/K39</f>
        <v>74.5</v>
      </c>
    </row>
    <row r="40" spans="9:13" ht="13.5">
      <c r="I40" s="77"/>
      <c r="J40" s="32"/>
      <c r="K40" s="23"/>
      <c r="L40" s="45"/>
      <c r="M40" s="15"/>
    </row>
    <row r="41" spans="9:13" ht="13.5">
      <c r="I41" s="77"/>
      <c r="J41" s="32"/>
      <c r="K41" s="23"/>
      <c r="L41" s="45"/>
      <c r="M41" s="15"/>
    </row>
    <row r="42" spans="9:13" ht="13.5">
      <c r="I42" s="42"/>
      <c r="J42" s="32"/>
      <c r="K42" s="23" t="s">
        <v>101</v>
      </c>
      <c r="L42" s="45" t="s">
        <v>102</v>
      </c>
      <c r="M42" s="15"/>
    </row>
    <row r="43" spans="10:12" ht="13.5">
      <c r="J43" s="30" t="s">
        <v>100</v>
      </c>
      <c r="K43" s="6">
        <v>17561</v>
      </c>
      <c r="L43" s="12">
        <v>15208</v>
      </c>
    </row>
    <row r="44" spans="10:12" ht="13.5">
      <c r="J44" s="30" t="s">
        <v>103</v>
      </c>
      <c r="K44" s="6">
        <v>17486</v>
      </c>
      <c r="L44" s="12">
        <v>25468</v>
      </c>
    </row>
    <row r="45" spans="10:12" ht="13.5">
      <c r="J45" s="33" t="s">
        <v>104</v>
      </c>
      <c r="K45" s="27">
        <v>175000</v>
      </c>
      <c r="L45" s="46">
        <v>175000</v>
      </c>
    </row>
    <row r="46" spans="11:12" ht="13.5">
      <c r="K46" s="6">
        <f>SUM(K43:K45)</f>
        <v>210047</v>
      </c>
      <c r="L46" s="12">
        <f>SUM(L43:L45)</f>
        <v>215676</v>
      </c>
    </row>
  </sheetData>
  <sheetProtection/>
  <mergeCells count="171">
    <mergeCell ref="D27:D28"/>
    <mergeCell ref="D29:D30"/>
    <mergeCell ref="M29:M30"/>
    <mergeCell ref="D3:E4"/>
    <mergeCell ref="D5:D6"/>
    <mergeCell ref="D7:D8"/>
    <mergeCell ref="D9:D10"/>
    <mergeCell ref="D12:D13"/>
    <mergeCell ref="D14:D15"/>
    <mergeCell ref="D16:D17"/>
    <mergeCell ref="M21:M22"/>
    <mergeCell ref="M23:M24"/>
    <mergeCell ref="M25:M26"/>
    <mergeCell ref="M27:M28"/>
    <mergeCell ref="E27:E28"/>
    <mergeCell ref="F27:F28"/>
    <mergeCell ref="G27:G28"/>
    <mergeCell ref="H27:H28"/>
    <mergeCell ref="J25:J26"/>
    <mergeCell ref="F23:F24"/>
    <mergeCell ref="K2:N2"/>
    <mergeCell ref="A1:N1"/>
    <mergeCell ref="A5:A6"/>
    <mergeCell ref="A7:A8"/>
    <mergeCell ref="B5:B8"/>
    <mergeCell ref="C7:C8"/>
    <mergeCell ref="K5:K6"/>
    <mergeCell ref="N5:N6"/>
    <mergeCell ref="M5:M6"/>
    <mergeCell ref="E7:E8"/>
    <mergeCell ref="I38:I39"/>
    <mergeCell ref="C5:C6"/>
    <mergeCell ref="E5:E6"/>
    <mergeCell ref="F5:F6"/>
    <mergeCell ref="A14:A15"/>
    <mergeCell ref="A9:A10"/>
    <mergeCell ref="B9:B10"/>
    <mergeCell ref="C9:C10"/>
    <mergeCell ref="I9:I10"/>
    <mergeCell ref="D23:D24"/>
    <mergeCell ref="I40:I41"/>
    <mergeCell ref="B3:B4"/>
    <mergeCell ref="C3:C4"/>
    <mergeCell ref="F3:F4"/>
    <mergeCell ref="N3:N4"/>
    <mergeCell ref="L3:M3"/>
    <mergeCell ref="M7:M8"/>
    <mergeCell ref="G3:G4"/>
    <mergeCell ref="K3:K4"/>
    <mergeCell ref="H3:J3"/>
    <mergeCell ref="N35:O35"/>
    <mergeCell ref="N36:O36"/>
    <mergeCell ref="N37:O37"/>
    <mergeCell ref="G5:G6"/>
    <mergeCell ref="H5:H6"/>
    <mergeCell ref="I5:I6"/>
    <mergeCell ref="J5:J6"/>
    <mergeCell ref="N7:N8"/>
    <mergeCell ref="N12:N13"/>
    <mergeCell ref="I7:I8"/>
    <mergeCell ref="A12:A13"/>
    <mergeCell ref="B12:B13"/>
    <mergeCell ref="C12:C13"/>
    <mergeCell ref="I12:I13"/>
    <mergeCell ref="J12:J13"/>
    <mergeCell ref="K12:K13"/>
    <mergeCell ref="B14:B15"/>
    <mergeCell ref="C14:C15"/>
    <mergeCell ref="I14:I15"/>
    <mergeCell ref="J14:J15"/>
    <mergeCell ref="K14:K15"/>
    <mergeCell ref="J9:J10"/>
    <mergeCell ref="K9:K10"/>
    <mergeCell ref="G12:G13"/>
    <mergeCell ref="H12:H13"/>
    <mergeCell ref="N9:N10"/>
    <mergeCell ref="M9:M10"/>
    <mergeCell ref="M12:M13"/>
    <mergeCell ref="M14:M15"/>
    <mergeCell ref="N14:N15"/>
    <mergeCell ref="E12:E13"/>
    <mergeCell ref="G9:G10"/>
    <mergeCell ref="H9:H10"/>
    <mergeCell ref="F9:F10"/>
    <mergeCell ref="F12:F13"/>
    <mergeCell ref="M16:M17"/>
    <mergeCell ref="M19:M20"/>
    <mergeCell ref="C16:C17"/>
    <mergeCell ref="I16:I17"/>
    <mergeCell ref="J16:J17"/>
    <mergeCell ref="K16:K17"/>
    <mergeCell ref="E16:E17"/>
    <mergeCell ref="F16:F17"/>
    <mergeCell ref="G16:G17"/>
    <mergeCell ref="F19:F20"/>
    <mergeCell ref="B16:B17"/>
    <mergeCell ref="N16:N17"/>
    <mergeCell ref="A19:A20"/>
    <mergeCell ref="B19:B20"/>
    <mergeCell ref="C19:C20"/>
    <mergeCell ref="I19:I20"/>
    <mergeCell ref="J19:J20"/>
    <mergeCell ref="K19:K20"/>
    <mergeCell ref="N19:N20"/>
    <mergeCell ref="A21:A22"/>
    <mergeCell ref="B21:B22"/>
    <mergeCell ref="C21:C22"/>
    <mergeCell ref="I21:I22"/>
    <mergeCell ref="J21:J22"/>
    <mergeCell ref="E19:E20"/>
    <mergeCell ref="D19:D20"/>
    <mergeCell ref="D21:D22"/>
    <mergeCell ref="F21:F22"/>
    <mergeCell ref="G21:G22"/>
    <mergeCell ref="N21:N22"/>
    <mergeCell ref="A23:A24"/>
    <mergeCell ref="B23:B24"/>
    <mergeCell ref="C23:C24"/>
    <mergeCell ref="I23:I24"/>
    <mergeCell ref="J23:J24"/>
    <mergeCell ref="K23:K24"/>
    <mergeCell ref="N23:N24"/>
    <mergeCell ref="K21:K22"/>
    <mergeCell ref="E23:E24"/>
    <mergeCell ref="K27:K28"/>
    <mergeCell ref="N27:N28"/>
    <mergeCell ref="A25:A26"/>
    <mergeCell ref="B25:B26"/>
    <mergeCell ref="G23:G24"/>
    <mergeCell ref="H23:H24"/>
    <mergeCell ref="E25:E26"/>
    <mergeCell ref="D25:D26"/>
    <mergeCell ref="F25:F26"/>
    <mergeCell ref="G25:G26"/>
    <mergeCell ref="F29:F30"/>
    <mergeCell ref="G29:G30"/>
    <mergeCell ref="H29:H30"/>
    <mergeCell ref="E29:E30"/>
    <mergeCell ref="N25:N26"/>
    <mergeCell ref="A27:A28"/>
    <mergeCell ref="B27:B28"/>
    <mergeCell ref="C27:C28"/>
    <mergeCell ref="I27:I28"/>
    <mergeCell ref="J27:J28"/>
    <mergeCell ref="F7:F8"/>
    <mergeCell ref="G7:G8"/>
    <mergeCell ref="H7:H8"/>
    <mergeCell ref="E9:E10"/>
    <mergeCell ref="A29:A30"/>
    <mergeCell ref="B29:B30"/>
    <mergeCell ref="C29:C30"/>
    <mergeCell ref="C25:C26"/>
    <mergeCell ref="A16:A17"/>
    <mergeCell ref="E21:E22"/>
    <mergeCell ref="N29:N30"/>
    <mergeCell ref="E14:E15"/>
    <mergeCell ref="F14:F15"/>
    <mergeCell ref="G14:G15"/>
    <mergeCell ref="H14:H15"/>
    <mergeCell ref="I29:I30"/>
    <mergeCell ref="H25:H26"/>
    <mergeCell ref="K25:K26"/>
    <mergeCell ref="J29:J30"/>
    <mergeCell ref="K29:K30"/>
    <mergeCell ref="J7:J8"/>
    <mergeCell ref="K7:K8"/>
    <mergeCell ref="G19:G20"/>
    <mergeCell ref="H19:H20"/>
    <mergeCell ref="I25:I26"/>
    <mergeCell ref="H21:H22"/>
    <mergeCell ref="H16:H17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2010-12-22T06:11:26Z</cp:lastPrinted>
  <dcterms:created xsi:type="dcterms:W3CDTF">2010-08-13T04:12:46Z</dcterms:created>
  <dcterms:modified xsi:type="dcterms:W3CDTF">2011-01-03T23:45:40Z</dcterms:modified>
  <cp:category/>
  <cp:version/>
  <cp:contentType/>
  <cp:contentStatus/>
</cp:coreProperties>
</file>