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65" windowWidth="10170" windowHeight="7020" tabRatio="762" activeTab="0"/>
  </bookViews>
  <sheets>
    <sheet name="グラフ" sheetId="1" r:id="rId1"/>
    <sheet name="H7^H16" sheetId="2" r:id="rId2"/>
    <sheet name="H7" sheetId="3" r:id="rId3"/>
    <sheet name="H8" sheetId="4" r:id="rId4"/>
    <sheet name="H9" sheetId="5" r:id="rId5"/>
    <sheet name="H10" sheetId="6" r:id="rId6"/>
    <sheet name="H11" sheetId="7" r:id="rId7"/>
    <sheet name="H12" sheetId="8" r:id="rId8"/>
    <sheet name="H13" sheetId="9" r:id="rId9"/>
    <sheet name="H14" sheetId="10" r:id="rId10"/>
    <sheet name="H15" sheetId="11" r:id="rId11"/>
    <sheet name="H16" sheetId="12" r:id="rId12"/>
  </sheets>
  <definedNames>
    <definedName name="_xlnm.Print_Area" localSheetId="5">'H10'!$A$1:$I$137</definedName>
    <definedName name="_xlnm.Print_Area" localSheetId="6">'H11'!$A$1:$I$137</definedName>
    <definedName name="_xlnm.Print_Area" localSheetId="7">'H12'!$A$1:$I$137</definedName>
    <definedName name="_xlnm.Print_Area" localSheetId="8">'H13'!$A$1:$I$137</definedName>
    <definedName name="_xlnm.Print_Area" localSheetId="9">'H14'!$A$1:$I$137</definedName>
    <definedName name="_xlnm.Print_Area" localSheetId="10">'H15'!$A$1:$I$137</definedName>
    <definedName name="_xlnm.Print_Area" localSheetId="11">'H16'!$A$1:$I$137</definedName>
    <definedName name="_xlnm.Print_Area" localSheetId="2">'H7'!$A$1:$I$137</definedName>
    <definedName name="_xlnm.Print_Area" localSheetId="1">'H7^H16'!$A$1:$J$192</definedName>
    <definedName name="_xlnm.Print_Area" localSheetId="3">'H8'!$A$1:$I$137</definedName>
    <definedName name="_xlnm.Print_Area" localSheetId="4">'H9'!$A$1:$I$137</definedName>
    <definedName name="_xlnm.Print_Area" localSheetId="0">'グラフ'!$A$1:$M$129</definedName>
    <definedName name="原">#REF!</definedName>
    <definedName name="水">#REF!</definedName>
    <definedName name="総括表">#REF!</definedName>
    <definedName name="農">#REF!</definedName>
    <definedName name="林">#REF!</definedName>
  </definedNames>
  <calcPr fullCalcOnLoad="1"/>
</workbook>
</file>

<file path=xl/sharedStrings.xml><?xml version="1.0" encoding="utf-8"?>
<sst xmlns="http://schemas.openxmlformats.org/spreadsheetml/2006/main" count="2432" uniqueCount="181">
  <si>
    <t>　</t>
  </si>
  <si>
    <t xml:space="preserve"> 土地現況</t>
  </si>
  <si>
    <t>単位：ha</t>
  </si>
  <si>
    <t>　県　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</si>
  <si>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</si>
  <si>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</si>
  <si>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</si>
  <si>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</si>
  <si>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</si>
  <si>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</si>
  <si>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</si>
  <si>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</si>
  <si>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</si>
  <si>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　市　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</si>
  <si>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</si>
  <si>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</si>
  <si>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</si>
  <si>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</si>
  <si>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</si>
  <si>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</si>
  <si>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</si>
  <si>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　安芸郡計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</si>
  <si>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</si>
  <si>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</si>
  <si>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</si>
  <si>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</si>
  <si>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</si>
  <si>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</si>
  <si>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</si>
  <si>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</si>
  <si>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　香美郡計</t>
  </si>
  <si>
    <t>本山町</t>
  </si>
  <si>
    <t>大豊町</t>
  </si>
  <si>
    <t>　長岡郡計</t>
  </si>
  <si>
    <t>鏡村</t>
  </si>
  <si>
    <t>土佐山村</t>
  </si>
  <si>
    <t>土佐町</t>
  </si>
  <si>
    <t>大川村</t>
  </si>
  <si>
    <t>本川村</t>
  </si>
  <si>
    <t>　土佐郡計</t>
  </si>
  <si>
    <t>伊野町</t>
  </si>
  <si>
    <t>池川町</t>
  </si>
  <si>
    <t>春野町</t>
  </si>
  <si>
    <t>吾川村</t>
  </si>
  <si>
    <t>吾北村</t>
  </si>
  <si>
    <t>　吾川郡計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</si>
  <si>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</si>
  <si>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</si>
  <si>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</si>
  <si>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</si>
  <si>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</si>
  <si>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</si>
  <si>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</si>
  <si>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</si>
  <si>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</si>
  <si>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</si>
  <si>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　高岡郡計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</si>
  <si>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</si>
  <si>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</si>
  <si>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</si>
  <si>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</si>
  <si>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</si>
  <si>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</si>
  <si>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</si>
  <si>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幡多郡計</t>
  </si>
  <si>
    <t>農用地</t>
  </si>
  <si>
    <t>水面・河川・水路</t>
  </si>
  <si>
    <t>道路</t>
  </si>
  <si>
    <t>宅地</t>
  </si>
  <si>
    <t>その他</t>
  </si>
  <si>
    <t>森林</t>
  </si>
  <si>
    <t>水面</t>
  </si>
  <si>
    <t>河川</t>
  </si>
  <si>
    <t>水路</t>
  </si>
  <si>
    <t>及び原野</t>
  </si>
  <si>
    <t>中芸流域</t>
  </si>
  <si>
    <t xml:space="preserve">芸東流域 </t>
  </si>
  <si>
    <t>芸西流域</t>
  </si>
  <si>
    <t>物部流域</t>
  </si>
  <si>
    <t>嶺北流域</t>
  </si>
  <si>
    <t>鏡流域</t>
  </si>
  <si>
    <t>仁淀流域</t>
  </si>
  <si>
    <t>新荘流域</t>
  </si>
  <si>
    <t>四万十流域</t>
  </si>
  <si>
    <t>幡西流域</t>
  </si>
  <si>
    <t>西南流域</t>
  </si>
  <si>
    <t>芸西流域</t>
  </si>
  <si>
    <t>物部流域</t>
  </si>
  <si>
    <t>芸東流域</t>
  </si>
  <si>
    <t>中芸流域</t>
  </si>
  <si>
    <t>嶺北流域</t>
  </si>
  <si>
    <t>鏡流域</t>
  </si>
  <si>
    <t>仁淀流域</t>
  </si>
  <si>
    <t>新荘流域</t>
  </si>
  <si>
    <t>四万十流域</t>
  </si>
  <si>
    <t>幡西流域</t>
  </si>
  <si>
    <t>西南流域</t>
  </si>
  <si>
    <t>合　　計</t>
  </si>
  <si>
    <t>合　　計</t>
  </si>
  <si>
    <t>土地利用現況把握調査表（流域別一覧）</t>
  </si>
  <si>
    <t>土地利用現況把握調査表（市町村別一覧）</t>
  </si>
  <si>
    <t>Ｈ７</t>
  </si>
  <si>
    <t>合　　計</t>
  </si>
  <si>
    <t>合　　計</t>
  </si>
  <si>
    <t>Ｈ８</t>
  </si>
  <si>
    <t>Ｈ１６</t>
  </si>
  <si>
    <t>Ｈ１５</t>
  </si>
  <si>
    <t>Ｈ１４</t>
  </si>
  <si>
    <t>Ｈ１３</t>
  </si>
  <si>
    <t>Ｈ１２</t>
  </si>
  <si>
    <t>Ｈ１１</t>
  </si>
  <si>
    <t>Ｈ１０</t>
  </si>
  <si>
    <t>Ｈ９</t>
  </si>
  <si>
    <t>土地利用現況把握（H7～H16）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</si>
  <si>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</si>
  <si>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</si>
  <si>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</si>
  <si>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</si>
  <si>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</si>
  <si>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</si>
  <si>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</si>
  <si>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</si>
  <si>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</si>
  <si>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</si>
  <si>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ＮＯ１</t>
  </si>
  <si>
    <t>県　計</t>
  </si>
  <si>
    <t>ＮＯ１</t>
  </si>
  <si>
    <t>単位：（ha）</t>
  </si>
  <si>
    <t>ＮＯ２</t>
  </si>
  <si>
    <t>ＮＯ３</t>
  </si>
  <si>
    <t>指数</t>
  </si>
  <si>
    <t>森林及び原野</t>
  </si>
  <si>
    <t>農用地</t>
  </si>
  <si>
    <t>水面・河川・水路</t>
  </si>
  <si>
    <t>道路</t>
  </si>
  <si>
    <t>宅地</t>
  </si>
  <si>
    <t>その他</t>
  </si>
  <si>
    <t>Ｈ７</t>
  </si>
  <si>
    <t>Ｈ７</t>
  </si>
  <si>
    <t>Ｈ８</t>
  </si>
  <si>
    <t>Ｈ８</t>
  </si>
  <si>
    <t>Ｈ９</t>
  </si>
  <si>
    <t>Ｈ10</t>
  </si>
  <si>
    <t>Ｈ10</t>
  </si>
  <si>
    <t>Ｈ11</t>
  </si>
  <si>
    <t>Ｈ11</t>
  </si>
  <si>
    <t>Ｈ12</t>
  </si>
  <si>
    <t>Ｈ12</t>
  </si>
  <si>
    <t>Ｈ13</t>
  </si>
  <si>
    <t>Ｈ14</t>
  </si>
  <si>
    <t>Ｈ14</t>
  </si>
  <si>
    <t>Ｈ15</t>
  </si>
  <si>
    <t>Ｈ15</t>
  </si>
  <si>
    <t>Ｈ16</t>
  </si>
  <si>
    <t>Ｈ16</t>
  </si>
  <si>
    <t>農林業的土地利用</t>
  </si>
  <si>
    <t>農林業的土地利用</t>
  </si>
  <si>
    <t>都市的土地利用</t>
  </si>
  <si>
    <t>県　計</t>
  </si>
  <si>
    <t>及び原野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</si>
  <si>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</si>
  <si>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</si>
  <si>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</si>
  <si>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</si>
  <si>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</si>
  <si>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</si>
  <si>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</si>
  <si>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</si>
  <si>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</si>
  <si>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</si>
  <si>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農林業的</t>
  </si>
  <si>
    <t>土地利用</t>
  </si>
  <si>
    <t>都市的</t>
  </si>
  <si>
    <t>合　計</t>
  </si>
  <si>
    <t>森　林</t>
  </si>
  <si>
    <t>河川・水路</t>
  </si>
  <si>
    <t>水面・</t>
  </si>
  <si>
    <t>単位：ｈａ</t>
  </si>
  <si>
    <t>ＮＯ２</t>
  </si>
  <si>
    <t>※　注　H16のその他面積が減少した理由は、森林地域へのＧＩＳ導入に伴う森林面積の精査（増）に伴いその他面積が森林</t>
  </si>
  <si>
    <t>　　面積となったことによるもの。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</si>
</sst>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_);[Red]\(0\)"/>
    <numFmt numFmtId="179" formatCode="0.0_);[Red]\(0.0\)"/>
    <numFmt numFmtId="180" formatCode="0.0%"/>
    <numFmt numFmtId="181" formatCode="#,##0_);[Red]\(#,##0\)"/>
    <numFmt numFmtId="182" formatCode="#,##0.0_);[Red]\(#,##0.0\)"/>
    <numFmt numFmtId="183" formatCode="0_ ;[Red]\-0\ "/>
    <numFmt numFmtId="184" formatCode="#,##0_ ;[Red]\-#,##0\ "/>
  </numFmts>
  <fonts count="25">
    <font>
      <sz val="14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sz val="11.5"/>
      <name val="ＭＳ Ｐゴシック"/>
      <family val="3"/>
    </font>
    <font>
      <sz val="8"/>
      <name val="ＭＳ Ｐゴシック"/>
      <family val="3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sz val="10.75"/>
      <name val="ＭＳ Ｐゴシック"/>
      <family val="3"/>
    </font>
    <font>
      <sz val="12"/>
      <name val="ＭＳ ゴシック"/>
      <family val="3"/>
    </font>
    <font>
      <b/>
      <sz val="16.75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0.25"/>
      <name val="ＭＳ Ｐゴシック"/>
      <family val="3"/>
    </font>
    <font>
      <sz val="8.75"/>
      <name val="ＭＳ Ｐゴシック"/>
      <family val="3"/>
    </font>
    <font>
      <b/>
      <sz val="11"/>
      <name val="ＭＳ Ｐゴシック"/>
      <family val="0"/>
    </font>
    <font>
      <sz val="9.25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Times New Roman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265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81" fontId="0" fillId="0" borderId="0" xfId="0" applyNumberForma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37" fontId="7" fillId="0" borderId="1" xfId="0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7" fillId="0" borderId="2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3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/>
      <protection/>
    </xf>
    <xf numFmtId="37" fontId="7" fillId="0" borderId="5" xfId="0" applyFont="1" applyBorder="1" applyAlignment="1" applyProtection="1">
      <alignment/>
      <protection/>
    </xf>
    <xf numFmtId="37" fontId="7" fillId="0" borderId="0" xfId="0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8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 horizontal="center"/>
      <protection/>
    </xf>
    <xf numFmtId="37" fontId="8" fillId="0" borderId="6" xfId="0" applyFont="1" applyBorder="1" applyAlignment="1" applyProtection="1">
      <alignment horizontal="center"/>
      <protection/>
    </xf>
    <xf numFmtId="37" fontId="8" fillId="0" borderId="1" xfId="0" applyFont="1" applyBorder="1" applyAlignment="1" applyProtection="1">
      <alignment horizontal="center"/>
      <protection/>
    </xf>
    <xf numFmtId="37" fontId="8" fillId="0" borderId="7" xfId="0" applyFont="1" applyBorder="1" applyAlignment="1" applyProtection="1">
      <alignment horizontal="center"/>
      <protection/>
    </xf>
    <xf numFmtId="37" fontId="8" fillId="0" borderId="8" xfId="0" applyFont="1" applyBorder="1" applyAlignment="1" applyProtection="1">
      <alignment horizontal="center"/>
      <protection/>
    </xf>
    <xf numFmtId="37" fontId="8" fillId="0" borderId="9" xfId="0" applyFont="1" applyBorder="1" applyAlignment="1" applyProtection="1">
      <alignment/>
      <protection/>
    </xf>
    <xf numFmtId="37" fontId="8" fillId="0" borderId="2" xfId="0" applyFont="1" applyBorder="1" applyAlignment="1" applyProtection="1">
      <alignment/>
      <protection/>
    </xf>
    <xf numFmtId="37" fontId="8" fillId="0" borderId="2" xfId="0" applyFont="1" applyBorder="1" applyAlignment="1" applyProtection="1">
      <alignment horizontal="center"/>
      <protection/>
    </xf>
    <xf numFmtId="37" fontId="8" fillId="0" borderId="10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 horizontal="center"/>
      <protection/>
    </xf>
    <xf numFmtId="37" fontId="8" fillId="0" borderId="12" xfId="0" applyFont="1" applyBorder="1" applyAlignment="1" applyProtection="1">
      <alignment horizontal="center"/>
      <protection/>
    </xf>
    <xf numFmtId="37" fontId="8" fillId="0" borderId="12" xfId="0" applyFont="1" applyBorder="1" applyAlignment="1" applyProtection="1">
      <alignment/>
      <protection/>
    </xf>
    <xf numFmtId="37" fontId="8" fillId="0" borderId="13" xfId="0" applyFont="1" applyBorder="1" applyAlignment="1" applyProtection="1">
      <alignment/>
      <protection/>
    </xf>
    <xf numFmtId="37" fontId="8" fillId="0" borderId="13" xfId="0" applyFont="1" applyBorder="1" applyAlignment="1" applyProtection="1">
      <alignment horizontal="center"/>
      <protection/>
    </xf>
    <xf numFmtId="37" fontId="8" fillId="0" borderId="14" xfId="0" applyFont="1" applyBorder="1" applyAlignment="1" applyProtection="1">
      <alignment horizontal="center"/>
      <protection/>
    </xf>
    <xf numFmtId="37" fontId="8" fillId="0" borderId="15" xfId="0" applyFont="1" applyBorder="1" applyAlignment="1" applyProtection="1">
      <alignment horizontal="center"/>
      <protection/>
    </xf>
    <xf numFmtId="37" fontId="8" fillId="0" borderId="16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/>
    </xf>
    <xf numFmtId="37" fontId="8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/>
    </xf>
    <xf numFmtId="37" fontId="8" fillId="0" borderId="20" xfId="0" applyFont="1" applyBorder="1" applyAlignment="1" applyProtection="1">
      <alignment/>
      <protection/>
    </xf>
    <xf numFmtId="37" fontId="8" fillId="0" borderId="21" xfId="0" applyFont="1" applyBorder="1" applyAlignment="1" applyProtection="1">
      <alignment/>
      <protection/>
    </xf>
    <xf numFmtId="37" fontId="8" fillId="0" borderId="22" xfId="0" applyFont="1" applyBorder="1" applyAlignment="1" applyProtection="1">
      <alignment/>
      <protection/>
    </xf>
    <xf numFmtId="37" fontId="8" fillId="0" borderId="23" xfId="0" applyFont="1" applyBorder="1" applyAlignment="1" applyProtection="1">
      <alignment/>
      <protection/>
    </xf>
    <xf numFmtId="37" fontId="8" fillId="0" borderId="24" xfId="0" applyFont="1" applyBorder="1" applyAlignment="1" applyProtection="1">
      <alignment/>
      <protection/>
    </xf>
    <xf numFmtId="37" fontId="8" fillId="0" borderId="3" xfId="0" applyFont="1" applyBorder="1" applyAlignment="1" applyProtection="1">
      <alignment/>
      <protection/>
    </xf>
    <xf numFmtId="37" fontId="8" fillId="0" borderId="25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/>
    </xf>
    <xf numFmtId="37" fontId="8" fillId="0" borderId="27" xfId="0" applyFont="1" applyBorder="1" applyAlignment="1" applyProtection="1">
      <alignment horizontal="center"/>
      <protection/>
    </xf>
    <xf numFmtId="37" fontId="8" fillId="0" borderId="27" xfId="0" applyFont="1" applyBorder="1" applyAlignment="1" applyProtection="1">
      <alignment/>
      <protection/>
    </xf>
    <xf numFmtId="37" fontId="8" fillId="0" borderId="28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/>
    </xf>
    <xf numFmtId="37" fontId="8" fillId="0" borderId="30" xfId="0" applyFont="1" applyBorder="1" applyAlignment="1" applyProtection="1">
      <alignment/>
      <protection/>
    </xf>
    <xf numFmtId="37" fontId="8" fillId="0" borderId="31" xfId="0" applyFont="1" applyBorder="1" applyAlignment="1" applyProtection="1">
      <alignment/>
      <protection/>
    </xf>
    <xf numFmtId="37" fontId="8" fillId="0" borderId="4" xfId="0" applyFont="1" applyBorder="1" applyAlignment="1" applyProtection="1">
      <alignment/>
      <protection/>
    </xf>
    <xf numFmtId="37" fontId="8" fillId="0" borderId="32" xfId="0" applyFont="1" applyBorder="1" applyAlignment="1" applyProtection="1">
      <alignment/>
      <protection/>
    </xf>
    <xf numFmtId="37" fontId="8" fillId="0" borderId="33" xfId="0" applyFont="1" applyBorder="1" applyAlignment="1" applyProtection="1">
      <alignment/>
      <protection/>
    </xf>
    <xf numFmtId="37" fontId="8" fillId="0" borderId="34" xfId="0" applyFont="1" applyBorder="1" applyAlignment="1" applyProtection="1">
      <alignment/>
      <protection/>
    </xf>
    <xf numFmtId="37" fontId="8" fillId="0" borderId="5" xfId="0" applyFont="1" applyBorder="1" applyAlignment="1" applyProtection="1">
      <alignment/>
      <protection/>
    </xf>
    <xf numFmtId="37" fontId="8" fillId="0" borderId="35" xfId="0" applyFont="1" applyBorder="1" applyAlignment="1" applyProtection="1">
      <alignment/>
      <protection/>
    </xf>
    <xf numFmtId="37" fontId="8" fillId="0" borderId="36" xfId="0" applyFont="1" applyBorder="1" applyAlignment="1" applyProtection="1">
      <alignment/>
      <protection/>
    </xf>
    <xf numFmtId="37" fontId="8" fillId="0" borderId="27" xfId="0" applyFont="1" applyBorder="1" applyAlignment="1">
      <alignment horizontal="center"/>
    </xf>
    <xf numFmtId="37" fontId="8" fillId="0" borderId="27" xfId="0" applyFont="1" applyBorder="1" applyAlignment="1">
      <alignment/>
    </xf>
    <xf numFmtId="37" fontId="8" fillId="0" borderId="28" xfId="0" applyFont="1" applyBorder="1" applyAlignment="1">
      <alignment/>
    </xf>
    <xf numFmtId="37" fontId="8" fillId="0" borderId="29" xfId="0" applyFont="1" applyBorder="1" applyAlignment="1">
      <alignment/>
    </xf>
    <xf numFmtId="37" fontId="8" fillId="0" borderId="37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37" fontId="8" fillId="0" borderId="38" xfId="0" applyFont="1" applyBorder="1" applyAlignment="1" applyProtection="1">
      <alignment horizontal="center"/>
      <protection/>
    </xf>
    <xf numFmtId="37" fontId="8" fillId="0" borderId="39" xfId="0" applyFont="1" applyBorder="1" applyAlignment="1" applyProtection="1">
      <alignment/>
      <protection/>
    </xf>
    <xf numFmtId="37" fontId="8" fillId="0" borderId="40" xfId="0" applyFont="1" applyBorder="1" applyAlignment="1" applyProtection="1">
      <alignment/>
      <protection/>
    </xf>
    <xf numFmtId="37" fontId="8" fillId="0" borderId="41" xfId="0" applyFont="1" applyBorder="1" applyAlignment="1" applyProtection="1">
      <alignment/>
      <protection/>
    </xf>
    <xf numFmtId="37" fontId="8" fillId="0" borderId="42" xfId="0" applyFont="1" applyBorder="1" applyAlignment="1" applyProtection="1">
      <alignment/>
      <protection/>
    </xf>
    <xf numFmtId="37" fontId="8" fillId="0" borderId="43" xfId="0" applyFont="1" applyBorder="1" applyAlignment="1" applyProtection="1">
      <alignment/>
      <protection/>
    </xf>
    <xf numFmtId="37" fontId="8" fillId="0" borderId="44" xfId="0" applyFont="1" applyBorder="1" applyAlignment="1" applyProtection="1">
      <alignment/>
      <protection/>
    </xf>
    <xf numFmtId="37" fontId="8" fillId="0" borderId="45" xfId="0" applyFont="1" applyBorder="1" applyAlignment="1" applyProtection="1">
      <alignment/>
      <protection/>
    </xf>
    <xf numFmtId="37" fontId="8" fillId="0" borderId="46" xfId="0" applyFont="1" applyBorder="1" applyAlignment="1" applyProtection="1">
      <alignment/>
      <protection/>
    </xf>
    <xf numFmtId="37" fontId="8" fillId="0" borderId="47" xfId="0" applyFont="1" applyBorder="1" applyAlignment="1" applyProtection="1">
      <alignment/>
      <protection/>
    </xf>
    <xf numFmtId="37" fontId="8" fillId="0" borderId="48" xfId="0" applyFont="1" applyBorder="1" applyAlignment="1" applyProtection="1">
      <alignment/>
      <protection/>
    </xf>
    <xf numFmtId="37" fontId="8" fillId="0" borderId="49" xfId="0" applyFont="1" applyBorder="1" applyAlignment="1" applyProtection="1">
      <alignment/>
      <protection/>
    </xf>
    <xf numFmtId="37" fontId="8" fillId="0" borderId="50" xfId="0" applyFont="1" applyBorder="1" applyAlignment="1" applyProtection="1">
      <alignment/>
      <protection/>
    </xf>
    <xf numFmtId="37" fontId="8" fillId="0" borderId="51" xfId="0" applyFont="1" applyBorder="1" applyAlignment="1" applyProtection="1">
      <alignment/>
      <protection/>
    </xf>
    <xf numFmtId="37" fontId="8" fillId="0" borderId="52" xfId="0" applyFont="1" applyBorder="1" applyAlignment="1" applyProtection="1">
      <alignment/>
      <protection/>
    </xf>
    <xf numFmtId="37" fontId="8" fillId="0" borderId="53" xfId="0" applyFont="1" applyBorder="1" applyAlignment="1" applyProtection="1">
      <alignment/>
      <protection/>
    </xf>
    <xf numFmtId="37" fontId="8" fillId="0" borderId="54" xfId="0" applyFont="1" applyBorder="1" applyAlignment="1" applyProtection="1">
      <alignment/>
      <protection/>
    </xf>
    <xf numFmtId="37" fontId="8" fillId="0" borderId="55" xfId="0" applyFont="1" applyBorder="1" applyAlignment="1" applyProtection="1">
      <alignment/>
      <protection/>
    </xf>
    <xf numFmtId="37" fontId="8" fillId="0" borderId="0" xfId="0" applyFont="1" applyAlignment="1" applyProtection="1">
      <alignment horizontal="center"/>
      <protection/>
    </xf>
    <xf numFmtId="37" fontId="8" fillId="0" borderId="56" xfId="0" applyFont="1" applyBorder="1" applyAlignment="1" applyProtection="1">
      <alignment horizontal="center"/>
      <protection/>
    </xf>
    <xf numFmtId="37" fontId="8" fillId="0" borderId="0" xfId="0" applyFont="1" applyBorder="1" applyAlignment="1">
      <alignment vertical="top" wrapText="1"/>
    </xf>
    <xf numFmtId="37" fontId="0" fillId="0" borderId="0" xfId="0" applyAlignment="1">
      <alignment horizontal="left"/>
    </xf>
    <xf numFmtId="37" fontId="13" fillId="0" borderId="0" xfId="0" applyFont="1" applyBorder="1" applyAlignment="1">
      <alignment horizontal="left"/>
    </xf>
    <xf numFmtId="37" fontId="7" fillId="0" borderId="0" xfId="0" applyFont="1" applyBorder="1" applyAlignment="1">
      <alignment horizontal="center"/>
    </xf>
    <xf numFmtId="37" fontId="7" fillId="0" borderId="6" xfId="0" applyFont="1" applyBorder="1" applyAlignment="1">
      <alignment/>
    </xf>
    <xf numFmtId="37" fontId="7" fillId="0" borderId="57" xfId="0" applyFont="1" applyBorder="1" applyAlignment="1" applyProtection="1">
      <alignment/>
      <protection/>
    </xf>
    <xf numFmtId="37" fontId="7" fillId="0" borderId="58" xfId="0" applyFont="1" applyBorder="1" applyAlignment="1">
      <alignment/>
    </xf>
    <xf numFmtId="37" fontId="7" fillId="0" borderId="9" xfId="0" applyFont="1" applyBorder="1" applyAlignment="1" applyProtection="1">
      <alignment horizontal="center"/>
      <protection/>
    </xf>
    <xf numFmtId="37" fontId="7" fillId="0" borderId="59" xfId="0" applyFont="1" applyBorder="1" applyAlignment="1" applyProtection="1">
      <alignment horizontal="center"/>
      <protection/>
    </xf>
    <xf numFmtId="37" fontId="7" fillId="0" borderId="2" xfId="0" applyFont="1" applyBorder="1" applyAlignment="1" applyProtection="1">
      <alignment horizontal="left"/>
      <protection/>
    </xf>
    <xf numFmtId="37" fontId="7" fillId="0" borderId="60" xfId="0" applyFont="1" applyBorder="1" applyAlignment="1">
      <alignment horizontal="center"/>
    </xf>
    <xf numFmtId="37" fontId="7" fillId="0" borderId="61" xfId="0" applyFont="1" applyBorder="1" applyAlignment="1">
      <alignment horizontal="center"/>
    </xf>
    <xf numFmtId="37" fontId="7" fillId="0" borderId="12" xfId="0" applyFont="1" applyBorder="1" applyAlignment="1">
      <alignment/>
    </xf>
    <xf numFmtId="37" fontId="7" fillId="0" borderId="62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63" xfId="0" applyFont="1" applyBorder="1" applyAlignment="1">
      <alignment/>
    </xf>
    <xf numFmtId="37" fontId="7" fillId="0" borderId="64" xfId="0" applyFont="1" applyBorder="1" applyAlignment="1">
      <alignment horizontal="center"/>
    </xf>
    <xf numFmtId="37" fontId="7" fillId="0" borderId="65" xfId="0" applyFont="1" applyBorder="1" applyAlignment="1" applyProtection="1">
      <alignment/>
      <protection/>
    </xf>
    <xf numFmtId="37" fontId="7" fillId="0" borderId="66" xfId="0" applyFont="1" applyBorder="1" applyAlignment="1">
      <alignment/>
    </xf>
    <xf numFmtId="37" fontId="7" fillId="0" borderId="67" xfId="0" applyFont="1" applyBorder="1" applyAlignment="1">
      <alignment horizontal="center"/>
    </xf>
    <xf numFmtId="37" fontId="7" fillId="0" borderId="68" xfId="0" applyFont="1" applyBorder="1" applyAlignment="1" applyProtection="1">
      <alignment/>
      <protection/>
    </xf>
    <xf numFmtId="37" fontId="7" fillId="0" borderId="69" xfId="0" applyFont="1" applyBorder="1" applyAlignment="1">
      <alignment/>
    </xf>
    <xf numFmtId="37" fontId="7" fillId="0" borderId="70" xfId="0" applyFont="1" applyBorder="1" applyAlignment="1">
      <alignment horizontal="center"/>
    </xf>
    <xf numFmtId="37" fontId="7" fillId="0" borderId="71" xfId="0" applyFont="1" applyBorder="1" applyAlignment="1" applyProtection="1">
      <alignment/>
      <protection/>
    </xf>
    <xf numFmtId="37" fontId="7" fillId="0" borderId="72" xfId="0" applyFont="1" applyBorder="1" applyAlignment="1">
      <alignment/>
    </xf>
    <xf numFmtId="37" fontId="7" fillId="0" borderId="73" xfId="0" applyFont="1" applyBorder="1" applyAlignment="1">
      <alignment/>
    </xf>
    <xf numFmtId="37" fontId="7" fillId="0" borderId="47" xfId="0" applyFont="1" applyBorder="1" applyAlignment="1">
      <alignment/>
    </xf>
    <xf numFmtId="37" fontId="7" fillId="0" borderId="59" xfId="0" applyFont="1" applyBorder="1" applyAlignment="1" applyProtection="1">
      <alignment/>
      <protection/>
    </xf>
    <xf numFmtId="37" fontId="7" fillId="0" borderId="61" xfId="0" applyFont="1" applyBorder="1" applyAlignment="1">
      <alignment/>
    </xf>
    <xf numFmtId="37" fontId="7" fillId="0" borderId="60" xfId="0" applyFont="1" applyBorder="1" applyAlignment="1">
      <alignment/>
    </xf>
    <xf numFmtId="38" fontId="7" fillId="0" borderId="0" xfId="17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37" fontId="7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2" xfId="0" applyFont="1" applyBorder="1" applyAlignment="1" applyProtection="1">
      <alignment horizontal="center"/>
      <protection/>
    </xf>
    <xf numFmtId="37" fontId="11" fillId="0" borderId="60" xfId="0" applyFont="1" applyBorder="1" applyAlignment="1">
      <alignment horizontal="center"/>
    </xf>
    <xf numFmtId="37" fontId="11" fillId="0" borderId="13" xfId="0" applyFont="1" applyBorder="1" applyAlignment="1" applyProtection="1">
      <alignment/>
      <protection/>
    </xf>
    <xf numFmtId="37" fontId="11" fillId="0" borderId="13" xfId="0" applyFont="1" applyBorder="1" applyAlignment="1" applyProtection="1">
      <alignment horizontal="center"/>
      <protection/>
    </xf>
    <xf numFmtId="37" fontId="11" fillId="0" borderId="63" xfId="0" applyFont="1" applyBorder="1" applyAlignment="1">
      <alignment/>
    </xf>
    <xf numFmtId="37" fontId="11" fillId="0" borderId="74" xfId="0" applyFont="1" applyBorder="1" applyAlignment="1">
      <alignment/>
    </xf>
    <xf numFmtId="37" fontId="11" fillId="0" borderId="73" xfId="0" applyFont="1" applyBorder="1" applyAlignment="1">
      <alignment/>
    </xf>
    <xf numFmtId="37" fontId="11" fillId="0" borderId="75" xfId="0" applyFont="1" applyBorder="1" applyAlignment="1" applyProtection="1">
      <alignment horizontal="center"/>
      <protection/>
    </xf>
    <xf numFmtId="37" fontId="11" fillId="0" borderId="75" xfId="0" applyFont="1" applyBorder="1" applyAlignment="1">
      <alignment horizontal="center"/>
    </xf>
    <xf numFmtId="37" fontId="11" fillId="0" borderId="76" xfId="0" applyFont="1" applyBorder="1" applyAlignment="1">
      <alignment/>
    </xf>
    <xf numFmtId="37" fontId="11" fillId="0" borderId="77" xfId="0" applyFont="1" applyBorder="1" applyAlignment="1">
      <alignment horizontal="center"/>
    </xf>
    <xf numFmtId="37" fontId="11" fillId="0" borderId="78" xfId="0" applyFont="1" applyBorder="1" applyAlignment="1">
      <alignment horizontal="center"/>
    </xf>
    <xf numFmtId="37" fontId="11" fillId="0" borderId="79" xfId="0" applyFont="1" applyBorder="1" applyAlignment="1">
      <alignment horizontal="center"/>
    </xf>
    <xf numFmtId="37" fontId="15" fillId="0" borderId="59" xfId="0" applyFont="1" applyBorder="1" applyAlignment="1" applyProtection="1">
      <alignment horizontal="center"/>
      <protection/>
    </xf>
    <xf numFmtId="37" fontId="15" fillId="0" borderId="2" xfId="0" applyFont="1" applyBorder="1" applyAlignment="1" applyProtection="1">
      <alignment horizontal="center"/>
      <protection/>
    </xf>
    <xf numFmtId="182" fontId="11" fillId="0" borderId="4" xfId="0" applyNumberFormat="1" applyFont="1" applyBorder="1" applyAlignment="1" applyProtection="1">
      <alignment/>
      <protection/>
    </xf>
    <xf numFmtId="182" fontId="11" fillId="0" borderId="66" xfId="0" applyNumberFormat="1" applyFont="1" applyBorder="1" applyAlignment="1">
      <alignment/>
    </xf>
    <xf numFmtId="182" fontId="11" fillId="0" borderId="5" xfId="0" applyNumberFormat="1" applyFont="1" applyBorder="1" applyAlignment="1" applyProtection="1">
      <alignment/>
      <protection/>
    </xf>
    <xf numFmtId="182" fontId="11" fillId="0" borderId="69" xfId="0" applyNumberFormat="1" applyFont="1" applyBorder="1" applyAlignment="1">
      <alignment/>
    </xf>
    <xf numFmtId="182" fontId="11" fillId="0" borderId="3" xfId="0" applyNumberFormat="1" applyFont="1" applyBorder="1" applyAlignment="1" applyProtection="1">
      <alignment/>
      <protection/>
    </xf>
    <xf numFmtId="182" fontId="11" fillId="0" borderId="72" xfId="0" applyNumberFormat="1" applyFont="1" applyBorder="1" applyAlignment="1">
      <alignment/>
    </xf>
    <xf numFmtId="37" fontId="14" fillId="0" borderId="77" xfId="0" applyFont="1" applyBorder="1" applyAlignment="1">
      <alignment horizontal="center"/>
    </xf>
    <xf numFmtId="37" fontId="15" fillId="0" borderId="75" xfId="0" applyFont="1" applyBorder="1" applyAlignment="1" applyProtection="1">
      <alignment horizontal="center"/>
      <protection/>
    </xf>
    <xf numFmtId="37" fontId="11" fillId="0" borderId="63" xfId="0" applyFont="1" applyBorder="1" applyAlignment="1">
      <alignment horizontal="center"/>
    </xf>
    <xf numFmtId="184" fontId="8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8" fillId="0" borderId="0" xfId="0" applyNumberFormat="1" applyFont="1" applyBorder="1" applyAlignment="1">
      <alignment/>
    </xf>
    <xf numFmtId="184" fontId="8" fillId="0" borderId="0" xfId="0" applyNumberFormat="1" applyFont="1" applyBorder="1" applyAlignment="1" applyProtection="1">
      <alignment horizontal="center"/>
      <protection/>
    </xf>
    <xf numFmtId="184" fontId="8" fillId="0" borderId="6" xfId="0" applyNumberFormat="1" applyFont="1" applyBorder="1" applyAlignment="1" applyProtection="1">
      <alignment horizontal="center"/>
      <protection/>
    </xf>
    <xf numFmtId="184" fontId="8" fillId="0" borderId="1" xfId="0" applyNumberFormat="1" applyFont="1" applyBorder="1" applyAlignment="1" applyProtection="1">
      <alignment horizontal="center"/>
      <protection/>
    </xf>
    <xf numFmtId="184" fontId="8" fillId="0" borderId="7" xfId="0" applyNumberFormat="1" applyFont="1" applyBorder="1" applyAlignment="1" applyProtection="1">
      <alignment horizontal="center"/>
      <protection/>
    </xf>
    <xf numFmtId="184" fontId="8" fillId="0" borderId="8" xfId="0" applyNumberFormat="1" applyFont="1" applyBorder="1" applyAlignment="1" applyProtection="1">
      <alignment horizontal="center"/>
      <protection/>
    </xf>
    <xf numFmtId="184" fontId="8" fillId="0" borderId="9" xfId="0" applyNumberFormat="1" applyFont="1" applyBorder="1" applyAlignment="1" applyProtection="1">
      <alignment/>
      <protection/>
    </xf>
    <xf numFmtId="184" fontId="8" fillId="0" borderId="2" xfId="0" applyNumberFormat="1" applyFont="1" applyBorder="1" applyAlignment="1" applyProtection="1">
      <alignment/>
      <protection/>
    </xf>
    <xf numFmtId="184" fontId="8" fillId="0" borderId="2" xfId="0" applyNumberFormat="1" applyFont="1" applyBorder="1" applyAlignment="1" applyProtection="1">
      <alignment horizontal="center"/>
      <protection/>
    </xf>
    <xf numFmtId="184" fontId="8" fillId="0" borderId="10" xfId="0" applyNumberFormat="1" applyFont="1" applyBorder="1" applyAlignment="1" applyProtection="1">
      <alignment/>
      <protection/>
    </xf>
    <xf numFmtId="184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/>
      <protection/>
    </xf>
    <xf numFmtId="184" fontId="8" fillId="0" borderId="13" xfId="0" applyNumberFormat="1" applyFont="1" applyBorder="1" applyAlignment="1" applyProtection="1">
      <alignment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84" fontId="8" fillId="0" borderId="14" xfId="0" applyNumberFormat="1" applyFont="1" applyBorder="1" applyAlignment="1" applyProtection="1">
      <alignment horizontal="center"/>
      <protection/>
    </xf>
    <xf numFmtId="184" fontId="8" fillId="0" borderId="15" xfId="0" applyNumberFormat="1" applyFont="1" applyBorder="1" applyAlignment="1" applyProtection="1">
      <alignment horizontal="center"/>
      <protection/>
    </xf>
    <xf numFmtId="184" fontId="8" fillId="0" borderId="16" xfId="0" applyNumberFormat="1" applyFont="1" applyBorder="1" applyAlignment="1" applyProtection="1">
      <alignment/>
      <protection/>
    </xf>
    <xf numFmtId="184" fontId="8" fillId="0" borderId="17" xfId="0" applyNumberFormat="1" applyFont="1" applyBorder="1" applyAlignment="1" applyProtection="1">
      <alignment/>
      <protection/>
    </xf>
    <xf numFmtId="184" fontId="8" fillId="0" borderId="18" xfId="0" applyNumberFormat="1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8" fillId="0" borderId="20" xfId="0" applyNumberFormat="1" applyFont="1" applyBorder="1" applyAlignment="1" applyProtection="1">
      <alignment/>
      <protection/>
    </xf>
    <xf numFmtId="184" fontId="8" fillId="0" borderId="21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/>
      <protection/>
    </xf>
    <xf numFmtId="184" fontId="8" fillId="0" borderId="23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184" fontId="8" fillId="0" borderId="3" xfId="0" applyNumberFormat="1" applyFont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 applyProtection="1">
      <alignment horizontal="center"/>
      <protection/>
    </xf>
    <xf numFmtId="184" fontId="8" fillId="0" borderId="27" xfId="0" applyNumberFormat="1" applyFont="1" applyBorder="1" applyAlignment="1" applyProtection="1">
      <alignment/>
      <protection/>
    </xf>
    <xf numFmtId="184" fontId="8" fillId="0" borderId="28" xfId="0" applyNumberFormat="1" applyFont="1" applyBorder="1" applyAlignment="1" applyProtection="1">
      <alignment/>
      <protection/>
    </xf>
    <xf numFmtId="184" fontId="8" fillId="0" borderId="29" xfId="0" applyNumberFormat="1" applyFont="1" applyBorder="1" applyAlignment="1" applyProtection="1">
      <alignment/>
      <protection/>
    </xf>
    <xf numFmtId="184" fontId="8" fillId="0" borderId="30" xfId="0" applyNumberFormat="1" applyFont="1" applyBorder="1" applyAlignment="1" applyProtection="1">
      <alignment/>
      <protection/>
    </xf>
    <xf numFmtId="184" fontId="8" fillId="0" borderId="31" xfId="0" applyNumberFormat="1" applyFont="1" applyBorder="1" applyAlignment="1" applyProtection="1">
      <alignment/>
      <protection/>
    </xf>
    <xf numFmtId="184" fontId="8" fillId="0" borderId="4" xfId="0" applyNumberFormat="1" applyFont="1" applyBorder="1" applyAlignment="1" applyProtection="1">
      <alignment/>
      <protection/>
    </xf>
    <xf numFmtId="184" fontId="8" fillId="0" borderId="32" xfId="0" applyNumberFormat="1" applyFont="1" applyBorder="1" applyAlignment="1" applyProtection="1">
      <alignment/>
      <protection/>
    </xf>
    <xf numFmtId="184" fontId="8" fillId="0" borderId="33" xfId="0" applyNumberFormat="1" applyFont="1" applyBorder="1" applyAlignment="1" applyProtection="1">
      <alignment/>
      <protection/>
    </xf>
    <xf numFmtId="184" fontId="8" fillId="0" borderId="34" xfId="0" applyNumberFormat="1" applyFont="1" applyBorder="1" applyAlignment="1" applyProtection="1">
      <alignment/>
      <protection/>
    </xf>
    <xf numFmtId="184" fontId="8" fillId="0" borderId="5" xfId="0" applyNumberFormat="1" applyFont="1" applyBorder="1" applyAlignment="1" applyProtection="1">
      <alignment/>
      <protection/>
    </xf>
    <xf numFmtId="184" fontId="8" fillId="0" borderId="35" xfId="0" applyNumberFormat="1" applyFont="1" applyBorder="1" applyAlignment="1" applyProtection="1">
      <alignment/>
      <protection/>
    </xf>
    <xf numFmtId="184" fontId="8" fillId="0" borderId="36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>
      <alignment horizontal="center"/>
    </xf>
    <xf numFmtId="184" fontId="8" fillId="0" borderId="27" xfId="0" applyNumberFormat="1" applyFont="1" applyBorder="1" applyAlignment="1">
      <alignment/>
    </xf>
    <xf numFmtId="184" fontId="8" fillId="0" borderId="28" xfId="0" applyNumberFormat="1" applyFont="1" applyBorder="1" applyAlignment="1">
      <alignment/>
    </xf>
    <xf numFmtId="184" fontId="8" fillId="0" borderId="29" xfId="0" applyNumberFormat="1" applyFont="1" applyBorder="1" applyAlignment="1">
      <alignment/>
    </xf>
    <xf numFmtId="184" fontId="8" fillId="0" borderId="37" xfId="0" applyNumberFormat="1" applyFont="1" applyBorder="1" applyAlignment="1">
      <alignment/>
    </xf>
    <xf numFmtId="184" fontId="8" fillId="0" borderId="0" xfId="0" applyNumberFormat="1" applyFont="1" applyBorder="1" applyAlignment="1" applyProtection="1">
      <alignment/>
      <protection/>
    </xf>
    <xf numFmtId="184" fontId="8" fillId="0" borderId="38" xfId="0" applyNumberFormat="1" applyFont="1" applyBorder="1" applyAlignment="1" applyProtection="1">
      <alignment horizontal="center"/>
      <protection/>
    </xf>
    <xf numFmtId="184" fontId="8" fillId="0" borderId="39" xfId="0" applyNumberFormat="1" applyFont="1" applyBorder="1" applyAlignment="1" applyProtection="1">
      <alignment/>
      <protection/>
    </xf>
    <xf numFmtId="184" fontId="8" fillId="0" borderId="40" xfId="0" applyNumberFormat="1" applyFont="1" applyBorder="1" applyAlignment="1" applyProtection="1">
      <alignment/>
      <protection/>
    </xf>
    <xf numFmtId="184" fontId="8" fillId="0" borderId="41" xfId="0" applyNumberFormat="1" applyFont="1" applyBorder="1" applyAlignment="1" applyProtection="1">
      <alignment/>
      <protection/>
    </xf>
    <xf numFmtId="184" fontId="8" fillId="0" borderId="42" xfId="0" applyNumberFormat="1" applyFont="1" applyBorder="1" applyAlignment="1" applyProtection="1">
      <alignment/>
      <protection/>
    </xf>
    <xf numFmtId="184" fontId="8" fillId="0" borderId="43" xfId="0" applyNumberFormat="1" applyFont="1" applyBorder="1" applyAlignment="1" applyProtection="1">
      <alignment/>
      <protection/>
    </xf>
    <xf numFmtId="184" fontId="8" fillId="0" borderId="44" xfId="0" applyNumberFormat="1" applyFont="1" applyBorder="1" applyAlignment="1" applyProtection="1">
      <alignment/>
      <protection/>
    </xf>
    <xf numFmtId="184" fontId="8" fillId="0" borderId="45" xfId="0" applyNumberFormat="1" applyFont="1" applyBorder="1" applyAlignment="1" applyProtection="1">
      <alignment/>
      <protection/>
    </xf>
    <xf numFmtId="184" fontId="8" fillId="0" borderId="46" xfId="0" applyNumberFormat="1" applyFont="1" applyBorder="1" applyAlignment="1" applyProtection="1">
      <alignment/>
      <protection/>
    </xf>
    <xf numFmtId="184" fontId="8" fillId="0" borderId="47" xfId="0" applyNumberFormat="1" applyFont="1" applyBorder="1" applyAlignment="1" applyProtection="1">
      <alignment/>
      <protection/>
    </xf>
    <xf numFmtId="184" fontId="0" fillId="0" borderId="80" xfId="17" applyNumberFormat="1" applyFont="1" applyBorder="1" applyAlignment="1" applyProtection="1">
      <alignment/>
      <protection/>
    </xf>
    <xf numFmtId="184" fontId="8" fillId="0" borderId="48" xfId="0" applyNumberFormat="1" applyFont="1" applyBorder="1" applyAlignment="1" applyProtection="1">
      <alignment/>
      <protection/>
    </xf>
    <xf numFmtId="184" fontId="8" fillId="0" borderId="49" xfId="0" applyNumberFormat="1" applyFont="1" applyBorder="1" applyAlignment="1" applyProtection="1">
      <alignment/>
      <protection/>
    </xf>
    <xf numFmtId="184" fontId="8" fillId="0" borderId="50" xfId="0" applyNumberFormat="1" applyFont="1" applyBorder="1" applyAlignment="1" applyProtection="1">
      <alignment/>
      <protection/>
    </xf>
    <xf numFmtId="184" fontId="8" fillId="0" borderId="51" xfId="0" applyNumberFormat="1" applyFont="1" applyBorder="1" applyAlignment="1" applyProtection="1">
      <alignment/>
      <protection/>
    </xf>
    <xf numFmtId="184" fontId="8" fillId="0" borderId="52" xfId="0" applyNumberFormat="1" applyFont="1" applyBorder="1" applyAlignment="1" applyProtection="1">
      <alignment/>
      <protection/>
    </xf>
    <xf numFmtId="184" fontId="0" fillId="0" borderId="81" xfId="17" applyNumberFormat="1" applyFont="1" applyBorder="1" applyAlignment="1" applyProtection="1">
      <alignment/>
      <protection/>
    </xf>
    <xf numFmtId="184" fontId="8" fillId="0" borderId="53" xfId="0" applyNumberFormat="1" applyFont="1" applyBorder="1" applyAlignment="1" applyProtection="1">
      <alignment/>
      <protection/>
    </xf>
    <xf numFmtId="184" fontId="8" fillId="0" borderId="54" xfId="0" applyNumberFormat="1" applyFont="1" applyBorder="1" applyAlignment="1" applyProtection="1">
      <alignment/>
      <protection/>
    </xf>
    <xf numFmtId="184" fontId="8" fillId="0" borderId="55" xfId="0" applyNumberFormat="1" applyFont="1" applyBorder="1" applyAlignment="1" applyProtection="1">
      <alignment/>
      <protection/>
    </xf>
    <xf numFmtId="184" fontId="0" fillId="0" borderId="82" xfId="17" applyNumberFormat="1" applyFont="1" applyBorder="1" applyAlignment="1" applyProtection="1">
      <alignment/>
      <protection/>
    </xf>
    <xf numFmtId="184" fontId="8" fillId="0" borderId="0" xfId="0" applyNumberFormat="1" applyFont="1" applyAlignment="1" applyProtection="1">
      <alignment horizontal="center"/>
      <protection/>
    </xf>
    <xf numFmtId="184" fontId="8" fillId="0" borderId="56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>
      <alignment vertical="top" wrapText="1"/>
    </xf>
    <xf numFmtId="37" fontId="0" fillId="0" borderId="80" xfId="0" applyBorder="1" applyAlignment="1" applyProtection="1">
      <alignment/>
      <protection/>
    </xf>
    <xf numFmtId="37" fontId="0" fillId="0" borderId="81" xfId="0" applyBorder="1" applyAlignment="1" applyProtection="1">
      <alignment/>
      <protection/>
    </xf>
    <xf numFmtId="37" fontId="0" fillId="0" borderId="82" xfId="0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7" fillId="0" borderId="5" xfId="0" applyFont="1" applyBorder="1" applyAlignment="1" applyProtection="1">
      <alignment horizontal="right"/>
      <protection/>
    </xf>
    <xf numFmtId="37" fontId="7" fillId="0" borderId="3" xfId="0" applyFont="1" applyBorder="1" applyAlignment="1" applyProtection="1">
      <alignment horizontal="right"/>
      <protection/>
    </xf>
    <xf numFmtId="37" fontId="11" fillId="0" borderId="1" xfId="0" applyFont="1" applyBorder="1" applyAlignment="1" applyProtection="1">
      <alignment horizontal="center"/>
      <protection/>
    </xf>
    <xf numFmtId="37" fontId="7" fillId="0" borderId="1" xfId="0" applyFont="1" applyBorder="1" applyAlignment="1" applyProtection="1">
      <alignment horizontal="center"/>
      <protection/>
    </xf>
    <xf numFmtId="37" fontId="7" fillId="0" borderId="78" xfId="0" applyFont="1" applyBorder="1" applyAlignment="1">
      <alignment horizontal="center"/>
    </xf>
    <xf numFmtId="37" fontId="7" fillId="0" borderId="5" xfId="0" applyFont="1" applyBorder="1" applyAlignment="1">
      <alignment/>
    </xf>
    <xf numFmtId="37" fontId="7" fillId="0" borderId="79" xfId="0" applyFont="1" applyBorder="1" applyAlignment="1">
      <alignment horizontal="center"/>
    </xf>
    <xf numFmtId="37" fontId="7" fillId="0" borderId="83" xfId="0" applyFont="1" applyBorder="1" applyAlignment="1">
      <alignment horizontal="center"/>
    </xf>
    <xf numFmtId="37" fontId="7" fillId="0" borderId="84" xfId="0" applyFont="1" applyBorder="1" applyAlignment="1" applyProtection="1">
      <alignment horizontal="right"/>
      <protection/>
    </xf>
    <xf numFmtId="37" fontId="7" fillId="0" borderId="84" xfId="0" applyFont="1" applyBorder="1" applyAlignment="1">
      <alignment/>
    </xf>
    <xf numFmtId="37" fontId="7" fillId="0" borderId="74" xfId="0" applyFont="1" applyBorder="1" applyAlignment="1">
      <alignment/>
    </xf>
    <xf numFmtId="37" fontId="7" fillId="0" borderId="76" xfId="0" applyFont="1" applyBorder="1" applyAlignment="1" applyProtection="1">
      <alignment horizontal="center"/>
      <protection/>
    </xf>
    <xf numFmtId="37" fontId="7" fillId="0" borderId="13" xfId="0" applyFont="1" applyBorder="1" applyAlignment="1">
      <alignment horizontal="center"/>
    </xf>
    <xf numFmtId="37" fontId="7" fillId="0" borderId="7" xfId="0" applyFont="1" applyBorder="1" applyAlignment="1">
      <alignment horizontal="center"/>
    </xf>
    <xf numFmtId="37" fontId="7" fillId="0" borderId="14" xfId="0" applyFont="1" applyBorder="1" applyAlignment="1">
      <alignment horizontal="center"/>
    </xf>
    <xf numFmtId="37" fontId="7" fillId="0" borderId="85" xfId="0" applyFont="1" applyBorder="1" applyAlignment="1">
      <alignment horizontal="right"/>
    </xf>
    <xf numFmtId="37" fontId="7" fillId="0" borderId="35" xfId="0" applyFont="1" applyBorder="1" applyAlignment="1">
      <alignment horizontal="right"/>
    </xf>
    <xf numFmtId="37" fontId="7" fillId="0" borderId="25" xfId="0" applyFont="1" applyBorder="1" applyAlignment="1">
      <alignment horizontal="right"/>
    </xf>
    <xf numFmtId="37" fontId="7" fillId="0" borderId="86" xfId="0" applyFont="1" applyBorder="1" applyAlignment="1">
      <alignment horizontal="center"/>
    </xf>
    <xf numFmtId="37" fontId="7" fillId="0" borderId="87" xfId="0" applyFont="1" applyBorder="1" applyAlignment="1">
      <alignment horizontal="center"/>
    </xf>
    <xf numFmtId="37" fontId="7" fillId="0" borderId="88" xfId="0" applyFont="1" applyBorder="1" applyAlignment="1">
      <alignment horizontal="center"/>
    </xf>
    <xf numFmtId="37" fontId="7" fillId="0" borderId="89" xfId="0" applyFont="1" applyBorder="1" applyAlignment="1">
      <alignment horizontal="center"/>
    </xf>
    <xf numFmtId="37" fontId="7" fillId="0" borderId="90" xfId="0" applyFont="1" applyBorder="1" applyAlignment="1">
      <alignment horizontal="center"/>
    </xf>
    <xf numFmtId="37" fontId="7" fillId="0" borderId="91" xfId="0" applyFont="1" applyBorder="1" applyAlignment="1">
      <alignment/>
    </xf>
    <xf numFmtId="37" fontId="7" fillId="0" borderId="92" xfId="0" applyFont="1" applyBorder="1" applyAlignment="1">
      <alignment/>
    </xf>
    <xf numFmtId="37" fontId="7" fillId="0" borderId="93" xfId="0" applyFont="1" applyBorder="1" applyAlignment="1">
      <alignment/>
    </xf>
    <xf numFmtId="37" fontId="7" fillId="0" borderId="94" xfId="0" applyFont="1" applyBorder="1" applyAlignment="1">
      <alignment/>
    </xf>
    <xf numFmtId="37" fontId="7" fillId="0" borderId="95" xfId="0" applyFont="1" applyBorder="1" applyAlignment="1">
      <alignment/>
    </xf>
    <xf numFmtId="37" fontId="7" fillId="0" borderId="96" xfId="0" applyFont="1" applyBorder="1" applyAlignment="1">
      <alignment/>
    </xf>
    <xf numFmtId="37" fontId="7" fillId="0" borderId="97" xfId="0" applyFont="1" applyBorder="1" applyAlignment="1">
      <alignment/>
    </xf>
    <xf numFmtId="38" fontId="14" fillId="0" borderId="0" xfId="17" applyFont="1" applyAlignment="1">
      <alignment vertical="top" wrapText="1"/>
    </xf>
    <xf numFmtId="37" fontId="14" fillId="0" borderId="0" xfId="0" applyFont="1" applyAlignment="1">
      <alignment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県       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25"/>
          <c:w val="0.803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'H7^H16'!$C$4:$C$7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'H7^H16'!$C$8:$C$17</c:f>
              <c:numCache>
                <c:ptCount val="10"/>
                <c:pt idx="0">
                  <c:v>34910</c:v>
                </c:pt>
                <c:pt idx="1">
                  <c:v>33599</c:v>
                </c:pt>
                <c:pt idx="2">
                  <c:v>32288</c:v>
                </c:pt>
                <c:pt idx="3">
                  <c:v>31318</c:v>
                </c:pt>
                <c:pt idx="4">
                  <c:v>31010</c:v>
                </c:pt>
                <c:pt idx="5">
                  <c:v>30375</c:v>
                </c:pt>
                <c:pt idx="6">
                  <c:v>29976</c:v>
                </c:pt>
                <c:pt idx="7">
                  <c:v>29585</c:v>
                </c:pt>
                <c:pt idx="8">
                  <c:v>29540</c:v>
                </c:pt>
                <c:pt idx="9">
                  <c:v>29440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'H7^H16'!$D$4:$D$7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'H7^H16'!$D$8:$D$17</c:f>
              <c:numCache>
                <c:ptCount val="10"/>
                <c:pt idx="0">
                  <c:v>15857</c:v>
                </c:pt>
                <c:pt idx="1">
                  <c:v>15910</c:v>
                </c:pt>
                <c:pt idx="2">
                  <c:v>15872</c:v>
                </c:pt>
                <c:pt idx="3">
                  <c:v>15845</c:v>
                </c:pt>
                <c:pt idx="4">
                  <c:v>16166</c:v>
                </c:pt>
                <c:pt idx="5">
                  <c:v>16414.634889999998</c:v>
                </c:pt>
                <c:pt idx="6">
                  <c:v>16561.25303</c:v>
                </c:pt>
                <c:pt idx="7">
                  <c:v>16523.21181</c:v>
                </c:pt>
                <c:pt idx="8">
                  <c:v>16554.38391</c:v>
                </c:pt>
                <c:pt idx="9">
                  <c:v>16801.650797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'H7^H16'!$E$4:$E$7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'H7^H16'!$E$8:$E$17</c:f>
              <c:numCache>
                <c:ptCount val="10"/>
                <c:pt idx="0">
                  <c:v>14530</c:v>
                </c:pt>
                <c:pt idx="1">
                  <c:v>14650</c:v>
                </c:pt>
                <c:pt idx="2">
                  <c:v>14649</c:v>
                </c:pt>
                <c:pt idx="3">
                  <c:v>14844</c:v>
                </c:pt>
                <c:pt idx="4">
                  <c:v>15010</c:v>
                </c:pt>
                <c:pt idx="5">
                  <c:v>15170</c:v>
                </c:pt>
                <c:pt idx="6">
                  <c:v>15344</c:v>
                </c:pt>
                <c:pt idx="7">
                  <c:v>15508</c:v>
                </c:pt>
                <c:pt idx="8">
                  <c:v>15754</c:v>
                </c:pt>
                <c:pt idx="9">
                  <c:v>16145.1485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'H7^H16'!$F$4:$F$7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'H7^H16'!$F$8:$F$17</c:f>
              <c:numCache>
                <c:ptCount val="10"/>
                <c:pt idx="0">
                  <c:v>10403</c:v>
                </c:pt>
                <c:pt idx="1">
                  <c:v>10518</c:v>
                </c:pt>
                <c:pt idx="2">
                  <c:v>10622</c:v>
                </c:pt>
                <c:pt idx="3">
                  <c:v>10715</c:v>
                </c:pt>
                <c:pt idx="4">
                  <c:v>10814</c:v>
                </c:pt>
                <c:pt idx="5">
                  <c:v>10883</c:v>
                </c:pt>
                <c:pt idx="6">
                  <c:v>11014</c:v>
                </c:pt>
                <c:pt idx="7">
                  <c:v>11139</c:v>
                </c:pt>
                <c:pt idx="8">
                  <c:v>11139</c:v>
                </c:pt>
                <c:pt idx="9">
                  <c:v>11239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'H7^H16'!$G$4:$G$7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'H7^H16'!$G$8:$G$17</c:f>
              <c:numCache>
                <c:ptCount val="10"/>
                <c:pt idx="0">
                  <c:v>40832</c:v>
                </c:pt>
                <c:pt idx="1">
                  <c:v>42873</c:v>
                </c:pt>
                <c:pt idx="2">
                  <c:v>43674</c:v>
                </c:pt>
                <c:pt idx="3">
                  <c:v>44611.32</c:v>
                </c:pt>
                <c:pt idx="4">
                  <c:v>44434.32</c:v>
                </c:pt>
                <c:pt idx="5">
                  <c:v>44550.59510999998</c:v>
                </c:pt>
                <c:pt idx="6">
                  <c:v>44514.47696999999</c:v>
                </c:pt>
                <c:pt idx="7">
                  <c:v>44965.99818999999</c:v>
                </c:pt>
                <c:pt idx="8">
                  <c:v>44698.92608999999</c:v>
                </c:pt>
                <c:pt idx="9">
                  <c:v>40930.55070299999</c:v>
                </c:pt>
              </c:numCache>
            </c:numRef>
          </c:val>
          <c:smooth val="0"/>
        </c:ser>
        <c:axId val="2050162"/>
        <c:axId val="18451459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面積（ｈａ）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50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41575"/>
          <c:w val="0.1475"/>
          <c:h val="0.25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芸西流域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'H7^H16'!$C$49:$C$52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'H7^H16'!$C$53:$C$62</c:f>
              <c:numCache>
                <c:ptCount val="10"/>
                <c:pt idx="0">
                  <c:v>1607</c:v>
                </c:pt>
                <c:pt idx="1">
                  <c:v>1573</c:v>
                </c:pt>
                <c:pt idx="2">
                  <c:v>1539</c:v>
                </c:pt>
                <c:pt idx="3">
                  <c:v>1502</c:v>
                </c:pt>
                <c:pt idx="4">
                  <c:v>1481</c:v>
                </c:pt>
                <c:pt idx="5">
                  <c:v>1451</c:v>
                </c:pt>
                <c:pt idx="6">
                  <c:v>1441</c:v>
                </c:pt>
                <c:pt idx="7">
                  <c:v>1431</c:v>
                </c:pt>
                <c:pt idx="8">
                  <c:v>1432</c:v>
                </c:pt>
                <c:pt idx="9">
                  <c:v>1435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'H7^H16'!$D$49:$D$52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'H7^H16'!$D$53:$D$62</c:f>
              <c:numCache>
                <c:ptCount val="10"/>
                <c:pt idx="0">
                  <c:v>793</c:v>
                </c:pt>
                <c:pt idx="1">
                  <c:v>791</c:v>
                </c:pt>
                <c:pt idx="2">
                  <c:v>790</c:v>
                </c:pt>
                <c:pt idx="3">
                  <c:v>788</c:v>
                </c:pt>
                <c:pt idx="4">
                  <c:v>780</c:v>
                </c:pt>
                <c:pt idx="5">
                  <c:v>778.6907899999999</c:v>
                </c:pt>
                <c:pt idx="6">
                  <c:v>777.6907899999999</c:v>
                </c:pt>
                <c:pt idx="7">
                  <c:v>783.43814</c:v>
                </c:pt>
                <c:pt idx="8">
                  <c:v>784.76244</c:v>
                </c:pt>
                <c:pt idx="9">
                  <c:v>783.418059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'H7^H16'!$E$49:$E$52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'H7^H16'!$E$53:$E$62</c:f>
              <c:numCache>
                <c:ptCount val="10"/>
                <c:pt idx="0">
                  <c:v>579</c:v>
                </c:pt>
                <c:pt idx="1">
                  <c:v>587</c:v>
                </c:pt>
                <c:pt idx="2">
                  <c:v>579</c:v>
                </c:pt>
                <c:pt idx="3">
                  <c:v>578</c:v>
                </c:pt>
                <c:pt idx="4">
                  <c:v>579</c:v>
                </c:pt>
                <c:pt idx="5">
                  <c:v>597</c:v>
                </c:pt>
                <c:pt idx="6">
                  <c:v>603</c:v>
                </c:pt>
                <c:pt idx="7">
                  <c:v>603</c:v>
                </c:pt>
                <c:pt idx="8">
                  <c:v>605</c:v>
                </c:pt>
                <c:pt idx="9">
                  <c:v>622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'H7^H16'!$F$49:$F$52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'H7^H16'!$F$53:$F$62</c:f>
              <c:numCache>
                <c:ptCount val="10"/>
                <c:pt idx="0">
                  <c:v>400</c:v>
                </c:pt>
                <c:pt idx="1">
                  <c:v>415</c:v>
                </c:pt>
                <c:pt idx="2">
                  <c:v>416</c:v>
                </c:pt>
                <c:pt idx="3">
                  <c:v>419</c:v>
                </c:pt>
                <c:pt idx="4">
                  <c:v>426</c:v>
                </c:pt>
                <c:pt idx="5">
                  <c:v>428</c:v>
                </c:pt>
                <c:pt idx="6">
                  <c:v>431</c:v>
                </c:pt>
                <c:pt idx="7">
                  <c:v>410</c:v>
                </c:pt>
                <c:pt idx="8">
                  <c:v>410</c:v>
                </c:pt>
                <c:pt idx="9">
                  <c:v>412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'H7^H16'!$G$49:$G$52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'H7^H16'!$G$53:$G$62</c:f>
              <c:numCache>
                <c:ptCount val="10"/>
                <c:pt idx="0">
                  <c:v>1730</c:v>
                </c:pt>
                <c:pt idx="1">
                  <c:v>1825</c:v>
                </c:pt>
                <c:pt idx="2">
                  <c:v>1771</c:v>
                </c:pt>
                <c:pt idx="3">
                  <c:v>1819</c:v>
                </c:pt>
                <c:pt idx="4">
                  <c:v>1841</c:v>
                </c:pt>
                <c:pt idx="5">
                  <c:v>1853.6192100000026</c:v>
                </c:pt>
                <c:pt idx="6">
                  <c:v>1856.4192100000018</c:v>
                </c:pt>
                <c:pt idx="7">
                  <c:v>1889.1618599999997</c:v>
                </c:pt>
                <c:pt idx="8">
                  <c:v>1884.637560000001</c:v>
                </c:pt>
                <c:pt idx="9">
                  <c:v>1487.6119409999974</c:v>
                </c:pt>
              </c:numCache>
            </c:numRef>
          </c:val>
          <c:smooth val="0"/>
        </c:ser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5293"/>
        <c:crosses val="autoZero"/>
        <c:auto val="1"/>
        <c:lblOffset val="100"/>
        <c:noMultiLvlLbl val="0"/>
      </c:catAx>
      <c:valAx>
        <c:axId val="49052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197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嶺北流域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05"/>
          <c:w val="0.66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'H7^H16'!$C$84:$C$87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'H7^H16'!$C$88:$C$97</c:f>
              <c:numCache>
                <c:ptCount val="10"/>
                <c:pt idx="0">
                  <c:v>1587</c:v>
                </c:pt>
                <c:pt idx="1">
                  <c:v>1492</c:v>
                </c:pt>
                <c:pt idx="2">
                  <c:v>1392</c:v>
                </c:pt>
                <c:pt idx="3">
                  <c:v>1367</c:v>
                </c:pt>
                <c:pt idx="4">
                  <c:v>1340</c:v>
                </c:pt>
                <c:pt idx="5">
                  <c:v>1322</c:v>
                </c:pt>
                <c:pt idx="6">
                  <c:v>1312</c:v>
                </c:pt>
                <c:pt idx="7">
                  <c:v>1270</c:v>
                </c:pt>
                <c:pt idx="8">
                  <c:v>1255</c:v>
                </c:pt>
                <c:pt idx="9">
                  <c:v>1246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'H7^H16'!$D$84:$D$87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'H7^H16'!$D$88:$D$97</c:f>
              <c:numCache>
                <c:ptCount val="10"/>
                <c:pt idx="0">
                  <c:v>2094</c:v>
                </c:pt>
                <c:pt idx="1">
                  <c:v>2094</c:v>
                </c:pt>
                <c:pt idx="2">
                  <c:v>2090</c:v>
                </c:pt>
                <c:pt idx="3">
                  <c:v>2089</c:v>
                </c:pt>
                <c:pt idx="4">
                  <c:v>2068</c:v>
                </c:pt>
                <c:pt idx="5">
                  <c:v>2060</c:v>
                </c:pt>
                <c:pt idx="6">
                  <c:v>2057</c:v>
                </c:pt>
                <c:pt idx="7">
                  <c:v>2058</c:v>
                </c:pt>
                <c:pt idx="8">
                  <c:v>2059</c:v>
                </c:pt>
                <c:pt idx="9">
                  <c:v>2059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'H7^H16'!$E$84:$E$87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'H7^H16'!$E$88:$E$97</c:f>
              <c:numCache>
                <c:ptCount val="10"/>
                <c:pt idx="0">
                  <c:v>1524</c:v>
                </c:pt>
                <c:pt idx="1">
                  <c:v>1535</c:v>
                </c:pt>
                <c:pt idx="2">
                  <c:v>1500</c:v>
                </c:pt>
                <c:pt idx="3">
                  <c:v>1508</c:v>
                </c:pt>
                <c:pt idx="4">
                  <c:v>1518</c:v>
                </c:pt>
                <c:pt idx="5">
                  <c:v>1537</c:v>
                </c:pt>
                <c:pt idx="6">
                  <c:v>1548</c:v>
                </c:pt>
                <c:pt idx="7">
                  <c:v>1554</c:v>
                </c:pt>
                <c:pt idx="8">
                  <c:v>1535</c:v>
                </c:pt>
                <c:pt idx="9">
                  <c:v>1522.3318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'H7^H16'!$F$84:$F$87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'H7^H16'!$F$88:$F$97</c:f>
              <c:numCache>
                <c:ptCount val="10"/>
                <c:pt idx="0">
                  <c:v>351</c:v>
                </c:pt>
                <c:pt idx="1">
                  <c:v>345</c:v>
                </c:pt>
                <c:pt idx="2">
                  <c:v>347</c:v>
                </c:pt>
                <c:pt idx="3">
                  <c:v>346</c:v>
                </c:pt>
                <c:pt idx="4">
                  <c:v>351</c:v>
                </c:pt>
                <c:pt idx="5">
                  <c:v>350</c:v>
                </c:pt>
                <c:pt idx="6">
                  <c:v>351</c:v>
                </c:pt>
                <c:pt idx="7">
                  <c:v>390</c:v>
                </c:pt>
                <c:pt idx="8">
                  <c:v>390</c:v>
                </c:pt>
                <c:pt idx="9">
                  <c:v>391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'H7^H16'!$G$84:$G$87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'H7^H16'!$G$88:$G$97</c:f>
              <c:numCache>
                <c:ptCount val="10"/>
                <c:pt idx="0">
                  <c:v>4425</c:v>
                </c:pt>
                <c:pt idx="1">
                  <c:v>4684</c:v>
                </c:pt>
                <c:pt idx="2">
                  <c:v>4666</c:v>
                </c:pt>
                <c:pt idx="3">
                  <c:v>4703</c:v>
                </c:pt>
                <c:pt idx="4">
                  <c:v>4740</c:v>
                </c:pt>
                <c:pt idx="5">
                  <c:v>4753.110000000001</c:v>
                </c:pt>
                <c:pt idx="6">
                  <c:v>4750.510000000002</c:v>
                </c:pt>
                <c:pt idx="7">
                  <c:v>4760.4</c:v>
                </c:pt>
                <c:pt idx="8">
                  <c:v>4758.6</c:v>
                </c:pt>
                <c:pt idx="9">
                  <c:v>3451.1182000000003</c:v>
                </c:pt>
              </c:numCache>
            </c:numRef>
          </c:val>
          <c:smooth val="0"/>
        </c:ser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147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仁淀流域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'H7^H16'!$C$114:$C$117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'H7^H16'!$C$118:$C$127</c:f>
              <c:numCache>
                <c:ptCount val="10"/>
                <c:pt idx="0">
                  <c:v>6883</c:v>
                </c:pt>
                <c:pt idx="1">
                  <c:v>6712</c:v>
                </c:pt>
                <c:pt idx="2">
                  <c:v>6383</c:v>
                </c:pt>
                <c:pt idx="3">
                  <c:v>6103</c:v>
                </c:pt>
                <c:pt idx="4">
                  <c:v>6059</c:v>
                </c:pt>
                <c:pt idx="5">
                  <c:v>5890</c:v>
                </c:pt>
                <c:pt idx="6">
                  <c:v>5841</c:v>
                </c:pt>
                <c:pt idx="7">
                  <c:v>5753</c:v>
                </c:pt>
                <c:pt idx="8">
                  <c:v>5717</c:v>
                </c:pt>
                <c:pt idx="9">
                  <c:v>5665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'H7^H16'!$D$114:$D$117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'H7^H16'!$D$118:$D$127</c:f>
              <c:numCache>
                <c:ptCount val="10"/>
                <c:pt idx="0">
                  <c:v>2230</c:v>
                </c:pt>
                <c:pt idx="1">
                  <c:v>2228</c:v>
                </c:pt>
                <c:pt idx="2">
                  <c:v>2217</c:v>
                </c:pt>
                <c:pt idx="3">
                  <c:v>2208</c:v>
                </c:pt>
                <c:pt idx="4">
                  <c:v>2363</c:v>
                </c:pt>
                <c:pt idx="5">
                  <c:v>2563.25101</c:v>
                </c:pt>
                <c:pt idx="6">
                  <c:v>2612.80301</c:v>
                </c:pt>
                <c:pt idx="7">
                  <c:v>2355.13181</c:v>
                </c:pt>
                <c:pt idx="8">
                  <c:v>2357.30581</c:v>
                </c:pt>
                <c:pt idx="9">
                  <c:v>2621.34821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'H7^H16'!$E$114:$E$117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'H7^H16'!$E$118:$E$127</c:f>
              <c:numCache>
                <c:ptCount val="10"/>
                <c:pt idx="0">
                  <c:v>2292</c:v>
                </c:pt>
                <c:pt idx="1">
                  <c:v>2330</c:v>
                </c:pt>
                <c:pt idx="2">
                  <c:v>2333</c:v>
                </c:pt>
                <c:pt idx="3">
                  <c:v>2367</c:v>
                </c:pt>
                <c:pt idx="4">
                  <c:v>2392</c:v>
                </c:pt>
                <c:pt idx="5">
                  <c:v>2428</c:v>
                </c:pt>
                <c:pt idx="6">
                  <c:v>2455</c:v>
                </c:pt>
                <c:pt idx="7">
                  <c:v>2480</c:v>
                </c:pt>
                <c:pt idx="8">
                  <c:v>2626</c:v>
                </c:pt>
                <c:pt idx="9">
                  <c:v>2766.5365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'H7^H16'!$F$114:$F$117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'H7^H16'!$F$118:$F$127</c:f>
              <c:numCache>
                <c:ptCount val="10"/>
                <c:pt idx="0">
                  <c:v>1643</c:v>
                </c:pt>
                <c:pt idx="1">
                  <c:v>1647</c:v>
                </c:pt>
                <c:pt idx="2">
                  <c:v>1670</c:v>
                </c:pt>
                <c:pt idx="3">
                  <c:v>1683</c:v>
                </c:pt>
                <c:pt idx="4">
                  <c:v>1702</c:v>
                </c:pt>
                <c:pt idx="5">
                  <c:v>1705</c:v>
                </c:pt>
                <c:pt idx="6">
                  <c:v>1716</c:v>
                </c:pt>
                <c:pt idx="7">
                  <c:v>1727</c:v>
                </c:pt>
                <c:pt idx="8">
                  <c:v>1727</c:v>
                </c:pt>
                <c:pt idx="9">
                  <c:v>1748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'H7^H16'!$G$114:$G$117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'H7^H16'!$G$118:$G$127</c:f>
              <c:numCache>
                <c:ptCount val="10"/>
                <c:pt idx="0">
                  <c:v>7742</c:v>
                </c:pt>
                <c:pt idx="1">
                  <c:v>7946</c:v>
                </c:pt>
                <c:pt idx="2">
                  <c:v>8278</c:v>
                </c:pt>
                <c:pt idx="3">
                  <c:v>8564.32</c:v>
                </c:pt>
                <c:pt idx="4">
                  <c:v>8406.32</c:v>
                </c:pt>
                <c:pt idx="5">
                  <c:v>8422.818989999998</c:v>
                </c:pt>
                <c:pt idx="6">
                  <c:v>8381.266989999998</c:v>
                </c:pt>
                <c:pt idx="7">
                  <c:v>8695.71819</c:v>
                </c:pt>
                <c:pt idx="8">
                  <c:v>8583.144189999999</c:v>
                </c:pt>
                <c:pt idx="9">
                  <c:v>7763.605289999999</c:v>
                </c:pt>
              </c:numCache>
            </c:numRef>
          </c:val>
          <c:smooth val="0"/>
        </c:ser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18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土地利用の推移（利用区分別）その１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67"/>
          <c:w val="0.770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'H7^H16'!$P$8</c:f>
              <c:strCache>
                <c:ptCount val="1"/>
                <c:pt idx="0">
                  <c:v>農用地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'H7^H16'!$Q$8:$Z$8</c:f>
              <c:numCache>
                <c:ptCount val="10"/>
                <c:pt idx="0">
                  <c:v>100</c:v>
                </c:pt>
                <c:pt idx="1">
                  <c:v>96.2</c:v>
                </c:pt>
                <c:pt idx="2">
                  <c:v>92.5</c:v>
                </c:pt>
                <c:pt idx="3">
                  <c:v>89.7</c:v>
                </c:pt>
                <c:pt idx="4">
                  <c:v>88.8</c:v>
                </c:pt>
                <c:pt idx="5">
                  <c:v>87</c:v>
                </c:pt>
                <c:pt idx="6">
                  <c:v>85.9</c:v>
                </c:pt>
                <c:pt idx="7">
                  <c:v>84.7</c:v>
                </c:pt>
                <c:pt idx="8">
                  <c:v>84.6</c:v>
                </c:pt>
                <c:pt idx="9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'H7^H16'!$P$9</c:f>
              <c:strCache>
                <c:ptCount val="1"/>
                <c:pt idx="0">
                  <c:v>森林及び原野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'H7^H16'!$Q$9:$Z$9</c:f>
              <c:numCache>
                <c:ptCount val="10"/>
                <c:pt idx="0">
                  <c:v>100</c:v>
                </c:pt>
                <c:pt idx="1">
                  <c:v>99.8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99.8</c:v>
                </c:pt>
                <c:pt idx="8">
                  <c:v>99.8</c:v>
                </c:pt>
                <c:pt idx="9">
                  <c:v>100.3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'H7^H16'!$P$10</c:f>
              <c:strCache>
                <c:ptCount val="1"/>
                <c:pt idx="0">
                  <c:v>水面・河川・水路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'H7^H16'!$Q$10:$Z$10</c:f>
              <c:numCache>
                <c:ptCount val="10"/>
                <c:pt idx="0">
                  <c:v>100</c:v>
                </c:pt>
                <c:pt idx="1">
                  <c:v>100.3</c:v>
                </c:pt>
                <c:pt idx="2">
                  <c:v>100.1</c:v>
                </c:pt>
                <c:pt idx="3">
                  <c:v>99.9</c:v>
                </c:pt>
                <c:pt idx="4">
                  <c:v>101.9</c:v>
                </c:pt>
                <c:pt idx="5">
                  <c:v>103.5</c:v>
                </c:pt>
                <c:pt idx="6">
                  <c:v>104.4</c:v>
                </c:pt>
                <c:pt idx="7">
                  <c:v>104.2</c:v>
                </c:pt>
                <c:pt idx="8">
                  <c:v>104.4</c:v>
                </c:pt>
                <c:pt idx="9">
                  <c:v>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'H7^H16'!$P$11</c:f>
              <c:strCache>
                <c:ptCount val="1"/>
                <c:pt idx="0">
                  <c:v>道路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'H7^H16'!$Q$11:$Z$11</c:f>
              <c:numCache>
                <c:ptCount val="10"/>
                <c:pt idx="0">
                  <c:v>100</c:v>
                </c:pt>
                <c:pt idx="1">
                  <c:v>100.8</c:v>
                </c:pt>
                <c:pt idx="2">
                  <c:v>100.8</c:v>
                </c:pt>
                <c:pt idx="3">
                  <c:v>102.2</c:v>
                </c:pt>
                <c:pt idx="4">
                  <c:v>103.3</c:v>
                </c:pt>
                <c:pt idx="5">
                  <c:v>104.4</c:v>
                </c:pt>
                <c:pt idx="6">
                  <c:v>105.6</c:v>
                </c:pt>
                <c:pt idx="7">
                  <c:v>106.7</c:v>
                </c:pt>
                <c:pt idx="8">
                  <c:v>108.4</c:v>
                </c:pt>
                <c:pt idx="9">
                  <c:v>111.1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'H7^H16'!$P$12</c:f>
              <c:strCache>
                <c:ptCount val="1"/>
                <c:pt idx="0">
                  <c:v>宅地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'H7^H16'!$Q$12:$Z$12</c:f>
              <c:numCache>
                <c:ptCount val="10"/>
                <c:pt idx="0">
                  <c:v>100</c:v>
                </c:pt>
                <c:pt idx="1">
                  <c:v>101.1</c:v>
                </c:pt>
                <c:pt idx="2">
                  <c:v>102.1</c:v>
                </c:pt>
                <c:pt idx="3">
                  <c:v>103</c:v>
                </c:pt>
                <c:pt idx="4">
                  <c:v>104</c:v>
                </c:pt>
                <c:pt idx="5">
                  <c:v>104.6</c:v>
                </c:pt>
                <c:pt idx="6">
                  <c:v>105.9</c:v>
                </c:pt>
                <c:pt idx="7">
                  <c:v>107.1</c:v>
                </c:pt>
                <c:pt idx="8">
                  <c:v>107.1</c:v>
                </c:pt>
                <c:pt idx="9">
                  <c:v>108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'H7^H16'!$P$13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'H7^H16'!$Q$13:$Z$13</c:f>
              <c:numCache>
                <c:ptCount val="10"/>
                <c:pt idx="0">
                  <c:v>100</c:v>
                </c:pt>
                <c:pt idx="1">
                  <c:v>105</c:v>
                </c:pt>
                <c:pt idx="2">
                  <c:v>107</c:v>
                </c:pt>
                <c:pt idx="3">
                  <c:v>109.3</c:v>
                </c:pt>
                <c:pt idx="4">
                  <c:v>108.8</c:v>
                </c:pt>
                <c:pt idx="5">
                  <c:v>109.1</c:v>
                </c:pt>
                <c:pt idx="6">
                  <c:v>109</c:v>
                </c:pt>
                <c:pt idx="7">
                  <c:v>110.1</c:v>
                </c:pt>
                <c:pt idx="8">
                  <c:v>109.5</c:v>
                </c:pt>
                <c:pt idx="9">
                  <c:v>100.2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796714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09325"/>
          <c:w val="0.122"/>
          <c:h val="0.784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土地利用の推移（利用区分別）その２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5"/>
          <c:w val="0.771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'H7^H16'!$AB$8</c:f>
              <c:strCache>
                <c:ptCount val="1"/>
                <c:pt idx="0">
                  <c:v>農林業的土地利用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'H7^H16'!$AC$7:$AL$7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'H7^H16'!$AC$8:$AL$8</c:f>
              <c:numCache>
                <c:ptCount val="10"/>
                <c:pt idx="0">
                  <c:v>100</c:v>
                </c:pt>
                <c:pt idx="1">
                  <c:v>99.6</c:v>
                </c:pt>
                <c:pt idx="2">
                  <c:v>99.5</c:v>
                </c:pt>
                <c:pt idx="3">
                  <c:v>99.3</c:v>
                </c:pt>
                <c:pt idx="4">
                  <c:v>99.2</c:v>
                </c:pt>
                <c:pt idx="5">
                  <c:v>99.2</c:v>
                </c:pt>
                <c:pt idx="6">
                  <c:v>99.1</c:v>
                </c:pt>
                <c:pt idx="7">
                  <c:v>99</c:v>
                </c:pt>
                <c:pt idx="8">
                  <c:v>99</c:v>
                </c:pt>
                <c:pt idx="9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'H7^H16'!$AB$9</c:f>
              <c:strCache>
                <c:ptCount val="1"/>
                <c:pt idx="0">
                  <c:v>都市的土地利用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'H7^H16'!$AC$7:$AL$7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'H7^H16'!$AC$9:$AL$9</c:f>
              <c:numCache>
                <c:ptCount val="10"/>
                <c:pt idx="0">
                  <c:v>100</c:v>
                </c:pt>
                <c:pt idx="1">
                  <c:v>100.9</c:v>
                </c:pt>
                <c:pt idx="2">
                  <c:v>101.4</c:v>
                </c:pt>
                <c:pt idx="3">
                  <c:v>102.5</c:v>
                </c:pt>
                <c:pt idx="4">
                  <c:v>103.6</c:v>
                </c:pt>
                <c:pt idx="5">
                  <c:v>104.5</c:v>
                </c:pt>
                <c:pt idx="6">
                  <c:v>105.7</c:v>
                </c:pt>
                <c:pt idx="7">
                  <c:v>106.9</c:v>
                </c:pt>
                <c:pt idx="8">
                  <c:v>107.9</c:v>
                </c:pt>
                <c:pt idx="9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'H7^H16'!$AB$10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'H7^H16'!$AC$7:$AL$7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'H7^H16'!$AC$10:$AL$10</c:f>
              <c:numCache>
                <c:ptCount val="10"/>
                <c:pt idx="0">
                  <c:v>100</c:v>
                </c:pt>
                <c:pt idx="1">
                  <c:v>103.7</c:v>
                </c:pt>
                <c:pt idx="2">
                  <c:v>105</c:v>
                </c:pt>
                <c:pt idx="3">
                  <c:v>106.6</c:v>
                </c:pt>
                <c:pt idx="4">
                  <c:v>106.9</c:v>
                </c:pt>
                <c:pt idx="5">
                  <c:v>107.5</c:v>
                </c:pt>
                <c:pt idx="6">
                  <c:v>107.7</c:v>
                </c:pt>
                <c:pt idx="7">
                  <c:v>108.5</c:v>
                </c:pt>
                <c:pt idx="8">
                  <c:v>108.1</c:v>
                </c:pt>
                <c:pt idx="9">
                  <c:v>101.8</c:v>
                </c:pt>
              </c:numCache>
            </c:numRef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  <c:max val="115"/>
          <c:min val="9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11861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13"/>
          <c:w val="0.1215"/>
          <c:h val="0.74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芸東流域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'H7^H16'!$C$19:$C$22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'H7^H16'!$C$23:$C$32</c:f>
              <c:numCache>
                <c:ptCount val="10"/>
                <c:pt idx="0">
                  <c:v>1125</c:v>
                </c:pt>
                <c:pt idx="1">
                  <c:v>1063</c:v>
                </c:pt>
                <c:pt idx="2">
                  <c:v>985</c:v>
                </c:pt>
                <c:pt idx="3">
                  <c:v>950</c:v>
                </c:pt>
                <c:pt idx="4">
                  <c:v>938</c:v>
                </c:pt>
                <c:pt idx="5">
                  <c:v>933</c:v>
                </c:pt>
                <c:pt idx="6">
                  <c:v>933</c:v>
                </c:pt>
                <c:pt idx="7">
                  <c:v>929</c:v>
                </c:pt>
                <c:pt idx="8">
                  <c:v>932</c:v>
                </c:pt>
                <c:pt idx="9">
                  <c:v>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'H7^H16'!$D$19:$D$22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'H7^H16'!$D$23:$D$32</c:f>
              <c:numCache>
                <c:ptCount val="10"/>
                <c:pt idx="0">
                  <c:v>415</c:v>
                </c:pt>
                <c:pt idx="1">
                  <c:v>412</c:v>
                </c:pt>
                <c:pt idx="2">
                  <c:v>409</c:v>
                </c:pt>
                <c:pt idx="3">
                  <c:v>407</c:v>
                </c:pt>
                <c:pt idx="4">
                  <c:v>398</c:v>
                </c:pt>
                <c:pt idx="5">
                  <c:v>407.148</c:v>
                </c:pt>
                <c:pt idx="6">
                  <c:v>408.144</c:v>
                </c:pt>
                <c:pt idx="7">
                  <c:v>408.144</c:v>
                </c:pt>
                <c:pt idx="8">
                  <c:v>408.144</c:v>
                </c:pt>
                <c:pt idx="9">
                  <c:v>408.144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'H7^H16'!$E$19:$E$22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'H7^H16'!$E$23:$E$32</c:f>
              <c:numCache>
                <c:ptCount val="10"/>
                <c:pt idx="0">
                  <c:v>464</c:v>
                </c:pt>
                <c:pt idx="1">
                  <c:v>463</c:v>
                </c:pt>
                <c:pt idx="2">
                  <c:v>440</c:v>
                </c:pt>
                <c:pt idx="3">
                  <c:v>443</c:v>
                </c:pt>
                <c:pt idx="4">
                  <c:v>451</c:v>
                </c:pt>
                <c:pt idx="5">
                  <c:v>416</c:v>
                </c:pt>
                <c:pt idx="6">
                  <c:v>454</c:v>
                </c:pt>
                <c:pt idx="7">
                  <c:v>453</c:v>
                </c:pt>
                <c:pt idx="8">
                  <c:v>462</c:v>
                </c:pt>
                <c:pt idx="9">
                  <c:v>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'H7^H16'!$F$19:$F$22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'H7^H16'!$F$23:$F$32</c:f>
              <c:numCache>
                <c:ptCount val="10"/>
                <c:pt idx="0">
                  <c:v>372</c:v>
                </c:pt>
                <c:pt idx="1">
                  <c:v>369</c:v>
                </c:pt>
                <c:pt idx="2">
                  <c:v>368</c:v>
                </c:pt>
                <c:pt idx="3">
                  <c:v>370</c:v>
                </c:pt>
                <c:pt idx="4">
                  <c:v>339</c:v>
                </c:pt>
                <c:pt idx="5">
                  <c:v>374</c:v>
                </c:pt>
                <c:pt idx="6">
                  <c:v>374</c:v>
                </c:pt>
                <c:pt idx="7">
                  <c:v>380</c:v>
                </c:pt>
                <c:pt idx="8">
                  <c:v>380</c:v>
                </c:pt>
                <c:pt idx="9">
                  <c:v>381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'H7^H16'!$G$19:$G$22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'H7^H16'!$G$23:$G$32</c:f>
              <c:numCache>
                <c:ptCount val="10"/>
                <c:pt idx="0">
                  <c:v>1956</c:v>
                </c:pt>
                <c:pt idx="1">
                  <c:v>2040</c:v>
                </c:pt>
                <c:pt idx="2">
                  <c:v>2090</c:v>
                </c:pt>
                <c:pt idx="3">
                  <c:v>2122</c:v>
                </c:pt>
                <c:pt idx="4">
                  <c:v>2167</c:v>
                </c:pt>
                <c:pt idx="5">
                  <c:v>2138.582</c:v>
                </c:pt>
                <c:pt idx="6">
                  <c:v>2136.5860000000007</c:v>
                </c:pt>
                <c:pt idx="7">
                  <c:v>2145.8559999999998</c:v>
                </c:pt>
                <c:pt idx="8">
                  <c:v>2133.8559999999998</c:v>
                </c:pt>
                <c:pt idx="9">
                  <c:v>2036.8360000000002</c:v>
                </c:pt>
              </c:numCache>
            </c:numRef>
          </c:val>
          <c:smooth val="0"/>
        </c:ser>
        <c:axId val="31845404"/>
        <c:axId val="18173181"/>
      </c:line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4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中芸流域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'H7^H16'!$C$34:$C$37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'H7^H16'!$C$38:$C$47</c:f>
              <c:numCache>
                <c:ptCount val="10"/>
                <c:pt idx="0">
                  <c:v>982</c:v>
                </c:pt>
                <c:pt idx="1">
                  <c:v>963</c:v>
                </c:pt>
                <c:pt idx="2">
                  <c:v>954</c:v>
                </c:pt>
                <c:pt idx="3">
                  <c:v>932</c:v>
                </c:pt>
                <c:pt idx="4">
                  <c:v>923</c:v>
                </c:pt>
                <c:pt idx="5">
                  <c:v>912</c:v>
                </c:pt>
                <c:pt idx="6">
                  <c:v>907</c:v>
                </c:pt>
                <c:pt idx="7">
                  <c:v>904</c:v>
                </c:pt>
                <c:pt idx="8">
                  <c:v>911</c:v>
                </c:pt>
                <c:pt idx="9">
                  <c:v>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'H7^H16'!$D$34:$D$37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'H7^H16'!$D$38:$D$47</c:f>
              <c:numCache>
                <c:ptCount val="10"/>
                <c:pt idx="0">
                  <c:v>1201</c:v>
                </c:pt>
                <c:pt idx="1">
                  <c:v>1200</c:v>
                </c:pt>
                <c:pt idx="2">
                  <c:v>1199</c:v>
                </c:pt>
                <c:pt idx="3">
                  <c:v>1196</c:v>
                </c:pt>
                <c:pt idx="4">
                  <c:v>1181</c:v>
                </c:pt>
                <c:pt idx="5">
                  <c:v>1180.6242200000002</c:v>
                </c:pt>
                <c:pt idx="6">
                  <c:v>1181.7322199999999</c:v>
                </c:pt>
                <c:pt idx="7">
                  <c:v>1183.69591</c:v>
                </c:pt>
                <c:pt idx="8">
                  <c:v>1183.74191</c:v>
                </c:pt>
                <c:pt idx="9">
                  <c:v>1183.286121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'H7^H16'!$E$34:$E$37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'H7^H16'!$E$38:$E$47</c:f>
              <c:numCache>
                <c:ptCount val="10"/>
                <c:pt idx="0">
                  <c:v>704</c:v>
                </c:pt>
                <c:pt idx="1">
                  <c:v>705</c:v>
                </c:pt>
                <c:pt idx="2">
                  <c:v>709</c:v>
                </c:pt>
                <c:pt idx="3">
                  <c:v>712</c:v>
                </c:pt>
                <c:pt idx="4">
                  <c:v>717</c:v>
                </c:pt>
                <c:pt idx="5">
                  <c:v>719</c:v>
                </c:pt>
                <c:pt idx="6">
                  <c:v>727</c:v>
                </c:pt>
                <c:pt idx="7">
                  <c:v>727</c:v>
                </c:pt>
                <c:pt idx="8">
                  <c:v>731</c:v>
                </c:pt>
                <c:pt idx="9">
                  <c:v>758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'H7^H16'!$F$34:$F$37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'H7^H16'!$F$38:$F$47</c:f>
              <c:numCache>
                <c:ptCount val="10"/>
                <c:pt idx="0">
                  <c:v>255</c:v>
                </c:pt>
                <c:pt idx="1">
                  <c:v>257</c:v>
                </c:pt>
                <c:pt idx="2">
                  <c:v>258</c:v>
                </c:pt>
                <c:pt idx="3">
                  <c:v>261</c:v>
                </c:pt>
                <c:pt idx="4">
                  <c:v>267</c:v>
                </c:pt>
                <c:pt idx="5">
                  <c:v>256</c:v>
                </c:pt>
                <c:pt idx="6">
                  <c:v>268</c:v>
                </c:pt>
                <c:pt idx="7">
                  <c:v>274</c:v>
                </c:pt>
                <c:pt idx="8">
                  <c:v>274</c:v>
                </c:pt>
                <c:pt idx="9">
                  <c:v>277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'H7^H16'!$G$34:$G$37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'H7^H16'!$G$38:$G$47</c:f>
              <c:numCache>
                <c:ptCount val="10"/>
                <c:pt idx="0">
                  <c:v>732</c:v>
                </c:pt>
                <c:pt idx="1">
                  <c:v>778</c:v>
                </c:pt>
                <c:pt idx="2">
                  <c:v>742</c:v>
                </c:pt>
                <c:pt idx="3">
                  <c:v>782</c:v>
                </c:pt>
                <c:pt idx="4">
                  <c:v>782</c:v>
                </c:pt>
                <c:pt idx="5">
                  <c:v>813.1857799999982</c:v>
                </c:pt>
                <c:pt idx="6">
                  <c:v>799.077779999998</c:v>
                </c:pt>
                <c:pt idx="7">
                  <c:v>849.2640899999999</c:v>
                </c:pt>
                <c:pt idx="8">
                  <c:v>838.4180900000013</c:v>
                </c:pt>
                <c:pt idx="9">
                  <c:v>733.5738789999971</c:v>
                </c:pt>
              </c:numCache>
            </c:numRef>
          </c:val>
          <c:smooth val="0"/>
        </c:ser>
        <c:axId val="29340902"/>
        <c:axId val="62741527"/>
      </c:line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34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物部流域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'H7^H16'!$C$69:$C$72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'H7^H16'!$C$73:$C$82</c:f>
              <c:numCache>
                <c:ptCount val="10"/>
                <c:pt idx="0">
                  <c:v>7420</c:v>
                </c:pt>
                <c:pt idx="1">
                  <c:v>7210</c:v>
                </c:pt>
                <c:pt idx="2">
                  <c:v>6936</c:v>
                </c:pt>
                <c:pt idx="3">
                  <c:v>6766</c:v>
                </c:pt>
                <c:pt idx="4">
                  <c:v>6687</c:v>
                </c:pt>
                <c:pt idx="5">
                  <c:v>6664</c:v>
                </c:pt>
                <c:pt idx="6">
                  <c:v>6566</c:v>
                </c:pt>
                <c:pt idx="7">
                  <c:v>6509</c:v>
                </c:pt>
                <c:pt idx="8">
                  <c:v>6486</c:v>
                </c:pt>
                <c:pt idx="9">
                  <c:v>6447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'H7^H16'!$D$69:$D$72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'H7^H16'!$D$73:$D$82</c:f>
              <c:numCache>
                <c:ptCount val="10"/>
                <c:pt idx="0">
                  <c:v>2125</c:v>
                </c:pt>
                <c:pt idx="1">
                  <c:v>2138</c:v>
                </c:pt>
                <c:pt idx="2">
                  <c:v>2130</c:v>
                </c:pt>
                <c:pt idx="3">
                  <c:v>2124</c:v>
                </c:pt>
                <c:pt idx="4">
                  <c:v>2219</c:v>
                </c:pt>
                <c:pt idx="5">
                  <c:v>2232.2158400000003</c:v>
                </c:pt>
                <c:pt idx="6">
                  <c:v>2244.98084</c:v>
                </c:pt>
                <c:pt idx="7">
                  <c:v>2255.5052800000003</c:v>
                </c:pt>
                <c:pt idx="8">
                  <c:v>2255.9168799999998</c:v>
                </c:pt>
                <c:pt idx="9">
                  <c:v>2249.1579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'H7^H16'!$E$69:$E$72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'H7^H16'!$E$73:$E$82</c:f>
              <c:numCache>
                <c:ptCount val="10"/>
                <c:pt idx="0">
                  <c:v>1978</c:v>
                </c:pt>
                <c:pt idx="1">
                  <c:v>2001</c:v>
                </c:pt>
                <c:pt idx="2">
                  <c:v>2009</c:v>
                </c:pt>
                <c:pt idx="3">
                  <c:v>2046</c:v>
                </c:pt>
                <c:pt idx="4">
                  <c:v>2067</c:v>
                </c:pt>
                <c:pt idx="5">
                  <c:v>2127</c:v>
                </c:pt>
                <c:pt idx="6">
                  <c:v>2131</c:v>
                </c:pt>
                <c:pt idx="7">
                  <c:v>2149</c:v>
                </c:pt>
                <c:pt idx="8">
                  <c:v>2181</c:v>
                </c:pt>
                <c:pt idx="9">
                  <c:v>2132.8749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'H7^H16'!$F$69:$F$72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'H7^H16'!$F$73:$F$82</c:f>
              <c:numCache>
                <c:ptCount val="10"/>
                <c:pt idx="0">
                  <c:v>1793</c:v>
                </c:pt>
                <c:pt idx="1">
                  <c:v>1820</c:v>
                </c:pt>
                <c:pt idx="2">
                  <c:v>1852</c:v>
                </c:pt>
                <c:pt idx="3">
                  <c:v>1876</c:v>
                </c:pt>
                <c:pt idx="4">
                  <c:v>1908</c:v>
                </c:pt>
                <c:pt idx="5">
                  <c:v>1915</c:v>
                </c:pt>
                <c:pt idx="6">
                  <c:v>1940</c:v>
                </c:pt>
                <c:pt idx="7">
                  <c:v>1970</c:v>
                </c:pt>
                <c:pt idx="8">
                  <c:v>1970</c:v>
                </c:pt>
                <c:pt idx="9">
                  <c:v>1999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'H7^H16'!$G$69:$G$72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'H7^H16'!$G$73:$G$82</c:f>
              <c:numCache>
                <c:ptCount val="10"/>
                <c:pt idx="0">
                  <c:v>5218</c:v>
                </c:pt>
                <c:pt idx="1">
                  <c:v>5483</c:v>
                </c:pt>
                <c:pt idx="2">
                  <c:v>5605</c:v>
                </c:pt>
                <c:pt idx="3">
                  <c:v>5752</c:v>
                </c:pt>
                <c:pt idx="4">
                  <c:v>5707</c:v>
                </c:pt>
                <c:pt idx="5">
                  <c:v>5698.29416</c:v>
                </c:pt>
                <c:pt idx="6">
                  <c:v>5722.529160000003</c:v>
                </c:pt>
                <c:pt idx="7">
                  <c:v>5722.694720000003</c:v>
                </c:pt>
                <c:pt idx="8">
                  <c:v>5713.283120000002</c:v>
                </c:pt>
                <c:pt idx="9">
                  <c:v>5744.337200000001</c:v>
                </c:pt>
              </c:numCache>
            </c:numRef>
          </c:val>
          <c:smooth val="0"/>
        </c:ser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98897"/>
        <c:crosses val="autoZero"/>
        <c:auto val="1"/>
        <c:lblOffset val="100"/>
        <c:noMultiLvlLbl val="0"/>
      </c:catAx>
      <c:valAx>
        <c:axId val="488988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面積（ha）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80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鏡流域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35"/>
          <c:w val="0.665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'H7^H16'!$C$99:$C$102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'H7^H16'!$C$103:$C$112</c:f>
              <c:numCache>
                <c:ptCount val="10"/>
                <c:pt idx="0">
                  <c:v>1986</c:v>
                </c:pt>
                <c:pt idx="1">
                  <c:v>1853</c:v>
                </c:pt>
                <c:pt idx="2">
                  <c:v>1732</c:v>
                </c:pt>
                <c:pt idx="3">
                  <c:v>1691</c:v>
                </c:pt>
                <c:pt idx="4">
                  <c:v>1655</c:v>
                </c:pt>
                <c:pt idx="5">
                  <c:v>1626</c:v>
                </c:pt>
                <c:pt idx="6">
                  <c:v>1624</c:v>
                </c:pt>
                <c:pt idx="7">
                  <c:v>1604</c:v>
                </c:pt>
                <c:pt idx="8">
                  <c:v>1603</c:v>
                </c:pt>
                <c:pt idx="9">
                  <c:v>1603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'H7^H16'!$D$99:$D$102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'H7^H16'!$D$103:$D$112</c:f>
              <c:numCache>
                <c:ptCount val="10"/>
                <c:pt idx="0">
                  <c:v>519</c:v>
                </c:pt>
                <c:pt idx="1">
                  <c:v>514</c:v>
                </c:pt>
                <c:pt idx="2">
                  <c:v>509</c:v>
                </c:pt>
                <c:pt idx="3">
                  <c:v>507</c:v>
                </c:pt>
                <c:pt idx="4">
                  <c:v>535</c:v>
                </c:pt>
                <c:pt idx="5">
                  <c:v>578.55576</c:v>
                </c:pt>
                <c:pt idx="6">
                  <c:v>582.43376</c:v>
                </c:pt>
                <c:pt idx="7">
                  <c:v>588</c:v>
                </c:pt>
                <c:pt idx="8">
                  <c:v>588.4089</c:v>
                </c:pt>
                <c:pt idx="9">
                  <c:v>585.53361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'H7^H16'!$E$99:$E$102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'H7^H16'!$E$103:$E$112</c:f>
              <c:numCache>
                <c:ptCount val="10"/>
                <c:pt idx="0">
                  <c:v>1388</c:v>
                </c:pt>
                <c:pt idx="1">
                  <c:v>1405</c:v>
                </c:pt>
                <c:pt idx="2">
                  <c:v>1426</c:v>
                </c:pt>
                <c:pt idx="3">
                  <c:v>1506</c:v>
                </c:pt>
                <c:pt idx="4">
                  <c:v>1543</c:v>
                </c:pt>
                <c:pt idx="5">
                  <c:v>1562</c:v>
                </c:pt>
                <c:pt idx="6">
                  <c:v>1574</c:v>
                </c:pt>
                <c:pt idx="7">
                  <c:v>1599</c:v>
                </c:pt>
                <c:pt idx="8">
                  <c:v>1603</c:v>
                </c:pt>
                <c:pt idx="9">
                  <c:v>1619.3833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'H7^H16'!$F$99:$F$102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'H7^H16'!$F$103:$F$112</c:f>
              <c:numCache>
                <c:ptCount val="10"/>
                <c:pt idx="0">
                  <c:v>2793</c:v>
                </c:pt>
                <c:pt idx="1">
                  <c:v>2822</c:v>
                </c:pt>
                <c:pt idx="2">
                  <c:v>2846</c:v>
                </c:pt>
                <c:pt idx="3">
                  <c:v>2871</c:v>
                </c:pt>
                <c:pt idx="4">
                  <c:v>2887</c:v>
                </c:pt>
                <c:pt idx="5">
                  <c:v>2896</c:v>
                </c:pt>
                <c:pt idx="6">
                  <c:v>2926</c:v>
                </c:pt>
                <c:pt idx="7">
                  <c:v>2946</c:v>
                </c:pt>
                <c:pt idx="8">
                  <c:v>2946</c:v>
                </c:pt>
                <c:pt idx="9">
                  <c:v>2982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'H7^H16'!$G$99:$G$102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'H7^H16'!$G$103:$G$112</c:f>
              <c:numCache>
                <c:ptCount val="10"/>
                <c:pt idx="0">
                  <c:v>3602</c:v>
                </c:pt>
                <c:pt idx="1">
                  <c:v>3699</c:v>
                </c:pt>
                <c:pt idx="2">
                  <c:v>3815</c:v>
                </c:pt>
                <c:pt idx="3">
                  <c:v>3811</c:v>
                </c:pt>
                <c:pt idx="4">
                  <c:v>3821</c:v>
                </c:pt>
                <c:pt idx="5">
                  <c:v>3784.0142399999986</c:v>
                </c:pt>
                <c:pt idx="6">
                  <c:v>3740.13624</c:v>
                </c:pt>
                <c:pt idx="7">
                  <c:v>3710.6</c:v>
                </c:pt>
                <c:pt idx="8">
                  <c:v>3706.7911</c:v>
                </c:pt>
                <c:pt idx="9">
                  <c:v>3834.08309</c:v>
                </c:pt>
              </c:numCache>
            </c:numRef>
          </c:val>
          <c:smooth val="0"/>
        </c:ser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7691"/>
        <c:crosses val="autoZero"/>
        <c:auto val="1"/>
        <c:lblOffset val="100"/>
        <c:noMultiLvlLbl val="0"/>
      </c:catAx>
      <c:valAx>
        <c:axId val="13876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面積（ha）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36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36825"/>
          <c:w val="0.2425"/>
          <c:h val="0.2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四万十流域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'H7^H16'!$C$148:$C$151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'H7^H16'!$C$152:$C$161</c:f>
              <c:numCache>
                <c:ptCount val="10"/>
                <c:pt idx="0">
                  <c:v>8077</c:v>
                </c:pt>
                <c:pt idx="1">
                  <c:v>7712</c:v>
                </c:pt>
                <c:pt idx="2">
                  <c:v>7547</c:v>
                </c:pt>
                <c:pt idx="3">
                  <c:v>7315</c:v>
                </c:pt>
                <c:pt idx="4">
                  <c:v>7253</c:v>
                </c:pt>
                <c:pt idx="5">
                  <c:v>7099</c:v>
                </c:pt>
                <c:pt idx="6">
                  <c:v>6998</c:v>
                </c:pt>
                <c:pt idx="7">
                  <c:v>6936</c:v>
                </c:pt>
                <c:pt idx="8">
                  <c:v>6909</c:v>
                </c:pt>
                <c:pt idx="9">
                  <c:v>6896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'H7^H16'!$D$148:$D$151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'H7^H16'!$D$152:$D$161</c:f>
              <c:numCache>
                <c:ptCount val="10"/>
                <c:pt idx="0">
                  <c:v>5134</c:v>
                </c:pt>
                <c:pt idx="1">
                  <c:v>5121</c:v>
                </c:pt>
                <c:pt idx="2">
                  <c:v>5121</c:v>
                </c:pt>
                <c:pt idx="3">
                  <c:v>5120</c:v>
                </c:pt>
                <c:pt idx="4">
                  <c:v>5074</c:v>
                </c:pt>
                <c:pt idx="5">
                  <c:v>5064.69421</c:v>
                </c:pt>
                <c:pt idx="6">
                  <c:v>5097.39235</c:v>
                </c:pt>
                <c:pt idx="7">
                  <c:v>5092.60067</c:v>
                </c:pt>
                <c:pt idx="8">
                  <c:v>5113.36097</c:v>
                </c:pt>
                <c:pt idx="9">
                  <c:v>5110.554007999999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'H7^H16'!$E$148:$E$151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'H7^H16'!$E$152:$E$161</c:f>
              <c:numCache>
                <c:ptCount val="10"/>
                <c:pt idx="0">
                  <c:v>3366</c:v>
                </c:pt>
                <c:pt idx="1">
                  <c:v>3387</c:v>
                </c:pt>
                <c:pt idx="2">
                  <c:v>3362</c:v>
                </c:pt>
                <c:pt idx="3">
                  <c:v>3418</c:v>
                </c:pt>
                <c:pt idx="4">
                  <c:v>3441</c:v>
                </c:pt>
                <c:pt idx="5">
                  <c:v>3479</c:v>
                </c:pt>
                <c:pt idx="6">
                  <c:v>3529</c:v>
                </c:pt>
                <c:pt idx="7">
                  <c:v>3586</c:v>
                </c:pt>
                <c:pt idx="8">
                  <c:v>3630</c:v>
                </c:pt>
                <c:pt idx="9">
                  <c:v>3880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'H7^H16'!$F$148:$F$151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'H7^H16'!$F$152:$F$161</c:f>
              <c:numCache>
                <c:ptCount val="10"/>
                <c:pt idx="0">
                  <c:v>1413</c:v>
                </c:pt>
                <c:pt idx="1">
                  <c:v>1441</c:v>
                </c:pt>
                <c:pt idx="2">
                  <c:v>1447</c:v>
                </c:pt>
                <c:pt idx="3">
                  <c:v>1460</c:v>
                </c:pt>
                <c:pt idx="4">
                  <c:v>1490</c:v>
                </c:pt>
                <c:pt idx="5">
                  <c:v>1504</c:v>
                </c:pt>
                <c:pt idx="6">
                  <c:v>1544</c:v>
                </c:pt>
                <c:pt idx="7">
                  <c:v>1570</c:v>
                </c:pt>
                <c:pt idx="8">
                  <c:v>1570</c:v>
                </c:pt>
                <c:pt idx="9">
                  <c:v>1561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'H7^H16'!$G$148:$G$151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'H7^H16'!$G$152:$G$161</c:f>
              <c:numCache>
                <c:ptCount val="10"/>
                <c:pt idx="0">
                  <c:v>8184</c:v>
                </c:pt>
                <c:pt idx="1">
                  <c:v>8859</c:v>
                </c:pt>
                <c:pt idx="2">
                  <c:v>9074</c:v>
                </c:pt>
                <c:pt idx="3">
                  <c:v>9299</c:v>
                </c:pt>
                <c:pt idx="4">
                  <c:v>9368</c:v>
                </c:pt>
                <c:pt idx="5">
                  <c:v>9421.075789999988</c:v>
                </c:pt>
                <c:pt idx="6">
                  <c:v>9411.777649999993</c:v>
                </c:pt>
                <c:pt idx="7">
                  <c:v>9472.199329999994</c:v>
                </c:pt>
                <c:pt idx="8">
                  <c:v>9435.139029999998</c:v>
                </c:pt>
                <c:pt idx="9">
                  <c:v>8525.705992</c:v>
                </c:pt>
              </c:numCache>
            </c:numRef>
          </c:val>
          <c:smooth val="0"/>
        </c:ser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94117"/>
        <c:crosses val="autoZero"/>
        <c:auto val="1"/>
        <c:lblOffset val="100"/>
        <c:noMultiLvlLbl val="0"/>
      </c:catAx>
      <c:valAx>
        <c:axId val="452941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489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新荘流域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'H7^H16'!$C$133:$C$136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'H7^H16'!$C$137:$C$146</c:f>
              <c:numCache>
                <c:ptCount val="10"/>
                <c:pt idx="0">
                  <c:v>1679</c:v>
                </c:pt>
                <c:pt idx="1">
                  <c:v>1613</c:v>
                </c:pt>
                <c:pt idx="2">
                  <c:v>1546</c:v>
                </c:pt>
                <c:pt idx="3">
                  <c:v>1482</c:v>
                </c:pt>
                <c:pt idx="4">
                  <c:v>1472</c:v>
                </c:pt>
                <c:pt idx="5">
                  <c:v>1476</c:v>
                </c:pt>
                <c:pt idx="6">
                  <c:v>1444</c:v>
                </c:pt>
                <c:pt idx="7">
                  <c:v>1423</c:v>
                </c:pt>
                <c:pt idx="8">
                  <c:v>1413</c:v>
                </c:pt>
                <c:pt idx="9">
                  <c:v>1408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'H7^H16'!$D$133:$D$136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'H7^H16'!$D$137:$D$146</c:f>
              <c:numCache>
                <c:ptCount val="10"/>
                <c:pt idx="0">
                  <c:v>241</c:v>
                </c:pt>
                <c:pt idx="1">
                  <c:v>240</c:v>
                </c:pt>
                <c:pt idx="2">
                  <c:v>240</c:v>
                </c:pt>
                <c:pt idx="3">
                  <c:v>239</c:v>
                </c:pt>
                <c:pt idx="4">
                  <c:v>261</c:v>
                </c:pt>
                <c:pt idx="5">
                  <c:v>262.69506</c:v>
                </c:pt>
                <c:pt idx="6">
                  <c:v>266.88005999999996</c:v>
                </c:pt>
                <c:pt idx="7">
                  <c:v>271</c:v>
                </c:pt>
                <c:pt idx="8">
                  <c:v>271.1388</c:v>
                </c:pt>
                <c:pt idx="9">
                  <c:v>269.626832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'H7^H16'!$E$133:$E$136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'H7^H16'!$E$137:$E$146</c:f>
              <c:numCache>
                <c:ptCount val="10"/>
                <c:pt idx="0">
                  <c:v>711</c:v>
                </c:pt>
                <c:pt idx="1">
                  <c:v>706</c:v>
                </c:pt>
                <c:pt idx="2">
                  <c:v>708</c:v>
                </c:pt>
                <c:pt idx="3">
                  <c:v>714</c:v>
                </c:pt>
                <c:pt idx="4">
                  <c:v>724</c:v>
                </c:pt>
                <c:pt idx="5">
                  <c:v>724</c:v>
                </c:pt>
                <c:pt idx="6">
                  <c:v>733</c:v>
                </c:pt>
                <c:pt idx="7">
                  <c:v>753</c:v>
                </c:pt>
                <c:pt idx="8">
                  <c:v>748</c:v>
                </c:pt>
                <c:pt idx="9">
                  <c:v>709.0219999999999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'H7^H16'!$F$133:$F$136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'H7^H16'!$F$137:$F$146</c:f>
              <c:numCache>
                <c:ptCount val="10"/>
                <c:pt idx="0">
                  <c:v>542</c:v>
                </c:pt>
                <c:pt idx="1">
                  <c:v>542</c:v>
                </c:pt>
                <c:pt idx="2">
                  <c:v>543</c:v>
                </c:pt>
                <c:pt idx="3">
                  <c:v>544</c:v>
                </c:pt>
                <c:pt idx="4">
                  <c:v>551</c:v>
                </c:pt>
                <c:pt idx="5">
                  <c:v>553</c:v>
                </c:pt>
                <c:pt idx="6">
                  <c:v>555</c:v>
                </c:pt>
                <c:pt idx="7">
                  <c:v>562</c:v>
                </c:pt>
                <c:pt idx="8">
                  <c:v>562</c:v>
                </c:pt>
                <c:pt idx="9">
                  <c:v>568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'H7^H16'!$G$133:$G$136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'H7^H16'!$G$137:$G$146</c:f>
              <c:numCache>
                <c:ptCount val="10"/>
                <c:pt idx="0">
                  <c:v>2426</c:v>
                </c:pt>
                <c:pt idx="1">
                  <c:v>2522</c:v>
                </c:pt>
                <c:pt idx="2">
                  <c:v>2624</c:v>
                </c:pt>
                <c:pt idx="3">
                  <c:v>2685</c:v>
                </c:pt>
                <c:pt idx="4">
                  <c:v>2658</c:v>
                </c:pt>
                <c:pt idx="5">
                  <c:v>2654.484940000001</c:v>
                </c:pt>
                <c:pt idx="6">
                  <c:v>2672.29994</c:v>
                </c:pt>
                <c:pt idx="7">
                  <c:v>2677.7999999999993</c:v>
                </c:pt>
                <c:pt idx="8">
                  <c:v>2692.661199999999</c:v>
                </c:pt>
                <c:pt idx="9">
                  <c:v>2567.2311679999993</c:v>
                </c:pt>
              </c:numCache>
            </c:numRef>
          </c:val>
          <c:smooth val="0"/>
        </c:ser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44831"/>
        <c:crosses val="autoZero"/>
        <c:auto val="1"/>
        <c:lblOffset val="100"/>
        <c:noMultiLvlLbl val="0"/>
      </c:catAx>
      <c:valAx>
        <c:axId val="449448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9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幡西流域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'H7^H16'!$C$163:$C$166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'H7^H16'!$C$167:$C$176</c:f>
              <c:numCache>
                <c:ptCount val="10"/>
                <c:pt idx="0">
                  <c:v>1983</c:v>
                </c:pt>
                <c:pt idx="1">
                  <c:v>1900</c:v>
                </c:pt>
                <c:pt idx="2">
                  <c:v>1817</c:v>
                </c:pt>
                <c:pt idx="3">
                  <c:v>1789</c:v>
                </c:pt>
                <c:pt idx="4">
                  <c:v>1782</c:v>
                </c:pt>
                <c:pt idx="5">
                  <c:v>1708</c:v>
                </c:pt>
                <c:pt idx="6">
                  <c:v>1657</c:v>
                </c:pt>
                <c:pt idx="7">
                  <c:v>1659</c:v>
                </c:pt>
                <c:pt idx="8">
                  <c:v>1656</c:v>
                </c:pt>
                <c:pt idx="9">
                  <c:v>1641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'H7^H16'!$D$163:$D$166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'H7^H16'!$D$167:$D$176</c:f>
              <c:numCache>
                <c:ptCount val="10"/>
                <c:pt idx="0">
                  <c:v>705</c:v>
                </c:pt>
                <c:pt idx="1">
                  <c:v>772</c:v>
                </c:pt>
                <c:pt idx="2">
                  <c:v>768</c:v>
                </c:pt>
                <c:pt idx="3">
                  <c:v>768</c:v>
                </c:pt>
                <c:pt idx="4">
                  <c:v>897</c:v>
                </c:pt>
                <c:pt idx="5">
                  <c:v>897.1940000000001</c:v>
                </c:pt>
                <c:pt idx="6">
                  <c:v>932.63</c:v>
                </c:pt>
                <c:pt idx="7">
                  <c:v>937.696</c:v>
                </c:pt>
                <c:pt idx="8">
                  <c:v>938.1042000000001</c:v>
                </c:pt>
                <c:pt idx="9">
                  <c:v>938.1505000000001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'H7^H16'!$E$163:$E$166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'H7^H16'!$E$167:$E$176</c:f>
              <c:numCache>
                <c:ptCount val="10"/>
                <c:pt idx="0">
                  <c:v>775</c:v>
                </c:pt>
                <c:pt idx="1">
                  <c:v>786</c:v>
                </c:pt>
                <c:pt idx="2">
                  <c:v>805</c:v>
                </c:pt>
                <c:pt idx="3">
                  <c:v>775</c:v>
                </c:pt>
                <c:pt idx="4">
                  <c:v>786</c:v>
                </c:pt>
                <c:pt idx="5">
                  <c:v>788</c:v>
                </c:pt>
                <c:pt idx="6">
                  <c:v>794</c:v>
                </c:pt>
                <c:pt idx="7">
                  <c:v>807</c:v>
                </c:pt>
                <c:pt idx="8">
                  <c:v>826</c:v>
                </c:pt>
                <c:pt idx="9">
                  <c:v>834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'H7^H16'!$F$163:$F$166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'H7^H16'!$F$167:$F$176</c:f>
              <c:numCache>
                <c:ptCount val="10"/>
                <c:pt idx="0">
                  <c:v>476</c:v>
                </c:pt>
                <c:pt idx="1">
                  <c:v>492</c:v>
                </c:pt>
                <c:pt idx="2">
                  <c:v>505</c:v>
                </c:pt>
                <c:pt idx="3">
                  <c:v>513</c:v>
                </c:pt>
                <c:pt idx="4">
                  <c:v>520</c:v>
                </c:pt>
                <c:pt idx="5">
                  <c:v>528</c:v>
                </c:pt>
                <c:pt idx="6">
                  <c:v>535</c:v>
                </c:pt>
                <c:pt idx="7">
                  <c:v>535</c:v>
                </c:pt>
                <c:pt idx="8">
                  <c:v>535</c:v>
                </c:pt>
                <c:pt idx="9">
                  <c:v>542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'H7^H16'!$G$163:$G$166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'H7^H16'!$G$167:$G$176</c:f>
              <c:numCache>
                <c:ptCount val="10"/>
                <c:pt idx="0">
                  <c:v>1795</c:v>
                </c:pt>
                <c:pt idx="1">
                  <c:v>1847</c:v>
                </c:pt>
                <c:pt idx="2">
                  <c:v>1807</c:v>
                </c:pt>
                <c:pt idx="3">
                  <c:v>1837</c:v>
                </c:pt>
                <c:pt idx="4">
                  <c:v>1706</c:v>
                </c:pt>
                <c:pt idx="5">
                  <c:v>1799.9259999999958</c:v>
                </c:pt>
                <c:pt idx="6">
                  <c:v>1804.3899999999958</c:v>
                </c:pt>
                <c:pt idx="7">
                  <c:v>1895.104</c:v>
                </c:pt>
                <c:pt idx="8">
                  <c:v>1878.6957999999977</c:v>
                </c:pt>
                <c:pt idx="9">
                  <c:v>1867.299500000001</c:v>
                </c:pt>
              </c:numCache>
            </c:numRef>
          </c:val>
          <c:smooth val="0"/>
        </c:ser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52665"/>
        <c:crosses val="autoZero"/>
        <c:auto val="1"/>
        <c:lblOffset val="100"/>
        <c:noMultiLvlLbl val="0"/>
      </c:catAx>
      <c:valAx>
        <c:axId val="166526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西南流域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'H7^H16'!$C$178:$C$181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'H7^H16'!$C$182:$C$191</c:f>
              <c:numCache>
                <c:ptCount val="10"/>
                <c:pt idx="0">
                  <c:v>1581</c:v>
                </c:pt>
                <c:pt idx="1">
                  <c:v>1508</c:v>
                </c:pt>
                <c:pt idx="2">
                  <c:v>1457</c:v>
                </c:pt>
                <c:pt idx="3">
                  <c:v>1421</c:v>
                </c:pt>
                <c:pt idx="4">
                  <c:v>1420</c:v>
                </c:pt>
                <c:pt idx="5">
                  <c:v>1294</c:v>
                </c:pt>
                <c:pt idx="6">
                  <c:v>1253</c:v>
                </c:pt>
                <c:pt idx="7">
                  <c:v>1167</c:v>
                </c:pt>
                <c:pt idx="8">
                  <c:v>1226</c:v>
                </c:pt>
                <c:pt idx="9">
                  <c:v>1231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'H7^H16'!$D$178:$D$181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'H7^H16'!$D$182:$D$191</c:f>
              <c:numCache>
                <c:ptCount val="10"/>
                <c:pt idx="0">
                  <c:v>400</c:v>
                </c:pt>
                <c:pt idx="1">
                  <c:v>400</c:v>
                </c:pt>
                <c:pt idx="2">
                  <c:v>399</c:v>
                </c:pt>
                <c:pt idx="3">
                  <c:v>399</c:v>
                </c:pt>
                <c:pt idx="4">
                  <c:v>390</c:v>
                </c:pt>
                <c:pt idx="5">
                  <c:v>389.56600000000003</c:v>
                </c:pt>
                <c:pt idx="6">
                  <c:v>399.56600000000003</c:v>
                </c:pt>
                <c:pt idx="7">
                  <c:v>590</c:v>
                </c:pt>
                <c:pt idx="8">
                  <c:v>594.5</c:v>
                </c:pt>
                <c:pt idx="9">
                  <c:v>593.4315570000001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'H7^H16'!$E$178:$E$181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'H7^H16'!$E$182:$E$191</c:f>
              <c:numCache>
                <c:ptCount val="10"/>
                <c:pt idx="0">
                  <c:v>749</c:v>
                </c:pt>
                <c:pt idx="1">
                  <c:v>745</c:v>
                </c:pt>
                <c:pt idx="2">
                  <c:v>778</c:v>
                </c:pt>
                <c:pt idx="3">
                  <c:v>777</c:v>
                </c:pt>
                <c:pt idx="4">
                  <c:v>792</c:v>
                </c:pt>
                <c:pt idx="5">
                  <c:v>793</c:v>
                </c:pt>
                <c:pt idx="6">
                  <c:v>796</c:v>
                </c:pt>
                <c:pt idx="7">
                  <c:v>797</c:v>
                </c:pt>
                <c:pt idx="8">
                  <c:v>807</c:v>
                </c:pt>
                <c:pt idx="9">
                  <c:v>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'H7^H16'!$F$178:$F$181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'H7^H16'!$F$182:$F$191</c:f>
              <c:numCache>
                <c:ptCount val="10"/>
                <c:pt idx="0">
                  <c:v>365</c:v>
                </c:pt>
                <c:pt idx="1">
                  <c:v>368</c:v>
                </c:pt>
                <c:pt idx="2">
                  <c:v>370</c:v>
                </c:pt>
                <c:pt idx="3">
                  <c:v>372</c:v>
                </c:pt>
                <c:pt idx="4">
                  <c:v>373</c:v>
                </c:pt>
                <c:pt idx="5">
                  <c:v>374</c:v>
                </c:pt>
                <c:pt idx="6">
                  <c:v>374</c:v>
                </c:pt>
                <c:pt idx="7">
                  <c:v>375</c:v>
                </c:pt>
                <c:pt idx="8">
                  <c:v>375</c:v>
                </c:pt>
                <c:pt idx="9">
                  <c:v>378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'H7^H16'!$G$178:$G$181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'H7^H16'!$G$182:$G$191</c:f>
              <c:numCache>
                <c:ptCount val="10"/>
                <c:pt idx="0">
                  <c:v>3022</c:v>
                </c:pt>
                <c:pt idx="1">
                  <c:v>3190</c:v>
                </c:pt>
                <c:pt idx="2">
                  <c:v>3202</c:v>
                </c:pt>
                <c:pt idx="3">
                  <c:v>3237</c:v>
                </c:pt>
                <c:pt idx="4">
                  <c:v>3238</c:v>
                </c:pt>
                <c:pt idx="5">
                  <c:v>3211.4840000000004</c:v>
                </c:pt>
                <c:pt idx="6">
                  <c:v>3239.4840000000004</c:v>
                </c:pt>
                <c:pt idx="7">
                  <c:v>3147.2</c:v>
                </c:pt>
                <c:pt idx="8">
                  <c:v>3073.7</c:v>
                </c:pt>
                <c:pt idx="9">
                  <c:v>2919.148443</c:v>
                </c:pt>
              </c:numCache>
            </c:numRef>
          </c:val>
          <c:smooth val="0"/>
        </c:ser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8595"/>
        <c:crosses val="autoZero"/>
        <c:auto val="1"/>
        <c:lblOffset val="100"/>
        <c:noMultiLvlLbl val="0"/>
      </c:catAx>
      <c:valAx>
        <c:axId val="66885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65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114300</xdr:rowOff>
    </xdr:from>
    <xdr:to>
      <xdr:col>12</xdr:col>
      <xdr:colOff>876300</xdr:colOff>
      <xdr:row>21</xdr:row>
      <xdr:rowOff>171450</xdr:rowOff>
    </xdr:to>
    <xdr:graphicFrame>
      <xdr:nvGraphicFramePr>
        <xdr:cNvPr id="1" name="Chart 6"/>
        <xdr:cNvGraphicFramePr/>
      </xdr:nvGraphicFramePr>
      <xdr:xfrm>
        <a:off x="257175" y="1028700"/>
        <a:ext cx="11630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73</xdr:row>
      <xdr:rowOff>19050</xdr:rowOff>
    </xdr:from>
    <xdr:to>
      <xdr:col>6</xdr:col>
      <xdr:colOff>885825</xdr:colOff>
      <xdr:row>80</xdr:row>
      <xdr:rowOff>123825</xdr:rowOff>
    </xdr:to>
    <xdr:graphicFrame>
      <xdr:nvGraphicFramePr>
        <xdr:cNvPr id="2" name="Chart 7"/>
        <xdr:cNvGraphicFramePr/>
      </xdr:nvGraphicFramePr>
      <xdr:xfrm>
        <a:off x="228600" y="16859250"/>
        <a:ext cx="57150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73</xdr:row>
      <xdr:rowOff>28575</xdr:rowOff>
    </xdr:from>
    <xdr:to>
      <xdr:col>12</xdr:col>
      <xdr:colOff>962025</xdr:colOff>
      <xdr:row>80</xdr:row>
      <xdr:rowOff>142875</xdr:rowOff>
    </xdr:to>
    <xdr:graphicFrame>
      <xdr:nvGraphicFramePr>
        <xdr:cNvPr id="3" name="Chart 8"/>
        <xdr:cNvGraphicFramePr/>
      </xdr:nvGraphicFramePr>
      <xdr:xfrm>
        <a:off x="6276975" y="16868775"/>
        <a:ext cx="56959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81</xdr:row>
      <xdr:rowOff>28575</xdr:rowOff>
    </xdr:from>
    <xdr:to>
      <xdr:col>12</xdr:col>
      <xdr:colOff>933450</xdr:colOff>
      <xdr:row>89</xdr:row>
      <xdr:rowOff>95250</xdr:rowOff>
    </xdr:to>
    <xdr:graphicFrame>
      <xdr:nvGraphicFramePr>
        <xdr:cNvPr id="4" name="Chart 10"/>
        <xdr:cNvGraphicFramePr/>
      </xdr:nvGraphicFramePr>
      <xdr:xfrm>
        <a:off x="6238875" y="19307175"/>
        <a:ext cx="57054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89</xdr:row>
      <xdr:rowOff>285750</xdr:rowOff>
    </xdr:from>
    <xdr:to>
      <xdr:col>6</xdr:col>
      <xdr:colOff>933450</xdr:colOff>
      <xdr:row>98</xdr:row>
      <xdr:rowOff>190500</xdr:rowOff>
    </xdr:to>
    <xdr:graphicFrame>
      <xdr:nvGraphicFramePr>
        <xdr:cNvPr id="5" name="Chart 12"/>
        <xdr:cNvGraphicFramePr/>
      </xdr:nvGraphicFramePr>
      <xdr:xfrm>
        <a:off x="200025" y="22002750"/>
        <a:ext cx="579120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108</xdr:row>
      <xdr:rowOff>190500</xdr:rowOff>
    </xdr:from>
    <xdr:to>
      <xdr:col>6</xdr:col>
      <xdr:colOff>942975</xdr:colOff>
      <xdr:row>117</xdr:row>
      <xdr:rowOff>28575</xdr:rowOff>
    </xdr:to>
    <xdr:graphicFrame>
      <xdr:nvGraphicFramePr>
        <xdr:cNvPr id="6" name="Chart 16"/>
        <xdr:cNvGraphicFramePr/>
      </xdr:nvGraphicFramePr>
      <xdr:xfrm>
        <a:off x="257175" y="27698700"/>
        <a:ext cx="574357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152400</xdr:colOff>
      <xdr:row>99</xdr:row>
      <xdr:rowOff>114300</xdr:rowOff>
    </xdr:from>
    <xdr:to>
      <xdr:col>12</xdr:col>
      <xdr:colOff>933450</xdr:colOff>
      <xdr:row>107</xdr:row>
      <xdr:rowOff>266700</xdr:rowOff>
    </xdr:to>
    <xdr:graphicFrame>
      <xdr:nvGraphicFramePr>
        <xdr:cNvPr id="7" name="Chart 17"/>
        <xdr:cNvGraphicFramePr/>
      </xdr:nvGraphicFramePr>
      <xdr:xfrm>
        <a:off x="6219825" y="24879300"/>
        <a:ext cx="572452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133350</xdr:colOff>
      <xdr:row>108</xdr:row>
      <xdr:rowOff>190500</xdr:rowOff>
    </xdr:from>
    <xdr:to>
      <xdr:col>12</xdr:col>
      <xdr:colOff>1047750</xdr:colOff>
      <xdr:row>117</xdr:row>
      <xdr:rowOff>47625</xdr:rowOff>
    </xdr:to>
    <xdr:graphicFrame>
      <xdr:nvGraphicFramePr>
        <xdr:cNvPr id="8" name="Chart 18"/>
        <xdr:cNvGraphicFramePr/>
      </xdr:nvGraphicFramePr>
      <xdr:xfrm>
        <a:off x="6200775" y="27698700"/>
        <a:ext cx="58578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228600</xdr:colOff>
      <xdr:row>117</xdr:row>
      <xdr:rowOff>228600</xdr:rowOff>
    </xdr:from>
    <xdr:to>
      <xdr:col>6</xdr:col>
      <xdr:colOff>895350</xdr:colOff>
      <xdr:row>128</xdr:row>
      <xdr:rowOff>38100</xdr:rowOff>
    </xdr:to>
    <xdr:graphicFrame>
      <xdr:nvGraphicFramePr>
        <xdr:cNvPr id="9" name="Chart 19"/>
        <xdr:cNvGraphicFramePr/>
      </xdr:nvGraphicFramePr>
      <xdr:xfrm>
        <a:off x="228600" y="30480000"/>
        <a:ext cx="57245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81</xdr:row>
      <xdr:rowOff>28575</xdr:rowOff>
    </xdr:from>
    <xdr:to>
      <xdr:col>6</xdr:col>
      <xdr:colOff>895350</xdr:colOff>
      <xdr:row>89</xdr:row>
      <xdr:rowOff>66675</xdr:rowOff>
    </xdr:to>
    <xdr:graphicFrame>
      <xdr:nvGraphicFramePr>
        <xdr:cNvPr id="10" name="Chart 20"/>
        <xdr:cNvGraphicFramePr/>
      </xdr:nvGraphicFramePr>
      <xdr:xfrm>
        <a:off x="200025" y="19307175"/>
        <a:ext cx="57531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152400</xdr:colOff>
      <xdr:row>89</xdr:row>
      <xdr:rowOff>266700</xdr:rowOff>
    </xdr:from>
    <xdr:to>
      <xdr:col>12</xdr:col>
      <xdr:colOff>981075</xdr:colOff>
      <xdr:row>98</xdr:row>
      <xdr:rowOff>171450</xdr:rowOff>
    </xdr:to>
    <xdr:graphicFrame>
      <xdr:nvGraphicFramePr>
        <xdr:cNvPr id="11" name="Chart 21"/>
        <xdr:cNvGraphicFramePr/>
      </xdr:nvGraphicFramePr>
      <xdr:xfrm>
        <a:off x="6219825" y="21983700"/>
        <a:ext cx="5772150" cy="2647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190500</xdr:colOff>
      <xdr:row>99</xdr:row>
      <xdr:rowOff>76200</xdr:rowOff>
    </xdr:from>
    <xdr:to>
      <xdr:col>6</xdr:col>
      <xdr:colOff>952500</xdr:colOff>
      <xdr:row>107</xdr:row>
      <xdr:rowOff>257175</xdr:rowOff>
    </xdr:to>
    <xdr:graphicFrame>
      <xdr:nvGraphicFramePr>
        <xdr:cNvPr id="12" name="Chart 22"/>
        <xdr:cNvGraphicFramePr/>
      </xdr:nvGraphicFramePr>
      <xdr:xfrm>
        <a:off x="190500" y="24841200"/>
        <a:ext cx="5819775" cy="2619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304800</xdr:colOff>
      <xdr:row>7</xdr:row>
      <xdr:rowOff>28575</xdr:rowOff>
    </xdr:from>
    <xdr:to>
      <xdr:col>12</xdr:col>
      <xdr:colOff>695325</xdr:colOff>
      <xdr:row>9</xdr:row>
      <xdr:rowOff>28575</xdr:rowOff>
    </xdr:to>
    <xdr:sp>
      <xdr:nvSpPr>
        <xdr:cNvPr id="13" name="Rectangle 23"/>
        <xdr:cNvSpPr>
          <a:spLocks/>
        </xdr:cNvSpPr>
      </xdr:nvSpPr>
      <xdr:spPr>
        <a:xfrm>
          <a:off x="10410825" y="1819275"/>
          <a:ext cx="1295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※森林及び原野は除く</a:t>
          </a:r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12</xdr:col>
      <xdr:colOff>933450</xdr:colOff>
      <xdr:row>37</xdr:row>
      <xdr:rowOff>66675</xdr:rowOff>
    </xdr:to>
    <xdr:graphicFrame>
      <xdr:nvGraphicFramePr>
        <xdr:cNvPr id="14" name="Chart 25"/>
        <xdr:cNvGraphicFramePr/>
      </xdr:nvGraphicFramePr>
      <xdr:xfrm>
        <a:off x="314325" y="5334000"/>
        <a:ext cx="11630025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38100</xdr:colOff>
      <xdr:row>38</xdr:row>
      <xdr:rowOff>66675</xdr:rowOff>
    </xdr:from>
    <xdr:to>
      <xdr:col>12</xdr:col>
      <xdr:colOff>942975</xdr:colOff>
      <xdr:row>53</xdr:row>
      <xdr:rowOff>57150</xdr:rowOff>
    </xdr:to>
    <xdr:graphicFrame>
      <xdr:nvGraphicFramePr>
        <xdr:cNvPr id="15" name="Chart 26"/>
        <xdr:cNvGraphicFramePr/>
      </xdr:nvGraphicFramePr>
      <xdr:xfrm>
        <a:off x="276225" y="8820150"/>
        <a:ext cx="11677650" cy="3305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742950</xdr:colOff>
      <xdr:row>117</xdr:row>
      <xdr:rowOff>114300</xdr:rowOff>
    </xdr:from>
    <xdr:to>
      <xdr:col>12</xdr:col>
      <xdr:colOff>581025</xdr:colOff>
      <xdr:row>128</xdr:row>
      <xdr:rowOff>142875</xdr:rowOff>
    </xdr:to>
    <xdr:grpSp>
      <xdr:nvGrpSpPr>
        <xdr:cNvPr id="16" name="Group 153"/>
        <xdr:cNvGrpSpPr>
          <a:grpSpLocks/>
        </xdr:cNvGrpSpPr>
      </xdr:nvGrpSpPr>
      <xdr:grpSpPr>
        <a:xfrm>
          <a:off x="6810375" y="30365700"/>
          <a:ext cx="4781550" cy="2962275"/>
          <a:chOff x="5779" y="2049"/>
          <a:chExt cx="5985" cy="4121"/>
        </a:xfrm>
        <a:solidFill>
          <a:srgbClr val="FFFFFF"/>
        </a:solidFill>
      </xdr:grpSpPr>
      <xdr:grpSp>
        <xdr:nvGrpSpPr>
          <xdr:cNvPr id="19" name="Group 156"/>
          <xdr:cNvGrpSpPr>
            <a:grpSpLocks/>
          </xdr:cNvGrpSpPr>
        </xdr:nvGrpSpPr>
        <xdr:grpSpPr>
          <a:xfrm>
            <a:off x="6416" y="2490"/>
            <a:ext cx="4754" cy="3438"/>
            <a:chOff x="2051" y="1065"/>
            <a:chExt cx="10963" cy="8403"/>
          </a:xfrm>
          <a:solidFill>
            <a:srgbClr val="FFFFFF"/>
          </a:solidFill>
        </xdr:grpSpPr>
        <xdr:sp>
          <xdr:nvSpPr>
            <xdr:cNvPr id="20" name="AutoShape 157"/>
            <xdr:cNvSpPr>
              <a:spLocks/>
            </xdr:cNvSpPr>
          </xdr:nvSpPr>
          <xdr:spPr>
            <a:xfrm>
              <a:off x="6847" y="3176"/>
              <a:ext cx="622" cy="647"/>
            </a:xfrm>
            <a:custGeom>
              <a:pathLst>
                <a:path h="648" w="622">
                  <a:moveTo>
                    <a:pt x="207" y="201"/>
                  </a:moveTo>
                  <a:cubicBezTo>
                    <a:pt x="217" y="198"/>
                    <a:pt x="256" y="162"/>
                    <a:pt x="268" y="159"/>
                  </a:cubicBezTo>
                  <a:cubicBezTo>
                    <a:pt x="282" y="160"/>
                    <a:pt x="292" y="183"/>
                    <a:pt x="310" y="210"/>
                  </a:cubicBezTo>
                  <a:cubicBezTo>
                    <a:pt x="322" y="188"/>
                    <a:pt x="343" y="99"/>
                    <a:pt x="352" y="51"/>
                  </a:cubicBezTo>
                  <a:lnTo>
                    <a:pt x="391" y="51"/>
                  </a:lnTo>
                  <a:cubicBezTo>
                    <a:pt x="401" y="65"/>
                    <a:pt x="405" y="152"/>
                    <a:pt x="412" y="177"/>
                  </a:cubicBezTo>
                  <a:lnTo>
                    <a:pt x="523" y="285"/>
                  </a:lnTo>
                  <a:lnTo>
                    <a:pt x="622" y="363"/>
                  </a:lnTo>
                  <a:cubicBezTo>
                    <a:pt x="611" y="395"/>
                    <a:pt x="615" y="396"/>
                    <a:pt x="595" y="426"/>
                  </a:cubicBezTo>
                  <a:lnTo>
                    <a:pt x="541" y="543"/>
                  </a:lnTo>
                  <a:lnTo>
                    <a:pt x="478" y="591"/>
                  </a:lnTo>
                  <a:lnTo>
                    <a:pt x="379" y="612"/>
                  </a:lnTo>
                  <a:cubicBezTo>
                    <a:pt x="348" y="621"/>
                    <a:pt x="324" y="648"/>
                    <a:pt x="289" y="648"/>
                  </a:cubicBezTo>
                  <a:cubicBezTo>
                    <a:pt x="249" y="648"/>
                    <a:pt x="250" y="642"/>
                    <a:pt x="166" y="612"/>
                  </a:cubicBezTo>
                  <a:cubicBezTo>
                    <a:pt x="181" y="588"/>
                    <a:pt x="230" y="512"/>
                    <a:pt x="247" y="483"/>
                  </a:cubicBezTo>
                  <a:lnTo>
                    <a:pt x="229" y="417"/>
                  </a:lnTo>
                  <a:lnTo>
                    <a:pt x="184" y="351"/>
                  </a:lnTo>
                  <a:cubicBezTo>
                    <a:pt x="173" y="344"/>
                    <a:pt x="176" y="347"/>
                    <a:pt x="145" y="306"/>
                  </a:cubicBezTo>
                  <a:cubicBezTo>
                    <a:pt x="117" y="267"/>
                    <a:pt x="66" y="207"/>
                    <a:pt x="0" y="120"/>
                  </a:cubicBezTo>
                  <a:lnTo>
                    <a:pt x="63" y="0"/>
                  </a:lnTo>
                  <a:lnTo>
                    <a:pt x="207" y="201"/>
                  </a:lnTo>
                  <a:close/>
                </a:path>
              </a:pathLst>
            </a:custGeom>
            <a:solidFill>
              <a:srgbClr val="CCFFCC">
                <a:alpha val="59000"/>
              </a:srgbClr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1" name="AutoShape 158"/>
            <xdr:cNvSpPr>
              <a:spLocks/>
            </xdr:cNvSpPr>
          </xdr:nvSpPr>
          <xdr:spPr>
            <a:xfrm>
              <a:off x="6099" y="1302"/>
              <a:ext cx="1831" cy="2504"/>
            </a:xfrm>
            <a:custGeom>
              <a:pathLst>
                <a:path h="2504" w="1830">
                  <a:moveTo>
                    <a:pt x="1017" y="141"/>
                  </a:moveTo>
                  <a:lnTo>
                    <a:pt x="948" y="60"/>
                  </a:lnTo>
                  <a:lnTo>
                    <a:pt x="882" y="0"/>
                  </a:lnTo>
                  <a:lnTo>
                    <a:pt x="768" y="9"/>
                  </a:lnTo>
                  <a:cubicBezTo>
                    <a:pt x="755" y="28"/>
                    <a:pt x="704" y="133"/>
                    <a:pt x="690" y="150"/>
                  </a:cubicBezTo>
                  <a:lnTo>
                    <a:pt x="630" y="222"/>
                  </a:lnTo>
                  <a:lnTo>
                    <a:pt x="549" y="285"/>
                  </a:lnTo>
                  <a:lnTo>
                    <a:pt x="417" y="267"/>
                  </a:lnTo>
                  <a:lnTo>
                    <a:pt x="309" y="201"/>
                  </a:lnTo>
                  <a:lnTo>
                    <a:pt x="180" y="348"/>
                  </a:lnTo>
                  <a:lnTo>
                    <a:pt x="141" y="435"/>
                  </a:lnTo>
                  <a:lnTo>
                    <a:pt x="0" y="471"/>
                  </a:lnTo>
                  <a:lnTo>
                    <a:pt x="0" y="657"/>
                  </a:lnTo>
                  <a:lnTo>
                    <a:pt x="75" y="846"/>
                  </a:lnTo>
                  <a:lnTo>
                    <a:pt x="243" y="993"/>
                  </a:lnTo>
                  <a:lnTo>
                    <a:pt x="399" y="1053"/>
                  </a:lnTo>
                  <a:lnTo>
                    <a:pt x="375" y="1206"/>
                  </a:lnTo>
                  <a:lnTo>
                    <a:pt x="414" y="1317"/>
                  </a:lnTo>
                  <a:lnTo>
                    <a:pt x="327" y="1482"/>
                  </a:lnTo>
                  <a:lnTo>
                    <a:pt x="324" y="1605"/>
                  </a:lnTo>
                  <a:lnTo>
                    <a:pt x="285" y="1665"/>
                  </a:lnTo>
                  <a:lnTo>
                    <a:pt x="471" y="1614"/>
                  </a:lnTo>
                  <a:lnTo>
                    <a:pt x="627" y="1638"/>
                  </a:lnTo>
                  <a:cubicBezTo>
                    <a:pt x="626" y="1654"/>
                    <a:pt x="633" y="1760"/>
                    <a:pt x="633" y="1776"/>
                  </a:cubicBezTo>
                  <a:cubicBezTo>
                    <a:pt x="633" y="1780"/>
                    <a:pt x="692" y="1829"/>
                    <a:pt x="696" y="1830"/>
                  </a:cubicBezTo>
                  <a:lnTo>
                    <a:pt x="789" y="1797"/>
                  </a:lnTo>
                  <a:lnTo>
                    <a:pt x="807" y="1866"/>
                  </a:lnTo>
                  <a:lnTo>
                    <a:pt x="951" y="2082"/>
                  </a:lnTo>
                  <a:lnTo>
                    <a:pt x="1014" y="2031"/>
                  </a:lnTo>
                  <a:lnTo>
                    <a:pt x="1056" y="2085"/>
                  </a:lnTo>
                  <a:lnTo>
                    <a:pt x="1098" y="1929"/>
                  </a:lnTo>
                  <a:lnTo>
                    <a:pt x="1140" y="1932"/>
                  </a:lnTo>
                  <a:lnTo>
                    <a:pt x="1161" y="2049"/>
                  </a:lnTo>
                  <a:lnTo>
                    <a:pt x="1242" y="2142"/>
                  </a:lnTo>
                  <a:lnTo>
                    <a:pt x="1368" y="2241"/>
                  </a:lnTo>
                  <a:lnTo>
                    <a:pt x="1281" y="2436"/>
                  </a:lnTo>
                  <a:lnTo>
                    <a:pt x="1431" y="2427"/>
                  </a:lnTo>
                  <a:lnTo>
                    <a:pt x="1488" y="2370"/>
                  </a:lnTo>
                  <a:cubicBezTo>
                    <a:pt x="1509" y="2382"/>
                    <a:pt x="1523" y="2499"/>
                    <a:pt x="1560" y="2499"/>
                  </a:cubicBezTo>
                  <a:cubicBezTo>
                    <a:pt x="1572" y="2504"/>
                    <a:pt x="1713" y="2367"/>
                    <a:pt x="1713" y="2367"/>
                  </a:cubicBezTo>
                  <a:cubicBezTo>
                    <a:pt x="1734" y="2365"/>
                    <a:pt x="1811" y="2106"/>
                    <a:pt x="1830" y="2097"/>
                  </a:cubicBezTo>
                  <a:lnTo>
                    <a:pt x="1770" y="2034"/>
                  </a:lnTo>
                  <a:lnTo>
                    <a:pt x="1623" y="2022"/>
                  </a:lnTo>
                  <a:lnTo>
                    <a:pt x="1512" y="1905"/>
                  </a:lnTo>
                  <a:cubicBezTo>
                    <a:pt x="1520" y="1901"/>
                    <a:pt x="1426" y="1867"/>
                    <a:pt x="1434" y="1863"/>
                  </a:cubicBezTo>
                  <a:lnTo>
                    <a:pt x="1467" y="1737"/>
                  </a:lnTo>
                  <a:lnTo>
                    <a:pt x="1431" y="1653"/>
                  </a:lnTo>
                  <a:lnTo>
                    <a:pt x="1413" y="1524"/>
                  </a:lnTo>
                  <a:lnTo>
                    <a:pt x="1437" y="1410"/>
                  </a:lnTo>
                  <a:lnTo>
                    <a:pt x="1623" y="1302"/>
                  </a:lnTo>
                  <a:cubicBezTo>
                    <a:pt x="1637" y="1294"/>
                    <a:pt x="1748" y="1311"/>
                    <a:pt x="1761" y="1302"/>
                  </a:cubicBezTo>
                  <a:lnTo>
                    <a:pt x="1725" y="1122"/>
                  </a:lnTo>
                  <a:cubicBezTo>
                    <a:pt x="1729" y="1106"/>
                    <a:pt x="1659" y="1111"/>
                    <a:pt x="1662" y="1095"/>
                  </a:cubicBezTo>
                  <a:lnTo>
                    <a:pt x="1452" y="1179"/>
                  </a:lnTo>
                  <a:lnTo>
                    <a:pt x="1452" y="1083"/>
                  </a:lnTo>
                  <a:lnTo>
                    <a:pt x="1284" y="759"/>
                  </a:lnTo>
                  <a:lnTo>
                    <a:pt x="1341" y="564"/>
                  </a:lnTo>
                  <a:lnTo>
                    <a:pt x="1269" y="267"/>
                  </a:lnTo>
                  <a:lnTo>
                    <a:pt x="1170" y="228"/>
                  </a:lnTo>
                  <a:lnTo>
                    <a:pt x="1119" y="141"/>
                  </a:lnTo>
                  <a:lnTo>
                    <a:pt x="1017" y="141"/>
                  </a:lnTo>
                  <a:close/>
                </a:path>
              </a:pathLst>
            </a:custGeom>
            <a:solidFill>
              <a:srgbClr val="CCFFFF">
                <a:alpha val="44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2" name="AutoShape 159"/>
            <xdr:cNvSpPr>
              <a:spLocks/>
            </xdr:cNvSpPr>
          </xdr:nvSpPr>
          <xdr:spPr>
            <a:xfrm>
              <a:off x="2051" y="8006"/>
              <a:ext cx="1022" cy="1067"/>
            </a:xfrm>
            <a:custGeom>
              <a:pathLst>
                <a:path h="1068" w="1023">
                  <a:moveTo>
                    <a:pt x="588" y="3"/>
                  </a:moveTo>
                  <a:lnTo>
                    <a:pt x="519" y="0"/>
                  </a:lnTo>
                  <a:lnTo>
                    <a:pt x="519" y="93"/>
                  </a:lnTo>
                  <a:lnTo>
                    <a:pt x="477" y="129"/>
                  </a:lnTo>
                  <a:lnTo>
                    <a:pt x="339" y="207"/>
                  </a:lnTo>
                  <a:lnTo>
                    <a:pt x="378" y="336"/>
                  </a:lnTo>
                  <a:lnTo>
                    <a:pt x="354" y="423"/>
                  </a:lnTo>
                  <a:lnTo>
                    <a:pt x="186" y="528"/>
                  </a:lnTo>
                  <a:lnTo>
                    <a:pt x="189" y="603"/>
                  </a:lnTo>
                  <a:lnTo>
                    <a:pt x="108" y="624"/>
                  </a:lnTo>
                  <a:lnTo>
                    <a:pt x="126" y="708"/>
                  </a:lnTo>
                  <a:lnTo>
                    <a:pt x="105" y="861"/>
                  </a:lnTo>
                  <a:lnTo>
                    <a:pt x="42" y="858"/>
                  </a:lnTo>
                  <a:lnTo>
                    <a:pt x="0" y="906"/>
                  </a:lnTo>
                  <a:lnTo>
                    <a:pt x="141" y="924"/>
                  </a:lnTo>
                  <a:lnTo>
                    <a:pt x="231" y="840"/>
                  </a:lnTo>
                  <a:lnTo>
                    <a:pt x="315" y="804"/>
                  </a:lnTo>
                  <a:lnTo>
                    <a:pt x="399" y="813"/>
                  </a:lnTo>
                  <a:lnTo>
                    <a:pt x="477" y="822"/>
                  </a:lnTo>
                  <a:lnTo>
                    <a:pt x="537" y="690"/>
                  </a:lnTo>
                  <a:lnTo>
                    <a:pt x="582" y="693"/>
                  </a:lnTo>
                  <a:lnTo>
                    <a:pt x="729" y="903"/>
                  </a:lnTo>
                  <a:lnTo>
                    <a:pt x="786" y="963"/>
                  </a:lnTo>
                  <a:lnTo>
                    <a:pt x="813" y="1047"/>
                  </a:lnTo>
                  <a:lnTo>
                    <a:pt x="858" y="1068"/>
                  </a:lnTo>
                  <a:lnTo>
                    <a:pt x="915" y="1047"/>
                  </a:lnTo>
                  <a:lnTo>
                    <a:pt x="915" y="1002"/>
                  </a:lnTo>
                  <a:lnTo>
                    <a:pt x="981" y="1011"/>
                  </a:lnTo>
                  <a:lnTo>
                    <a:pt x="1017" y="1062"/>
                  </a:lnTo>
                  <a:lnTo>
                    <a:pt x="1023" y="879"/>
                  </a:lnTo>
                  <a:lnTo>
                    <a:pt x="1002" y="780"/>
                  </a:lnTo>
                  <a:lnTo>
                    <a:pt x="912" y="717"/>
                  </a:lnTo>
                  <a:lnTo>
                    <a:pt x="912" y="654"/>
                  </a:lnTo>
                  <a:lnTo>
                    <a:pt x="975" y="609"/>
                  </a:lnTo>
                  <a:lnTo>
                    <a:pt x="981" y="447"/>
                  </a:lnTo>
                  <a:lnTo>
                    <a:pt x="837" y="408"/>
                  </a:lnTo>
                  <a:lnTo>
                    <a:pt x="753" y="306"/>
                  </a:lnTo>
                  <a:lnTo>
                    <a:pt x="708" y="180"/>
                  </a:lnTo>
                  <a:lnTo>
                    <a:pt x="627" y="213"/>
                  </a:lnTo>
                  <a:lnTo>
                    <a:pt x="579" y="117"/>
                  </a:lnTo>
                  <a:lnTo>
                    <a:pt x="588" y="3"/>
                  </a:lnTo>
                  <a:close/>
                </a:path>
              </a:pathLst>
            </a:custGeom>
            <a:solidFill>
              <a:srgbClr val="FFFF99">
                <a:alpha val="6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3" name="AutoShape 160"/>
            <xdr:cNvSpPr>
              <a:spLocks/>
            </xdr:cNvSpPr>
          </xdr:nvSpPr>
          <xdr:spPr>
            <a:xfrm>
              <a:off x="3073" y="7699"/>
              <a:ext cx="976" cy="603"/>
            </a:xfrm>
            <a:custGeom>
              <a:pathLst>
                <a:path h="603" w="975">
                  <a:moveTo>
                    <a:pt x="417" y="21"/>
                  </a:moveTo>
                  <a:lnTo>
                    <a:pt x="576" y="0"/>
                  </a:lnTo>
                  <a:lnTo>
                    <a:pt x="750" y="0"/>
                  </a:lnTo>
                  <a:lnTo>
                    <a:pt x="873" y="42"/>
                  </a:lnTo>
                  <a:lnTo>
                    <a:pt x="975" y="117"/>
                  </a:lnTo>
                  <a:lnTo>
                    <a:pt x="885" y="237"/>
                  </a:lnTo>
                  <a:lnTo>
                    <a:pt x="873" y="360"/>
                  </a:lnTo>
                  <a:lnTo>
                    <a:pt x="894" y="456"/>
                  </a:lnTo>
                  <a:lnTo>
                    <a:pt x="834" y="516"/>
                  </a:lnTo>
                  <a:lnTo>
                    <a:pt x="714" y="549"/>
                  </a:lnTo>
                  <a:lnTo>
                    <a:pt x="681" y="519"/>
                  </a:lnTo>
                  <a:lnTo>
                    <a:pt x="510" y="540"/>
                  </a:lnTo>
                  <a:lnTo>
                    <a:pt x="435" y="603"/>
                  </a:lnTo>
                  <a:lnTo>
                    <a:pt x="249" y="504"/>
                  </a:lnTo>
                  <a:lnTo>
                    <a:pt x="186" y="444"/>
                  </a:lnTo>
                  <a:lnTo>
                    <a:pt x="90" y="459"/>
                  </a:lnTo>
                  <a:lnTo>
                    <a:pt x="0" y="357"/>
                  </a:lnTo>
                  <a:lnTo>
                    <a:pt x="87" y="189"/>
                  </a:lnTo>
                  <a:lnTo>
                    <a:pt x="144" y="270"/>
                  </a:lnTo>
                  <a:lnTo>
                    <a:pt x="231" y="273"/>
                  </a:lnTo>
                  <a:lnTo>
                    <a:pt x="228" y="165"/>
                  </a:lnTo>
                  <a:lnTo>
                    <a:pt x="336" y="150"/>
                  </a:lnTo>
                  <a:lnTo>
                    <a:pt x="417" y="21"/>
                  </a:lnTo>
                  <a:close/>
                </a:path>
              </a:pathLst>
            </a:custGeom>
            <a:solidFill>
              <a:srgbClr val="FFCC99">
                <a:alpha val="52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AutoShape 161"/>
            <xdr:cNvSpPr>
              <a:spLocks/>
            </xdr:cNvSpPr>
          </xdr:nvSpPr>
          <xdr:spPr>
            <a:xfrm>
              <a:off x="2958" y="7806"/>
              <a:ext cx="1609" cy="1660"/>
            </a:xfrm>
            <a:custGeom>
              <a:pathLst>
                <a:path h="1659" w="1608">
                  <a:moveTo>
                    <a:pt x="1089" y="0"/>
                  </a:moveTo>
                  <a:lnTo>
                    <a:pt x="1233" y="168"/>
                  </a:lnTo>
                  <a:lnTo>
                    <a:pt x="1320" y="165"/>
                  </a:lnTo>
                  <a:lnTo>
                    <a:pt x="1395" y="117"/>
                  </a:lnTo>
                  <a:lnTo>
                    <a:pt x="1485" y="141"/>
                  </a:lnTo>
                  <a:lnTo>
                    <a:pt x="1605" y="204"/>
                  </a:lnTo>
                  <a:lnTo>
                    <a:pt x="1545" y="432"/>
                  </a:lnTo>
                  <a:lnTo>
                    <a:pt x="1482" y="555"/>
                  </a:lnTo>
                  <a:lnTo>
                    <a:pt x="1464" y="489"/>
                  </a:lnTo>
                  <a:lnTo>
                    <a:pt x="1377" y="558"/>
                  </a:lnTo>
                  <a:lnTo>
                    <a:pt x="1272" y="516"/>
                  </a:lnTo>
                  <a:lnTo>
                    <a:pt x="1212" y="576"/>
                  </a:lnTo>
                  <a:lnTo>
                    <a:pt x="1233" y="702"/>
                  </a:lnTo>
                  <a:lnTo>
                    <a:pt x="1230" y="783"/>
                  </a:lnTo>
                  <a:lnTo>
                    <a:pt x="1191" y="870"/>
                  </a:lnTo>
                  <a:lnTo>
                    <a:pt x="1209" y="951"/>
                  </a:lnTo>
                  <a:lnTo>
                    <a:pt x="1347" y="1050"/>
                  </a:lnTo>
                  <a:lnTo>
                    <a:pt x="1461" y="1116"/>
                  </a:lnTo>
                  <a:lnTo>
                    <a:pt x="1530" y="1224"/>
                  </a:lnTo>
                  <a:lnTo>
                    <a:pt x="1548" y="1287"/>
                  </a:lnTo>
                  <a:lnTo>
                    <a:pt x="1548" y="1431"/>
                  </a:lnTo>
                  <a:lnTo>
                    <a:pt x="1608" y="1614"/>
                  </a:lnTo>
                  <a:lnTo>
                    <a:pt x="1521" y="1659"/>
                  </a:lnTo>
                  <a:lnTo>
                    <a:pt x="1389" y="1548"/>
                  </a:lnTo>
                  <a:lnTo>
                    <a:pt x="1215" y="1515"/>
                  </a:lnTo>
                  <a:lnTo>
                    <a:pt x="1254" y="1404"/>
                  </a:lnTo>
                  <a:lnTo>
                    <a:pt x="1197" y="1350"/>
                  </a:lnTo>
                  <a:lnTo>
                    <a:pt x="1188" y="1284"/>
                  </a:lnTo>
                  <a:lnTo>
                    <a:pt x="1260" y="1236"/>
                  </a:lnTo>
                  <a:lnTo>
                    <a:pt x="1230" y="1197"/>
                  </a:lnTo>
                  <a:lnTo>
                    <a:pt x="1107" y="1260"/>
                  </a:lnTo>
                  <a:lnTo>
                    <a:pt x="1113" y="1194"/>
                  </a:lnTo>
                  <a:lnTo>
                    <a:pt x="1152" y="1161"/>
                  </a:lnTo>
                  <a:lnTo>
                    <a:pt x="1062" y="1161"/>
                  </a:lnTo>
                  <a:lnTo>
                    <a:pt x="987" y="1179"/>
                  </a:lnTo>
                  <a:lnTo>
                    <a:pt x="945" y="1074"/>
                  </a:lnTo>
                  <a:lnTo>
                    <a:pt x="861" y="1176"/>
                  </a:lnTo>
                  <a:lnTo>
                    <a:pt x="840" y="1104"/>
                  </a:lnTo>
                  <a:lnTo>
                    <a:pt x="801" y="1077"/>
                  </a:lnTo>
                  <a:lnTo>
                    <a:pt x="696" y="1224"/>
                  </a:lnTo>
                  <a:lnTo>
                    <a:pt x="651" y="1218"/>
                  </a:lnTo>
                  <a:lnTo>
                    <a:pt x="654" y="1080"/>
                  </a:lnTo>
                  <a:lnTo>
                    <a:pt x="531" y="1116"/>
                  </a:lnTo>
                  <a:lnTo>
                    <a:pt x="450" y="1176"/>
                  </a:lnTo>
                  <a:lnTo>
                    <a:pt x="336" y="1242"/>
                  </a:lnTo>
                  <a:lnTo>
                    <a:pt x="315" y="1287"/>
                  </a:lnTo>
                  <a:lnTo>
                    <a:pt x="108" y="1263"/>
                  </a:lnTo>
                  <a:lnTo>
                    <a:pt x="111" y="1077"/>
                  </a:lnTo>
                  <a:lnTo>
                    <a:pt x="93" y="966"/>
                  </a:lnTo>
                  <a:lnTo>
                    <a:pt x="6" y="903"/>
                  </a:lnTo>
                  <a:lnTo>
                    <a:pt x="0" y="846"/>
                  </a:lnTo>
                  <a:lnTo>
                    <a:pt x="69" y="816"/>
                  </a:lnTo>
                  <a:lnTo>
                    <a:pt x="75" y="642"/>
                  </a:lnTo>
                  <a:lnTo>
                    <a:pt x="174" y="576"/>
                  </a:lnTo>
                  <a:lnTo>
                    <a:pt x="174" y="477"/>
                  </a:lnTo>
                  <a:lnTo>
                    <a:pt x="192" y="348"/>
                  </a:lnTo>
                  <a:lnTo>
                    <a:pt x="297" y="333"/>
                  </a:lnTo>
                  <a:lnTo>
                    <a:pt x="354" y="387"/>
                  </a:lnTo>
                  <a:lnTo>
                    <a:pt x="540" y="492"/>
                  </a:lnTo>
                  <a:lnTo>
                    <a:pt x="639" y="432"/>
                  </a:lnTo>
                  <a:lnTo>
                    <a:pt x="798" y="411"/>
                  </a:lnTo>
                  <a:lnTo>
                    <a:pt x="816" y="435"/>
                  </a:lnTo>
                  <a:lnTo>
                    <a:pt x="948" y="411"/>
                  </a:lnTo>
                  <a:lnTo>
                    <a:pt x="1005" y="342"/>
                  </a:lnTo>
                  <a:lnTo>
                    <a:pt x="984" y="240"/>
                  </a:lnTo>
                  <a:lnTo>
                    <a:pt x="999" y="120"/>
                  </a:lnTo>
                  <a:lnTo>
                    <a:pt x="1089" y="0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5" name="AutoShape 162"/>
            <xdr:cNvSpPr>
              <a:spLocks/>
            </xdr:cNvSpPr>
          </xdr:nvSpPr>
          <xdr:spPr>
            <a:xfrm>
              <a:off x="2380" y="6363"/>
              <a:ext cx="1105" cy="2088"/>
            </a:xfrm>
            <a:custGeom>
              <a:pathLst>
                <a:path h="2088" w="1104">
                  <a:moveTo>
                    <a:pt x="228" y="171"/>
                  </a:moveTo>
                  <a:lnTo>
                    <a:pt x="168" y="0"/>
                  </a:lnTo>
                  <a:lnTo>
                    <a:pt x="198" y="9"/>
                  </a:lnTo>
                  <a:lnTo>
                    <a:pt x="297" y="51"/>
                  </a:lnTo>
                  <a:lnTo>
                    <a:pt x="522" y="234"/>
                  </a:lnTo>
                  <a:lnTo>
                    <a:pt x="609" y="270"/>
                  </a:lnTo>
                  <a:lnTo>
                    <a:pt x="708" y="315"/>
                  </a:lnTo>
                  <a:lnTo>
                    <a:pt x="666" y="456"/>
                  </a:lnTo>
                  <a:lnTo>
                    <a:pt x="684" y="528"/>
                  </a:lnTo>
                  <a:lnTo>
                    <a:pt x="828" y="531"/>
                  </a:lnTo>
                  <a:lnTo>
                    <a:pt x="927" y="570"/>
                  </a:lnTo>
                  <a:lnTo>
                    <a:pt x="1029" y="636"/>
                  </a:lnTo>
                  <a:lnTo>
                    <a:pt x="1104" y="783"/>
                  </a:lnTo>
                  <a:lnTo>
                    <a:pt x="1068" y="879"/>
                  </a:lnTo>
                  <a:lnTo>
                    <a:pt x="1086" y="927"/>
                  </a:lnTo>
                  <a:lnTo>
                    <a:pt x="1101" y="1374"/>
                  </a:lnTo>
                  <a:lnTo>
                    <a:pt x="1020" y="1482"/>
                  </a:lnTo>
                  <a:lnTo>
                    <a:pt x="912" y="1506"/>
                  </a:lnTo>
                  <a:lnTo>
                    <a:pt x="918" y="1605"/>
                  </a:lnTo>
                  <a:lnTo>
                    <a:pt x="825" y="1605"/>
                  </a:lnTo>
                  <a:lnTo>
                    <a:pt x="771" y="1527"/>
                  </a:lnTo>
                  <a:lnTo>
                    <a:pt x="690" y="1689"/>
                  </a:lnTo>
                  <a:lnTo>
                    <a:pt x="777" y="1794"/>
                  </a:lnTo>
                  <a:lnTo>
                    <a:pt x="747" y="2022"/>
                  </a:lnTo>
                  <a:lnTo>
                    <a:pt x="648" y="2088"/>
                  </a:lnTo>
                  <a:lnTo>
                    <a:pt x="498" y="2049"/>
                  </a:lnTo>
                  <a:lnTo>
                    <a:pt x="417" y="1944"/>
                  </a:lnTo>
                  <a:lnTo>
                    <a:pt x="378" y="1818"/>
                  </a:lnTo>
                  <a:lnTo>
                    <a:pt x="294" y="1854"/>
                  </a:lnTo>
                  <a:lnTo>
                    <a:pt x="261" y="1755"/>
                  </a:lnTo>
                  <a:lnTo>
                    <a:pt x="315" y="1710"/>
                  </a:lnTo>
                  <a:lnTo>
                    <a:pt x="375" y="1692"/>
                  </a:lnTo>
                  <a:lnTo>
                    <a:pt x="354" y="1635"/>
                  </a:lnTo>
                  <a:lnTo>
                    <a:pt x="390" y="1584"/>
                  </a:lnTo>
                  <a:lnTo>
                    <a:pt x="363" y="1548"/>
                  </a:lnTo>
                  <a:lnTo>
                    <a:pt x="357" y="1449"/>
                  </a:lnTo>
                  <a:lnTo>
                    <a:pt x="390" y="1401"/>
                  </a:lnTo>
                  <a:lnTo>
                    <a:pt x="459" y="1383"/>
                  </a:lnTo>
                  <a:lnTo>
                    <a:pt x="462" y="1341"/>
                  </a:lnTo>
                  <a:lnTo>
                    <a:pt x="297" y="1383"/>
                  </a:lnTo>
                  <a:lnTo>
                    <a:pt x="234" y="1482"/>
                  </a:lnTo>
                  <a:lnTo>
                    <a:pt x="189" y="1446"/>
                  </a:lnTo>
                  <a:lnTo>
                    <a:pt x="231" y="1404"/>
                  </a:lnTo>
                  <a:lnTo>
                    <a:pt x="231" y="1365"/>
                  </a:lnTo>
                  <a:lnTo>
                    <a:pt x="150" y="1380"/>
                  </a:lnTo>
                  <a:lnTo>
                    <a:pt x="0" y="1383"/>
                  </a:lnTo>
                  <a:lnTo>
                    <a:pt x="24" y="1239"/>
                  </a:lnTo>
                  <a:lnTo>
                    <a:pt x="150" y="1230"/>
                  </a:lnTo>
                  <a:lnTo>
                    <a:pt x="192" y="1164"/>
                  </a:lnTo>
                  <a:lnTo>
                    <a:pt x="189" y="1119"/>
                  </a:lnTo>
                  <a:lnTo>
                    <a:pt x="213" y="1032"/>
                  </a:lnTo>
                  <a:lnTo>
                    <a:pt x="201" y="693"/>
                  </a:lnTo>
                  <a:lnTo>
                    <a:pt x="147" y="360"/>
                  </a:lnTo>
                  <a:lnTo>
                    <a:pt x="228" y="171"/>
                  </a:lnTo>
                  <a:close/>
                </a:path>
              </a:pathLst>
            </a:custGeom>
            <a:solidFill>
              <a:srgbClr val="FF99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6" name="AutoShape 163"/>
            <xdr:cNvSpPr>
              <a:spLocks/>
            </xdr:cNvSpPr>
          </xdr:nvSpPr>
          <xdr:spPr>
            <a:xfrm>
              <a:off x="2344" y="5206"/>
              <a:ext cx="2678" cy="2802"/>
            </a:xfrm>
            <a:custGeom>
              <a:pathLst>
                <a:path h="2802" w="2679">
                  <a:moveTo>
                    <a:pt x="973" y="426"/>
                  </a:moveTo>
                  <a:lnTo>
                    <a:pt x="970" y="300"/>
                  </a:lnTo>
                  <a:lnTo>
                    <a:pt x="1012" y="141"/>
                  </a:lnTo>
                  <a:lnTo>
                    <a:pt x="1090" y="0"/>
                  </a:lnTo>
                  <a:lnTo>
                    <a:pt x="1182" y="267"/>
                  </a:lnTo>
                  <a:lnTo>
                    <a:pt x="1326" y="273"/>
                  </a:lnTo>
                  <a:lnTo>
                    <a:pt x="1326" y="354"/>
                  </a:lnTo>
                  <a:lnTo>
                    <a:pt x="1263" y="393"/>
                  </a:lnTo>
                  <a:lnTo>
                    <a:pt x="1263" y="588"/>
                  </a:lnTo>
                  <a:lnTo>
                    <a:pt x="1563" y="750"/>
                  </a:lnTo>
                  <a:lnTo>
                    <a:pt x="1617" y="747"/>
                  </a:lnTo>
                  <a:lnTo>
                    <a:pt x="1599" y="918"/>
                  </a:lnTo>
                  <a:lnTo>
                    <a:pt x="1680" y="978"/>
                  </a:lnTo>
                  <a:lnTo>
                    <a:pt x="1809" y="1014"/>
                  </a:lnTo>
                  <a:lnTo>
                    <a:pt x="1842" y="1098"/>
                  </a:lnTo>
                  <a:lnTo>
                    <a:pt x="1992" y="1059"/>
                  </a:lnTo>
                  <a:lnTo>
                    <a:pt x="2139" y="951"/>
                  </a:lnTo>
                  <a:lnTo>
                    <a:pt x="2307" y="960"/>
                  </a:lnTo>
                  <a:lnTo>
                    <a:pt x="2346" y="969"/>
                  </a:lnTo>
                  <a:lnTo>
                    <a:pt x="2349" y="1056"/>
                  </a:lnTo>
                  <a:lnTo>
                    <a:pt x="2466" y="1014"/>
                  </a:lnTo>
                  <a:lnTo>
                    <a:pt x="2496" y="1062"/>
                  </a:lnTo>
                  <a:lnTo>
                    <a:pt x="2580" y="1119"/>
                  </a:lnTo>
                  <a:lnTo>
                    <a:pt x="2679" y="1167"/>
                  </a:lnTo>
                  <a:lnTo>
                    <a:pt x="2640" y="1290"/>
                  </a:lnTo>
                  <a:lnTo>
                    <a:pt x="2547" y="1326"/>
                  </a:lnTo>
                  <a:lnTo>
                    <a:pt x="2391" y="1284"/>
                  </a:lnTo>
                  <a:lnTo>
                    <a:pt x="2100" y="1473"/>
                  </a:lnTo>
                  <a:lnTo>
                    <a:pt x="2040" y="1752"/>
                  </a:lnTo>
                  <a:lnTo>
                    <a:pt x="2037" y="1848"/>
                  </a:lnTo>
                  <a:lnTo>
                    <a:pt x="1998" y="1890"/>
                  </a:lnTo>
                  <a:lnTo>
                    <a:pt x="1992" y="2025"/>
                  </a:lnTo>
                  <a:lnTo>
                    <a:pt x="2082" y="2118"/>
                  </a:lnTo>
                  <a:lnTo>
                    <a:pt x="2070" y="2250"/>
                  </a:lnTo>
                  <a:lnTo>
                    <a:pt x="2226" y="2304"/>
                  </a:lnTo>
                  <a:lnTo>
                    <a:pt x="2157" y="2442"/>
                  </a:lnTo>
                  <a:lnTo>
                    <a:pt x="2178" y="2550"/>
                  </a:lnTo>
                  <a:lnTo>
                    <a:pt x="2178" y="2637"/>
                  </a:lnTo>
                  <a:lnTo>
                    <a:pt x="2118" y="2580"/>
                  </a:lnTo>
                  <a:lnTo>
                    <a:pt x="2034" y="2457"/>
                  </a:lnTo>
                  <a:lnTo>
                    <a:pt x="2031" y="2577"/>
                  </a:lnTo>
                  <a:lnTo>
                    <a:pt x="2130" y="2661"/>
                  </a:lnTo>
                  <a:lnTo>
                    <a:pt x="2160" y="2661"/>
                  </a:lnTo>
                  <a:lnTo>
                    <a:pt x="2157" y="2721"/>
                  </a:lnTo>
                  <a:lnTo>
                    <a:pt x="2226" y="2802"/>
                  </a:lnTo>
                  <a:lnTo>
                    <a:pt x="2103" y="2739"/>
                  </a:lnTo>
                  <a:lnTo>
                    <a:pt x="2022" y="2721"/>
                  </a:lnTo>
                  <a:lnTo>
                    <a:pt x="1929" y="2763"/>
                  </a:lnTo>
                  <a:lnTo>
                    <a:pt x="1851" y="2763"/>
                  </a:lnTo>
                  <a:lnTo>
                    <a:pt x="1707" y="2604"/>
                  </a:lnTo>
                  <a:lnTo>
                    <a:pt x="1611" y="2541"/>
                  </a:lnTo>
                  <a:lnTo>
                    <a:pt x="1479" y="2493"/>
                  </a:lnTo>
                  <a:lnTo>
                    <a:pt x="1290" y="2493"/>
                  </a:lnTo>
                  <a:lnTo>
                    <a:pt x="1149" y="2514"/>
                  </a:lnTo>
                  <a:lnTo>
                    <a:pt x="1119" y="2079"/>
                  </a:lnTo>
                  <a:lnTo>
                    <a:pt x="1104" y="2043"/>
                  </a:lnTo>
                  <a:lnTo>
                    <a:pt x="1143" y="1935"/>
                  </a:lnTo>
                  <a:lnTo>
                    <a:pt x="1053" y="1782"/>
                  </a:lnTo>
                  <a:lnTo>
                    <a:pt x="963" y="1725"/>
                  </a:lnTo>
                  <a:lnTo>
                    <a:pt x="858" y="1683"/>
                  </a:lnTo>
                  <a:lnTo>
                    <a:pt x="726" y="1683"/>
                  </a:lnTo>
                  <a:lnTo>
                    <a:pt x="708" y="1599"/>
                  </a:lnTo>
                  <a:lnTo>
                    <a:pt x="747" y="1473"/>
                  </a:lnTo>
                  <a:lnTo>
                    <a:pt x="657" y="1431"/>
                  </a:lnTo>
                  <a:lnTo>
                    <a:pt x="561" y="1389"/>
                  </a:lnTo>
                  <a:lnTo>
                    <a:pt x="345" y="1212"/>
                  </a:lnTo>
                  <a:lnTo>
                    <a:pt x="243" y="1164"/>
                  </a:lnTo>
                  <a:lnTo>
                    <a:pt x="210" y="1170"/>
                  </a:lnTo>
                  <a:lnTo>
                    <a:pt x="57" y="1005"/>
                  </a:lnTo>
                  <a:lnTo>
                    <a:pt x="18" y="843"/>
                  </a:lnTo>
                  <a:lnTo>
                    <a:pt x="0" y="696"/>
                  </a:lnTo>
                  <a:lnTo>
                    <a:pt x="24" y="555"/>
                  </a:lnTo>
                  <a:lnTo>
                    <a:pt x="90" y="519"/>
                  </a:lnTo>
                  <a:lnTo>
                    <a:pt x="165" y="708"/>
                  </a:lnTo>
                  <a:lnTo>
                    <a:pt x="279" y="816"/>
                  </a:lnTo>
                  <a:lnTo>
                    <a:pt x="354" y="912"/>
                  </a:lnTo>
                  <a:lnTo>
                    <a:pt x="498" y="891"/>
                  </a:lnTo>
                  <a:lnTo>
                    <a:pt x="606" y="747"/>
                  </a:lnTo>
                  <a:lnTo>
                    <a:pt x="708" y="666"/>
                  </a:lnTo>
                  <a:lnTo>
                    <a:pt x="744" y="558"/>
                  </a:lnTo>
                  <a:lnTo>
                    <a:pt x="855" y="498"/>
                  </a:lnTo>
                  <a:lnTo>
                    <a:pt x="936" y="498"/>
                  </a:lnTo>
                  <a:lnTo>
                    <a:pt x="973" y="426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7" name="AutoShape 164"/>
            <xdr:cNvSpPr>
              <a:spLocks/>
            </xdr:cNvSpPr>
          </xdr:nvSpPr>
          <xdr:spPr>
            <a:xfrm>
              <a:off x="4329" y="6025"/>
              <a:ext cx="1499" cy="1494"/>
            </a:xfrm>
            <a:custGeom>
              <a:pathLst>
                <a:path h="1494" w="1500">
                  <a:moveTo>
                    <a:pt x="918" y="306"/>
                  </a:moveTo>
                  <a:lnTo>
                    <a:pt x="942" y="204"/>
                  </a:lnTo>
                  <a:lnTo>
                    <a:pt x="978" y="141"/>
                  </a:lnTo>
                  <a:lnTo>
                    <a:pt x="1038" y="204"/>
                  </a:lnTo>
                  <a:lnTo>
                    <a:pt x="1242" y="120"/>
                  </a:lnTo>
                  <a:lnTo>
                    <a:pt x="1320" y="60"/>
                  </a:lnTo>
                  <a:lnTo>
                    <a:pt x="1437" y="0"/>
                  </a:lnTo>
                  <a:lnTo>
                    <a:pt x="1497" y="36"/>
                  </a:lnTo>
                  <a:lnTo>
                    <a:pt x="1500" y="96"/>
                  </a:lnTo>
                  <a:lnTo>
                    <a:pt x="1356" y="246"/>
                  </a:lnTo>
                  <a:lnTo>
                    <a:pt x="1314" y="312"/>
                  </a:lnTo>
                  <a:lnTo>
                    <a:pt x="1374" y="378"/>
                  </a:lnTo>
                  <a:lnTo>
                    <a:pt x="1293" y="498"/>
                  </a:lnTo>
                  <a:lnTo>
                    <a:pt x="1200" y="669"/>
                  </a:lnTo>
                  <a:lnTo>
                    <a:pt x="1041" y="765"/>
                  </a:lnTo>
                  <a:lnTo>
                    <a:pt x="960" y="852"/>
                  </a:lnTo>
                  <a:lnTo>
                    <a:pt x="915" y="996"/>
                  </a:lnTo>
                  <a:lnTo>
                    <a:pt x="858" y="1056"/>
                  </a:lnTo>
                  <a:lnTo>
                    <a:pt x="858" y="1179"/>
                  </a:lnTo>
                  <a:lnTo>
                    <a:pt x="789" y="1200"/>
                  </a:lnTo>
                  <a:lnTo>
                    <a:pt x="726" y="1134"/>
                  </a:lnTo>
                  <a:lnTo>
                    <a:pt x="618" y="1080"/>
                  </a:lnTo>
                  <a:lnTo>
                    <a:pt x="480" y="1077"/>
                  </a:lnTo>
                  <a:lnTo>
                    <a:pt x="312" y="1224"/>
                  </a:lnTo>
                  <a:lnTo>
                    <a:pt x="249" y="1362"/>
                  </a:lnTo>
                  <a:lnTo>
                    <a:pt x="228" y="1494"/>
                  </a:lnTo>
                  <a:lnTo>
                    <a:pt x="87" y="1434"/>
                  </a:lnTo>
                  <a:lnTo>
                    <a:pt x="87" y="1305"/>
                  </a:lnTo>
                  <a:lnTo>
                    <a:pt x="0" y="1227"/>
                  </a:lnTo>
                  <a:lnTo>
                    <a:pt x="3" y="1083"/>
                  </a:lnTo>
                  <a:lnTo>
                    <a:pt x="42" y="1032"/>
                  </a:lnTo>
                  <a:lnTo>
                    <a:pt x="45" y="951"/>
                  </a:lnTo>
                  <a:lnTo>
                    <a:pt x="108" y="669"/>
                  </a:lnTo>
                  <a:lnTo>
                    <a:pt x="396" y="474"/>
                  </a:lnTo>
                  <a:lnTo>
                    <a:pt x="558" y="516"/>
                  </a:lnTo>
                  <a:lnTo>
                    <a:pt x="645" y="480"/>
                  </a:lnTo>
                  <a:lnTo>
                    <a:pt x="708" y="513"/>
                  </a:lnTo>
                  <a:lnTo>
                    <a:pt x="816" y="309"/>
                  </a:lnTo>
                  <a:lnTo>
                    <a:pt x="918" y="306"/>
                  </a:lnTo>
                  <a:close/>
                </a:path>
              </a:pathLst>
            </a:custGeom>
            <a:solidFill>
              <a:srgbClr val="FFCC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8" name="AutoShape 165"/>
            <xdr:cNvSpPr>
              <a:spLocks/>
            </xdr:cNvSpPr>
          </xdr:nvSpPr>
          <xdr:spPr>
            <a:xfrm>
              <a:off x="3734" y="3693"/>
              <a:ext cx="1291" cy="1513"/>
            </a:xfrm>
            <a:custGeom>
              <a:pathLst>
                <a:path h="1512" w="1290">
                  <a:moveTo>
                    <a:pt x="39" y="60"/>
                  </a:moveTo>
                  <a:lnTo>
                    <a:pt x="147" y="39"/>
                  </a:lnTo>
                  <a:lnTo>
                    <a:pt x="267" y="0"/>
                  </a:lnTo>
                  <a:lnTo>
                    <a:pt x="369" y="57"/>
                  </a:lnTo>
                  <a:lnTo>
                    <a:pt x="498" y="102"/>
                  </a:lnTo>
                  <a:lnTo>
                    <a:pt x="747" y="105"/>
                  </a:lnTo>
                  <a:lnTo>
                    <a:pt x="963" y="123"/>
                  </a:lnTo>
                  <a:lnTo>
                    <a:pt x="1143" y="117"/>
                  </a:lnTo>
                  <a:lnTo>
                    <a:pt x="1143" y="330"/>
                  </a:lnTo>
                  <a:lnTo>
                    <a:pt x="1101" y="369"/>
                  </a:lnTo>
                  <a:lnTo>
                    <a:pt x="1104" y="426"/>
                  </a:lnTo>
                  <a:lnTo>
                    <a:pt x="1065" y="537"/>
                  </a:lnTo>
                  <a:lnTo>
                    <a:pt x="906" y="585"/>
                  </a:lnTo>
                  <a:lnTo>
                    <a:pt x="870" y="651"/>
                  </a:lnTo>
                  <a:lnTo>
                    <a:pt x="891" y="759"/>
                  </a:lnTo>
                  <a:lnTo>
                    <a:pt x="951" y="792"/>
                  </a:lnTo>
                  <a:lnTo>
                    <a:pt x="1002" y="723"/>
                  </a:lnTo>
                  <a:lnTo>
                    <a:pt x="1059" y="786"/>
                  </a:lnTo>
                  <a:lnTo>
                    <a:pt x="1072" y="890"/>
                  </a:lnTo>
                  <a:lnTo>
                    <a:pt x="1104" y="1005"/>
                  </a:lnTo>
                  <a:lnTo>
                    <a:pt x="1185" y="1062"/>
                  </a:lnTo>
                  <a:lnTo>
                    <a:pt x="1290" y="1101"/>
                  </a:lnTo>
                  <a:lnTo>
                    <a:pt x="1245" y="1239"/>
                  </a:lnTo>
                  <a:lnTo>
                    <a:pt x="1242" y="1365"/>
                  </a:lnTo>
                  <a:lnTo>
                    <a:pt x="1059" y="1344"/>
                  </a:lnTo>
                  <a:lnTo>
                    <a:pt x="996" y="1446"/>
                  </a:lnTo>
                  <a:lnTo>
                    <a:pt x="939" y="1512"/>
                  </a:lnTo>
                  <a:lnTo>
                    <a:pt x="855" y="1461"/>
                  </a:lnTo>
                  <a:lnTo>
                    <a:pt x="834" y="1350"/>
                  </a:lnTo>
                  <a:lnTo>
                    <a:pt x="684" y="1221"/>
                  </a:lnTo>
                  <a:lnTo>
                    <a:pt x="456" y="1161"/>
                  </a:lnTo>
                  <a:lnTo>
                    <a:pt x="438" y="972"/>
                  </a:lnTo>
                  <a:lnTo>
                    <a:pt x="306" y="912"/>
                  </a:lnTo>
                  <a:lnTo>
                    <a:pt x="222" y="789"/>
                  </a:lnTo>
                  <a:lnTo>
                    <a:pt x="207" y="624"/>
                  </a:lnTo>
                  <a:lnTo>
                    <a:pt x="150" y="606"/>
                  </a:lnTo>
                  <a:lnTo>
                    <a:pt x="81" y="534"/>
                  </a:lnTo>
                  <a:lnTo>
                    <a:pt x="42" y="318"/>
                  </a:lnTo>
                  <a:lnTo>
                    <a:pt x="0" y="165"/>
                  </a:lnTo>
                  <a:lnTo>
                    <a:pt x="39" y="60"/>
                  </a:lnTo>
                  <a:close/>
                </a:path>
              </a:pathLst>
            </a:custGeom>
            <a:solidFill>
              <a:srgbClr val="CCFF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AutoShape 166"/>
            <xdr:cNvSpPr>
              <a:spLocks/>
            </xdr:cNvSpPr>
          </xdr:nvSpPr>
          <xdr:spPr>
            <a:xfrm>
              <a:off x="3443" y="4743"/>
              <a:ext cx="2864" cy="1794"/>
            </a:xfrm>
            <a:custGeom>
              <a:pathLst>
                <a:path h="1794" w="2865">
                  <a:moveTo>
                    <a:pt x="690" y="213"/>
                  </a:moveTo>
                  <a:lnTo>
                    <a:pt x="750" y="111"/>
                  </a:lnTo>
                  <a:lnTo>
                    <a:pt x="972" y="174"/>
                  </a:lnTo>
                  <a:lnTo>
                    <a:pt x="1122" y="294"/>
                  </a:lnTo>
                  <a:lnTo>
                    <a:pt x="1137" y="396"/>
                  </a:lnTo>
                  <a:lnTo>
                    <a:pt x="1227" y="462"/>
                  </a:lnTo>
                  <a:lnTo>
                    <a:pt x="1293" y="387"/>
                  </a:lnTo>
                  <a:lnTo>
                    <a:pt x="1347" y="294"/>
                  </a:lnTo>
                  <a:lnTo>
                    <a:pt x="1533" y="315"/>
                  </a:lnTo>
                  <a:lnTo>
                    <a:pt x="1536" y="189"/>
                  </a:lnTo>
                  <a:lnTo>
                    <a:pt x="1572" y="42"/>
                  </a:lnTo>
                  <a:lnTo>
                    <a:pt x="1716" y="9"/>
                  </a:lnTo>
                  <a:lnTo>
                    <a:pt x="1821" y="0"/>
                  </a:lnTo>
                  <a:lnTo>
                    <a:pt x="1824" y="63"/>
                  </a:lnTo>
                  <a:lnTo>
                    <a:pt x="1713" y="108"/>
                  </a:lnTo>
                  <a:lnTo>
                    <a:pt x="1722" y="126"/>
                  </a:lnTo>
                  <a:lnTo>
                    <a:pt x="1821" y="147"/>
                  </a:lnTo>
                  <a:lnTo>
                    <a:pt x="1908" y="258"/>
                  </a:lnTo>
                  <a:lnTo>
                    <a:pt x="2118" y="402"/>
                  </a:lnTo>
                  <a:lnTo>
                    <a:pt x="2304" y="375"/>
                  </a:lnTo>
                  <a:lnTo>
                    <a:pt x="2427" y="294"/>
                  </a:lnTo>
                  <a:lnTo>
                    <a:pt x="2508" y="459"/>
                  </a:lnTo>
                  <a:lnTo>
                    <a:pt x="2529" y="561"/>
                  </a:lnTo>
                  <a:lnTo>
                    <a:pt x="2511" y="768"/>
                  </a:lnTo>
                  <a:lnTo>
                    <a:pt x="2739" y="960"/>
                  </a:lnTo>
                  <a:lnTo>
                    <a:pt x="2862" y="960"/>
                  </a:lnTo>
                  <a:lnTo>
                    <a:pt x="2865" y="1080"/>
                  </a:lnTo>
                  <a:lnTo>
                    <a:pt x="2796" y="1116"/>
                  </a:lnTo>
                  <a:lnTo>
                    <a:pt x="2760" y="1230"/>
                  </a:lnTo>
                  <a:lnTo>
                    <a:pt x="2643" y="1299"/>
                  </a:lnTo>
                  <a:lnTo>
                    <a:pt x="2592" y="1317"/>
                  </a:lnTo>
                  <a:lnTo>
                    <a:pt x="2592" y="1395"/>
                  </a:lnTo>
                  <a:lnTo>
                    <a:pt x="2634" y="1515"/>
                  </a:lnTo>
                  <a:lnTo>
                    <a:pt x="2613" y="1602"/>
                  </a:lnTo>
                  <a:lnTo>
                    <a:pt x="2532" y="1629"/>
                  </a:lnTo>
                  <a:lnTo>
                    <a:pt x="2526" y="1506"/>
                  </a:lnTo>
                  <a:lnTo>
                    <a:pt x="2433" y="1476"/>
                  </a:lnTo>
                  <a:lnTo>
                    <a:pt x="2259" y="1650"/>
                  </a:lnTo>
                  <a:lnTo>
                    <a:pt x="2202" y="1584"/>
                  </a:lnTo>
                  <a:lnTo>
                    <a:pt x="2238" y="1524"/>
                  </a:lnTo>
                  <a:lnTo>
                    <a:pt x="2388" y="1374"/>
                  </a:lnTo>
                  <a:lnTo>
                    <a:pt x="2388" y="1317"/>
                  </a:lnTo>
                  <a:lnTo>
                    <a:pt x="2318" y="1275"/>
                  </a:lnTo>
                  <a:lnTo>
                    <a:pt x="2199" y="1335"/>
                  </a:lnTo>
                  <a:lnTo>
                    <a:pt x="2139" y="1401"/>
                  </a:lnTo>
                  <a:lnTo>
                    <a:pt x="1929" y="1479"/>
                  </a:lnTo>
                  <a:lnTo>
                    <a:pt x="1863" y="1416"/>
                  </a:lnTo>
                  <a:lnTo>
                    <a:pt x="1827" y="1485"/>
                  </a:lnTo>
                  <a:lnTo>
                    <a:pt x="1809" y="1581"/>
                  </a:lnTo>
                  <a:lnTo>
                    <a:pt x="1704" y="1584"/>
                  </a:lnTo>
                  <a:lnTo>
                    <a:pt x="1596" y="1794"/>
                  </a:lnTo>
                  <a:lnTo>
                    <a:pt x="1536" y="1749"/>
                  </a:lnTo>
                  <a:lnTo>
                    <a:pt x="1575" y="1629"/>
                  </a:lnTo>
                  <a:lnTo>
                    <a:pt x="1473" y="1587"/>
                  </a:lnTo>
                  <a:lnTo>
                    <a:pt x="1389" y="1524"/>
                  </a:lnTo>
                  <a:lnTo>
                    <a:pt x="1368" y="1482"/>
                  </a:lnTo>
                  <a:lnTo>
                    <a:pt x="1248" y="1521"/>
                  </a:lnTo>
                  <a:lnTo>
                    <a:pt x="1242" y="1434"/>
                  </a:lnTo>
                  <a:lnTo>
                    <a:pt x="1206" y="1416"/>
                  </a:lnTo>
                  <a:lnTo>
                    <a:pt x="1038" y="1422"/>
                  </a:lnTo>
                  <a:lnTo>
                    <a:pt x="897" y="1521"/>
                  </a:lnTo>
                  <a:lnTo>
                    <a:pt x="744" y="1557"/>
                  </a:lnTo>
                  <a:lnTo>
                    <a:pt x="708" y="1479"/>
                  </a:lnTo>
                  <a:lnTo>
                    <a:pt x="591" y="1443"/>
                  </a:lnTo>
                  <a:lnTo>
                    <a:pt x="495" y="1377"/>
                  </a:lnTo>
                  <a:lnTo>
                    <a:pt x="513" y="1215"/>
                  </a:lnTo>
                  <a:lnTo>
                    <a:pt x="450" y="1209"/>
                  </a:lnTo>
                  <a:lnTo>
                    <a:pt x="171" y="1047"/>
                  </a:lnTo>
                  <a:lnTo>
                    <a:pt x="168" y="852"/>
                  </a:lnTo>
                  <a:lnTo>
                    <a:pt x="222" y="816"/>
                  </a:lnTo>
                  <a:lnTo>
                    <a:pt x="228" y="732"/>
                  </a:lnTo>
                  <a:lnTo>
                    <a:pt x="81" y="732"/>
                  </a:lnTo>
                  <a:lnTo>
                    <a:pt x="0" y="456"/>
                  </a:lnTo>
                  <a:lnTo>
                    <a:pt x="288" y="399"/>
                  </a:lnTo>
                  <a:lnTo>
                    <a:pt x="690" y="213"/>
                  </a:lnTo>
                  <a:close/>
                </a:path>
              </a:pathLst>
            </a:custGeom>
            <a:solidFill>
              <a:srgbClr val="FF99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0" name="AutoShape 167"/>
            <xdr:cNvSpPr>
              <a:spLocks/>
            </xdr:cNvSpPr>
          </xdr:nvSpPr>
          <xdr:spPr>
            <a:xfrm>
              <a:off x="5159" y="4252"/>
              <a:ext cx="1288" cy="1456"/>
            </a:xfrm>
            <a:custGeom>
              <a:pathLst>
                <a:path h="1455" w="1287">
                  <a:moveTo>
                    <a:pt x="375" y="141"/>
                  </a:moveTo>
                  <a:lnTo>
                    <a:pt x="432" y="0"/>
                  </a:lnTo>
                  <a:lnTo>
                    <a:pt x="705" y="60"/>
                  </a:lnTo>
                  <a:lnTo>
                    <a:pt x="792" y="180"/>
                  </a:lnTo>
                  <a:lnTo>
                    <a:pt x="792" y="390"/>
                  </a:lnTo>
                  <a:lnTo>
                    <a:pt x="1062" y="399"/>
                  </a:lnTo>
                  <a:lnTo>
                    <a:pt x="1287" y="684"/>
                  </a:lnTo>
                  <a:lnTo>
                    <a:pt x="1269" y="744"/>
                  </a:lnTo>
                  <a:lnTo>
                    <a:pt x="1122" y="744"/>
                  </a:lnTo>
                  <a:lnTo>
                    <a:pt x="1125" y="855"/>
                  </a:lnTo>
                  <a:lnTo>
                    <a:pt x="1266" y="894"/>
                  </a:lnTo>
                  <a:lnTo>
                    <a:pt x="1242" y="957"/>
                  </a:lnTo>
                  <a:lnTo>
                    <a:pt x="1191" y="990"/>
                  </a:lnTo>
                  <a:lnTo>
                    <a:pt x="1125" y="993"/>
                  </a:lnTo>
                  <a:lnTo>
                    <a:pt x="1119" y="1059"/>
                  </a:lnTo>
                  <a:lnTo>
                    <a:pt x="1146" y="1056"/>
                  </a:lnTo>
                  <a:lnTo>
                    <a:pt x="1146" y="1164"/>
                  </a:lnTo>
                  <a:lnTo>
                    <a:pt x="1185" y="1116"/>
                  </a:lnTo>
                  <a:lnTo>
                    <a:pt x="1230" y="1164"/>
                  </a:lnTo>
                  <a:lnTo>
                    <a:pt x="1230" y="1308"/>
                  </a:lnTo>
                  <a:lnTo>
                    <a:pt x="1263" y="1311"/>
                  </a:lnTo>
                  <a:lnTo>
                    <a:pt x="1188" y="1368"/>
                  </a:lnTo>
                  <a:lnTo>
                    <a:pt x="1140" y="1389"/>
                  </a:lnTo>
                  <a:lnTo>
                    <a:pt x="1143" y="1455"/>
                  </a:lnTo>
                  <a:lnTo>
                    <a:pt x="1023" y="1455"/>
                  </a:lnTo>
                  <a:lnTo>
                    <a:pt x="792" y="1269"/>
                  </a:lnTo>
                  <a:lnTo>
                    <a:pt x="813" y="1050"/>
                  </a:lnTo>
                  <a:lnTo>
                    <a:pt x="798" y="957"/>
                  </a:lnTo>
                  <a:lnTo>
                    <a:pt x="711" y="786"/>
                  </a:lnTo>
                  <a:lnTo>
                    <a:pt x="576" y="870"/>
                  </a:lnTo>
                  <a:lnTo>
                    <a:pt x="393" y="897"/>
                  </a:lnTo>
                  <a:lnTo>
                    <a:pt x="195" y="747"/>
                  </a:lnTo>
                  <a:lnTo>
                    <a:pt x="99" y="642"/>
                  </a:lnTo>
                  <a:lnTo>
                    <a:pt x="6" y="621"/>
                  </a:lnTo>
                  <a:lnTo>
                    <a:pt x="0" y="597"/>
                  </a:lnTo>
                  <a:lnTo>
                    <a:pt x="105" y="561"/>
                  </a:lnTo>
                  <a:lnTo>
                    <a:pt x="102" y="492"/>
                  </a:lnTo>
                  <a:lnTo>
                    <a:pt x="0" y="498"/>
                  </a:lnTo>
                  <a:lnTo>
                    <a:pt x="24" y="393"/>
                  </a:lnTo>
                  <a:lnTo>
                    <a:pt x="102" y="291"/>
                  </a:lnTo>
                  <a:lnTo>
                    <a:pt x="150" y="246"/>
                  </a:lnTo>
                  <a:lnTo>
                    <a:pt x="273" y="390"/>
                  </a:lnTo>
                  <a:lnTo>
                    <a:pt x="351" y="294"/>
                  </a:lnTo>
                  <a:lnTo>
                    <a:pt x="375" y="141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1" name="AutoShape 168"/>
            <xdr:cNvSpPr>
              <a:spLocks/>
            </xdr:cNvSpPr>
          </xdr:nvSpPr>
          <xdr:spPr>
            <a:xfrm>
              <a:off x="4603" y="3754"/>
              <a:ext cx="1891" cy="1036"/>
            </a:xfrm>
            <a:custGeom>
              <a:pathLst>
                <a:path h="1035" w="1890">
                  <a:moveTo>
                    <a:pt x="225" y="318"/>
                  </a:moveTo>
                  <a:lnTo>
                    <a:pt x="264" y="267"/>
                  </a:lnTo>
                  <a:lnTo>
                    <a:pt x="270" y="57"/>
                  </a:lnTo>
                  <a:lnTo>
                    <a:pt x="372" y="0"/>
                  </a:lnTo>
                  <a:lnTo>
                    <a:pt x="528" y="21"/>
                  </a:lnTo>
                  <a:lnTo>
                    <a:pt x="678" y="57"/>
                  </a:lnTo>
                  <a:lnTo>
                    <a:pt x="735" y="192"/>
                  </a:lnTo>
                  <a:lnTo>
                    <a:pt x="789" y="276"/>
                  </a:lnTo>
                  <a:lnTo>
                    <a:pt x="927" y="312"/>
                  </a:lnTo>
                  <a:lnTo>
                    <a:pt x="1014" y="270"/>
                  </a:lnTo>
                  <a:lnTo>
                    <a:pt x="1203" y="249"/>
                  </a:lnTo>
                  <a:lnTo>
                    <a:pt x="1266" y="210"/>
                  </a:lnTo>
                  <a:lnTo>
                    <a:pt x="1467" y="204"/>
                  </a:lnTo>
                  <a:lnTo>
                    <a:pt x="1665" y="276"/>
                  </a:lnTo>
                  <a:lnTo>
                    <a:pt x="1797" y="288"/>
                  </a:lnTo>
                  <a:lnTo>
                    <a:pt x="1890" y="459"/>
                  </a:lnTo>
                  <a:lnTo>
                    <a:pt x="1797" y="495"/>
                  </a:lnTo>
                  <a:lnTo>
                    <a:pt x="1620" y="495"/>
                  </a:lnTo>
                  <a:lnTo>
                    <a:pt x="1581" y="540"/>
                  </a:lnTo>
                  <a:lnTo>
                    <a:pt x="1557" y="663"/>
                  </a:lnTo>
                  <a:lnTo>
                    <a:pt x="1449" y="729"/>
                  </a:lnTo>
                  <a:lnTo>
                    <a:pt x="1344" y="681"/>
                  </a:lnTo>
                  <a:lnTo>
                    <a:pt x="1272" y="564"/>
                  </a:lnTo>
                  <a:lnTo>
                    <a:pt x="996" y="498"/>
                  </a:lnTo>
                  <a:lnTo>
                    <a:pt x="957" y="573"/>
                  </a:lnTo>
                  <a:lnTo>
                    <a:pt x="930" y="648"/>
                  </a:lnTo>
                  <a:lnTo>
                    <a:pt x="915" y="777"/>
                  </a:lnTo>
                  <a:lnTo>
                    <a:pt x="831" y="888"/>
                  </a:lnTo>
                  <a:lnTo>
                    <a:pt x="702" y="756"/>
                  </a:lnTo>
                  <a:lnTo>
                    <a:pt x="633" y="822"/>
                  </a:lnTo>
                  <a:lnTo>
                    <a:pt x="606" y="867"/>
                  </a:lnTo>
                  <a:lnTo>
                    <a:pt x="582" y="897"/>
                  </a:lnTo>
                  <a:lnTo>
                    <a:pt x="564" y="999"/>
                  </a:lnTo>
                  <a:lnTo>
                    <a:pt x="411" y="1035"/>
                  </a:lnTo>
                  <a:lnTo>
                    <a:pt x="318" y="999"/>
                  </a:lnTo>
                  <a:lnTo>
                    <a:pt x="219" y="927"/>
                  </a:lnTo>
                  <a:lnTo>
                    <a:pt x="186" y="729"/>
                  </a:lnTo>
                  <a:lnTo>
                    <a:pt x="117" y="660"/>
                  </a:lnTo>
                  <a:lnTo>
                    <a:pt x="78" y="726"/>
                  </a:lnTo>
                  <a:lnTo>
                    <a:pt x="15" y="702"/>
                  </a:lnTo>
                  <a:lnTo>
                    <a:pt x="0" y="579"/>
                  </a:lnTo>
                  <a:lnTo>
                    <a:pt x="42" y="513"/>
                  </a:lnTo>
                  <a:lnTo>
                    <a:pt x="186" y="480"/>
                  </a:lnTo>
                  <a:lnTo>
                    <a:pt x="225" y="372"/>
                  </a:lnTo>
                  <a:lnTo>
                    <a:pt x="225" y="318"/>
                  </a:lnTo>
                  <a:close/>
                </a:path>
              </a:pathLst>
            </a:custGeom>
            <a:solidFill>
              <a:srgbClr val="CC99FF">
                <a:alpha val="29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2" name="AutoShape 169"/>
            <xdr:cNvSpPr>
              <a:spLocks/>
            </xdr:cNvSpPr>
          </xdr:nvSpPr>
          <xdr:spPr>
            <a:xfrm>
              <a:off x="4973" y="1960"/>
              <a:ext cx="1540" cy="2101"/>
            </a:xfrm>
            <a:custGeom>
              <a:pathLst>
                <a:path h="2100" w="1539">
                  <a:moveTo>
                    <a:pt x="1020" y="102"/>
                  </a:moveTo>
                  <a:lnTo>
                    <a:pt x="1119" y="0"/>
                  </a:lnTo>
                  <a:lnTo>
                    <a:pt x="1206" y="183"/>
                  </a:lnTo>
                  <a:lnTo>
                    <a:pt x="1374" y="330"/>
                  </a:lnTo>
                  <a:lnTo>
                    <a:pt x="1518" y="399"/>
                  </a:lnTo>
                  <a:lnTo>
                    <a:pt x="1494" y="534"/>
                  </a:lnTo>
                  <a:lnTo>
                    <a:pt x="1539" y="654"/>
                  </a:lnTo>
                  <a:lnTo>
                    <a:pt x="1455" y="804"/>
                  </a:lnTo>
                  <a:lnTo>
                    <a:pt x="1446" y="936"/>
                  </a:lnTo>
                  <a:lnTo>
                    <a:pt x="1365" y="1098"/>
                  </a:lnTo>
                  <a:lnTo>
                    <a:pt x="1347" y="1203"/>
                  </a:lnTo>
                  <a:lnTo>
                    <a:pt x="1266" y="1224"/>
                  </a:lnTo>
                  <a:lnTo>
                    <a:pt x="1248" y="1332"/>
                  </a:lnTo>
                  <a:lnTo>
                    <a:pt x="1182" y="1410"/>
                  </a:lnTo>
                  <a:lnTo>
                    <a:pt x="1095" y="1428"/>
                  </a:lnTo>
                  <a:lnTo>
                    <a:pt x="1062" y="1512"/>
                  </a:lnTo>
                  <a:lnTo>
                    <a:pt x="975" y="1536"/>
                  </a:lnTo>
                  <a:lnTo>
                    <a:pt x="789" y="1842"/>
                  </a:lnTo>
                  <a:lnTo>
                    <a:pt x="645" y="2052"/>
                  </a:lnTo>
                  <a:lnTo>
                    <a:pt x="567" y="2100"/>
                  </a:lnTo>
                  <a:lnTo>
                    <a:pt x="417" y="2061"/>
                  </a:lnTo>
                  <a:lnTo>
                    <a:pt x="372" y="1986"/>
                  </a:lnTo>
                  <a:lnTo>
                    <a:pt x="312" y="1848"/>
                  </a:lnTo>
                  <a:lnTo>
                    <a:pt x="165" y="1803"/>
                  </a:lnTo>
                  <a:lnTo>
                    <a:pt x="0" y="1791"/>
                  </a:lnTo>
                  <a:lnTo>
                    <a:pt x="57" y="1662"/>
                  </a:lnTo>
                  <a:lnTo>
                    <a:pt x="123" y="1644"/>
                  </a:lnTo>
                  <a:lnTo>
                    <a:pt x="207" y="1512"/>
                  </a:lnTo>
                  <a:lnTo>
                    <a:pt x="336" y="1365"/>
                  </a:lnTo>
                  <a:lnTo>
                    <a:pt x="372" y="1266"/>
                  </a:lnTo>
                  <a:lnTo>
                    <a:pt x="348" y="1203"/>
                  </a:lnTo>
                  <a:lnTo>
                    <a:pt x="330" y="1074"/>
                  </a:lnTo>
                  <a:lnTo>
                    <a:pt x="411" y="939"/>
                  </a:lnTo>
                  <a:lnTo>
                    <a:pt x="531" y="891"/>
                  </a:lnTo>
                  <a:lnTo>
                    <a:pt x="531" y="888"/>
                  </a:lnTo>
                  <a:lnTo>
                    <a:pt x="516" y="792"/>
                  </a:lnTo>
                  <a:lnTo>
                    <a:pt x="561" y="615"/>
                  </a:lnTo>
                  <a:lnTo>
                    <a:pt x="621" y="534"/>
                  </a:lnTo>
                  <a:lnTo>
                    <a:pt x="768" y="522"/>
                  </a:lnTo>
                  <a:lnTo>
                    <a:pt x="831" y="465"/>
                  </a:lnTo>
                  <a:lnTo>
                    <a:pt x="849" y="336"/>
                  </a:lnTo>
                  <a:lnTo>
                    <a:pt x="867" y="249"/>
                  </a:lnTo>
                  <a:lnTo>
                    <a:pt x="993" y="231"/>
                  </a:lnTo>
                  <a:lnTo>
                    <a:pt x="1020" y="102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3" name="AutoShape 170"/>
            <xdr:cNvSpPr>
              <a:spLocks/>
            </xdr:cNvSpPr>
          </xdr:nvSpPr>
          <xdr:spPr>
            <a:xfrm>
              <a:off x="5622" y="2918"/>
              <a:ext cx="1288" cy="1105"/>
            </a:xfrm>
            <a:custGeom>
              <a:pathLst>
                <a:path h="1104" w="1287">
                  <a:moveTo>
                    <a:pt x="0" y="1104"/>
                  </a:moveTo>
                  <a:lnTo>
                    <a:pt x="336" y="582"/>
                  </a:lnTo>
                  <a:lnTo>
                    <a:pt x="417" y="564"/>
                  </a:lnTo>
                  <a:lnTo>
                    <a:pt x="459" y="483"/>
                  </a:lnTo>
                  <a:lnTo>
                    <a:pt x="546" y="456"/>
                  </a:lnTo>
                  <a:lnTo>
                    <a:pt x="606" y="381"/>
                  </a:lnTo>
                  <a:lnTo>
                    <a:pt x="627" y="270"/>
                  </a:lnTo>
                  <a:lnTo>
                    <a:pt x="708" y="246"/>
                  </a:lnTo>
                  <a:lnTo>
                    <a:pt x="735" y="135"/>
                  </a:lnTo>
                  <a:lnTo>
                    <a:pt x="777" y="42"/>
                  </a:lnTo>
                  <a:lnTo>
                    <a:pt x="936" y="0"/>
                  </a:lnTo>
                  <a:lnTo>
                    <a:pt x="1101" y="18"/>
                  </a:lnTo>
                  <a:lnTo>
                    <a:pt x="1116" y="162"/>
                  </a:lnTo>
                  <a:lnTo>
                    <a:pt x="1170" y="207"/>
                  </a:lnTo>
                  <a:lnTo>
                    <a:pt x="1269" y="189"/>
                  </a:lnTo>
                  <a:lnTo>
                    <a:pt x="1287" y="249"/>
                  </a:lnTo>
                  <a:lnTo>
                    <a:pt x="1239" y="372"/>
                  </a:lnTo>
                  <a:lnTo>
                    <a:pt x="1086" y="411"/>
                  </a:lnTo>
                  <a:lnTo>
                    <a:pt x="1041" y="462"/>
                  </a:lnTo>
                  <a:lnTo>
                    <a:pt x="1023" y="639"/>
                  </a:lnTo>
                  <a:lnTo>
                    <a:pt x="903" y="705"/>
                  </a:lnTo>
                  <a:lnTo>
                    <a:pt x="837" y="690"/>
                  </a:lnTo>
                  <a:lnTo>
                    <a:pt x="798" y="699"/>
                  </a:lnTo>
                  <a:lnTo>
                    <a:pt x="771" y="744"/>
                  </a:lnTo>
                  <a:lnTo>
                    <a:pt x="585" y="705"/>
                  </a:lnTo>
                  <a:lnTo>
                    <a:pt x="480" y="921"/>
                  </a:lnTo>
                  <a:lnTo>
                    <a:pt x="462" y="1038"/>
                  </a:lnTo>
                  <a:lnTo>
                    <a:pt x="258" y="1041"/>
                  </a:lnTo>
                  <a:lnTo>
                    <a:pt x="204" y="1074"/>
                  </a:lnTo>
                  <a:lnTo>
                    <a:pt x="0" y="1104"/>
                  </a:lnTo>
                  <a:close/>
                </a:path>
              </a:pathLst>
            </a:custGeom>
            <a:solidFill>
              <a:srgbClr val="FFCC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4" name="AutoShape 171"/>
            <xdr:cNvSpPr>
              <a:spLocks/>
            </xdr:cNvSpPr>
          </xdr:nvSpPr>
          <xdr:spPr>
            <a:xfrm>
              <a:off x="6072" y="3296"/>
              <a:ext cx="1017" cy="916"/>
            </a:xfrm>
            <a:custGeom>
              <a:pathLst>
                <a:path h="915" w="1017">
                  <a:moveTo>
                    <a:pt x="21" y="546"/>
                  </a:moveTo>
                  <a:lnTo>
                    <a:pt x="126" y="336"/>
                  </a:lnTo>
                  <a:lnTo>
                    <a:pt x="315" y="369"/>
                  </a:lnTo>
                  <a:lnTo>
                    <a:pt x="336" y="330"/>
                  </a:lnTo>
                  <a:lnTo>
                    <a:pt x="378" y="315"/>
                  </a:lnTo>
                  <a:lnTo>
                    <a:pt x="438" y="336"/>
                  </a:lnTo>
                  <a:lnTo>
                    <a:pt x="564" y="267"/>
                  </a:lnTo>
                  <a:lnTo>
                    <a:pt x="585" y="90"/>
                  </a:lnTo>
                  <a:lnTo>
                    <a:pt x="621" y="39"/>
                  </a:lnTo>
                  <a:lnTo>
                    <a:pt x="768" y="0"/>
                  </a:lnTo>
                  <a:lnTo>
                    <a:pt x="1002" y="297"/>
                  </a:lnTo>
                  <a:lnTo>
                    <a:pt x="1017" y="378"/>
                  </a:lnTo>
                  <a:lnTo>
                    <a:pt x="933" y="501"/>
                  </a:lnTo>
                  <a:lnTo>
                    <a:pt x="876" y="642"/>
                  </a:lnTo>
                  <a:lnTo>
                    <a:pt x="783" y="696"/>
                  </a:lnTo>
                  <a:lnTo>
                    <a:pt x="738" y="741"/>
                  </a:lnTo>
                  <a:lnTo>
                    <a:pt x="546" y="897"/>
                  </a:lnTo>
                  <a:lnTo>
                    <a:pt x="426" y="915"/>
                  </a:lnTo>
                  <a:lnTo>
                    <a:pt x="330" y="750"/>
                  </a:lnTo>
                  <a:lnTo>
                    <a:pt x="195" y="726"/>
                  </a:lnTo>
                  <a:lnTo>
                    <a:pt x="0" y="669"/>
                  </a:lnTo>
                  <a:lnTo>
                    <a:pt x="21" y="546"/>
                  </a:lnTo>
                  <a:close/>
                </a:path>
              </a:pathLst>
            </a:custGeom>
            <a:solidFill>
              <a:srgbClr val="CCFF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5" name="AutoShape 172"/>
            <xdr:cNvSpPr>
              <a:spLocks/>
            </xdr:cNvSpPr>
          </xdr:nvSpPr>
          <xdr:spPr>
            <a:xfrm>
              <a:off x="5959" y="4065"/>
              <a:ext cx="1762" cy="863"/>
            </a:xfrm>
            <a:custGeom>
              <a:pathLst>
                <a:path h="864" w="1761">
                  <a:moveTo>
                    <a:pt x="99" y="411"/>
                  </a:moveTo>
                  <a:lnTo>
                    <a:pt x="207" y="345"/>
                  </a:lnTo>
                  <a:lnTo>
                    <a:pt x="234" y="225"/>
                  </a:lnTo>
                  <a:lnTo>
                    <a:pt x="264" y="180"/>
                  </a:lnTo>
                  <a:lnTo>
                    <a:pt x="450" y="186"/>
                  </a:lnTo>
                  <a:lnTo>
                    <a:pt x="540" y="144"/>
                  </a:lnTo>
                  <a:lnTo>
                    <a:pt x="678" y="114"/>
                  </a:lnTo>
                  <a:lnTo>
                    <a:pt x="828" y="0"/>
                  </a:lnTo>
                  <a:lnTo>
                    <a:pt x="849" y="180"/>
                  </a:lnTo>
                  <a:lnTo>
                    <a:pt x="912" y="204"/>
                  </a:lnTo>
                  <a:lnTo>
                    <a:pt x="1143" y="165"/>
                  </a:lnTo>
                  <a:lnTo>
                    <a:pt x="1185" y="126"/>
                  </a:lnTo>
                  <a:lnTo>
                    <a:pt x="1224" y="123"/>
                  </a:lnTo>
                  <a:lnTo>
                    <a:pt x="1272" y="159"/>
                  </a:lnTo>
                  <a:lnTo>
                    <a:pt x="1431" y="39"/>
                  </a:lnTo>
                  <a:lnTo>
                    <a:pt x="1593" y="45"/>
                  </a:lnTo>
                  <a:lnTo>
                    <a:pt x="1614" y="159"/>
                  </a:lnTo>
                  <a:lnTo>
                    <a:pt x="1455" y="189"/>
                  </a:lnTo>
                  <a:lnTo>
                    <a:pt x="1431" y="267"/>
                  </a:lnTo>
                  <a:lnTo>
                    <a:pt x="1266" y="270"/>
                  </a:lnTo>
                  <a:lnTo>
                    <a:pt x="1185" y="324"/>
                  </a:lnTo>
                  <a:lnTo>
                    <a:pt x="1161" y="408"/>
                  </a:lnTo>
                  <a:lnTo>
                    <a:pt x="1224" y="411"/>
                  </a:lnTo>
                  <a:lnTo>
                    <a:pt x="1248" y="345"/>
                  </a:lnTo>
                  <a:lnTo>
                    <a:pt x="1287" y="369"/>
                  </a:lnTo>
                  <a:lnTo>
                    <a:pt x="1290" y="417"/>
                  </a:lnTo>
                  <a:lnTo>
                    <a:pt x="1383" y="372"/>
                  </a:lnTo>
                  <a:lnTo>
                    <a:pt x="1407" y="366"/>
                  </a:lnTo>
                  <a:lnTo>
                    <a:pt x="1491" y="330"/>
                  </a:lnTo>
                  <a:lnTo>
                    <a:pt x="1557" y="252"/>
                  </a:lnTo>
                  <a:lnTo>
                    <a:pt x="1596" y="330"/>
                  </a:lnTo>
                  <a:lnTo>
                    <a:pt x="1662" y="249"/>
                  </a:lnTo>
                  <a:lnTo>
                    <a:pt x="1743" y="336"/>
                  </a:lnTo>
                  <a:lnTo>
                    <a:pt x="1761" y="333"/>
                  </a:lnTo>
                  <a:lnTo>
                    <a:pt x="1746" y="414"/>
                  </a:lnTo>
                  <a:lnTo>
                    <a:pt x="1650" y="417"/>
                  </a:lnTo>
                  <a:lnTo>
                    <a:pt x="1596" y="477"/>
                  </a:lnTo>
                  <a:lnTo>
                    <a:pt x="1506" y="456"/>
                  </a:lnTo>
                  <a:lnTo>
                    <a:pt x="1497" y="489"/>
                  </a:lnTo>
                  <a:lnTo>
                    <a:pt x="1455" y="534"/>
                  </a:lnTo>
                  <a:lnTo>
                    <a:pt x="1407" y="492"/>
                  </a:lnTo>
                  <a:lnTo>
                    <a:pt x="1347" y="474"/>
                  </a:lnTo>
                  <a:lnTo>
                    <a:pt x="1290" y="492"/>
                  </a:lnTo>
                  <a:lnTo>
                    <a:pt x="1269" y="576"/>
                  </a:lnTo>
                  <a:lnTo>
                    <a:pt x="1224" y="519"/>
                  </a:lnTo>
                  <a:lnTo>
                    <a:pt x="1227" y="495"/>
                  </a:lnTo>
                  <a:lnTo>
                    <a:pt x="1134" y="495"/>
                  </a:lnTo>
                  <a:lnTo>
                    <a:pt x="1041" y="513"/>
                  </a:lnTo>
                  <a:lnTo>
                    <a:pt x="990" y="591"/>
                  </a:lnTo>
                  <a:lnTo>
                    <a:pt x="954" y="750"/>
                  </a:lnTo>
                  <a:lnTo>
                    <a:pt x="849" y="801"/>
                  </a:lnTo>
                  <a:lnTo>
                    <a:pt x="792" y="807"/>
                  </a:lnTo>
                  <a:lnTo>
                    <a:pt x="801" y="744"/>
                  </a:lnTo>
                  <a:lnTo>
                    <a:pt x="891" y="699"/>
                  </a:lnTo>
                  <a:lnTo>
                    <a:pt x="894" y="606"/>
                  </a:lnTo>
                  <a:lnTo>
                    <a:pt x="765" y="660"/>
                  </a:lnTo>
                  <a:lnTo>
                    <a:pt x="726" y="621"/>
                  </a:lnTo>
                  <a:lnTo>
                    <a:pt x="768" y="576"/>
                  </a:lnTo>
                  <a:lnTo>
                    <a:pt x="771" y="495"/>
                  </a:lnTo>
                  <a:lnTo>
                    <a:pt x="747" y="441"/>
                  </a:lnTo>
                  <a:lnTo>
                    <a:pt x="726" y="456"/>
                  </a:lnTo>
                  <a:lnTo>
                    <a:pt x="729" y="576"/>
                  </a:lnTo>
                  <a:lnTo>
                    <a:pt x="660" y="600"/>
                  </a:lnTo>
                  <a:lnTo>
                    <a:pt x="639" y="648"/>
                  </a:lnTo>
                  <a:lnTo>
                    <a:pt x="525" y="699"/>
                  </a:lnTo>
                  <a:lnTo>
                    <a:pt x="492" y="864"/>
                  </a:lnTo>
                  <a:lnTo>
                    <a:pt x="264" y="576"/>
                  </a:lnTo>
                  <a:lnTo>
                    <a:pt x="0" y="582"/>
                  </a:lnTo>
                  <a:lnTo>
                    <a:pt x="3" y="372"/>
                  </a:lnTo>
                  <a:lnTo>
                    <a:pt x="99" y="411"/>
                  </a:lnTo>
                  <a:close/>
                </a:path>
              </a:pathLst>
            </a:custGeom>
            <a:solidFill>
              <a:srgbClr val="CCFF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6" name="AutoShape 173"/>
            <xdr:cNvSpPr>
              <a:spLocks/>
            </xdr:cNvSpPr>
          </xdr:nvSpPr>
          <xdr:spPr>
            <a:xfrm>
              <a:off x="7045" y="3817"/>
              <a:ext cx="11" cy="8"/>
            </a:xfrm>
            <a:custGeom>
              <a:pathLst>
                <a:path h="9" w="12">
                  <a:moveTo>
                    <a:pt x="0" y="0"/>
                  </a:moveTo>
                  <a:cubicBezTo>
                    <a:pt x="4" y="3"/>
                    <a:pt x="12" y="9"/>
                    <a:pt x="12" y="9"/>
                  </a:cubicBezTo>
                  <a:cubicBezTo>
                    <a:pt x="12" y="9"/>
                    <a:pt x="4" y="3"/>
                    <a:pt x="0" y="0"/>
                  </a:cubicBez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7" name="AutoShape 174"/>
            <xdr:cNvSpPr>
              <a:spLocks/>
            </xdr:cNvSpPr>
          </xdr:nvSpPr>
          <xdr:spPr>
            <a:xfrm>
              <a:off x="6779" y="3670"/>
              <a:ext cx="1102" cy="601"/>
            </a:xfrm>
            <a:custGeom>
              <a:pathLst>
                <a:path h="600" w="1101">
                  <a:moveTo>
                    <a:pt x="222" y="126"/>
                  </a:moveTo>
                  <a:lnTo>
                    <a:pt x="354" y="165"/>
                  </a:lnTo>
                  <a:lnTo>
                    <a:pt x="435" y="126"/>
                  </a:lnTo>
                  <a:lnTo>
                    <a:pt x="537" y="105"/>
                  </a:lnTo>
                  <a:lnTo>
                    <a:pt x="600" y="66"/>
                  </a:lnTo>
                  <a:lnTo>
                    <a:pt x="750" y="63"/>
                  </a:lnTo>
                  <a:lnTo>
                    <a:pt x="807" y="0"/>
                  </a:lnTo>
                  <a:lnTo>
                    <a:pt x="933" y="285"/>
                  </a:lnTo>
                  <a:lnTo>
                    <a:pt x="1014" y="312"/>
                  </a:lnTo>
                  <a:lnTo>
                    <a:pt x="1014" y="396"/>
                  </a:lnTo>
                  <a:lnTo>
                    <a:pt x="1101" y="531"/>
                  </a:lnTo>
                  <a:lnTo>
                    <a:pt x="1050" y="579"/>
                  </a:lnTo>
                  <a:lnTo>
                    <a:pt x="981" y="597"/>
                  </a:lnTo>
                  <a:lnTo>
                    <a:pt x="891" y="558"/>
                  </a:lnTo>
                  <a:lnTo>
                    <a:pt x="792" y="558"/>
                  </a:lnTo>
                  <a:lnTo>
                    <a:pt x="771" y="432"/>
                  </a:lnTo>
                  <a:lnTo>
                    <a:pt x="606" y="435"/>
                  </a:lnTo>
                  <a:lnTo>
                    <a:pt x="441" y="558"/>
                  </a:lnTo>
                  <a:lnTo>
                    <a:pt x="396" y="513"/>
                  </a:lnTo>
                  <a:lnTo>
                    <a:pt x="354" y="513"/>
                  </a:lnTo>
                  <a:lnTo>
                    <a:pt x="309" y="564"/>
                  </a:lnTo>
                  <a:lnTo>
                    <a:pt x="90" y="600"/>
                  </a:lnTo>
                  <a:lnTo>
                    <a:pt x="24" y="588"/>
                  </a:lnTo>
                  <a:lnTo>
                    <a:pt x="0" y="390"/>
                  </a:lnTo>
                  <a:lnTo>
                    <a:pt x="66" y="333"/>
                  </a:lnTo>
                  <a:lnTo>
                    <a:pt x="171" y="261"/>
                  </a:lnTo>
                  <a:lnTo>
                    <a:pt x="222" y="126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8" name="AutoShape 175"/>
            <xdr:cNvSpPr>
              <a:spLocks/>
            </xdr:cNvSpPr>
          </xdr:nvSpPr>
          <xdr:spPr>
            <a:xfrm>
              <a:off x="7656" y="3666"/>
              <a:ext cx="625" cy="534"/>
            </a:xfrm>
            <a:custGeom>
              <a:pathLst>
                <a:path h="534" w="624">
                  <a:moveTo>
                    <a:pt x="0" y="144"/>
                  </a:moveTo>
                  <a:lnTo>
                    <a:pt x="168" y="0"/>
                  </a:lnTo>
                  <a:lnTo>
                    <a:pt x="393" y="63"/>
                  </a:lnTo>
                  <a:lnTo>
                    <a:pt x="579" y="63"/>
                  </a:lnTo>
                  <a:lnTo>
                    <a:pt x="603" y="105"/>
                  </a:lnTo>
                  <a:lnTo>
                    <a:pt x="576" y="210"/>
                  </a:lnTo>
                  <a:lnTo>
                    <a:pt x="624" y="348"/>
                  </a:lnTo>
                  <a:lnTo>
                    <a:pt x="432" y="450"/>
                  </a:lnTo>
                  <a:lnTo>
                    <a:pt x="330" y="474"/>
                  </a:lnTo>
                  <a:lnTo>
                    <a:pt x="228" y="441"/>
                  </a:lnTo>
                  <a:lnTo>
                    <a:pt x="222" y="534"/>
                  </a:lnTo>
                  <a:lnTo>
                    <a:pt x="138" y="393"/>
                  </a:lnTo>
                  <a:lnTo>
                    <a:pt x="141" y="312"/>
                  </a:lnTo>
                  <a:lnTo>
                    <a:pt x="60" y="294"/>
                  </a:lnTo>
                  <a:lnTo>
                    <a:pt x="0" y="144"/>
                  </a:lnTo>
                  <a:close/>
                </a:path>
              </a:pathLst>
            </a:custGeom>
            <a:solidFill>
              <a:srgbClr val="FFCC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9" name="AutoShape 176"/>
            <xdr:cNvSpPr>
              <a:spLocks/>
            </xdr:cNvSpPr>
          </xdr:nvSpPr>
          <xdr:spPr>
            <a:xfrm>
              <a:off x="7505" y="2565"/>
              <a:ext cx="1398" cy="1458"/>
            </a:xfrm>
            <a:custGeom>
              <a:pathLst>
                <a:path h="1458" w="1398">
                  <a:moveTo>
                    <a:pt x="27" y="144"/>
                  </a:moveTo>
                  <a:lnTo>
                    <a:pt x="36" y="144"/>
                  </a:lnTo>
                  <a:lnTo>
                    <a:pt x="213" y="39"/>
                  </a:lnTo>
                  <a:lnTo>
                    <a:pt x="510" y="45"/>
                  </a:lnTo>
                  <a:lnTo>
                    <a:pt x="624" y="66"/>
                  </a:lnTo>
                  <a:lnTo>
                    <a:pt x="738" y="66"/>
                  </a:lnTo>
                  <a:lnTo>
                    <a:pt x="804" y="0"/>
                  </a:lnTo>
                  <a:lnTo>
                    <a:pt x="855" y="24"/>
                  </a:lnTo>
                  <a:lnTo>
                    <a:pt x="951" y="102"/>
                  </a:lnTo>
                  <a:lnTo>
                    <a:pt x="1041" y="123"/>
                  </a:lnTo>
                  <a:lnTo>
                    <a:pt x="1104" y="276"/>
                  </a:lnTo>
                  <a:lnTo>
                    <a:pt x="1185" y="381"/>
                  </a:lnTo>
                  <a:lnTo>
                    <a:pt x="1065" y="399"/>
                  </a:lnTo>
                  <a:lnTo>
                    <a:pt x="1083" y="543"/>
                  </a:lnTo>
                  <a:lnTo>
                    <a:pt x="1167" y="648"/>
                  </a:lnTo>
                  <a:lnTo>
                    <a:pt x="1269" y="705"/>
                  </a:lnTo>
                  <a:lnTo>
                    <a:pt x="1224" y="765"/>
                  </a:lnTo>
                  <a:lnTo>
                    <a:pt x="1371" y="810"/>
                  </a:lnTo>
                  <a:lnTo>
                    <a:pt x="1266" y="873"/>
                  </a:lnTo>
                  <a:lnTo>
                    <a:pt x="1398" y="951"/>
                  </a:lnTo>
                  <a:lnTo>
                    <a:pt x="1284" y="1020"/>
                  </a:lnTo>
                  <a:lnTo>
                    <a:pt x="1185" y="1227"/>
                  </a:lnTo>
                  <a:lnTo>
                    <a:pt x="1065" y="1308"/>
                  </a:lnTo>
                  <a:lnTo>
                    <a:pt x="1002" y="1332"/>
                  </a:lnTo>
                  <a:lnTo>
                    <a:pt x="975" y="1287"/>
                  </a:lnTo>
                  <a:lnTo>
                    <a:pt x="999" y="1227"/>
                  </a:lnTo>
                  <a:lnTo>
                    <a:pt x="996" y="1167"/>
                  </a:lnTo>
                  <a:lnTo>
                    <a:pt x="1023" y="1083"/>
                  </a:lnTo>
                  <a:lnTo>
                    <a:pt x="1017" y="1017"/>
                  </a:lnTo>
                  <a:lnTo>
                    <a:pt x="1044" y="951"/>
                  </a:lnTo>
                  <a:lnTo>
                    <a:pt x="981" y="972"/>
                  </a:lnTo>
                  <a:lnTo>
                    <a:pt x="939" y="1035"/>
                  </a:lnTo>
                  <a:lnTo>
                    <a:pt x="930" y="1170"/>
                  </a:lnTo>
                  <a:lnTo>
                    <a:pt x="873" y="1167"/>
                  </a:lnTo>
                  <a:lnTo>
                    <a:pt x="876" y="1272"/>
                  </a:lnTo>
                  <a:lnTo>
                    <a:pt x="924" y="1377"/>
                  </a:lnTo>
                  <a:lnTo>
                    <a:pt x="1005" y="1392"/>
                  </a:lnTo>
                  <a:lnTo>
                    <a:pt x="999" y="1434"/>
                  </a:lnTo>
                  <a:lnTo>
                    <a:pt x="945" y="1437"/>
                  </a:lnTo>
                  <a:lnTo>
                    <a:pt x="879" y="1458"/>
                  </a:lnTo>
                  <a:lnTo>
                    <a:pt x="747" y="1458"/>
                  </a:lnTo>
                  <a:lnTo>
                    <a:pt x="771" y="1446"/>
                  </a:lnTo>
                  <a:lnTo>
                    <a:pt x="726" y="1311"/>
                  </a:lnTo>
                  <a:lnTo>
                    <a:pt x="750" y="1209"/>
                  </a:lnTo>
                  <a:lnTo>
                    <a:pt x="735" y="1167"/>
                  </a:lnTo>
                  <a:lnTo>
                    <a:pt x="531" y="1158"/>
                  </a:lnTo>
                  <a:lnTo>
                    <a:pt x="309" y="1104"/>
                  </a:lnTo>
                  <a:lnTo>
                    <a:pt x="420" y="828"/>
                  </a:lnTo>
                  <a:lnTo>
                    <a:pt x="357" y="774"/>
                  </a:lnTo>
                  <a:lnTo>
                    <a:pt x="210" y="753"/>
                  </a:lnTo>
                  <a:lnTo>
                    <a:pt x="90" y="630"/>
                  </a:lnTo>
                  <a:lnTo>
                    <a:pt x="27" y="600"/>
                  </a:lnTo>
                  <a:lnTo>
                    <a:pt x="60" y="477"/>
                  </a:lnTo>
                  <a:lnTo>
                    <a:pt x="27" y="396"/>
                  </a:lnTo>
                  <a:lnTo>
                    <a:pt x="0" y="267"/>
                  </a:lnTo>
                  <a:lnTo>
                    <a:pt x="27" y="144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0" name="AutoShape 177"/>
            <xdr:cNvSpPr>
              <a:spLocks/>
            </xdr:cNvSpPr>
          </xdr:nvSpPr>
          <xdr:spPr>
            <a:xfrm>
              <a:off x="7382" y="1399"/>
              <a:ext cx="1307" cy="1288"/>
            </a:xfrm>
            <a:custGeom>
              <a:pathLst>
                <a:path h="1287" w="1308">
                  <a:moveTo>
                    <a:pt x="0" y="669"/>
                  </a:moveTo>
                  <a:lnTo>
                    <a:pt x="63" y="471"/>
                  </a:lnTo>
                  <a:lnTo>
                    <a:pt x="171" y="501"/>
                  </a:lnTo>
                  <a:lnTo>
                    <a:pt x="231" y="465"/>
                  </a:lnTo>
                  <a:lnTo>
                    <a:pt x="378" y="468"/>
                  </a:lnTo>
                  <a:lnTo>
                    <a:pt x="636" y="402"/>
                  </a:lnTo>
                  <a:lnTo>
                    <a:pt x="726" y="333"/>
                  </a:lnTo>
                  <a:lnTo>
                    <a:pt x="858" y="315"/>
                  </a:lnTo>
                  <a:lnTo>
                    <a:pt x="852" y="267"/>
                  </a:lnTo>
                  <a:lnTo>
                    <a:pt x="786" y="168"/>
                  </a:lnTo>
                  <a:lnTo>
                    <a:pt x="828" y="3"/>
                  </a:lnTo>
                  <a:lnTo>
                    <a:pt x="933" y="0"/>
                  </a:lnTo>
                  <a:lnTo>
                    <a:pt x="1044" y="393"/>
                  </a:lnTo>
                  <a:lnTo>
                    <a:pt x="1101" y="513"/>
                  </a:lnTo>
                  <a:lnTo>
                    <a:pt x="1254" y="636"/>
                  </a:lnTo>
                  <a:lnTo>
                    <a:pt x="1308" y="771"/>
                  </a:lnTo>
                  <a:lnTo>
                    <a:pt x="1308" y="1005"/>
                  </a:lnTo>
                  <a:lnTo>
                    <a:pt x="1200" y="1065"/>
                  </a:lnTo>
                  <a:lnTo>
                    <a:pt x="1167" y="1287"/>
                  </a:lnTo>
                  <a:lnTo>
                    <a:pt x="1080" y="1275"/>
                  </a:lnTo>
                  <a:lnTo>
                    <a:pt x="987" y="1197"/>
                  </a:lnTo>
                  <a:lnTo>
                    <a:pt x="936" y="1161"/>
                  </a:lnTo>
                  <a:lnTo>
                    <a:pt x="861" y="1233"/>
                  </a:lnTo>
                  <a:lnTo>
                    <a:pt x="732" y="1233"/>
                  </a:lnTo>
                  <a:lnTo>
                    <a:pt x="627" y="1209"/>
                  </a:lnTo>
                  <a:lnTo>
                    <a:pt x="477" y="1209"/>
                  </a:lnTo>
                  <a:lnTo>
                    <a:pt x="441" y="1029"/>
                  </a:lnTo>
                  <a:lnTo>
                    <a:pt x="366" y="999"/>
                  </a:lnTo>
                  <a:lnTo>
                    <a:pt x="171" y="1083"/>
                  </a:lnTo>
                  <a:lnTo>
                    <a:pt x="162" y="981"/>
                  </a:lnTo>
                  <a:lnTo>
                    <a:pt x="0" y="669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1" name="AutoShape 178"/>
            <xdr:cNvSpPr>
              <a:spLocks/>
            </xdr:cNvSpPr>
          </xdr:nvSpPr>
          <xdr:spPr>
            <a:xfrm>
              <a:off x="7212" y="1296"/>
              <a:ext cx="1025" cy="607"/>
            </a:xfrm>
            <a:custGeom>
              <a:pathLst>
                <a:path h="607" w="1026">
                  <a:moveTo>
                    <a:pt x="147" y="45"/>
                  </a:moveTo>
                  <a:lnTo>
                    <a:pt x="234" y="6"/>
                  </a:lnTo>
                  <a:lnTo>
                    <a:pt x="324" y="66"/>
                  </a:lnTo>
                  <a:lnTo>
                    <a:pt x="408" y="63"/>
                  </a:lnTo>
                  <a:lnTo>
                    <a:pt x="495" y="39"/>
                  </a:lnTo>
                  <a:lnTo>
                    <a:pt x="588" y="0"/>
                  </a:lnTo>
                  <a:lnTo>
                    <a:pt x="663" y="45"/>
                  </a:lnTo>
                  <a:lnTo>
                    <a:pt x="795" y="42"/>
                  </a:lnTo>
                  <a:lnTo>
                    <a:pt x="810" y="51"/>
                  </a:lnTo>
                  <a:lnTo>
                    <a:pt x="867" y="63"/>
                  </a:lnTo>
                  <a:lnTo>
                    <a:pt x="996" y="102"/>
                  </a:lnTo>
                  <a:lnTo>
                    <a:pt x="960" y="270"/>
                  </a:lnTo>
                  <a:lnTo>
                    <a:pt x="1026" y="372"/>
                  </a:lnTo>
                  <a:lnTo>
                    <a:pt x="1026" y="414"/>
                  </a:lnTo>
                  <a:lnTo>
                    <a:pt x="900" y="432"/>
                  </a:lnTo>
                  <a:lnTo>
                    <a:pt x="810" y="504"/>
                  </a:lnTo>
                  <a:lnTo>
                    <a:pt x="546" y="570"/>
                  </a:lnTo>
                  <a:lnTo>
                    <a:pt x="393" y="570"/>
                  </a:lnTo>
                  <a:lnTo>
                    <a:pt x="333" y="600"/>
                  </a:lnTo>
                  <a:cubicBezTo>
                    <a:pt x="317" y="607"/>
                    <a:pt x="247" y="565"/>
                    <a:pt x="231" y="573"/>
                  </a:cubicBezTo>
                  <a:lnTo>
                    <a:pt x="153" y="279"/>
                  </a:lnTo>
                  <a:lnTo>
                    <a:pt x="51" y="228"/>
                  </a:lnTo>
                  <a:lnTo>
                    <a:pt x="0" y="147"/>
                  </a:lnTo>
                  <a:lnTo>
                    <a:pt x="147" y="45"/>
                  </a:lnTo>
                  <a:close/>
                </a:path>
              </a:pathLst>
            </a:custGeom>
            <a:solidFill>
              <a:srgbClr val="FF9966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2" name="AutoShape 179"/>
            <xdr:cNvSpPr>
              <a:spLocks/>
            </xdr:cNvSpPr>
          </xdr:nvSpPr>
          <xdr:spPr>
            <a:xfrm>
              <a:off x="8316" y="1065"/>
              <a:ext cx="830" cy="1372"/>
            </a:xfrm>
            <a:custGeom>
              <a:pathLst>
                <a:path h="1371" w="831">
                  <a:moveTo>
                    <a:pt x="120" y="213"/>
                  </a:moveTo>
                  <a:lnTo>
                    <a:pt x="237" y="66"/>
                  </a:lnTo>
                  <a:lnTo>
                    <a:pt x="312" y="0"/>
                  </a:lnTo>
                  <a:lnTo>
                    <a:pt x="420" y="45"/>
                  </a:lnTo>
                  <a:lnTo>
                    <a:pt x="480" y="147"/>
                  </a:lnTo>
                  <a:lnTo>
                    <a:pt x="519" y="336"/>
                  </a:lnTo>
                  <a:lnTo>
                    <a:pt x="651" y="447"/>
                  </a:lnTo>
                  <a:lnTo>
                    <a:pt x="813" y="546"/>
                  </a:lnTo>
                  <a:lnTo>
                    <a:pt x="831" y="714"/>
                  </a:lnTo>
                  <a:lnTo>
                    <a:pt x="729" y="834"/>
                  </a:lnTo>
                  <a:lnTo>
                    <a:pt x="810" y="918"/>
                  </a:lnTo>
                  <a:lnTo>
                    <a:pt x="813" y="1107"/>
                  </a:lnTo>
                  <a:lnTo>
                    <a:pt x="771" y="1248"/>
                  </a:lnTo>
                  <a:lnTo>
                    <a:pt x="636" y="1320"/>
                  </a:lnTo>
                  <a:lnTo>
                    <a:pt x="459" y="1371"/>
                  </a:lnTo>
                  <a:lnTo>
                    <a:pt x="375" y="1338"/>
                  </a:lnTo>
                  <a:lnTo>
                    <a:pt x="369" y="1092"/>
                  </a:lnTo>
                  <a:lnTo>
                    <a:pt x="321" y="969"/>
                  </a:lnTo>
                  <a:lnTo>
                    <a:pt x="168" y="849"/>
                  </a:lnTo>
                  <a:lnTo>
                    <a:pt x="108" y="714"/>
                  </a:lnTo>
                  <a:lnTo>
                    <a:pt x="0" y="333"/>
                  </a:lnTo>
                  <a:lnTo>
                    <a:pt x="120" y="213"/>
                  </a:lnTo>
                  <a:close/>
                </a:path>
              </a:pathLst>
            </a:custGeom>
            <a:solidFill>
              <a:srgbClr val="FFFF66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3" name="AutoShape 180"/>
            <xdr:cNvSpPr>
              <a:spLocks/>
            </xdr:cNvSpPr>
          </xdr:nvSpPr>
          <xdr:spPr>
            <a:xfrm>
              <a:off x="8793" y="1086"/>
              <a:ext cx="1787" cy="1502"/>
            </a:xfrm>
            <a:custGeom>
              <a:pathLst>
                <a:path h="1503" w="1788">
                  <a:moveTo>
                    <a:pt x="39" y="315"/>
                  </a:moveTo>
                  <a:lnTo>
                    <a:pt x="0" y="126"/>
                  </a:lnTo>
                  <a:lnTo>
                    <a:pt x="165" y="24"/>
                  </a:lnTo>
                  <a:lnTo>
                    <a:pt x="249" y="24"/>
                  </a:lnTo>
                  <a:lnTo>
                    <a:pt x="294" y="66"/>
                  </a:lnTo>
                  <a:lnTo>
                    <a:pt x="360" y="63"/>
                  </a:lnTo>
                  <a:lnTo>
                    <a:pt x="372" y="0"/>
                  </a:lnTo>
                  <a:lnTo>
                    <a:pt x="435" y="3"/>
                  </a:lnTo>
                  <a:lnTo>
                    <a:pt x="537" y="21"/>
                  </a:lnTo>
                  <a:lnTo>
                    <a:pt x="582" y="192"/>
                  </a:lnTo>
                  <a:lnTo>
                    <a:pt x="957" y="318"/>
                  </a:lnTo>
                  <a:lnTo>
                    <a:pt x="1041" y="402"/>
                  </a:lnTo>
                  <a:lnTo>
                    <a:pt x="1197" y="402"/>
                  </a:lnTo>
                  <a:lnTo>
                    <a:pt x="1320" y="423"/>
                  </a:lnTo>
                  <a:lnTo>
                    <a:pt x="1410" y="462"/>
                  </a:lnTo>
                  <a:lnTo>
                    <a:pt x="1500" y="396"/>
                  </a:lnTo>
                  <a:lnTo>
                    <a:pt x="1560" y="396"/>
                  </a:lnTo>
                  <a:lnTo>
                    <a:pt x="1788" y="684"/>
                  </a:lnTo>
                  <a:lnTo>
                    <a:pt x="1707" y="852"/>
                  </a:lnTo>
                  <a:lnTo>
                    <a:pt x="1626" y="912"/>
                  </a:lnTo>
                  <a:lnTo>
                    <a:pt x="1473" y="1059"/>
                  </a:lnTo>
                  <a:lnTo>
                    <a:pt x="1398" y="1164"/>
                  </a:lnTo>
                  <a:lnTo>
                    <a:pt x="1290" y="1167"/>
                  </a:lnTo>
                  <a:lnTo>
                    <a:pt x="1215" y="1221"/>
                  </a:lnTo>
                  <a:lnTo>
                    <a:pt x="1146" y="1314"/>
                  </a:lnTo>
                  <a:lnTo>
                    <a:pt x="1062" y="1227"/>
                  </a:lnTo>
                  <a:lnTo>
                    <a:pt x="894" y="1227"/>
                  </a:lnTo>
                  <a:lnTo>
                    <a:pt x="840" y="1347"/>
                  </a:lnTo>
                  <a:lnTo>
                    <a:pt x="651" y="1440"/>
                  </a:lnTo>
                  <a:lnTo>
                    <a:pt x="585" y="1503"/>
                  </a:lnTo>
                  <a:lnTo>
                    <a:pt x="462" y="1476"/>
                  </a:lnTo>
                  <a:cubicBezTo>
                    <a:pt x="461" y="1478"/>
                    <a:pt x="422" y="1370"/>
                    <a:pt x="414" y="1356"/>
                  </a:cubicBezTo>
                  <a:lnTo>
                    <a:pt x="294" y="1233"/>
                  </a:lnTo>
                  <a:lnTo>
                    <a:pt x="336" y="1089"/>
                  </a:lnTo>
                  <a:lnTo>
                    <a:pt x="330" y="894"/>
                  </a:lnTo>
                  <a:lnTo>
                    <a:pt x="249" y="813"/>
                  </a:lnTo>
                  <a:lnTo>
                    <a:pt x="354" y="690"/>
                  </a:lnTo>
                  <a:lnTo>
                    <a:pt x="333" y="528"/>
                  </a:lnTo>
                  <a:lnTo>
                    <a:pt x="174" y="429"/>
                  </a:lnTo>
                  <a:lnTo>
                    <a:pt x="39" y="315"/>
                  </a:lnTo>
                  <a:close/>
                </a:path>
              </a:pathLst>
            </a:custGeom>
            <a:solidFill>
              <a:srgbClr val="CCFF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4" name="AutoShape 181"/>
            <xdr:cNvSpPr>
              <a:spLocks/>
            </xdr:cNvSpPr>
          </xdr:nvSpPr>
          <xdr:spPr>
            <a:xfrm>
              <a:off x="8544" y="2397"/>
              <a:ext cx="707" cy="1395"/>
            </a:xfrm>
            <a:custGeom>
              <a:pathLst>
                <a:path h="1395" w="708">
                  <a:moveTo>
                    <a:pt x="66" y="441"/>
                  </a:moveTo>
                  <a:lnTo>
                    <a:pt x="0" y="288"/>
                  </a:lnTo>
                  <a:lnTo>
                    <a:pt x="39" y="63"/>
                  </a:lnTo>
                  <a:lnTo>
                    <a:pt x="153" y="0"/>
                  </a:lnTo>
                  <a:lnTo>
                    <a:pt x="231" y="48"/>
                  </a:lnTo>
                  <a:lnTo>
                    <a:pt x="288" y="162"/>
                  </a:lnTo>
                  <a:lnTo>
                    <a:pt x="378" y="255"/>
                  </a:lnTo>
                  <a:lnTo>
                    <a:pt x="420" y="333"/>
                  </a:lnTo>
                  <a:lnTo>
                    <a:pt x="507" y="381"/>
                  </a:lnTo>
                  <a:lnTo>
                    <a:pt x="648" y="414"/>
                  </a:lnTo>
                  <a:lnTo>
                    <a:pt x="663" y="618"/>
                  </a:lnTo>
                  <a:lnTo>
                    <a:pt x="621" y="744"/>
                  </a:lnTo>
                  <a:lnTo>
                    <a:pt x="648" y="822"/>
                  </a:lnTo>
                  <a:lnTo>
                    <a:pt x="708" y="921"/>
                  </a:lnTo>
                  <a:lnTo>
                    <a:pt x="684" y="1029"/>
                  </a:lnTo>
                  <a:lnTo>
                    <a:pt x="684" y="1191"/>
                  </a:lnTo>
                  <a:lnTo>
                    <a:pt x="666" y="1338"/>
                  </a:lnTo>
                  <a:lnTo>
                    <a:pt x="150" y="1395"/>
                  </a:lnTo>
                  <a:lnTo>
                    <a:pt x="243" y="1191"/>
                  </a:lnTo>
                  <a:lnTo>
                    <a:pt x="354" y="1122"/>
                  </a:lnTo>
                  <a:lnTo>
                    <a:pt x="228" y="1044"/>
                  </a:lnTo>
                  <a:lnTo>
                    <a:pt x="333" y="975"/>
                  </a:lnTo>
                  <a:lnTo>
                    <a:pt x="183" y="936"/>
                  </a:lnTo>
                  <a:lnTo>
                    <a:pt x="231" y="873"/>
                  </a:lnTo>
                  <a:lnTo>
                    <a:pt x="132" y="822"/>
                  </a:lnTo>
                  <a:lnTo>
                    <a:pt x="42" y="711"/>
                  </a:lnTo>
                  <a:lnTo>
                    <a:pt x="30" y="567"/>
                  </a:lnTo>
                  <a:lnTo>
                    <a:pt x="141" y="546"/>
                  </a:lnTo>
                  <a:lnTo>
                    <a:pt x="69" y="438"/>
                  </a:lnTo>
                </a:path>
              </a:pathLst>
            </a:custGeom>
            <a:solidFill>
              <a:srgbClr val="CCFF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5" name="AutoShape 182"/>
            <xdr:cNvSpPr>
              <a:spLocks/>
            </xdr:cNvSpPr>
          </xdr:nvSpPr>
          <xdr:spPr>
            <a:xfrm>
              <a:off x="9207" y="2899"/>
              <a:ext cx="1433" cy="1002"/>
            </a:xfrm>
            <a:custGeom>
              <a:pathLst>
                <a:path h="1002" w="1434">
                  <a:moveTo>
                    <a:pt x="0" y="831"/>
                  </a:moveTo>
                  <a:lnTo>
                    <a:pt x="15" y="702"/>
                  </a:lnTo>
                  <a:lnTo>
                    <a:pt x="24" y="525"/>
                  </a:lnTo>
                  <a:lnTo>
                    <a:pt x="45" y="420"/>
                  </a:lnTo>
                  <a:lnTo>
                    <a:pt x="312" y="378"/>
                  </a:lnTo>
                  <a:lnTo>
                    <a:pt x="489" y="330"/>
                  </a:lnTo>
                  <a:lnTo>
                    <a:pt x="657" y="309"/>
                  </a:lnTo>
                  <a:lnTo>
                    <a:pt x="783" y="270"/>
                  </a:lnTo>
                  <a:lnTo>
                    <a:pt x="870" y="252"/>
                  </a:lnTo>
                  <a:lnTo>
                    <a:pt x="981" y="183"/>
                  </a:lnTo>
                  <a:lnTo>
                    <a:pt x="1038" y="42"/>
                  </a:lnTo>
                  <a:lnTo>
                    <a:pt x="1182" y="3"/>
                  </a:lnTo>
                  <a:lnTo>
                    <a:pt x="1338" y="0"/>
                  </a:lnTo>
                  <a:lnTo>
                    <a:pt x="1434" y="24"/>
                  </a:lnTo>
                  <a:lnTo>
                    <a:pt x="1416" y="123"/>
                  </a:lnTo>
                  <a:lnTo>
                    <a:pt x="1254" y="207"/>
                  </a:lnTo>
                  <a:lnTo>
                    <a:pt x="1248" y="252"/>
                  </a:lnTo>
                  <a:lnTo>
                    <a:pt x="1122" y="435"/>
                  </a:lnTo>
                  <a:lnTo>
                    <a:pt x="1041" y="540"/>
                  </a:lnTo>
                  <a:lnTo>
                    <a:pt x="855" y="732"/>
                  </a:lnTo>
                  <a:lnTo>
                    <a:pt x="750" y="744"/>
                  </a:lnTo>
                  <a:lnTo>
                    <a:pt x="516" y="1002"/>
                  </a:lnTo>
                  <a:lnTo>
                    <a:pt x="459" y="996"/>
                  </a:lnTo>
                  <a:lnTo>
                    <a:pt x="444" y="936"/>
                  </a:lnTo>
                  <a:lnTo>
                    <a:pt x="441" y="876"/>
                  </a:lnTo>
                  <a:lnTo>
                    <a:pt x="405" y="831"/>
                  </a:lnTo>
                  <a:lnTo>
                    <a:pt x="273" y="852"/>
                  </a:lnTo>
                  <a:lnTo>
                    <a:pt x="198" y="834"/>
                  </a:lnTo>
                  <a:lnTo>
                    <a:pt x="0" y="831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6" name="AutoShape 183"/>
            <xdr:cNvSpPr>
              <a:spLocks/>
            </xdr:cNvSpPr>
          </xdr:nvSpPr>
          <xdr:spPr>
            <a:xfrm>
              <a:off x="9725" y="3338"/>
              <a:ext cx="644" cy="618"/>
            </a:xfrm>
            <a:custGeom>
              <a:pathLst>
                <a:path h="618" w="645">
                  <a:moveTo>
                    <a:pt x="0" y="555"/>
                  </a:moveTo>
                  <a:lnTo>
                    <a:pt x="231" y="303"/>
                  </a:lnTo>
                  <a:lnTo>
                    <a:pt x="333" y="291"/>
                  </a:lnTo>
                  <a:lnTo>
                    <a:pt x="537" y="84"/>
                  </a:lnTo>
                  <a:lnTo>
                    <a:pt x="603" y="0"/>
                  </a:lnTo>
                  <a:lnTo>
                    <a:pt x="645" y="225"/>
                  </a:lnTo>
                  <a:lnTo>
                    <a:pt x="585" y="330"/>
                  </a:lnTo>
                  <a:lnTo>
                    <a:pt x="543" y="468"/>
                  </a:lnTo>
                  <a:lnTo>
                    <a:pt x="459" y="558"/>
                  </a:lnTo>
                  <a:lnTo>
                    <a:pt x="378" y="516"/>
                  </a:lnTo>
                  <a:lnTo>
                    <a:pt x="336" y="615"/>
                  </a:lnTo>
                  <a:lnTo>
                    <a:pt x="186" y="618"/>
                  </a:lnTo>
                  <a:lnTo>
                    <a:pt x="0" y="555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7" name="AutoShape 184"/>
            <xdr:cNvSpPr>
              <a:spLocks/>
            </xdr:cNvSpPr>
          </xdr:nvSpPr>
          <xdr:spPr>
            <a:xfrm>
              <a:off x="8771" y="1607"/>
              <a:ext cx="2889" cy="1710"/>
            </a:xfrm>
            <a:custGeom>
              <a:pathLst>
                <a:path h="1710" w="2889">
                  <a:moveTo>
                    <a:pt x="0" y="825"/>
                  </a:moveTo>
                  <a:lnTo>
                    <a:pt x="183" y="774"/>
                  </a:lnTo>
                  <a:lnTo>
                    <a:pt x="309" y="708"/>
                  </a:lnTo>
                  <a:lnTo>
                    <a:pt x="429" y="825"/>
                  </a:lnTo>
                  <a:lnTo>
                    <a:pt x="480" y="954"/>
                  </a:lnTo>
                  <a:lnTo>
                    <a:pt x="600" y="981"/>
                  </a:lnTo>
                  <a:lnTo>
                    <a:pt x="675" y="912"/>
                  </a:lnTo>
                  <a:lnTo>
                    <a:pt x="858" y="831"/>
                  </a:lnTo>
                  <a:lnTo>
                    <a:pt x="912" y="705"/>
                  </a:lnTo>
                  <a:lnTo>
                    <a:pt x="1083" y="711"/>
                  </a:lnTo>
                  <a:lnTo>
                    <a:pt x="1164" y="792"/>
                  </a:lnTo>
                  <a:lnTo>
                    <a:pt x="1227" y="702"/>
                  </a:lnTo>
                  <a:lnTo>
                    <a:pt x="1314" y="645"/>
                  </a:lnTo>
                  <a:lnTo>
                    <a:pt x="1416" y="645"/>
                  </a:lnTo>
                  <a:lnTo>
                    <a:pt x="1491" y="534"/>
                  </a:lnTo>
                  <a:lnTo>
                    <a:pt x="1650" y="390"/>
                  </a:lnTo>
                  <a:lnTo>
                    <a:pt x="1728" y="333"/>
                  </a:lnTo>
                  <a:lnTo>
                    <a:pt x="1803" y="165"/>
                  </a:lnTo>
                  <a:lnTo>
                    <a:pt x="1971" y="300"/>
                  </a:lnTo>
                  <a:lnTo>
                    <a:pt x="2073" y="315"/>
                  </a:lnTo>
                  <a:lnTo>
                    <a:pt x="2148" y="288"/>
                  </a:lnTo>
                  <a:lnTo>
                    <a:pt x="2250" y="186"/>
                  </a:lnTo>
                  <a:lnTo>
                    <a:pt x="2244" y="132"/>
                  </a:lnTo>
                  <a:lnTo>
                    <a:pt x="2280" y="60"/>
                  </a:lnTo>
                  <a:lnTo>
                    <a:pt x="2394" y="0"/>
                  </a:lnTo>
                  <a:lnTo>
                    <a:pt x="2472" y="9"/>
                  </a:lnTo>
                  <a:lnTo>
                    <a:pt x="2487" y="123"/>
                  </a:lnTo>
                  <a:lnTo>
                    <a:pt x="2583" y="171"/>
                  </a:lnTo>
                  <a:lnTo>
                    <a:pt x="2688" y="147"/>
                  </a:lnTo>
                  <a:lnTo>
                    <a:pt x="2766" y="168"/>
                  </a:lnTo>
                  <a:lnTo>
                    <a:pt x="2778" y="339"/>
                  </a:lnTo>
                  <a:lnTo>
                    <a:pt x="2853" y="468"/>
                  </a:lnTo>
                  <a:lnTo>
                    <a:pt x="2889" y="573"/>
                  </a:lnTo>
                  <a:lnTo>
                    <a:pt x="2865" y="684"/>
                  </a:lnTo>
                  <a:lnTo>
                    <a:pt x="2889" y="777"/>
                  </a:lnTo>
                  <a:lnTo>
                    <a:pt x="2865" y="975"/>
                  </a:lnTo>
                  <a:lnTo>
                    <a:pt x="2565" y="978"/>
                  </a:lnTo>
                  <a:lnTo>
                    <a:pt x="2469" y="996"/>
                  </a:lnTo>
                  <a:lnTo>
                    <a:pt x="2343" y="1125"/>
                  </a:lnTo>
                  <a:lnTo>
                    <a:pt x="2286" y="1212"/>
                  </a:lnTo>
                  <a:lnTo>
                    <a:pt x="2211" y="1263"/>
                  </a:lnTo>
                  <a:lnTo>
                    <a:pt x="2115" y="1359"/>
                  </a:lnTo>
                  <a:lnTo>
                    <a:pt x="1995" y="1434"/>
                  </a:lnTo>
                  <a:lnTo>
                    <a:pt x="1854" y="1416"/>
                  </a:lnTo>
                  <a:lnTo>
                    <a:pt x="1854" y="1419"/>
                  </a:lnTo>
                  <a:lnTo>
                    <a:pt x="1869" y="1317"/>
                  </a:lnTo>
                  <a:lnTo>
                    <a:pt x="1782" y="1290"/>
                  </a:lnTo>
                  <a:lnTo>
                    <a:pt x="1620" y="1293"/>
                  </a:lnTo>
                  <a:lnTo>
                    <a:pt x="1479" y="1329"/>
                  </a:lnTo>
                  <a:lnTo>
                    <a:pt x="1413" y="1473"/>
                  </a:lnTo>
                  <a:lnTo>
                    <a:pt x="1305" y="1539"/>
                  </a:lnTo>
                  <a:lnTo>
                    <a:pt x="1209" y="1557"/>
                  </a:lnTo>
                  <a:lnTo>
                    <a:pt x="1077" y="1602"/>
                  </a:lnTo>
                  <a:lnTo>
                    <a:pt x="921" y="1620"/>
                  </a:lnTo>
                  <a:lnTo>
                    <a:pt x="747" y="1665"/>
                  </a:lnTo>
                  <a:lnTo>
                    <a:pt x="480" y="1710"/>
                  </a:lnTo>
                  <a:lnTo>
                    <a:pt x="423" y="1608"/>
                  </a:lnTo>
                  <a:lnTo>
                    <a:pt x="393" y="1539"/>
                  </a:lnTo>
                  <a:lnTo>
                    <a:pt x="429" y="1413"/>
                  </a:lnTo>
                  <a:lnTo>
                    <a:pt x="414" y="1206"/>
                  </a:lnTo>
                  <a:lnTo>
                    <a:pt x="276" y="1167"/>
                  </a:lnTo>
                  <a:lnTo>
                    <a:pt x="189" y="1125"/>
                  </a:lnTo>
                  <a:lnTo>
                    <a:pt x="156" y="1050"/>
                  </a:lnTo>
                  <a:lnTo>
                    <a:pt x="60" y="957"/>
                  </a:lnTo>
                  <a:lnTo>
                    <a:pt x="0" y="825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8" name="AutoShape 185"/>
            <xdr:cNvSpPr>
              <a:spLocks/>
            </xdr:cNvSpPr>
          </xdr:nvSpPr>
          <xdr:spPr>
            <a:xfrm>
              <a:off x="10057" y="2580"/>
              <a:ext cx="1579" cy="1977"/>
            </a:xfrm>
            <a:custGeom>
              <a:pathLst>
                <a:path h="1977" w="1578">
                  <a:moveTo>
                    <a:pt x="42" y="1272"/>
                  </a:moveTo>
                  <a:lnTo>
                    <a:pt x="126" y="1320"/>
                  </a:lnTo>
                  <a:lnTo>
                    <a:pt x="213" y="1227"/>
                  </a:lnTo>
                  <a:lnTo>
                    <a:pt x="249" y="1101"/>
                  </a:lnTo>
                  <a:lnTo>
                    <a:pt x="312" y="990"/>
                  </a:lnTo>
                  <a:lnTo>
                    <a:pt x="276" y="753"/>
                  </a:lnTo>
                  <a:lnTo>
                    <a:pt x="396" y="570"/>
                  </a:lnTo>
                  <a:lnTo>
                    <a:pt x="399" y="528"/>
                  </a:lnTo>
                  <a:lnTo>
                    <a:pt x="564" y="447"/>
                  </a:lnTo>
                  <a:lnTo>
                    <a:pt x="711" y="459"/>
                  </a:lnTo>
                  <a:lnTo>
                    <a:pt x="831" y="378"/>
                  </a:lnTo>
                  <a:lnTo>
                    <a:pt x="930" y="288"/>
                  </a:lnTo>
                  <a:lnTo>
                    <a:pt x="999" y="234"/>
                  </a:lnTo>
                  <a:lnTo>
                    <a:pt x="1056" y="156"/>
                  </a:lnTo>
                  <a:lnTo>
                    <a:pt x="1188" y="21"/>
                  </a:lnTo>
                  <a:lnTo>
                    <a:pt x="1287" y="0"/>
                  </a:lnTo>
                  <a:lnTo>
                    <a:pt x="1578" y="6"/>
                  </a:lnTo>
                  <a:lnTo>
                    <a:pt x="1530" y="138"/>
                  </a:lnTo>
                  <a:lnTo>
                    <a:pt x="1479" y="324"/>
                  </a:lnTo>
                  <a:lnTo>
                    <a:pt x="1557" y="360"/>
                  </a:lnTo>
                  <a:lnTo>
                    <a:pt x="1524" y="501"/>
                  </a:lnTo>
                  <a:lnTo>
                    <a:pt x="1353" y="588"/>
                  </a:lnTo>
                  <a:lnTo>
                    <a:pt x="1212" y="774"/>
                  </a:lnTo>
                  <a:lnTo>
                    <a:pt x="1251" y="816"/>
                  </a:lnTo>
                  <a:lnTo>
                    <a:pt x="1212" y="933"/>
                  </a:lnTo>
                  <a:lnTo>
                    <a:pt x="1161" y="990"/>
                  </a:lnTo>
                  <a:lnTo>
                    <a:pt x="1167" y="1089"/>
                  </a:lnTo>
                  <a:lnTo>
                    <a:pt x="1230" y="1107"/>
                  </a:lnTo>
                  <a:lnTo>
                    <a:pt x="1269" y="1233"/>
                  </a:lnTo>
                  <a:lnTo>
                    <a:pt x="1203" y="1299"/>
                  </a:lnTo>
                  <a:lnTo>
                    <a:pt x="1134" y="1437"/>
                  </a:lnTo>
                  <a:lnTo>
                    <a:pt x="978" y="1506"/>
                  </a:lnTo>
                  <a:lnTo>
                    <a:pt x="942" y="1731"/>
                  </a:lnTo>
                  <a:lnTo>
                    <a:pt x="831" y="1821"/>
                  </a:lnTo>
                  <a:lnTo>
                    <a:pt x="813" y="1893"/>
                  </a:lnTo>
                  <a:lnTo>
                    <a:pt x="753" y="1977"/>
                  </a:lnTo>
                  <a:lnTo>
                    <a:pt x="687" y="1866"/>
                  </a:lnTo>
                  <a:lnTo>
                    <a:pt x="708" y="1758"/>
                  </a:lnTo>
                  <a:lnTo>
                    <a:pt x="672" y="1665"/>
                  </a:lnTo>
                  <a:lnTo>
                    <a:pt x="486" y="1545"/>
                  </a:lnTo>
                  <a:lnTo>
                    <a:pt x="270" y="1479"/>
                  </a:lnTo>
                  <a:lnTo>
                    <a:pt x="0" y="1383"/>
                  </a:lnTo>
                  <a:lnTo>
                    <a:pt x="45" y="1278"/>
                  </a:lnTo>
                  <a:lnTo>
                    <a:pt x="42" y="1272"/>
                  </a:lnTo>
                  <a:close/>
                </a:path>
              </a:pathLst>
            </a:custGeom>
            <a:solidFill>
              <a:srgbClr val="FF99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9" name="AutoShape 186"/>
            <xdr:cNvSpPr>
              <a:spLocks/>
            </xdr:cNvSpPr>
          </xdr:nvSpPr>
          <xdr:spPr>
            <a:xfrm>
              <a:off x="11213" y="2752"/>
              <a:ext cx="1047" cy="1271"/>
            </a:xfrm>
            <a:custGeom>
              <a:pathLst>
                <a:path h="1272" w="1047">
                  <a:moveTo>
                    <a:pt x="240" y="1188"/>
                  </a:moveTo>
                  <a:lnTo>
                    <a:pt x="111" y="1065"/>
                  </a:lnTo>
                  <a:lnTo>
                    <a:pt x="78" y="942"/>
                  </a:lnTo>
                  <a:lnTo>
                    <a:pt x="15" y="915"/>
                  </a:lnTo>
                  <a:lnTo>
                    <a:pt x="0" y="825"/>
                  </a:lnTo>
                  <a:lnTo>
                    <a:pt x="51" y="768"/>
                  </a:lnTo>
                  <a:lnTo>
                    <a:pt x="93" y="648"/>
                  </a:lnTo>
                  <a:lnTo>
                    <a:pt x="51" y="600"/>
                  </a:lnTo>
                  <a:lnTo>
                    <a:pt x="189" y="423"/>
                  </a:lnTo>
                  <a:lnTo>
                    <a:pt x="366" y="327"/>
                  </a:lnTo>
                  <a:lnTo>
                    <a:pt x="402" y="192"/>
                  </a:lnTo>
                  <a:lnTo>
                    <a:pt x="321" y="147"/>
                  </a:lnTo>
                  <a:lnTo>
                    <a:pt x="360" y="0"/>
                  </a:lnTo>
                  <a:lnTo>
                    <a:pt x="483" y="24"/>
                  </a:lnTo>
                  <a:lnTo>
                    <a:pt x="570" y="3"/>
                  </a:lnTo>
                  <a:lnTo>
                    <a:pt x="729" y="21"/>
                  </a:lnTo>
                  <a:lnTo>
                    <a:pt x="903" y="105"/>
                  </a:lnTo>
                  <a:lnTo>
                    <a:pt x="1011" y="105"/>
                  </a:lnTo>
                  <a:lnTo>
                    <a:pt x="1047" y="171"/>
                  </a:lnTo>
                  <a:lnTo>
                    <a:pt x="1026" y="282"/>
                  </a:lnTo>
                  <a:lnTo>
                    <a:pt x="1044" y="423"/>
                  </a:lnTo>
                  <a:lnTo>
                    <a:pt x="987" y="483"/>
                  </a:lnTo>
                  <a:lnTo>
                    <a:pt x="879" y="540"/>
                  </a:lnTo>
                  <a:lnTo>
                    <a:pt x="915" y="729"/>
                  </a:lnTo>
                  <a:lnTo>
                    <a:pt x="807" y="810"/>
                  </a:lnTo>
                  <a:lnTo>
                    <a:pt x="750" y="816"/>
                  </a:lnTo>
                  <a:lnTo>
                    <a:pt x="675" y="774"/>
                  </a:lnTo>
                  <a:lnTo>
                    <a:pt x="552" y="765"/>
                  </a:lnTo>
                  <a:lnTo>
                    <a:pt x="510" y="813"/>
                  </a:lnTo>
                  <a:lnTo>
                    <a:pt x="507" y="906"/>
                  </a:lnTo>
                  <a:lnTo>
                    <a:pt x="489" y="993"/>
                  </a:lnTo>
                  <a:lnTo>
                    <a:pt x="420" y="1119"/>
                  </a:lnTo>
                  <a:lnTo>
                    <a:pt x="297" y="1272"/>
                  </a:lnTo>
                  <a:lnTo>
                    <a:pt x="240" y="1188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0" name="AutoShape 187"/>
            <xdr:cNvSpPr>
              <a:spLocks/>
            </xdr:cNvSpPr>
          </xdr:nvSpPr>
          <xdr:spPr>
            <a:xfrm>
              <a:off x="12005" y="6140"/>
              <a:ext cx="19" cy="29"/>
            </a:xfrm>
            <a:custGeom>
              <a:pathLst>
                <a:path h="30" w="20">
                  <a:moveTo>
                    <a:pt x="20" y="30"/>
                  </a:moveTo>
                  <a:cubicBezTo>
                    <a:pt x="13" y="20"/>
                    <a:pt x="0" y="0"/>
                    <a:pt x="0" y="0"/>
                  </a:cubicBezTo>
                  <a:cubicBezTo>
                    <a:pt x="0" y="0"/>
                    <a:pt x="13" y="20"/>
                    <a:pt x="20" y="30"/>
                  </a:cubicBez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1" name="AutoShape 188"/>
            <xdr:cNvSpPr>
              <a:spLocks/>
            </xdr:cNvSpPr>
          </xdr:nvSpPr>
          <xdr:spPr>
            <a:xfrm>
              <a:off x="11222" y="4399"/>
              <a:ext cx="1255" cy="1781"/>
            </a:xfrm>
            <a:custGeom>
              <a:pathLst>
                <a:path h="1782" w="1254">
                  <a:moveTo>
                    <a:pt x="414" y="1113"/>
                  </a:moveTo>
                  <a:lnTo>
                    <a:pt x="309" y="1095"/>
                  </a:lnTo>
                  <a:lnTo>
                    <a:pt x="246" y="1017"/>
                  </a:lnTo>
                  <a:lnTo>
                    <a:pt x="198" y="876"/>
                  </a:lnTo>
                  <a:lnTo>
                    <a:pt x="102" y="786"/>
                  </a:lnTo>
                  <a:lnTo>
                    <a:pt x="0" y="744"/>
                  </a:lnTo>
                  <a:lnTo>
                    <a:pt x="75" y="672"/>
                  </a:lnTo>
                  <a:lnTo>
                    <a:pt x="126" y="615"/>
                  </a:lnTo>
                  <a:lnTo>
                    <a:pt x="246" y="546"/>
                  </a:lnTo>
                  <a:lnTo>
                    <a:pt x="300" y="468"/>
                  </a:lnTo>
                  <a:lnTo>
                    <a:pt x="390" y="417"/>
                  </a:lnTo>
                  <a:lnTo>
                    <a:pt x="393" y="417"/>
                  </a:lnTo>
                  <a:lnTo>
                    <a:pt x="438" y="348"/>
                  </a:lnTo>
                  <a:lnTo>
                    <a:pt x="459" y="246"/>
                  </a:lnTo>
                  <a:lnTo>
                    <a:pt x="549" y="165"/>
                  </a:lnTo>
                  <a:lnTo>
                    <a:pt x="639" y="81"/>
                  </a:lnTo>
                  <a:lnTo>
                    <a:pt x="756" y="96"/>
                  </a:lnTo>
                  <a:lnTo>
                    <a:pt x="789" y="54"/>
                  </a:lnTo>
                  <a:lnTo>
                    <a:pt x="876" y="15"/>
                  </a:lnTo>
                  <a:lnTo>
                    <a:pt x="963" y="0"/>
                  </a:lnTo>
                  <a:lnTo>
                    <a:pt x="1035" y="0"/>
                  </a:lnTo>
                  <a:lnTo>
                    <a:pt x="1152" y="120"/>
                  </a:lnTo>
                  <a:lnTo>
                    <a:pt x="1179" y="183"/>
                  </a:lnTo>
                  <a:lnTo>
                    <a:pt x="1254" y="249"/>
                  </a:lnTo>
                  <a:lnTo>
                    <a:pt x="1248" y="348"/>
                  </a:lnTo>
                  <a:lnTo>
                    <a:pt x="1098" y="621"/>
                  </a:lnTo>
                  <a:lnTo>
                    <a:pt x="1062" y="777"/>
                  </a:lnTo>
                  <a:lnTo>
                    <a:pt x="1035" y="981"/>
                  </a:lnTo>
                  <a:lnTo>
                    <a:pt x="981" y="1095"/>
                  </a:lnTo>
                  <a:lnTo>
                    <a:pt x="915" y="1296"/>
                  </a:lnTo>
                  <a:lnTo>
                    <a:pt x="900" y="1512"/>
                  </a:lnTo>
                  <a:lnTo>
                    <a:pt x="852" y="1683"/>
                  </a:lnTo>
                  <a:lnTo>
                    <a:pt x="792" y="1782"/>
                  </a:lnTo>
                  <a:lnTo>
                    <a:pt x="711" y="1617"/>
                  </a:lnTo>
                  <a:lnTo>
                    <a:pt x="525" y="1371"/>
                  </a:lnTo>
                  <a:lnTo>
                    <a:pt x="459" y="1392"/>
                  </a:lnTo>
                  <a:lnTo>
                    <a:pt x="411" y="1338"/>
                  </a:lnTo>
                  <a:lnTo>
                    <a:pt x="414" y="1113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2" name="AutoShape 189"/>
            <xdr:cNvSpPr>
              <a:spLocks/>
            </xdr:cNvSpPr>
          </xdr:nvSpPr>
          <xdr:spPr>
            <a:xfrm>
              <a:off x="12260" y="3811"/>
              <a:ext cx="748" cy="937"/>
            </a:xfrm>
            <a:custGeom>
              <a:pathLst>
                <a:path h="936" w="747">
                  <a:moveTo>
                    <a:pt x="207" y="936"/>
                  </a:moveTo>
                  <a:lnTo>
                    <a:pt x="216" y="834"/>
                  </a:lnTo>
                  <a:lnTo>
                    <a:pt x="144" y="771"/>
                  </a:lnTo>
                  <a:lnTo>
                    <a:pt x="108" y="702"/>
                  </a:lnTo>
                  <a:lnTo>
                    <a:pt x="0" y="588"/>
                  </a:lnTo>
                  <a:lnTo>
                    <a:pt x="108" y="483"/>
                  </a:lnTo>
                  <a:lnTo>
                    <a:pt x="147" y="414"/>
                  </a:lnTo>
                  <a:lnTo>
                    <a:pt x="147" y="339"/>
                  </a:lnTo>
                  <a:lnTo>
                    <a:pt x="102" y="210"/>
                  </a:lnTo>
                  <a:lnTo>
                    <a:pt x="75" y="18"/>
                  </a:lnTo>
                  <a:lnTo>
                    <a:pt x="180" y="3"/>
                  </a:lnTo>
                  <a:lnTo>
                    <a:pt x="276" y="0"/>
                  </a:lnTo>
                  <a:lnTo>
                    <a:pt x="330" y="93"/>
                  </a:lnTo>
                  <a:lnTo>
                    <a:pt x="420" y="123"/>
                  </a:lnTo>
                  <a:lnTo>
                    <a:pt x="525" y="87"/>
                  </a:lnTo>
                  <a:lnTo>
                    <a:pt x="615" y="126"/>
                  </a:lnTo>
                  <a:lnTo>
                    <a:pt x="687" y="132"/>
                  </a:lnTo>
                  <a:lnTo>
                    <a:pt x="747" y="174"/>
                  </a:lnTo>
                  <a:lnTo>
                    <a:pt x="639" y="279"/>
                  </a:lnTo>
                  <a:lnTo>
                    <a:pt x="573" y="411"/>
                  </a:lnTo>
                  <a:lnTo>
                    <a:pt x="540" y="441"/>
                  </a:lnTo>
                  <a:lnTo>
                    <a:pt x="474" y="501"/>
                  </a:lnTo>
                  <a:lnTo>
                    <a:pt x="438" y="597"/>
                  </a:lnTo>
                  <a:lnTo>
                    <a:pt x="357" y="660"/>
                  </a:lnTo>
                  <a:lnTo>
                    <a:pt x="291" y="789"/>
                  </a:lnTo>
                  <a:lnTo>
                    <a:pt x="294" y="846"/>
                  </a:lnTo>
                  <a:lnTo>
                    <a:pt x="207" y="936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3" name="AutoShape 190"/>
            <xdr:cNvSpPr>
              <a:spLocks/>
            </xdr:cNvSpPr>
          </xdr:nvSpPr>
          <xdr:spPr>
            <a:xfrm>
              <a:off x="11219" y="3483"/>
              <a:ext cx="1187" cy="1227"/>
            </a:xfrm>
            <a:custGeom>
              <a:pathLst>
                <a:path h="1227" w="1188">
                  <a:moveTo>
                    <a:pt x="135" y="1209"/>
                  </a:moveTo>
                  <a:lnTo>
                    <a:pt x="33" y="1110"/>
                  </a:lnTo>
                  <a:lnTo>
                    <a:pt x="0" y="1017"/>
                  </a:lnTo>
                  <a:lnTo>
                    <a:pt x="24" y="861"/>
                  </a:lnTo>
                  <a:lnTo>
                    <a:pt x="42" y="792"/>
                  </a:lnTo>
                  <a:lnTo>
                    <a:pt x="87" y="660"/>
                  </a:lnTo>
                  <a:lnTo>
                    <a:pt x="210" y="627"/>
                  </a:lnTo>
                  <a:lnTo>
                    <a:pt x="252" y="582"/>
                  </a:lnTo>
                  <a:lnTo>
                    <a:pt x="408" y="396"/>
                  </a:lnTo>
                  <a:lnTo>
                    <a:pt x="486" y="252"/>
                  </a:lnTo>
                  <a:lnTo>
                    <a:pt x="501" y="177"/>
                  </a:lnTo>
                  <a:lnTo>
                    <a:pt x="501" y="78"/>
                  </a:lnTo>
                  <a:lnTo>
                    <a:pt x="546" y="30"/>
                  </a:lnTo>
                  <a:lnTo>
                    <a:pt x="669" y="42"/>
                  </a:lnTo>
                  <a:lnTo>
                    <a:pt x="738" y="84"/>
                  </a:lnTo>
                  <a:lnTo>
                    <a:pt x="798" y="78"/>
                  </a:lnTo>
                  <a:lnTo>
                    <a:pt x="912" y="0"/>
                  </a:lnTo>
                  <a:lnTo>
                    <a:pt x="990" y="105"/>
                  </a:lnTo>
                  <a:lnTo>
                    <a:pt x="1059" y="207"/>
                  </a:lnTo>
                  <a:lnTo>
                    <a:pt x="1119" y="339"/>
                  </a:lnTo>
                  <a:lnTo>
                    <a:pt x="1140" y="540"/>
                  </a:lnTo>
                  <a:lnTo>
                    <a:pt x="1164" y="618"/>
                  </a:lnTo>
                  <a:lnTo>
                    <a:pt x="1188" y="663"/>
                  </a:lnTo>
                  <a:lnTo>
                    <a:pt x="1188" y="750"/>
                  </a:lnTo>
                  <a:lnTo>
                    <a:pt x="1152" y="798"/>
                  </a:lnTo>
                  <a:lnTo>
                    <a:pt x="1041" y="909"/>
                  </a:lnTo>
                  <a:lnTo>
                    <a:pt x="960" y="915"/>
                  </a:lnTo>
                  <a:lnTo>
                    <a:pt x="876" y="933"/>
                  </a:lnTo>
                  <a:lnTo>
                    <a:pt x="789" y="969"/>
                  </a:lnTo>
                  <a:lnTo>
                    <a:pt x="750" y="1011"/>
                  </a:lnTo>
                  <a:lnTo>
                    <a:pt x="645" y="996"/>
                  </a:lnTo>
                  <a:lnTo>
                    <a:pt x="549" y="1083"/>
                  </a:lnTo>
                  <a:lnTo>
                    <a:pt x="450" y="1167"/>
                  </a:lnTo>
                  <a:lnTo>
                    <a:pt x="234" y="1227"/>
                  </a:lnTo>
                  <a:lnTo>
                    <a:pt x="135" y="1209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4" name="AutoShape 191"/>
            <xdr:cNvSpPr>
              <a:spLocks/>
            </xdr:cNvSpPr>
          </xdr:nvSpPr>
          <xdr:spPr>
            <a:xfrm>
              <a:off x="10808" y="3813"/>
              <a:ext cx="699" cy="891"/>
            </a:xfrm>
            <a:custGeom>
              <a:pathLst>
                <a:path h="891" w="699">
                  <a:moveTo>
                    <a:pt x="207" y="891"/>
                  </a:moveTo>
                  <a:lnTo>
                    <a:pt x="0" y="747"/>
                  </a:lnTo>
                  <a:lnTo>
                    <a:pt x="60" y="657"/>
                  </a:lnTo>
                  <a:lnTo>
                    <a:pt x="78" y="588"/>
                  </a:lnTo>
                  <a:lnTo>
                    <a:pt x="189" y="492"/>
                  </a:lnTo>
                  <a:lnTo>
                    <a:pt x="228" y="273"/>
                  </a:lnTo>
                  <a:lnTo>
                    <a:pt x="378" y="204"/>
                  </a:lnTo>
                  <a:lnTo>
                    <a:pt x="447" y="63"/>
                  </a:lnTo>
                  <a:lnTo>
                    <a:pt x="522" y="0"/>
                  </a:lnTo>
                  <a:lnTo>
                    <a:pt x="651" y="135"/>
                  </a:lnTo>
                  <a:lnTo>
                    <a:pt x="699" y="207"/>
                  </a:lnTo>
                  <a:lnTo>
                    <a:pt x="621" y="297"/>
                  </a:lnTo>
                  <a:lnTo>
                    <a:pt x="501" y="324"/>
                  </a:lnTo>
                  <a:lnTo>
                    <a:pt x="435" y="528"/>
                  </a:lnTo>
                  <a:lnTo>
                    <a:pt x="408" y="693"/>
                  </a:lnTo>
                  <a:lnTo>
                    <a:pt x="315" y="762"/>
                  </a:lnTo>
                  <a:lnTo>
                    <a:pt x="207" y="891"/>
                  </a:lnTo>
                  <a:close/>
                </a:path>
              </a:pathLst>
            </a:custGeom>
            <a:solidFill>
              <a:srgbClr val="CCFF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5" name="AutoShape 192"/>
            <xdr:cNvSpPr>
              <a:spLocks/>
            </xdr:cNvSpPr>
          </xdr:nvSpPr>
          <xdr:spPr>
            <a:xfrm>
              <a:off x="11120" y="4596"/>
              <a:ext cx="562" cy="561"/>
            </a:xfrm>
            <a:custGeom>
              <a:pathLst>
                <a:path h="560" w="561">
                  <a:moveTo>
                    <a:pt x="333" y="114"/>
                  </a:moveTo>
                  <a:lnTo>
                    <a:pt x="561" y="51"/>
                  </a:lnTo>
                  <a:lnTo>
                    <a:pt x="534" y="153"/>
                  </a:lnTo>
                  <a:lnTo>
                    <a:pt x="492" y="222"/>
                  </a:lnTo>
                  <a:cubicBezTo>
                    <a:pt x="469" y="242"/>
                    <a:pt x="422" y="253"/>
                    <a:pt x="396" y="276"/>
                  </a:cubicBezTo>
                  <a:cubicBezTo>
                    <a:pt x="370" y="299"/>
                    <a:pt x="361" y="336"/>
                    <a:pt x="333" y="360"/>
                  </a:cubicBezTo>
                  <a:lnTo>
                    <a:pt x="228" y="423"/>
                  </a:lnTo>
                  <a:cubicBezTo>
                    <a:pt x="217" y="430"/>
                    <a:pt x="100" y="539"/>
                    <a:pt x="96" y="552"/>
                  </a:cubicBezTo>
                  <a:cubicBezTo>
                    <a:pt x="93" y="560"/>
                    <a:pt x="144" y="403"/>
                    <a:pt x="141" y="411"/>
                  </a:cubicBezTo>
                  <a:lnTo>
                    <a:pt x="114" y="267"/>
                  </a:lnTo>
                  <a:lnTo>
                    <a:pt x="0" y="192"/>
                  </a:lnTo>
                  <a:lnTo>
                    <a:pt x="144" y="0"/>
                  </a:lnTo>
                  <a:lnTo>
                    <a:pt x="234" y="99"/>
                  </a:lnTo>
                  <a:lnTo>
                    <a:pt x="333" y="114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6" name="AutoShape 193"/>
            <xdr:cNvSpPr>
              <a:spLocks/>
            </xdr:cNvSpPr>
          </xdr:nvSpPr>
          <xdr:spPr>
            <a:xfrm>
              <a:off x="11019" y="4504"/>
              <a:ext cx="244" cy="288"/>
            </a:xfrm>
            <a:custGeom>
              <a:pathLst>
                <a:path h="288" w="243">
                  <a:moveTo>
                    <a:pt x="192" y="0"/>
                  </a:moveTo>
                  <a:lnTo>
                    <a:pt x="243" y="102"/>
                  </a:lnTo>
                  <a:lnTo>
                    <a:pt x="99" y="288"/>
                  </a:lnTo>
                  <a:lnTo>
                    <a:pt x="0" y="204"/>
                  </a:lnTo>
                  <a:lnTo>
                    <a:pt x="105" y="75"/>
                  </a:lnTo>
                  <a:lnTo>
                    <a:pt x="192" y="0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7" name="AutoShape 194"/>
            <xdr:cNvSpPr>
              <a:spLocks/>
            </xdr:cNvSpPr>
          </xdr:nvSpPr>
          <xdr:spPr>
            <a:xfrm>
              <a:off x="2051" y="7819"/>
              <a:ext cx="2511" cy="1649"/>
            </a:xfrm>
            <a:custGeom>
              <a:pathLst>
                <a:path h="1650" w="2511">
                  <a:moveTo>
                    <a:pt x="978" y="636"/>
                  </a:moveTo>
                  <a:lnTo>
                    <a:pt x="1086" y="570"/>
                  </a:lnTo>
                  <a:lnTo>
                    <a:pt x="1095" y="465"/>
                  </a:lnTo>
                  <a:lnTo>
                    <a:pt x="1110" y="342"/>
                  </a:lnTo>
                  <a:lnTo>
                    <a:pt x="1200" y="324"/>
                  </a:lnTo>
                  <a:lnTo>
                    <a:pt x="1257" y="378"/>
                  </a:lnTo>
                  <a:lnTo>
                    <a:pt x="1443" y="483"/>
                  </a:lnTo>
                  <a:lnTo>
                    <a:pt x="1542" y="423"/>
                  </a:lnTo>
                  <a:lnTo>
                    <a:pt x="1701" y="402"/>
                  </a:lnTo>
                  <a:lnTo>
                    <a:pt x="1719" y="426"/>
                  </a:lnTo>
                  <a:lnTo>
                    <a:pt x="1851" y="402"/>
                  </a:lnTo>
                  <a:lnTo>
                    <a:pt x="1908" y="333"/>
                  </a:lnTo>
                  <a:lnTo>
                    <a:pt x="1887" y="231"/>
                  </a:lnTo>
                  <a:lnTo>
                    <a:pt x="1914" y="111"/>
                  </a:lnTo>
                  <a:lnTo>
                    <a:pt x="1998" y="0"/>
                  </a:lnTo>
                  <a:lnTo>
                    <a:pt x="2136" y="159"/>
                  </a:lnTo>
                  <a:lnTo>
                    <a:pt x="2223" y="156"/>
                  </a:lnTo>
                  <a:lnTo>
                    <a:pt x="2298" y="108"/>
                  </a:lnTo>
                  <a:lnTo>
                    <a:pt x="2388" y="132"/>
                  </a:lnTo>
                  <a:lnTo>
                    <a:pt x="2508" y="195"/>
                  </a:lnTo>
                  <a:lnTo>
                    <a:pt x="2448" y="423"/>
                  </a:lnTo>
                  <a:lnTo>
                    <a:pt x="2385" y="546"/>
                  </a:lnTo>
                  <a:lnTo>
                    <a:pt x="2367" y="480"/>
                  </a:lnTo>
                  <a:lnTo>
                    <a:pt x="2280" y="549"/>
                  </a:lnTo>
                  <a:lnTo>
                    <a:pt x="2175" y="507"/>
                  </a:lnTo>
                  <a:lnTo>
                    <a:pt x="2115" y="567"/>
                  </a:lnTo>
                  <a:lnTo>
                    <a:pt x="2136" y="693"/>
                  </a:lnTo>
                  <a:lnTo>
                    <a:pt x="2133" y="774"/>
                  </a:lnTo>
                  <a:lnTo>
                    <a:pt x="2094" y="861"/>
                  </a:lnTo>
                  <a:lnTo>
                    <a:pt x="2112" y="942"/>
                  </a:lnTo>
                  <a:lnTo>
                    <a:pt x="2250" y="1041"/>
                  </a:lnTo>
                  <a:lnTo>
                    <a:pt x="2364" y="1107"/>
                  </a:lnTo>
                  <a:lnTo>
                    <a:pt x="2433" y="1215"/>
                  </a:lnTo>
                  <a:lnTo>
                    <a:pt x="2451" y="1278"/>
                  </a:lnTo>
                  <a:lnTo>
                    <a:pt x="2451" y="1422"/>
                  </a:lnTo>
                  <a:lnTo>
                    <a:pt x="2511" y="1605"/>
                  </a:lnTo>
                  <a:lnTo>
                    <a:pt x="2424" y="1650"/>
                  </a:lnTo>
                  <a:lnTo>
                    <a:pt x="2292" y="1539"/>
                  </a:lnTo>
                  <a:lnTo>
                    <a:pt x="2118" y="1506"/>
                  </a:lnTo>
                  <a:lnTo>
                    <a:pt x="2157" y="1395"/>
                  </a:lnTo>
                  <a:lnTo>
                    <a:pt x="2100" y="1341"/>
                  </a:lnTo>
                  <a:lnTo>
                    <a:pt x="2091" y="1275"/>
                  </a:lnTo>
                  <a:lnTo>
                    <a:pt x="2163" y="1227"/>
                  </a:lnTo>
                  <a:lnTo>
                    <a:pt x="2133" y="1188"/>
                  </a:lnTo>
                  <a:lnTo>
                    <a:pt x="2010" y="1251"/>
                  </a:lnTo>
                  <a:lnTo>
                    <a:pt x="2016" y="1185"/>
                  </a:lnTo>
                  <a:lnTo>
                    <a:pt x="2055" y="1152"/>
                  </a:lnTo>
                  <a:lnTo>
                    <a:pt x="1965" y="1152"/>
                  </a:lnTo>
                  <a:lnTo>
                    <a:pt x="1890" y="1170"/>
                  </a:lnTo>
                  <a:lnTo>
                    <a:pt x="1848" y="1065"/>
                  </a:lnTo>
                  <a:lnTo>
                    <a:pt x="1764" y="1167"/>
                  </a:lnTo>
                  <a:lnTo>
                    <a:pt x="1743" y="1095"/>
                  </a:lnTo>
                  <a:lnTo>
                    <a:pt x="1704" y="1068"/>
                  </a:lnTo>
                  <a:lnTo>
                    <a:pt x="1599" y="1215"/>
                  </a:lnTo>
                  <a:lnTo>
                    <a:pt x="1554" y="1209"/>
                  </a:lnTo>
                  <a:lnTo>
                    <a:pt x="1557" y="1071"/>
                  </a:lnTo>
                  <a:lnTo>
                    <a:pt x="1434" y="1107"/>
                  </a:lnTo>
                  <a:lnTo>
                    <a:pt x="1353" y="1167"/>
                  </a:lnTo>
                  <a:lnTo>
                    <a:pt x="1239" y="1233"/>
                  </a:lnTo>
                  <a:lnTo>
                    <a:pt x="1218" y="1278"/>
                  </a:lnTo>
                  <a:lnTo>
                    <a:pt x="1011" y="1254"/>
                  </a:lnTo>
                  <a:lnTo>
                    <a:pt x="981" y="1200"/>
                  </a:lnTo>
                  <a:lnTo>
                    <a:pt x="912" y="1194"/>
                  </a:lnTo>
                  <a:lnTo>
                    <a:pt x="906" y="1230"/>
                  </a:lnTo>
                  <a:lnTo>
                    <a:pt x="855" y="1257"/>
                  </a:lnTo>
                  <a:lnTo>
                    <a:pt x="813" y="1230"/>
                  </a:lnTo>
                  <a:lnTo>
                    <a:pt x="780" y="1149"/>
                  </a:lnTo>
                  <a:lnTo>
                    <a:pt x="726" y="1089"/>
                  </a:lnTo>
                  <a:lnTo>
                    <a:pt x="579" y="879"/>
                  </a:lnTo>
                  <a:lnTo>
                    <a:pt x="528" y="876"/>
                  </a:lnTo>
                  <a:lnTo>
                    <a:pt x="474" y="1002"/>
                  </a:lnTo>
                  <a:lnTo>
                    <a:pt x="312" y="996"/>
                  </a:lnTo>
                  <a:lnTo>
                    <a:pt x="228" y="1026"/>
                  </a:lnTo>
                  <a:lnTo>
                    <a:pt x="138" y="1110"/>
                  </a:lnTo>
                  <a:lnTo>
                    <a:pt x="0" y="1095"/>
                  </a:lnTo>
                  <a:lnTo>
                    <a:pt x="36" y="1047"/>
                  </a:lnTo>
                  <a:lnTo>
                    <a:pt x="105" y="1047"/>
                  </a:lnTo>
                  <a:lnTo>
                    <a:pt x="123" y="891"/>
                  </a:lnTo>
                  <a:lnTo>
                    <a:pt x="102" y="813"/>
                  </a:lnTo>
                  <a:lnTo>
                    <a:pt x="183" y="789"/>
                  </a:lnTo>
                  <a:lnTo>
                    <a:pt x="177" y="717"/>
                  </a:lnTo>
                  <a:lnTo>
                    <a:pt x="345" y="612"/>
                  </a:lnTo>
                  <a:lnTo>
                    <a:pt x="372" y="525"/>
                  </a:lnTo>
                  <a:lnTo>
                    <a:pt x="339" y="393"/>
                  </a:lnTo>
                  <a:lnTo>
                    <a:pt x="468" y="312"/>
                  </a:lnTo>
                  <a:lnTo>
                    <a:pt x="513" y="279"/>
                  </a:lnTo>
                  <a:lnTo>
                    <a:pt x="513" y="192"/>
                  </a:lnTo>
                  <a:lnTo>
                    <a:pt x="582" y="192"/>
                  </a:lnTo>
                  <a:lnTo>
                    <a:pt x="579" y="309"/>
                  </a:lnTo>
                  <a:lnTo>
                    <a:pt x="630" y="405"/>
                  </a:lnTo>
                  <a:lnTo>
                    <a:pt x="708" y="363"/>
                  </a:lnTo>
                  <a:lnTo>
                    <a:pt x="747" y="498"/>
                  </a:lnTo>
                  <a:lnTo>
                    <a:pt x="834" y="606"/>
                  </a:lnTo>
                  <a:lnTo>
                    <a:pt x="978" y="636"/>
                  </a:lnTo>
                  <a:close/>
                </a:path>
              </a:pathLst>
            </a:custGeom>
            <a:solidFill>
              <a:srgbClr val="CCFFCC">
                <a:alpha val="50000"/>
              </a:srgbClr>
            </a:solidFill>
            <a:ln w="2159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8" name="AutoShape 195"/>
            <xdr:cNvSpPr>
              <a:spLocks/>
            </xdr:cNvSpPr>
          </xdr:nvSpPr>
          <xdr:spPr>
            <a:xfrm>
              <a:off x="2339" y="3691"/>
              <a:ext cx="3966" cy="4315"/>
            </a:xfrm>
            <a:custGeom>
              <a:pathLst>
                <a:path h="4314" w="3966">
                  <a:moveTo>
                    <a:pt x="3966" y="2019"/>
                  </a:moveTo>
                  <a:lnTo>
                    <a:pt x="3963" y="2136"/>
                  </a:lnTo>
                  <a:lnTo>
                    <a:pt x="3900" y="2169"/>
                  </a:lnTo>
                  <a:lnTo>
                    <a:pt x="3861" y="2283"/>
                  </a:lnTo>
                  <a:lnTo>
                    <a:pt x="3744" y="2352"/>
                  </a:lnTo>
                  <a:lnTo>
                    <a:pt x="3693" y="2367"/>
                  </a:lnTo>
                  <a:lnTo>
                    <a:pt x="3693" y="2445"/>
                  </a:lnTo>
                  <a:lnTo>
                    <a:pt x="3735" y="2571"/>
                  </a:lnTo>
                  <a:lnTo>
                    <a:pt x="3720" y="2649"/>
                  </a:lnTo>
                  <a:lnTo>
                    <a:pt x="3636" y="2673"/>
                  </a:lnTo>
                  <a:lnTo>
                    <a:pt x="3633" y="2553"/>
                  </a:lnTo>
                  <a:lnTo>
                    <a:pt x="3540" y="2526"/>
                  </a:lnTo>
                  <a:lnTo>
                    <a:pt x="3360" y="2694"/>
                  </a:lnTo>
                  <a:lnTo>
                    <a:pt x="3276" y="2820"/>
                  </a:lnTo>
                  <a:lnTo>
                    <a:pt x="3192" y="3009"/>
                  </a:lnTo>
                  <a:lnTo>
                    <a:pt x="3036" y="3093"/>
                  </a:lnTo>
                  <a:lnTo>
                    <a:pt x="2943" y="3195"/>
                  </a:lnTo>
                  <a:lnTo>
                    <a:pt x="2907" y="3336"/>
                  </a:lnTo>
                  <a:lnTo>
                    <a:pt x="2841" y="3384"/>
                  </a:lnTo>
                  <a:lnTo>
                    <a:pt x="2847" y="3513"/>
                  </a:lnTo>
                  <a:lnTo>
                    <a:pt x="2778" y="3531"/>
                  </a:lnTo>
                  <a:lnTo>
                    <a:pt x="2724" y="3465"/>
                  </a:lnTo>
                  <a:lnTo>
                    <a:pt x="2616" y="3411"/>
                  </a:lnTo>
                  <a:lnTo>
                    <a:pt x="2472" y="3408"/>
                  </a:lnTo>
                  <a:lnTo>
                    <a:pt x="2304" y="3549"/>
                  </a:lnTo>
                  <a:lnTo>
                    <a:pt x="2244" y="3696"/>
                  </a:lnTo>
                  <a:lnTo>
                    <a:pt x="2220" y="3819"/>
                  </a:lnTo>
                  <a:lnTo>
                    <a:pt x="2166" y="3954"/>
                  </a:lnTo>
                  <a:lnTo>
                    <a:pt x="2178" y="4065"/>
                  </a:lnTo>
                  <a:lnTo>
                    <a:pt x="2175" y="4149"/>
                  </a:lnTo>
                  <a:lnTo>
                    <a:pt x="2121" y="4083"/>
                  </a:lnTo>
                  <a:lnTo>
                    <a:pt x="2040" y="3972"/>
                  </a:lnTo>
                  <a:lnTo>
                    <a:pt x="2037" y="4089"/>
                  </a:lnTo>
                  <a:lnTo>
                    <a:pt x="2121" y="4176"/>
                  </a:lnTo>
                  <a:lnTo>
                    <a:pt x="2163" y="4185"/>
                  </a:lnTo>
                  <a:lnTo>
                    <a:pt x="2163" y="4236"/>
                  </a:lnTo>
                  <a:lnTo>
                    <a:pt x="2223" y="4314"/>
                  </a:lnTo>
                  <a:lnTo>
                    <a:pt x="2106" y="4254"/>
                  </a:lnTo>
                  <a:lnTo>
                    <a:pt x="2016" y="4230"/>
                  </a:lnTo>
                  <a:lnTo>
                    <a:pt x="1944" y="4284"/>
                  </a:lnTo>
                  <a:lnTo>
                    <a:pt x="1860" y="4287"/>
                  </a:lnTo>
                  <a:lnTo>
                    <a:pt x="1716" y="4119"/>
                  </a:lnTo>
                  <a:lnTo>
                    <a:pt x="1605" y="4047"/>
                  </a:lnTo>
                  <a:lnTo>
                    <a:pt x="1479" y="4008"/>
                  </a:lnTo>
                  <a:lnTo>
                    <a:pt x="1314" y="4002"/>
                  </a:lnTo>
                  <a:lnTo>
                    <a:pt x="1155" y="4032"/>
                  </a:lnTo>
                  <a:lnTo>
                    <a:pt x="1122" y="3597"/>
                  </a:lnTo>
                  <a:lnTo>
                    <a:pt x="1110" y="3555"/>
                  </a:lnTo>
                  <a:lnTo>
                    <a:pt x="1149" y="3450"/>
                  </a:lnTo>
                  <a:lnTo>
                    <a:pt x="1068" y="3300"/>
                  </a:lnTo>
                  <a:lnTo>
                    <a:pt x="975" y="3243"/>
                  </a:lnTo>
                  <a:lnTo>
                    <a:pt x="867" y="3201"/>
                  </a:lnTo>
                  <a:lnTo>
                    <a:pt x="732" y="3198"/>
                  </a:lnTo>
                  <a:lnTo>
                    <a:pt x="711" y="3129"/>
                  </a:lnTo>
                  <a:lnTo>
                    <a:pt x="750" y="2982"/>
                  </a:lnTo>
                  <a:lnTo>
                    <a:pt x="570" y="2910"/>
                  </a:lnTo>
                  <a:lnTo>
                    <a:pt x="348" y="2718"/>
                  </a:lnTo>
                  <a:lnTo>
                    <a:pt x="216" y="2685"/>
                  </a:lnTo>
                  <a:lnTo>
                    <a:pt x="60" y="2529"/>
                  </a:lnTo>
                  <a:lnTo>
                    <a:pt x="21" y="2355"/>
                  </a:lnTo>
                  <a:lnTo>
                    <a:pt x="0" y="2220"/>
                  </a:lnTo>
                  <a:lnTo>
                    <a:pt x="30" y="2067"/>
                  </a:lnTo>
                  <a:lnTo>
                    <a:pt x="87" y="2037"/>
                  </a:lnTo>
                  <a:lnTo>
                    <a:pt x="168" y="2226"/>
                  </a:lnTo>
                  <a:lnTo>
                    <a:pt x="276" y="2328"/>
                  </a:lnTo>
                  <a:lnTo>
                    <a:pt x="354" y="2424"/>
                  </a:lnTo>
                  <a:lnTo>
                    <a:pt x="498" y="2403"/>
                  </a:lnTo>
                  <a:lnTo>
                    <a:pt x="603" y="2265"/>
                  </a:lnTo>
                  <a:lnTo>
                    <a:pt x="708" y="2181"/>
                  </a:lnTo>
                  <a:lnTo>
                    <a:pt x="747" y="2073"/>
                  </a:lnTo>
                  <a:lnTo>
                    <a:pt x="855" y="2016"/>
                  </a:lnTo>
                  <a:lnTo>
                    <a:pt x="936" y="2013"/>
                  </a:lnTo>
                  <a:lnTo>
                    <a:pt x="975" y="1956"/>
                  </a:lnTo>
                  <a:lnTo>
                    <a:pt x="975" y="1830"/>
                  </a:lnTo>
                  <a:lnTo>
                    <a:pt x="1008" y="1674"/>
                  </a:lnTo>
                  <a:lnTo>
                    <a:pt x="1101" y="1506"/>
                  </a:lnTo>
                  <a:lnTo>
                    <a:pt x="1380" y="1455"/>
                  </a:lnTo>
                  <a:lnTo>
                    <a:pt x="1485" y="1407"/>
                  </a:lnTo>
                  <a:lnTo>
                    <a:pt x="1788" y="1263"/>
                  </a:lnTo>
                  <a:lnTo>
                    <a:pt x="1848" y="1173"/>
                  </a:lnTo>
                  <a:lnTo>
                    <a:pt x="1830" y="972"/>
                  </a:lnTo>
                  <a:lnTo>
                    <a:pt x="1704" y="915"/>
                  </a:lnTo>
                  <a:lnTo>
                    <a:pt x="1620" y="795"/>
                  </a:lnTo>
                  <a:lnTo>
                    <a:pt x="1596" y="618"/>
                  </a:lnTo>
                  <a:lnTo>
                    <a:pt x="1539" y="612"/>
                  </a:lnTo>
                  <a:lnTo>
                    <a:pt x="1476" y="531"/>
                  </a:lnTo>
                  <a:lnTo>
                    <a:pt x="1392" y="165"/>
                  </a:lnTo>
                  <a:lnTo>
                    <a:pt x="1428" y="60"/>
                  </a:lnTo>
                  <a:lnTo>
                    <a:pt x="1662" y="0"/>
                  </a:lnTo>
                  <a:lnTo>
                    <a:pt x="1773" y="60"/>
                  </a:lnTo>
                  <a:lnTo>
                    <a:pt x="1902" y="108"/>
                  </a:lnTo>
                  <a:lnTo>
                    <a:pt x="2145" y="102"/>
                  </a:lnTo>
                  <a:lnTo>
                    <a:pt x="2355" y="123"/>
                  </a:lnTo>
                  <a:lnTo>
                    <a:pt x="2544" y="123"/>
                  </a:lnTo>
                  <a:lnTo>
                    <a:pt x="2544" y="117"/>
                  </a:lnTo>
                  <a:lnTo>
                    <a:pt x="2643" y="63"/>
                  </a:lnTo>
                  <a:lnTo>
                    <a:pt x="2805" y="81"/>
                  </a:lnTo>
                  <a:lnTo>
                    <a:pt x="2952" y="117"/>
                  </a:lnTo>
                  <a:lnTo>
                    <a:pt x="3006" y="267"/>
                  </a:lnTo>
                  <a:lnTo>
                    <a:pt x="3057" y="342"/>
                  </a:lnTo>
                  <a:lnTo>
                    <a:pt x="3207" y="369"/>
                  </a:lnTo>
                  <a:lnTo>
                    <a:pt x="3261" y="567"/>
                  </a:lnTo>
                  <a:lnTo>
                    <a:pt x="3528" y="624"/>
                  </a:lnTo>
                  <a:lnTo>
                    <a:pt x="3615" y="747"/>
                  </a:lnTo>
                  <a:lnTo>
                    <a:pt x="3615" y="957"/>
                  </a:lnTo>
                  <a:lnTo>
                    <a:pt x="3615" y="1038"/>
                  </a:lnTo>
                  <a:lnTo>
                    <a:pt x="3531" y="1338"/>
                  </a:lnTo>
                  <a:lnTo>
                    <a:pt x="3618" y="1512"/>
                  </a:lnTo>
                  <a:lnTo>
                    <a:pt x="3636" y="1611"/>
                  </a:lnTo>
                  <a:lnTo>
                    <a:pt x="3612" y="1836"/>
                  </a:lnTo>
                  <a:lnTo>
                    <a:pt x="3843" y="2019"/>
                  </a:lnTo>
                  <a:lnTo>
                    <a:pt x="3960" y="2013"/>
                  </a:lnTo>
                  <a:lnTo>
                    <a:pt x="3966" y="2019"/>
                  </a:lnTo>
                  <a:close/>
                </a:path>
              </a:pathLst>
            </a:custGeom>
            <a:solidFill>
              <a:srgbClr val="99CC00">
                <a:alpha val="50000"/>
              </a:srgbClr>
            </a:solidFill>
            <a:ln w="2159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59" name="Group 196"/>
            <xdr:cNvGrpSpPr>
              <a:grpSpLocks/>
            </xdr:cNvGrpSpPr>
          </xdr:nvGrpSpPr>
          <xdr:grpSpPr>
            <a:xfrm>
              <a:off x="2388" y="6374"/>
              <a:ext cx="1666" cy="2088"/>
              <a:chOff x="7684" y="7492"/>
              <a:chExt cx="1666" cy="2088"/>
            </a:xfrm>
            <a:solidFill>
              <a:srgbClr val="FFFFFF"/>
            </a:solidFill>
          </xdr:grpSpPr>
          <xdr:sp>
            <xdr:nvSpPr>
              <xdr:cNvPr id="60" name="AutoShape 197"/>
              <xdr:cNvSpPr>
                <a:spLocks/>
              </xdr:cNvSpPr>
            </xdr:nvSpPr>
            <xdr:spPr>
              <a:xfrm>
                <a:off x="8465" y="8828"/>
                <a:ext cx="885" cy="603"/>
              </a:xfrm>
              <a:custGeom>
                <a:pathLst>
                  <a:path h="603" w="885">
                    <a:moveTo>
                      <a:pt x="327" y="21"/>
                    </a:moveTo>
                    <a:lnTo>
                      <a:pt x="486" y="0"/>
                    </a:lnTo>
                    <a:lnTo>
                      <a:pt x="660" y="0"/>
                    </a:lnTo>
                    <a:lnTo>
                      <a:pt x="783" y="42"/>
                    </a:lnTo>
                    <a:lnTo>
                      <a:pt x="885" y="117"/>
                    </a:lnTo>
                    <a:lnTo>
                      <a:pt x="795" y="237"/>
                    </a:lnTo>
                    <a:lnTo>
                      <a:pt x="783" y="360"/>
                    </a:lnTo>
                    <a:lnTo>
                      <a:pt x="804" y="456"/>
                    </a:lnTo>
                    <a:lnTo>
                      <a:pt x="744" y="516"/>
                    </a:lnTo>
                    <a:lnTo>
                      <a:pt x="624" y="549"/>
                    </a:lnTo>
                    <a:lnTo>
                      <a:pt x="591" y="519"/>
                    </a:lnTo>
                    <a:lnTo>
                      <a:pt x="420" y="540"/>
                    </a:lnTo>
                    <a:lnTo>
                      <a:pt x="345" y="603"/>
                    </a:lnTo>
                    <a:lnTo>
                      <a:pt x="159" y="504"/>
                    </a:lnTo>
                    <a:lnTo>
                      <a:pt x="96" y="444"/>
                    </a:lnTo>
                    <a:lnTo>
                      <a:pt x="0" y="459"/>
                    </a:lnTo>
                    <a:lnTo>
                      <a:pt x="54" y="501"/>
                    </a:lnTo>
                  </a:path>
                </a:pathLst>
              </a:custGeom>
              <a:solidFill>
                <a:srgbClr val="FF00FF">
                  <a:alpha val="50000"/>
                </a:srgbClr>
              </a:solidFill>
              <a:ln w="2032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1" name="AutoShape 198"/>
              <xdr:cNvSpPr>
                <a:spLocks/>
              </xdr:cNvSpPr>
            </xdr:nvSpPr>
            <xdr:spPr>
              <a:xfrm>
                <a:off x="7684" y="7492"/>
                <a:ext cx="1104" cy="2088"/>
              </a:xfrm>
              <a:custGeom>
                <a:pathLst>
                  <a:path h="2088" w="1104">
                    <a:moveTo>
                      <a:pt x="777" y="1794"/>
                    </a:moveTo>
                    <a:lnTo>
                      <a:pt x="747" y="2022"/>
                    </a:lnTo>
                    <a:lnTo>
                      <a:pt x="648" y="2088"/>
                    </a:lnTo>
                    <a:lnTo>
                      <a:pt x="498" y="2049"/>
                    </a:lnTo>
                    <a:lnTo>
                      <a:pt x="417" y="1944"/>
                    </a:lnTo>
                    <a:lnTo>
                      <a:pt x="378" y="1818"/>
                    </a:lnTo>
                    <a:lnTo>
                      <a:pt x="294" y="1854"/>
                    </a:lnTo>
                    <a:lnTo>
                      <a:pt x="261" y="1755"/>
                    </a:lnTo>
                    <a:lnTo>
                      <a:pt x="315" y="1710"/>
                    </a:lnTo>
                    <a:lnTo>
                      <a:pt x="375" y="1692"/>
                    </a:lnTo>
                    <a:lnTo>
                      <a:pt x="354" y="1635"/>
                    </a:lnTo>
                    <a:lnTo>
                      <a:pt x="390" y="1584"/>
                    </a:lnTo>
                    <a:lnTo>
                      <a:pt x="363" y="1548"/>
                    </a:lnTo>
                    <a:lnTo>
                      <a:pt x="357" y="1449"/>
                    </a:lnTo>
                    <a:lnTo>
                      <a:pt x="390" y="1401"/>
                    </a:lnTo>
                    <a:lnTo>
                      <a:pt x="459" y="1383"/>
                    </a:lnTo>
                    <a:lnTo>
                      <a:pt x="462" y="1341"/>
                    </a:lnTo>
                    <a:lnTo>
                      <a:pt x="297" y="1383"/>
                    </a:lnTo>
                    <a:lnTo>
                      <a:pt x="234" y="1482"/>
                    </a:lnTo>
                    <a:lnTo>
                      <a:pt x="189" y="1446"/>
                    </a:lnTo>
                    <a:lnTo>
                      <a:pt x="231" y="1404"/>
                    </a:lnTo>
                    <a:lnTo>
                      <a:pt x="231" y="1365"/>
                    </a:lnTo>
                    <a:lnTo>
                      <a:pt x="150" y="1380"/>
                    </a:lnTo>
                    <a:lnTo>
                      <a:pt x="0" y="1383"/>
                    </a:lnTo>
                    <a:lnTo>
                      <a:pt x="24" y="1239"/>
                    </a:lnTo>
                    <a:lnTo>
                      <a:pt x="150" y="1230"/>
                    </a:lnTo>
                    <a:lnTo>
                      <a:pt x="192" y="1164"/>
                    </a:lnTo>
                    <a:lnTo>
                      <a:pt x="189" y="1119"/>
                    </a:lnTo>
                    <a:lnTo>
                      <a:pt x="213" y="1032"/>
                    </a:lnTo>
                    <a:lnTo>
                      <a:pt x="201" y="693"/>
                    </a:lnTo>
                    <a:lnTo>
                      <a:pt x="147" y="360"/>
                    </a:lnTo>
                    <a:lnTo>
                      <a:pt x="228" y="171"/>
                    </a:lnTo>
                    <a:lnTo>
                      <a:pt x="168" y="0"/>
                    </a:lnTo>
                    <a:lnTo>
                      <a:pt x="198" y="9"/>
                    </a:lnTo>
                    <a:lnTo>
                      <a:pt x="297" y="51"/>
                    </a:lnTo>
                    <a:lnTo>
                      <a:pt x="522" y="234"/>
                    </a:lnTo>
                    <a:lnTo>
                      <a:pt x="609" y="270"/>
                    </a:lnTo>
                    <a:lnTo>
                      <a:pt x="708" y="315"/>
                    </a:lnTo>
                    <a:lnTo>
                      <a:pt x="666" y="456"/>
                    </a:lnTo>
                    <a:lnTo>
                      <a:pt x="684" y="528"/>
                    </a:lnTo>
                    <a:lnTo>
                      <a:pt x="828" y="531"/>
                    </a:lnTo>
                    <a:lnTo>
                      <a:pt x="927" y="570"/>
                    </a:lnTo>
                    <a:lnTo>
                      <a:pt x="1029" y="636"/>
                    </a:lnTo>
                    <a:lnTo>
                      <a:pt x="1104" y="783"/>
                    </a:lnTo>
                    <a:lnTo>
                      <a:pt x="1068" y="879"/>
                    </a:lnTo>
                    <a:lnTo>
                      <a:pt x="1086" y="927"/>
                    </a:lnTo>
                    <a:lnTo>
                      <a:pt x="1101" y="1374"/>
                    </a:lnTo>
                  </a:path>
                </a:pathLst>
              </a:custGeom>
              <a:solidFill>
                <a:srgbClr val="FF00FF">
                  <a:alpha val="50000"/>
                </a:srgbClr>
              </a:solidFill>
              <a:ln w="2032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62" name="AutoShape 199"/>
            <xdr:cNvSpPr>
              <a:spLocks/>
            </xdr:cNvSpPr>
          </xdr:nvSpPr>
          <xdr:spPr>
            <a:xfrm>
              <a:off x="5548" y="3964"/>
              <a:ext cx="2168" cy="1744"/>
            </a:xfrm>
            <a:custGeom>
              <a:pathLst>
                <a:path h="1743" w="2167">
                  <a:moveTo>
                    <a:pt x="321" y="348"/>
                  </a:moveTo>
                  <a:lnTo>
                    <a:pt x="54" y="291"/>
                  </a:lnTo>
                  <a:lnTo>
                    <a:pt x="0" y="99"/>
                  </a:lnTo>
                  <a:lnTo>
                    <a:pt x="75" y="60"/>
                  </a:lnTo>
                  <a:lnTo>
                    <a:pt x="258" y="45"/>
                  </a:lnTo>
                  <a:lnTo>
                    <a:pt x="324" y="0"/>
                  </a:lnTo>
                  <a:lnTo>
                    <a:pt x="528" y="3"/>
                  </a:lnTo>
                  <a:lnTo>
                    <a:pt x="723" y="66"/>
                  </a:lnTo>
                  <a:lnTo>
                    <a:pt x="858" y="84"/>
                  </a:lnTo>
                  <a:lnTo>
                    <a:pt x="946" y="248"/>
                  </a:lnTo>
                  <a:lnTo>
                    <a:pt x="1084" y="218"/>
                  </a:lnTo>
                  <a:lnTo>
                    <a:pt x="1234" y="104"/>
                  </a:lnTo>
                  <a:lnTo>
                    <a:pt x="1257" y="291"/>
                  </a:lnTo>
                  <a:lnTo>
                    <a:pt x="1318" y="308"/>
                  </a:lnTo>
                  <a:lnTo>
                    <a:pt x="1549" y="269"/>
                  </a:lnTo>
                  <a:lnTo>
                    <a:pt x="1591" y="230"/>
                  </a:lnTo>
                  <a:lnTo>
                    <a:pt x="1630" y="227"/>
                  </a:lnTo>
                  <a:lnTo>
                    <a:pt x="1678" y="263"/>
                  </a:lnTo>
                  <a:lnTo>
                    <a:pt x="1837" y="143"/>
                  </a:lnTo>
                  <a:lnTo>
                    <a:pt x="1999" y="149"/>
                  </a:lnTo>
                  <a:lnTo>
                    <a:pt x="2020" y="263"/>
                  </a:lnTo>
                  <a:lnTo>
                    <a:pt x="1861" y="293"/>
                  </a:lnTo>
                  <a:lnTo>
                    <a:pt x="1837" y="371"/>
                  </a:lnTo>
                  <a:lnTo>
                    <a:pt x="1672" y="374"/>
                  </a:lnTo>
                  <a:lnTo>
                    <a:pt x="1591" y="428"/>
                  </a:lnTo>
                  <a:lnTo>
                    <a:pt x="1567" y="512"/>
                  </a:lnTo>
                  <a:lnTo>
                    <a:pt x="1630" y="515"/>
                  </a:lnTo>
                  <a:lnTo>
                    <a:pt x="1654" y="449"/>
                  </a:lnTo>
                  <a:lnTo>
                    <a:pt x="1693" y="473"/>
                  </a:lnTo>
                  <a:lnTo>
                    <a:pt x="1696" y="521"/>
                  </a:lnTo>
                  <a:lnTo>
                    <a:pt x="1789" y="476"/>
                  </a:lnTo>
                  <a:lnTo>
                    <a:pt x="1813" y="470"/>
                  </a:lnTo>
                  <a:lnTo>
                    <a:pt x="1897" y="434"/>
                  </a:lnTo>
                  <a:lnTo>
                    <a:pt x="1963" y="356"/>
                  </a:lnTo>
                  <a:lnTo>
                    <a:pt x="2002" y="434"/>
                  </a:lnTo>
                  <a:lnTo>
                    <a:pt x="2068" y="353"/>
                  </a:lnTo>
                  <a:lnTo>
                    <a:pt x="2149" y="440"/>
                  </a:lnTo>
                  <a:lnTo>
                    <a:pt x="2167" y="437"/>
                  </a:lnTo>
                  <a:lnTo>
                    <a:pt x="2152" y="518"/>
                  </a:lnTo>
                  <a:lnTo>
                    <a:pt x="2056" y="521"/>
                  </a:lnTo>
                  <a:lnTo>
                    <a:pt x="2002" y="581"/>
                  </a:lnTo>
                  <a:lnTo>
                    <a:pt x="1912" y="560"/>
                  </a:lnTo>
                  <a:lnTo>
                    <a:pt x="1903" y="593"/>
                  </a:lnTo>
                  <a:lnTo>
                    <a:pt x="1861" y="638"/>
                  </a:lnTo>
                  <a:lnTo>
                    <a:pt x="1813" y="596"/>
                  </a:lnTo>
                  <a:lnTo>
                    <a:pt x="1753" y="578"/>
                  </a:lnTo>
                  <a:lnTo>
                    <a:pt x="1696" y="596"/>
                  </a:lnTo>
                  <a:lnTo>
                    <a:pt x="1675" y="680"/>
                  </a:lnTo>
                  <a:lnTo>
                    <a:pt x="1630" y="623"/>
                  </a:lnTo>
                  <a:lnTo>
                    <a:pt x="1633" y="599"/>
                  </a:lnTo>
                  <a:lnTo>
                    <a:pt x="1540" y="599"/>
                  </a:lnTo>
                  <a:lnTo>
                    <a:pt x="1447" y="617"/>
                  </a:lnTo>
                  <a:lnTo>
                    <a:pt x="1396" y="695"/>
                  </a:lnTo>
                  <a:lnTo>
                    <a:pt x="1360" y="854"/>
                  </a:lnTo>
                  <a:lnTo>
                    <a:pt x="1255" y="905"/>
                  </a:lnTo>
                  <a:lnTo>
                    <a:pt x="1198" y="911"/>
                  </a:lnTo>
                  <a:lnTo>
                    <a:pt x="1207" y="848"/>
                  </a:lnTo>
                  <a:lnTo>
                    <a:pt x="1297" y="803"/>
                  </a:lnTo>
                  <a:lnTo>
                    <a:pt x="1300" y="710"/>
                  </a:lnTo>
                  <a:lnTo>
                    <a:pt x="1171" y="764"/>
                  </a:lnTo>
                  <a:lnTo>
                    <a:pt x="1132" y="725"/>
                  </a:lnTo>
                  <a:lnTo>
                    <a:pt x="1174" y="680"/>
                  </a:lnTo>
                  <a:lnTo>
                    <a:pt x="1177" y="599"/>
                  </a:lnTo>
                  <a:lnTo>
                    <a:pt x="1153" y="545"/>
                  </a:lnTo>
                  <a:lnTo>
                    <a:pt x="1132" y="560"/>
                  </a:lnTo>
                  <a:lnTo>
                    <a:pt x="1135" y="680"/>
                  </a:lnTo>
                  <a:lnTo>
                    <a:pt x="1066" y="704"/>
                  </a:lnTo>
                  <a:lnTo>
                    <a:pt x="1045" y="752"/>
                  </a:lnTo>
                  <a:lnTo>
                    <a:pt x="931" y="803"/>
                  </a:lnTo>
                  <a:lnTo>
                    <a:pt x="906" y="963"/>
                  </a:lnTo>
                  <a:lnTo>
                    <a:pt x="882" y="1029"/>
                  </a:lnTo>
                  <a:lnTo>
                    <a:pt x="738" y="1038"/>
                  </a:lnTo>
                  <a:lnTo>
                    <a:pt x="738" y="1146"/>
                  </a:lnTo>
                  <a:lnTo>
                    <a:pt x="882" y="1182"/>
                  </a:lnTo>
                  <a:lnTo>
                    <a:pt x="864" y="1236"/>
                  </a:lnTo>
                  <a:lnTo>
                    <a:pt x="807" y="1284"/>
                  </a:lnTo>
                  <a:lnTo>
                    <a:pt x="735" y="1284"/>
                  </a:lnTo>
                  <a:lnTo>
                    <a:pt x="735" y="1347"/>
                  </a:lnTo>
                  <a:lnTo>
                    <a:pt x="762" y="1347"/>
                  </a:lnTo>
                  <a:lnTo>
                    <a:pt x="762" y="1449"/>
                  </a:lnTo>
                  <a:lnTo>
                    <a:pt x="798" y="1410"/>
                  </a:lnTo>
                  <a:lnTo>
                    <a:pt x="840" y="1452"/>
                  </a:lnTo>
                  <a:lnTo>
                    <a:pt x="837" y="1596"/>
                  </a:lnTo>
                  <a:lnTo>
                    <a:pt x="876" y="1602"/>
                  </a:lnTo>
                  <a:lnTo>
                    <a:pt x="801" y="1653"/>
                  </a:lnTo>
                  <a:lnTo>
                    <a:pt x="753" y="1677"/>
                  </a:lnTo>
                  <a:lnTo>
                    <a:pt x="762" y="1743"/>
                  </a:lnTo>
                  <a:lnTo>
                    <a:pt x="633" y="1743"/>
                  </a:lnTo>
                  <a:lnTo>
                    <a:pt x="402" y="1560"/>
                  </a:lnTo>
                  <a:lnTo>
                    <a:pt x="426" y="1335"/>
                  </a:lnTo>
                  <a:lnTo>
                    <a:pt x="408" y="1248"/>
                  </a:lnTo>
                  <a:lnTo>
                    <a:pt x="321" y="1074"/>
                  </a:lnTo>
                  <a:lnTo>
                    <a:pt x="408" y="765"/>
                  </a:lnTo>
                  <a:lnTo>
                    <a:pt x="406" y="686"/>
                  </a:lnTo>
                  <a:lnTo>
                    <a:pt x="409" y="476"/>
                  </a:lnTo>
                  <a:lnTo>
                    <a:pt x="321" y="348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3" name="AutoShape 200"/>
            <xdr:cNvSpPr>
              <a:spLocks/>
            </xdr:cNvSpPr>
          </xdr:nvSpPr>
          <xdr:spPr>
            <a:xfrm>
              <a:off x="11222" y="3806"/>
              <a:ext cx="1792" cy="2378"/>
            </a:xfrm>
            <a:custGeom>
              <a:pathLst>
                <a:path h="2377" w="1793">
                  <a:moveTo>
                    <a:pt x="414" y="1708"/>
                  </a:moveTo>
                  <a:lnTo>
                    <a:pt x="309" y="1690"/>
                  </a:lnTo>
                  <a:lnTo>
                    <a:pt x="246" y="1612"/>
                  </a:lnTo>
                  <a:lnTo>
                    <a:pt x="198" y="1471"/>
                  </a:lnTo>
                  <a:lnTo>
                    <a:pt x="102" y="1381"/>
                  </a:lnTo>
                  <a:lnTo>
                    <a:pt x="0" y="1339"/>
                  </a:lnTo>
                  <a:lnTo>
                    <a:pt x="75" y="1267"/>
                  </a:lnTo>
                  <a:lnTo>
                    <a:pt x="126" y="1210"/>
                  </a:lnTo>
                  <a:lnTo>
                    <a:pt x="246" y="1141"/>
                  </a:lnTo>
                  <a:lnTo>
                    <a:pt x="300" y="1063"/>
                  </a:lnTo>
                  <a:lnTo>
                    <a:pt x="390" y="1012"/>
                  </a:lnTo>
                  <a:lnTo>
                    <a:pt x="393" y="1012"/>
                  </a:lnTo>
                  <a:lnTo>
                    <a:pt x="438" y="943"/>
                  </a:lnTo>
                  <a:lnTo>
                    <a:pt x="459" y="841"/>
                  </a:lnTo>
                  <a:lnTo>
                    <a:pt x="549" y="760"/>
                  </a:lnTo>
                  <a:lnTo>
                    <a:pt x="639" y="676"/>
                  </a:lnTo>
                  <a:lnTo>
                    <a:pt x="756" y="691"/>
                  </a:lnTo>
                  <a:lnTo>
                    <a:pt x="789" y="649"/>
                  </a:lnTo>
                  <a:lnTo>
                    <a:pt x="876" y="610"/>
                  </a:lnTo>
                  <a:lnTo>
                    <a:pt x="963" y="595"/>
                  </a:lnTo>
                  <a:lnTo>
                    <a:pt x="1035" y="595"/>
                  </a:lnTo>
                  <a:lnTo>
                    <a:pt x="1163" y="471"/>
                  </a:lnTo>
                  <a:lnTo>
                    <a:pt x="1184" y="423"/>
                  </a:lnTo>
                  <a:lnTo>
                    <a:pt x="1187" y="330"/>
                  </a:lnTo>
                  <a:lnTo>
                    <a:pt x="1145" y="210"/>
                  </a:lnTo>
                  <a:lnTo>
                    <a:pt x="1121" y="15"/>
                  </a:lnTo>
                  <a:lnTo>
                    <a:pt x="1235" y="3"/>
                  </a:lnTo>
                  <a:lnTo>
                    <a:pt x="1313" y="0"/>
                  </a:lnTo>
                  <a:lnTo>
                    <a:pt x="1379" y="99"/>
                  </a:lnTo>
                  <a:lnTo>
                    <a:pt x="1466" y="126"/>
                  </a:lnTo>
                  <a:lnTo>
                    <a:pt x="1571" y="87"/>
                  </a:lnTo>
                  <a:lnTo>
                    <a:pt x="1664" y="126"/>
                  </a:lnTo>
                  <a:lnTo>
                    <a:pt x="1733" y="138"/>
                  </a:lnTo>
                  <a:lnTo>
                    <a:pt x="1793" y="174"/>
                  </a:lnTo>
                  <a:lnTo>
                    <a:pt x="1682" y="285"/>
                  </a:lnTo>
                  <a:lnTo>
                    <a:pt x="1616" y="414"/>
                  </a:lnTo>
                  <a:lnTo>
                    <a:pt x="1514" y="507"/>
                  </a:lnTo>
                  <a:lnTo>
                    <a:pt x="1484" y="597"/>
                  </a:lnTo>
                  <a:lnTo>
                    <a:pt x="1400" y="654"/>
                  </a:lnTo>
                  <a:lnTo>
                    <a:pt x="1331" y="786"/>
                  </a:lnTo>
                  <a:lnTo>
                    <a:pt x="1337" y="846"/>
                  </a:lnTo>
                  <a:lnTo>
                    <a:pt x="1248" y="943"/>
                  </a:lnTo>
                  <a:lnTo>
                    <a:pt x="1098" y="1216"/>
                  </a:lnTo>
                  <a:lnTo>
                    <a:pt x="1062" y="1372"/>
                  </a:lnTo>
                  <a:lnTo>
                    <a:pt x="1035" y="1576"/>
                  </a:lnTo>
                  <a:lnTo>
                    <a:pt x="981" y="1690"/>
                  </a:lnTo>
                  <a:lnTo>
                    <a:pt x="915" y="1891"/>
                  </a:lnTo>
                  <a:lnTo>
                    <a:pt x="900" y="2107"/>
                  </a:lnTo>
                  <a:lnTo>
                    <a:pt x="852" y="2278"/>
                  </a:lnTo>
                  <a:lnTo>
                    <a:pt x="792" y="2377"/>
                  </a:lnTo>
                  <a:lnTo>
                    <a:pt x="711" y="2212"/>
                  </a:lnTo>
                  <a:lnTo>
                    <a:pt x="525" y="1966"/>
                  </a:lnTo>
                  <a:lnTo>
                    <a:pt x="459" y="1987"/>
                  </a:lnTo>
                  <a:lnTo>
                    <a:pt x="411" y="1933"/>
                  </a:lnTo>
                  <a:lnTo>
                    <a:pt x="414" y="1708"/>
                  </a:lnTo>
                  <a:close/>
                </a:path>
              </a:pathLst>
            </a:custGeom>
            <a:solidFill>
              <a:srgbClr val="CCFFFF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4" name="AutoShape 201"/>
            <xdr:cNvSpPr>
              <a:spLocks/>
            </xdr:cNvSpPr>
          </xdr:nvSpPr>
          <xdr:spPr>
            <a:xfrm>
              <a:off x="9725" y="2582"/>
              <a:ext cx="1913" cy="1977"/>
            </a:xfrm>
            <a:custGeom>
              <a:pathLst>
                <a:path h="1977" w="1912">
                  <a:moveTo>
                    <a:pt x="186" y="1382"/>
                  </a:moveTo>
                  <a:lnTo>
                    <a:pt x="0" y="1310"/>
                  </a:lnTo>
                  <a:lnTo>
                    <a:pt x="234" y="1058"/>
                  </a:lnTo>
                  <a:lnTo>
                    <a:pt x="327" y="1055"/>
                  </a:lnTo>
                  <a:lnTo>
                    <a:pt x="528" y="854"/>
                  </a:lnTo>
                  <a:lnTo>
                    <a:pt x="610" y="753"/>
                  </a:lnTo>
                  <a:lnTo>
                    <a:pt x="730" y="570"/>
                  </a:lnTo>
                  <a:lnTo>
                    <a:pt x="733" y="528"/>
                  </a:lnTo>
                  <a:lnTo>
                    <a:pt x="898" y="447"/>
                  </a:lnTo>
                  <a:lnTo>
                    <a:pt x="1045" y="459"/>
                  </a:lnTo>
                  <a:lnTo>
                    <a:pt x="1165" y="378"/>
                  </a:lnTo>
                  <a:lnTo>
                    <a:pt x="1264" y="288"/>
                  </a:lnTo>
                  <a:lnTo>
                    <a:pt x="1333" y="234"/>
                  </a:lnTo>
                  <a:lnTo>
                    <a:pt x="1390" y="156"/>
                  </a:lnTo>
                  <a:lnTo>
                    <a:pt x="1522" y="21"/>
                  </a:lnTo>
                  <a:lnTo>
                    <a:pt x="1621" y="0"/>
                  </a:lnTo>
                  <a:lnTo>
                    <a:pt x="1912" y="6"/>
                  </a:lnTo>
                  <a:lnTo>
                    <a:pt x="1864" y="138"/>
                  </a:lnTo>
                  <a:lnTo>
                    <a:pt x="1813" y="324"/>
                  </a:lnTo>
                  <a:lnTo>
                    <a:pt x="1891" y="360"/>
                  </a:lnTo>
                  <a:lnTo>
                    <a:pt x="1858" y="501"/>
                  </a:lnTo>
                  <a:lnTo>
                    <a:pt x="1687" y="588"/>
                  </a:lnTo>
                  <a:lnTo>
                    <a:pt x="1546" y="774"/>
                  </a:lnTo>
                  <a:lnTo>
                    <a:pt x="1585" y="816"/>
                  </a:lnTo>
                  <a:lnTo>
                    <a:pt x="1546" y="933"/>
                  </a:lnTo>
                  <a:lnTo>
                    <a:pt x="1495" y="990"/>
                  </a:lnTo>
                  <a:lnTo>
                    <a:pt x="1501" y="1089"/>
                  </a:lnTo>
                  <a:lnTo>
                    <a:pt x="1564" y="1107"/>
                  </a:lnTo>
                  <a:lnTo>
                    <a:pt x="1603" y="1233"/>
                  </a:lnTo>
                  <a:lnTo>
                    <a:pt x="1537" y="1299"/>
                  </a:lnTo>
                  <a:lnTo>
                    <a:pt x="1468" y="1437"/>
                  </a:lnTo>
                  <a:lnTo>
                    <a:pt x="1312" y="1506"/>
                  </a:lnTo>
                  <a:lnTo>
                    <a:pt x="1276" y="1731"/>
                  </a:lnTo>
                  <a:lnTo>
                    <a:pt x="1165" y="1821"/>
                  </a:lnTo>
                  <a:lnTo>
                    <a:pt x="1147" y="1893"/>
                  </a:lnTo>
                  <a:lnTo>
                    <a:pt x="1087" y="1977"/>
                  </a:lnTo>
                  <a:lnTo>
                    <a:pt x="1021" y="1866"/>
                  </a:lnTo>
                  <a:lnTo>
                    <a:pt x="1042" y="1758"/>
                  </a:lnTo>
                  <a:lnTo>
                    <a:pt x="1006" y="1665"/>
                  </a:lnTo>
                  <a:lnTo>
                    <a:pt x="820" y="1545"/>
                  </a:lnTo>
                  <a:lnTo>
                    <a:pt x="604" y="1479"/>
                  </a:lnTo>
                  <a:lnTo>
                    <a:pt x="330" y="1379"/>
                  </a:lnTo>
                  <a:lnTo>
                    <a:pt x="186" y="1382"/>
                  </a:lnTo>
                  <a:close/>
                </a:path>
              </a:pathLst>
            </a:custGeom>
            <a:solidFill>
              <a:srgbClr val="FFCC99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5" name="AutoShape 202"/>
            <xdr:cNvSpPr>
              <a:spLocks/>
            </xdr:cNvSpPr>
          </xdr:nvSpPr>
          <xdr:spPr>
            <a:xfrm>
              <a:off x="10808" y="2752"/>
              <a:ext cx="1603" cy="2389"/>
            </a:xfrm>
            <a:custGeom>
              <a:pathLst>
                <a:path h="2388" w="1604">
                  <a:moveTo>
                    <a:pt x="200" y="1947"/>
                  </a:moveTo>
                  <a:lnTo>
                    <a:pt x="320" y="2043"/>
                  </a:lnTo>
                  <a:lnTo>
                    <a:pt x="428" y="2115"/>
                  </a:lnTo>
                  <a:lnTo>
                    <a:pt x="455" y="2262"/>
                  </a:lnTo>
                  <a:lnTo>
                    <a:pt x="410" y="2388"/>
                  </a:lnTo>
                  <a:lnTo>
                    <a:pt x="539" y="2265"/>
                  </a:lnTo>
                  <a:lnTo>
                    <a:pt x="656" y="2202"/>
                  </a:lnTo>
                  <a:lnTo>
                    <a:pt x="707" y="2115"/>
                  </a:lnTo>
                  <a:lnTo>
                    <a:pt x="806" y="2067"/>
                  </a:lnTo>
                  <a:lnTo>
                    <a:pt x="854" y="1992"/>
                  </a:lnTo>
                  <a:lnTo>
                    <a:pt x="869" y="1896"/>
                  </a:lnTo>
                  <a:lnTo>
                    <a:pt x="1058" y="1731"/>
                  </a:lnTo>
                  <a:lnTo>
                    <a:pt x="1163" y="1749"/>
                  </a:lnTo>
                  <a:lnTo>
                    <a:pt x="1208" y="1701"/>
                  </a:lnTo>
                  <a:lnTo>
                    <a:pt x="1289" y="1665"/>
                  </a:lnTo>
                  <a:lnTo>
                    <a:pt x="1448" y="1650"/>
                  </a:lnTo>
                  <a:lnTo>
                    <a:pt x="1571" y="1533"/>
                  </a:lnTo>
                  <a:lnTo>
                    <a:pt x="1601" y="1476"/>
                  </a:lnTo>
                  <a:lnTo>
                    <a:pt x="1604" y="1398"/>
                  </a:lnTo>
                  <a:lnTo>
                    <a:pt x="1577" y="1356"/>
                  </a:lnTo>
                  <a:lnTo>
                    <a:pt x="1556" y="1278"/>
                  </a:lnTo>
                  <a:lnTo>
                    <a:pt x="1538" y="1077"/>
                  </a:lnTo>
                  <a:lnTo>
                    <a:pt x="1466" y="933"/>
                  </a:lnTo>
                  <a:lnTo>
                    <a:pt x="1328" y="744"/>
                  </a:lnTo>
                  <a:lnTo>
                    <a:pt x="1280" y="540"/>
                  </a:lnTo>
                  <a:lnTo>
                    <a:pt x="1385" y="492"/>
                  </a:lnTo>
                  <a:lnTo>
                    <a:pt x="1448" y="429"/>
                  </a:lnTo>
                  <a:lnTo>
                    <a:pt x="1433" y="285"/>
                  </a:lnTo>
                  <a:lnTo>
                    <a:pt x="1454" y="183"/>
                  </a:lnTo>
                  <a:lnTo>
                    <a:pt x="1421" y="108"/>
                  </a:lnTo>
                  <a:lnTo>
                    <a:pt x="1310" y="111"/>
                  </a:lnTo>
                  <a:lnTo>
                    <a:pt x="1139" y="24"/>
                  </a:lnTo>
                  <a:lnTo>
                    <a:pt x="989" y="3"/>
                  </a:lnTo>
                  <a:lnTo>
                    <a:pt x="893" y="30"/>
                  </a:lnTo>
                  <a:lnTo>
                    <a:pt x="767" y="0"/>
                  </a:lnTo>
                  <a:lnTo>
                    <a:pt x="726" y="157"/>
                  </a:lnTo>
                  <a:lnTo>
                    <a:pt x="804" y="193"/>
                  </a:lnTo>
                  <a:lnTo>
                    <a:pt x="771" y="334"/>
                  </a:lnTo>
                  <a:lnTo>
                    <a:pt x="600" y="421"/>
                  </a:lnTo>
                  <a:lnTo>
                    <a:pt x="459" y="607"/>
                  </a:lnTo>
                  <a:lnTo>
                    <a:pt x="498" y="649"/>
                  </a:lnTo>
                  <a:lnTo>
                    <a:pt x="459" y="766"/>
                  </a:lnTo>
                  <a:lnTo>
                    <a:pt x="408" y="823"/>
                  </a:lnTo>
                  <a:lnTo>
                    <a:pt x="414" y="922"/>
                  </a:lnTo>
                  <a:lnTo>
                    <a:pt x="477" y="940"/>
                  </a:lnTo>
                  <a:lnTo>
                    <a:pt x="516" y="1066"/>
                  </a:lnTo>
                  <a:lnTo>
                    <a:pt x="450" y="1132"/>
                  </a:lnTo>
                  <a:lnTo>
                    <a:pt x="381" y="1270"/>
                  </a:lnTo>
                  <a:lnTo>
                    <a:pt x="225" y="1339"/>
                  </a:lnTo>
                  <a:lnTo>
                    <a:pt x="189" y="1564"/>
                  </a:lnTo>
                  <a:lnTo>
                    <a:pt x="78" y="1654"/>
                  </a:lnTo>
                  <a:lnTo>
                    <a:pt x="60" y="1726"/>
                  </a:lnTo>
                  <a:lnTo>
                    <a:pt x="0" y="1810"/>
                  </a:lnTo>
                  <a:lnTo>
                    <a:pt x="200" y="1947"/>
                  </a:lnTo>
                  <a:close/>
                </a:path>
              </a:pathLst>
            </a:custGeom>
            <a:solidFill>
              <a:srgbClr val="FF99CC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6" name="AutoShape 203"/>
            <xdr:cNvSpPr>
              <a:spLocks/>
            </xdr:cNvSpPr>
          </xdr:nvSpPr>
          <xdr:spPr>
            <a:xfrm>
              <a:off x="8541" y="1603"/>
              <a:ext cx="3119" cy="2290"/>
            </a:xfrm>
            <a:custGeom>
              <a:pathLst>
                <a:path h="2289" w="3120">
                  <a:moveTo>
                    <a:pt x="1128" y="2289"/>
                  </a:moveTo>
                  <a:lnTo>
                    <a:pt x="1182" y="2286"/>
                  </a:lnTo>
                  <a:lnTo>
                    <a:pt x="1416" y="2034"/>
                  </a:lnTo>
                  <a:lnTo>
                    <a:pt x="1509" y="2031"/>
                  </a:lnTo>
                  <a:lnTo>
                    <a:pt x="1710" y="1830"/>
                  </a:lnTo>
                  <a:lnTo>
                    <a:pt x="1792" y="1729"/>
                  </a:lnTo>
                  <a:lnTo>
                    <a:pt x="1912" y="1546"/>
                  </a:lnTo>
                  <a:lnTo>
                    <a:pt x="1915" y="1504"/>
                  </a:lnTo>
                  <a:lnTo>
                    <a:pt x="2080" y="1423"/>
                  </a:lnTo>
                  <a:lnTo>
                    <a:pt x="2227" y="1435"/>
                  </a:lnTo>
                  <a:lnTo>
                    <a:pt x="2347" y="1354"/>
                  </a:lnTo>
                  <a:lnTo>
                    <a:pt x="2446" y="1264"/>
                  </a:lnTo>
                  <a:lnTo>
                    <a:pt x="2515" y="1210"/>
                  </a:lnTo>
                  <a:lnTo>
                    <a:pt x="2572" y="1132"/>
                  </a:lnTo>
                  <a:lnTo>
                    <a:pt x="2712" y="993"/>
                  </a:lnTo>
                  <a:lnTo>
                    <a:pt x="2808" y="972"/>
                  </a:lnTo>
                  <a:lnTo>
                    <a:pt x="3102" y="978"/>
                  </a:lnTo>
                  <a:lnTo>
                    <a:pt x="3120" y="786"/>
                  </a:lnTo>
                  <a:lnTo>
                    <a:pt x="3102" y="690"/>
                  </a:lnTo>
                  <a:lnTo>
                    <a:pt x="3117" y="576"/>
                  </a:lnTo>
                  <a:lnTo>
                    <a:pt x="3087" y="474"/>
                  </a:lnTo>
                  <a:lnTo>
                    <a:pt x="3006" y="342"/>
                  </a:lnTo>
                  <a:lnTo>
                    <a:pt x="2994" y="171"/>
                  </a:lnTo>
                  <a:lnTo>
                    <a:pt x="2925" y="153"/>
                  </a:lnTo>
                  <a:lnTo>
                    <a:pt x="2820" y="174"/>
                  </a:lnTo>
                  <a:lnTo>
                    <a:pt x="2718" y="135"/>
                  </a:lnTo>
                  <a:lnTo>
                    <a:pt x="2706" y="12"/>
                  </a:lnTo>
                  <a:lnTo>
                    <a:pt x="2631" y="0"/>
                  </a:lnTo>
                  <a:lnTo>
                    <a:pt x="2511" y="60"/>
                  </a:lnTo>
                  <a:lnTo>
                    <a:pt x="2478" y="129"/>
                  </a:lnTo>
                  <a:lnTo>
                    <a:pt x="2484" y="195"/>
                  </a:lnTo>
                  <a:lnTo>
                    <a:pt x="2370" y="303"/>
                  </a:lnTo>
                  <a:lnTo>
                    <a:pt x="2304" y="321"/>
                  </a:lnTo>
                  <a:lnTo>
                    <a:pt x="2205" y="309"/>
                  </a:lnTo>
                  <a:lnTo>
                    <a:pt x="2034" y="171"/>
                  </a:lnTo>
                  <a:lnTo>
                    <a:pt x="1968" y="330"/>
                  </a:lnTo>
                  <a:lnTo>
                    <a:pt x="1893" y="378"/>
                  </a:lnTo>
                  <a:lnTo>
                    <a:pt x="1716" y="540"/>
                  </a:lnTo>
                  <a:lnTo>
                    <a:pt x="1662" y="645"/>
                  </a:lnTo>
                  <a:lnTo>
                    <a:pt x="1548" y="645"/>
                  </a:lnTo>
                  <a:lnTo>
                    <a:pt x="1464" y="699"/>
                  </a:lnTo>
                  <a:lnTo>
                    <a:pt x="1404" y="798"/>
                  </a:lnTo>
                  <a:lnTo>
                    <a:pt x="1323" y="714"/>
                  </a:lnTo>
                  <a:lnTo>
                    <a:pt x="1137" y="717"/>
                  </a:lnTo>
                  <a:lnTo>
                    <a:pt x="1092" y="831"/>
                  </a:lnTo>
                  <a:lnTo>
                    <a:pt x="912" y="912"/>
                  </a:lnTo>
                  <a:lnTo>
                    <a:pt x="840" y="984"/>
                  </a:lnTo>
                  <a:lnTo>
                    <a:pt x="714" y="963"/>
                  </a:lnTo>
                  <a:lnTo>
                    <a:pt x="675" y="843"/>
                  </a:lnTo>
                  <a:lnTo>
                    <a:pt x="540" y="723"/>
                  </a:lnTo>
                  <a:lnTo>
                    <a:pt x="543" y="714"/>
                  </a:lnTo>
                  <a:lnTo>
                    <a:pt x="432" y="774"/>
                  </a:lnTo>
                  <a:lnTo>
                    <a:pt x="237" y="837"/>
                  </a:lnTo>
                  <a:lnTo>
                    <a:pt x="165" y="795"/>
                  </a:lnTo>
                  <a:lnTo>
                    <a:pt x="42" y="852"/>
                  </a:lnTo>
                  <a:lnTo>
                    <a:pt x="0" y="1080"/>
                  </a:lnTo>
                  <a:lnTo>
                    <a:pt x="75" y="1239"/>
                  </a:lnTo>
                  <a:lnTo>
                    <a:pt x="147" y="1341"/>
                  </a:lnTo>
                  <a:lnTo>
                    <a:pt x="30" y="1365"/>
                  </a:lnTo>
                  <a:lnTo>
                    <a:pt x="48" y="1503"/>
                  </a:lnTo>
                  <a:lnTo>
                    <a:pt x="135" y="1617"/>
                  </a:lnTo>
                  <a:lnTo>
                    <a:pt x="234" y="1665"/>
                  </a:lnTo>
                  <a:lnTo>
                    <a:pt x="186" y="1731"/>
                  </a:lnTo>
                  <a:lnTo>
                    <a:pt x="345" y="1770"/>
                  </a:lnTo>
                  <a:lnTo>
                    <a:pt x="234" y="1836"/>
                  </a:lnTo>
                  <a:lnTo>
                    <a:pt x="366" y="1917"/>
                  </a:lnTo>
                  <a:lnTo>
                    <a:pt x="249" y="1983"/>
                  </a:lnTo>
                  <a:lnTo>
                    <a:pt x="156" y="2190"/>
                  </a:lnTo>
                  <a:lnTo>
                    <a:pt x="666" y="2133"/>
                  </a:lnTo>
                  <a:lnTo>
                    <a:pt x="867" y="2124"/>
                  </a:lnTo>
                  <a:lnTo>
                    <a:pt x="939" y="2151"/>
                  </a:lnTo>
                  <a:lnTo>
                    <a:pt x="1074" y="2127"/>
                  </a:lnTo>
                  <a:lnTo>
                    <a:pt x="1104" y="2175"/>
                  </a:lnTo>
                  <a:lnTo>
                    <a:pt x="1113" y="2226"/>
                  </a:lnTo>
                  <a:lnTo>
                    <a:pt x="1128" y="2289"/>
                  </a:lnTo>
                  <a:close/>
                </a:path>
              </a:pathLst>
            </a:custGeom>
            <a:solidFill>
              <a:srgbClr val="FFFF99">
                <a:alpha val="50000"/>
              </a:srgbClr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7" name="AutoShape 204"/>
            <xdr:cNvSpPr>
              <a:spLocks/>
            </xdr:cNvSpPr>
          </xdr:nvSpPr>
          <xdr:spPr>
            <a:xfrm>
              <a:off x="6096" y="1065"/>
              <a:ext cx="4473" cy="1618"/>
            </a:xfrm>
            <a:custGeom>
              <a:pathLst>
                <a:path h="1617" w="4474">
                  <a:moveTo>
                    <a:pt x="4260" y="414"/>
                  </a:moveTo>
                  <a:lnTo>
                    <a:pt x="4474" y="706"/>
                  </a:lnTo>
                  <a:lnTo>
                    <a:pt x="4408" y="865"/>
                  </a:lnTo>
                  <a:lnTo>
                    <a:pt x="4333" y="913"/>
                  </a:lnTo>
                  <a:lnTo>
                    <a:pt x="4156" y="1075"/>
                  </a:lnTo>
                  <a:lnTo>
                    <a:pt x="4102" y="1180"/>
                  </a:lnTo>
                  <a:lnTo>
                    <a:pt x="3988" y="1180"/>
                  </a:lnTo>
                  <a:lnTo>
                    <a:pt x="3904" y="1234"/>
                  </a:lnTo>
                  <a:lnTo>
                    <a:pt x="3844" y="1333"/>
                  </a:lnTo>
                  <a:lnTo>
                    <a:pt x="3763" y="1249"/>
                  </a:lnTo>
                  <a:lnTo>
                    <a:pt x="3577" y="1252"/>
                  </a:lnTo>
                  <a:lnTo>
                    <a:pt x="3532" y="1366"/>
                  </a:lnTo>
                  <a:lnTo>
                    <a:pt x="3352" y="1447"/>
                  </a:lnTo>
                  <a:lnTo>
                    <a:pt x="3280" y="1519"/>
                  </a:lnTo>
                  <a:lnTo>
                    <a:pt x="3154" y="1498"/>
                  </a:lnTo>
                  <a:lnTo>
                    <a:pt x="3115" y="1378"/>
                  </a:lnTo>
                  <a:lnTo>
                    <a:pt x="2980" y="1258"/>
                  </a:lnTo>
                  <a:lnTo>
                    <a:pt x="2983" y="1249"/>
                  </a:lnTo>
                  <a:lnTo>
                    <a:pt x="2872" y="1309"/>
                  </a:lnTo>
                  <a:lnTo>
                    <a:pt x="2677" y="1372"/>
                  </a:lnTo>
                  <a:lnTo>
                    <a:pt x="2605" y="1330"/>
                  </a:lnTo>
                  <a:lnTo>
                    <a:pt x="2482" y="1387"/>
                  </a:lnTo>
                  <a:lnTo>
                    <a:pt x="2442" y="1617"/>
                  </a:lnTo>
                  <a:lnTo>
                    <a:pt x="2373" y="1602"/>
                  </a:lnTo>
                  <a:lnTo>
                    <a:pt x="2223" y="1497"/>
                  </a:lnTo>
                  <a:lnTo>
                    <a:pt x="2154" y="1566"/>
                  </a:lnTo>
                  <a:lnTo>
                    <a:pt x="2031" y="1566"/>
                  </a:lnTo>
                  <a:lnTo>
                    <a:pt x="1908" y="1542"/>
                  </a:lnTo>
                  <a:lnTo>
                    <a:pt x="1767" y="1548"/>
                  </a:lnTo>
                  <a:lnTo>
                    <a:pt x="1731" y="1365"/>
                  </a:lnTo>
                  <a:lnTo>
                    <a:pt x="1662" y="1329"/>
                  </a:lnTo>
                  <a:lnTo>
                    <a:pt x="1455" y="1416"/>
                  </a:lnTo>
                  <a:lnTo>
                    <a:pt x="1461" y="1341"/>
                  </a:lnTo>
                  <a:lnTo>
                    <a:pt x="1287" y="990"/>
                  </a:lnTo>
                  <a:lnTo>
                    <a:pt x="843" y="1218"/>
                  </a:lnTo>
                  <a:lnTo>
                    <a:pt x="402" y="1296"/>
                  </a:lnTo>
                  <a:lnTo>
                    <a:pt x="267" y="1233"/>
                  </a:lnTo>
                  <a:lnTo>
                    <a:pt x="90" y="1083"/>
                  </a:lnTo>
                  <a:lnTo>
                    <a:pt x="0" y="903"/>
                  </a:lnTo>
                  <a:lnTo>
                    <a:pt x="9" y="705"/>
                  </a:lnTo>
                  <a:lnTo>
                    <a:pt x="147" y="675"/>
                  </a:lnTo>
                  <a:lnTo>
                    <a:pt x="180" y="585"/>
                  </a:lnTo>
                  <a:lnTo>
                    <a:pt x="312" y="444"/>
                  </a:lnTo>
                  <a:lnTo>
                    <a:pt x="420" y="504"/>
                  </a:lnTo>
                  <a:lnTo>
                    <a:pt x="558" y="522"/>
                  </a:lnTo>
                  <a:lnTo>
                    <a:pt x="630" y="459"/>
                  </a:lnTo>
                  <a:lnTo>
                    <a:pt x="711" y="363"/>
                  </a:lnTo>
                  <a:lnTo>
                    <a:pt x="768" y="246"/>
                  </a:lnTo>
                  <a:lnTo>
                    <a:pt x="885" y="237"/>
                  </a:lnTo>
                  <a:lnTo>
                    <a:pt x="960" y="294"/>
                  </a:lnTo>
                  <a:lnTo>
                    <a:pt x="1020" y="381"/>
                  </a:lnTo>
                  <a:lnTo>
                    <a:pt x="1128" y="372"/>
                  </a:lnTo>
                  <a:lnTo>
                    <a:pt x="1260" y="276"/>
                  </a:lnTo>
                  <a:lnTo>
                    <a:pt x="1350" y="240"/>
                  </a:lnTo>
                  <a:lnTo>
                    <a:pt x="1443" y="297"/>
                  </a:lnTo>
                  <a:lnTo>
                    <a:pt x="1536" y="294"/>
                  </a:lnTo>
                  <a:lnTo>
                    <a:pt x="1707" y="228"/>
                  </a:lnTo>
                  <a:lnTo>
                    <a:pt x="1782" y="276"/>
                  </a:lnTo>
                  <a:lnTo>
                    <a:pt x="1917" y="273"/>
                  </a:lnTo>
                  <a:lnTo>
                    <a:pt x="2121" y="336"/>
                  </a:lnTo>
                  <a:lnTo>
                    <a:pt x="2226" y="330"/>
                  </a:lnTo>
                  <a:lnTo>
                    <a:pt x="2352" y="201"/>
                  </a:lnTo>
                  <a:lnTo>
                    <a:pt x="2457" y="60"/>
                  </a:lnTo>
                  <a:lnTo>
                    <a:pt x="2532" y="0"/>
                  </a:lnTo>
                  <a:lnTo>
                    <a:pt x="2646" y="45"/>
                  </a:lnTo>
                  <a:lnTo>
                    <a:pt x="2697" y="147"/>
                  </a:lnTo>
                  <a:lnTo>
                    <a:pt x="2862" y="45"/>
                  </a:lnTo>
                  <a:lnTo>
                    <a:pt x="2949" y="48"/>
                  </a:lnTo>
                  <a:lnTo>
                    <a:pt x="2991" y="90"/>
                  </a:lnTo>
                  <a:lnTo>
                    <a:pt x="3060" y="90"/>
                  </a:lnTo>
                  <a:lnTo>
                    <a:pt x="3066" y="24"/>
                  </a:lnTo>
                  <a:lnTo>
                    <a:pt x="3120" y="18"/>
                  </a:lnTo>
                  <a:lnTo>
                    <a:pt x="3237" y="45"/>
                  </a:lnTo>
                  <a:lnTo>
                    <a:pt x="3279" y="213"/>
                  </a:lnTo>
                  <a:lnTo>
                    <a:pt x="3657" y="339"/>
                  </a:lnTo>
                  <a:lnTo>
                    <a:pt x="3738" y="420"/>
                  </a:lnTo>
                  <a:lnTo>
                    <a:pt x="3897" y="420"/>
                  </a:lnTo>
                  <a:lnTo>
                    <a:pt x="4020" y="447"/>
                  </a:lnTo>
                  <a:lnTo>
                    <a:pt x="4107" y="480"/>
                  </a:lnTo>
                  <a:lnTo>
                    <a:pt x="4197" y="414"/>
                  </a:lnTo>
                  <a:lnTo>
                    <a:pt x="4260" y="414"/>
                  </a:lnTo>
                  <a:close/>
                </a:path>
              </a:pathLst>
            </a:custGeom>
            <a:solidFill>
              <a:srgbClr val="CC99FF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8" name="AutoShape 205"/>
            <xdr:cNvSpPr>
              <a:spLocks/>
            </xdr:cNvSpPr>
          </xdr:nvSpPr>
          <xdr:spPr>
            <a:xfrm>
              <a:off x="7508" y="2567"/>
              <a:ext cx="1398" cy="1458"/>
            </a:xfrm>
            <a:custGeom>
              <a:pathLst>
                <a:path h="1458" w="1398">
                  <a:moveTo>
                    <a:pt x="27" y="144"/>
                  </a:moveTo>
                  <a:lnTo>
                    <a:pt x="36" y="144"/>
                  </a:lnTo>
                  <a:lnTo>
                    <a:pt x="213" y="39"/>
                  </a:lnTo>
                  <a:lnTo>
                    <a:pt x="510" y="45"/>
                  </a:lnTo>
                  <a:lnTo>
                    <a:pt x="624" y="66"/>
                  </a:lnTo>
                  <a:lnTo>
                    <a:pt x="738" y="66"/>
                  </a:lnTo>
                  <a:lnTo>
                    <a:pt x="804" y="0"/>
                  </a:lnTo>
                  <a:lnTo>
                    <a:pt x="855" y="24"/>
                  </a:lnTo>
                  <a:lnTo>
                    <a:pt x="951" y="102"/>
                  </a:lnTo>
                  <a:lnTo>
                    <a:pt x="1041" y="123"/>
                  </a:lnTo>
                  <a:lnTo>
                    <a:pt x="1104" y="276"/>
                  </a:lnTo>
                  <a:lnTo>
                    <a:pt x="1185" y="381"/>
                  </a:lnTo>
                  <a:lnTo>
                    <a:pt x="1065" y="399"/>
                  </a:lnTo>
                  <a:lnTo>
                    <a:pt x="1083" y="543"/>
                  </a:lnTo>
                  <a:lnTo>
                    <a:pt x="1167" y="648"/>
                  </a:lnTo>
                  <a:lnTo>
                    <a:pt x="1269" y="705"/>
                  </a:lnTo>
                  <a:lnTo>
                    <a:pt x="1224" y="765"/>
                  </a:lnTo>
                  <a:lnTo>
                    <a:pt x="1371" y="810"/>
                  </a:lnTo>
                  <a:lnTo>
                    <a:pt x="1266" y="873"/>
                  </a:lnTo>
                  <a:lnTo>
                    <a:pt x="1398" y="951"/>
                  </a:lnTo>
                  <a:lnTo>
                    <a:pt x="1284" y="1020"/>
                  </a:lnTo>
                  <a:lnTo>
                    <a:pt x="1185" y="1227"/>
                  </a:lnTo>
                  <a:lnTo>
                    <a:pt x="1065" y="1308"/>
                  </a:lnTo>
                  <a:lnTo>
                    <a:pt x="1002" y="1332"/>
                  </a:lnTo>
                  <a:lnTo>
                    <a:pt x="975" y="1287"/>
                  </a:lnTo>
                  <a:lnTo>
                    <a:pt x="999" y="1227"/>
                  </a:lnTo>
                  <a:lnTo>
                    <a:pt x="996" y="1167"/>
                  </a:lnTo>
                  <a:lnTo>
                    <a:pt x="1023" y="1083"/>
                  </a:lnTo>
                  <a:lnTo>
                    <a:pt x="1017" y="1017"/>
                  </a:lnTo>
                  <a:lnTo>
                    <a:pt x="1044" y="951"/>
                  </a:lnTo>
                  <a:lnTo>
                    <a:pt x="981" y="972"/>
                  </a:lnTo>
                  <a:lnTo>
                    <a:pt x="939" y="1035"/>
                  </a:lnTo>
                  <a:lnTo>
                    <a:pt x="930" y="1170"/>
                  </a:lnTo>
                  <a:lnTo>
                    <a:pt x="873" y="1167"/>
                  </a:lnTo>
                  <a:lnTo>
                    <a:pt x="876" y="1272"/>
                  </a:lnTo>
                  <a:lnTo>
                    <a:pt x="924" y="1377"/>
                  </a:lnTo>
                  <a:lnTo>
                    <a:pt x="1005" y="1392"/>
                  </a:lnTo>
                  <a:lnTo>
                    <a:pt x="999" y="1434"/>
                  </a:lnTo>
                  <a:lnTo>
                    <a:pt x="945" y="1437"/>
                  </a:lnTo>
                  <a:lnTo>
                    <a:pt x="879" y="1458"/>
                  </a:lnTo>
                  <a:lnTo>
                    <a:pt x="747" y="1458"/>
                  </a:lnTo>
                  <a:lnTo>
                    <a:pt x="771" y="1446"/>
                  </a:lnTo>
                  <a:lnTo>
                    <a:pt x="726" y="1311"/>
                  </a:lnTo>
                  <a:lnTo>
                    <a:pt x="750" y="1209"/>
                  </a:lnTo>
                  <a:lnTo>
                    <a:pt x="735" y="1167"/>
                  </a:lnTo>
                  <a:lnTo>
                    <a:pt x="531" y="1158"/>
                  </a:lnTo>
                  <a:lnTo>
                    <a:pt x="309" y="1104"/>
                  </a:lnTo>
                  <a:lnTo>
                    <a:pt x="420" y="828"/>
                  </a:lnTo>
                  <a:lnTo>
                    <a:pt x="357" y="774"/>
                  </a:lnTo>
                  <a:lnTo>
                    <a:pt x="210" y="753"/>
                  </a:lnTo>
                  <a:lnTo>
                    <a:pt x="90" y="630"/>
                  </a:lnTo>
                  <a:lnTo>
                    <a:pt x="27" y="600"/>
                  </a:lnTo>
                  <a:lnTo>
                    <a:pt x="60" y="477"/>
                  </a:lnTo>
                  <a:lnTo>
                    <a:pt x="27" y="396"/>
                  </a:lnTo>
                  <a:lnTo>
                    <a:pt x="0" y="267"/>
                  </a:lnTo>
                  <a:lnTo>
                    <a:pt x="27" y="144"/>
                  </a:lnTo>
                  <a:close/>
                </a:path>
              </a:pathLst>
            </a:custGeom>
            <a:solidFill>
              <a:srgbClr val="339966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9" name="AutoShape 206"/>
            <xdr:cNvSpPr>
              <a:spLocks/>
            </xdr:cNvSpPr>
          </xdr:nvSpPr>
          <xdr:spPr>
            <a:xfrm>
              <a:off x="4978" y="1970"/>
              <a:ext cx="3294" cy="2302"/>
            </a:xfrm>
            <a:custGeom>
              <a:pathLst>
                <a:path h="2302" w="3294">
                  <a:moveTo>
                    <a:pt x="2886" y="631"/>
                  </a:moveTo>
                  <a:lnTo>
                    <a:pt x="2848" y="462"/>
                  </a:lnTo>
                  <a:lnTo>
                    <a:pt x="2779" y="426"/>
                  </a:lnTo>
                  <a:lnTo>
                    <a:pt x="2572" y="513"/>
                  </a:lnTo>
                  <a:lnTo>
                    <a:pt x="2578" y="438"/>
                  </a:lnTo>
                  <a:lnTo>
                    <a:pt x="2404" y="87"/>
                  </a:lnTo>
                  <a:lnTo>
                    <a:pt x="1960" y="315"/>
                  </a:lnTo>
                  <a:lnTo>
                    <a:pt x="1519" y="393"/>
                  </a:lnTo>
                  <a:lnTo>
                    <a:pt x="1384" y="330"/>
                  </a:lnTo>
                  <a:lnTo>
                    <a:pt x="1207" y="180"/>
                  </a:lnTo>
                  <a:lnTo>
                    <a:pt x="1117" y="0"/>
                  </a:lnTo>
                  <a:lnTo>
                    <a:pt x="1017" y="79"/>
                  </a:lnTo>
                  <a:lnTo>
                    <a:pt x="993" y="217"/>
                  </a:lnTo>
                  <a:lnTo>
                    <a:pt x="861" y="235"/>
                  </a:lnTo>
                  <a:lnTo>
                    <a:pt x="831" y="448"/>
                  </a:lnTo>
                  <a:lnTo>
                    <a:pt x="777" y="508"/>
                  </a:lnTo>
                  <a:lnTo>
                    <a:pt x="615" y="523"/>
                  </a:lnTo>
                  <a:lnTo>
                    <a:pt x="564" y="595"/>
                  </a:lnTo>
                  <a:lnTo>
                    <a:pt x="516" y="778"/>
                  </a:lnTo>
                  <a:lnTo>
                    <a:pt x="522" y="889"/>
                  </a:lnTo>
                  <a:lnTo>
                    <a:pt x="411" y="925"/>
                  </a:lnTo>
                  <a:lnTo>
                    <a:pt x="327" y="1057"/>
                  </a:lnTo>
                  <a:lnTo>
                    <a:pt x="339" y="1189"/>
                  </a:lnTo>
                  <a:lnTo>
                    <a:pt x="375" y="1252"/>
                  </a:lnTo>
                  <a:lnTo>
                    <a:pt x="336" y="1354"/>
                  </a:lnTo>
                  <a:lnTo>
                    <a:pt x="204" y="1492"/>
                  </a:lnTo>
                  <a:lnTo>
                    <a:pt x="117" y="1627"/>
                  </a:lnTo>
                  <a:lnTo>
                    <a:pt x="51" y="1654"/>
                  </a:lnTo>
                  <a:lnTo>
                    <a:pt x="0" y="1780"/>
                  </a:lnTo>
                  <a:lnTo>
                    <a:pt x="165" y="1789"/>
                  </a:lnTo>
                  <a:lnTo>
                    <a:pt x="318" y="1834"/>
                  </a:lnTo>
                  <a:lnTo>
                    <a:pt x="363" y="1966"/>
                  </a:lnTo>
                  <a:lnTo>
                    <a:pt x="417" y="2056"/>
                  </a:lnTo>
                  <a:lnTo>
                    <a:pt x="561" y="2089"/>
                  </a:lnTo>
                  <a:lnTo>
                    <a:pt x="648" y="2047"/>
                  </a:lnTo>
                  <a:lnTo>
                    <a:pt x="828" y="2038"/>
                  </a:lnTo>
                  <a:lnTo>
                    <a:pt x="897" y="1987"/>
                  </a:lnTo>
                  <a:lnTo>
                    <a:pt x="1098" y="1987"/>
                  </a:lnTo>
                  <a:lnTo>
                    <a:pt x="1296" y="2062"/>
                  </a:lnTo>
                  <a:lnTo>
                    <a:pt x="1425" y="2065"/>
                  </a:lnTo>
                  <a:lnTo>
                    <a:pt x="1524" y="2242"/>
                  </a:lnTo>
                  <a:lnTo>
                    <a:pt x="1641" y="2215"/>
                  </a:lnTo>
                  <a:lnTo>
                    <a:pt x="1833" y="2293"/>
                  </a:lnTo>
                  <a:lnTo>
                    <a:pt x="1902" y="2302"/>
                  </a:lnTo>
                  <a:lnTo>
                    <a:pt x="2112" y="2263"/>
                  </a:lnTo>
                  <a:lnTo>
                    <a:pt x="2154" y="2215"/>
                  </a:lnTo>
                  <a:lnTo>
                    <a:pt x="2190" y="2212"/>
                  </a:lnTo>
                  <a:lnTo>
                    <a:pt x="2244" y="2260"/>
                  </a:lnTo>
                  <a:lnTo>
                    <a:pt x="2415" y="2137"/>
                  </a:lnTo>
                  <a:lnTo>
                    <a:pt x="2571" y="2143"/>
                  </a:lnTo>
                  <a:lnTo>
                    <a:pt x="2601" y="2257"/>
                  </a:lnTo>
                  <a:lnTo>
                    <a:pt x="2694" y="2257"/>
                  </a:lnTo>
                  <a:lnTo>
                    <a:pt x="2778" y="2296"/>
                  </a:lnTo>
                  <a:lnTo>
                    <a:pt x="2850" y="2281"/>
                  </a:lnTo>
                  <a:lnTo>
                    <a:pt x="2901" y="2227"/>
                  </a:lnTo>
                  <a:lnTo>
                    <a:pt x="2910" y="2137"/>
                  </a:lnTo>
                  <a:lnTo>
                    <a:pt x="3009" y="2167"/>
                  </a:lnTo>
                  <a:lnTo>
                    <a:pt x="3117" y="2152"/>
                  </a:lnTo>
                  <a:lnTo>
                    <a:pt x="3294" y="2044"/>
                  </a:lnTo>
                  <a:lnTo>
                    <a:pt x="3255" y="1906"/>
                  </a:lnTo>
                  <a:lnTo>
                    <a:pt x="3285" y="1810"/>
                  </a:lnTo>
                  <a:lnTo>
                    <a:pt x="3267" y="1765"/>
                  </a:lnTo>
                  <a:lnTo>
                    <a:pt x="3081" y="1759"/>
                  </a:lnTo>
                  <a:lnTo>
                    <a:pt x="2847" y="1696"/>
                  </a:lnTo>
                  <a:lnTo>
                    <a:pt x="2952" y="1426"/>
                  </a:lnTo>
                  <a:lnTo>
                    <a:pt x="2892" y="1369"/>
                  </a:lnTo>
                  <a:lnTo>
                    <a:pt x="2736" y="1354"/>
                  </a:lnTo>
                  <a:lnTo>
                    <a:pt x="2622" y="1225"/>
                  </a:lnTo>
                  <a:lnTo>
                    <a:pt x="2556" y="1195"/>
                  </a:lnTo>
                  <a:lnTo>
                    <a:pt x="2589" y="1069"/>
                  </a:lnTo>
                  <a:lnTo>
                    <a:pt x="2553" y="982"/>
                  </a:lnTo>
                  <a:lnTo>
                    <a:pt x="2526" y="862"/>
                  </a:lnTo>
                  <a:lnTo>
                    <a:pt x="2559" y="736"/>
                  </a:lnTo>
                  <a:lnTo>
                    <a:pt x="2733" y="634"/>
                  </a:lnTo>
                  <a:lnTo>
                    <a:pt x="2886" y="631"/>
                  </a:lnTo>
                  <a:close/>
                </a:path>
              </a:pathLst>
            </a:custGeom>
            <a:solidFill>
              <a:srgbClr val="FF9966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6"/>
  <sheetViews>
    <sheetView tabSelected="1" zoomScale="75" zoomScaleNormal="75" workbookViewId="0" topLeftCell="A1">
      <selection activeCell="N130" sqref="N130"/>
    </sheetView>
  </sheetViews>
  <sheetFormatPr defaultColWidth="8.66015625" defaultRowHeight="18"/>
  <cols>
    <col min="1" max="1" width="2.08203125" style="0" customWidth="1"/>
    <col min="2" max="2" width="6.83203125" style="3" customWidth="1"/>
    <col min="3" max="4" width="8.83203125" style="2" customWidth="1"/>
    <col min="5" max="11" width="8.83203125" style="13" customWidth="1"/>
    <col min="12" max="12" width="7.91015625" style="10" customWidth="1"/>
    <col min="13" max="13" width="10.66015625" style="10" customWidth="1"/>
    <col min="14" max="14" width="10.41015625" style="10" customWidth="1"/>
    <col min="15" max="15" width="8.83203125" style="10" customWidth="1"/>
    <col min="16" max="16" width="9.08203125" style="10" customWidth="1"/>
    <col min="17" max="21" width="8.83203125" style="10" customWidth="1"/>
  </cols>
  <sheetData>
    <row r="1" ht="24">
      <c r="F1" s="18" t="s">
        <v>113</v>
      </c>
    </row>
    <row r="2" ht="24">
      <c r="F2" s="18"/>
    </row>
    <row r="3" spans="6:13" ht="24">
      <c r="F3" s="18"/>
      <c r="M3" s="10" t="s">
        <v>124</v>
      </c>
    </row>
    <row r="4" spans="14:22" ht="17.25">
      <c r="N4" s="91"/>
      <c r="O4" s="13"/>
      <c r="P4" s="13"/>
      <c r="Q4" s="13"/>
      <c r="R4" s="13"/>
      <c r="S4" s="13"/>
      <c r="T4" s="13"/>
      <c r="V4" s="2"/>
    </row>
    <row r="5" ht="17.25">
      <c r="V5" s="2"/>
    </row>
    <row r="6" ht="17.25">
      <c r="V6" s="2"/>
    </row>
    <row r="7" ht="17.25">
      <c r="V7" s="2"/>
    </row>
    <row r="8" ht="17.25">
      <c r="V8" s="2"/>
    </row>
    <row r="9" ht="17.25">
      <c r="V9" s="2"/>
    </row>
    <row r="10" ht="17.25">
      <c r="V10" s="2"/>
    </row>
    <row r="11" ht="17.25">
      <c r="V11" s="2"/>
    </row>
    <row r="12" ht="17.25">
      <c r="V12" s="2"/>
    </row>
    <row r="13" ht="17.25">
      <c r="V13" s="2"/>
    </row>
    <row r="14" ht="17.25">
      <c r="V14" s="2"/>
    </row>
    <row r="15" ht="17.25">
      <c r="V15" s="2"/>
    </row>
    <row r="16" ht="17.25">
      <c r="V16" s="2"/>
    </row>
    <row r="17" ht="17.25">
      <c r="V17" s="2"/>
    </row>
    <row r="18" ht="17.25">
      <c r="V18" s="2"/>
    </row>
    <row r="19" ht="17.25">
      <c r="V19" s="2"/>
    </row>
    <row r="37" ht="17.25">
      <c r="L37" s="13"/>
    </row>
    <row r="42" ht="17.25">
      <c r="B42" s="2"/>
    </row>
    <row r="43" ht="17.25">
      <c r="B43" s="2"/>
    </row>
    <row r="44" ht="17.25">
      <c r="B44" s="2"/>
    </row>
    <row r="45" ht="17.25">
      <c r="B45" s="2"/>
    </row>
    <row r="46" ht="17.25">
      <c r="B46" s="2"/>
    </row>
    <row r="47" ht="17.25">
      <c r="B47" s="2"/>
    </row>
    <row r="48" ht="17.25">
      <c r="B48" s="2"/>
    </row>
    <row r="49" ht="17.25">
      <c r="B49" s="2"/>
    </row>
    <row r="50" ht="17.25">
      <c r="B50" s="2"/>
    </row>
    <row r="51" ht="17.25">
      <c r="B51" s="2"/>
    </row>
    <row r="52" ht="17.25">
      <c r="B52" s="2"/>
    </row>
    <row r="53" ht="17.25">
      <c r="B53" s="2"/>
    </row>
    <row r="54" ht="17.25">
      <c r="B54" s="2"/>
    </row>
    <row r="55" spans="2:11" ht="18" thickBot="1">
      <c r="B55" s="2"/>
      <c r="K55" s="13" t="s">
        <v>177</v>
      </c>
    </row>
    <row r="56" spans="2:12" ht="18" thickTop="1">
      <c r="B56" s="243" t="s">
        <v>158</v>
      </c>
      <c r="C56" s="236" t="s">
        <v>132</v>
      </c>
      <c r="D56" s="235" t="s">
        <v>176</v>
      </c>
      <c r="E56" s="236" t="s">
        <v>134</v>
      </c>
      <c r="F56" s="236" t="s">
        <v>135</v>
      </c>
      <c r="G56" s="236" t="s">
        <v>136</v>
      </c>
      <c r="H56" s="236" t="s">
        <v>174</v>
      </c>
      <c r="I56" s="246" t="s">
        <v>173</v>
      </c>
      <c r="J56" s="251" t="s">
        <v>170</v>
      </c>
      <c r="K56" s="252" t="s">
        <v>172</v>
      </c>
      <c r="L56" s="253" t="s">
        <v>136</v>
      </c>
    </row>
    <row r="57" spans="2:12" ht="18" thickBot="1">
      <c r="B57" s="244"/>
      <c r="C57" s="103" t="s">
        <v>0</v>
      </c>
      <c r="D57" s="132" t="s">
        <v>175</v>
      </c>
      <c r="E57" s="103"/>
      <c r="F57" s="103"/>
      <c r="G57" s="103"/>
      <c r="H57" s="103" t="s">
        <v>159</v>
      </c>
      <c r="I57" s="247"/>
      <c r="J57" s="254" t="s">
        <v>171</v>
      </c>
      <c r="K57" s="245" t="s">
        <v>171</v>
      </c>
      <c r="L57" s="255"/>
    </row>
    <row r="58" spans="2:12" ht="17.25">
      <c r="B58" s="240" t="s">
        <v>160</v>
      </c>
      <c r="C58" s="241">
        <v>34910</v>
      </c>
      <c r="D58" s="241">
        <v>15857</v>
      </c>
      <c r="E58" s="241">
        <v>14530</v>
      </c>
      <c r="F58" s="241">
        <v>10403</v>
      </c>
      <c r="G58" s="241">
        <v>40832</v>
      </c>
      <c r="H58" s="241">
        <v>593881</v>
      </c>
      <c r="I58" s="248">
        <v>710413</v>
      </c>
      <c r="J58" s="256">
        <v>628791</v>
      </c>
      <c r="K58" s="242">
        <v>24933</v>
      </c>
      <c r="L58" s="257">
        <v>56689</v>
      </c>
    </row>
    <row r="59" spans="2:12" ht="17.25">
      <c r="B59" s="237" t="s">
        <v>161</v>
      </c>
      <c r="C59" s="233">
        <v>33599</v>
      </c>
      <c r="D59" s="233">
        <v>15910</v>
      </c>
      <c r="E59" s="233">
        <v>14650</v>
      </c>
      <c r="F59" s="233">
        <v>10518</v>
      </c>
      <c r="G59" s="233">
        <v>42873</v>
      </c>
      <c r="H59" s="233">
        <v>592657</v>
      </c>
      <c r="I59" s="249">
        <v>710207</v>
      </c>
      <c r="J59" s="258">
        <v>626256</v>
      </c>
      <c r="K59" s="238">
        <v>25168</v>
      </c>
      <c r="L59" s="259">
        <v>58783</v>
      </c>
    </row>
    <row r="60" spans="2:12" ht="17.25">
      <c r="B60" s="237" t="s">
        <v>162</v>
      </c>
      <c r="C60" s="233">
        <v>32288</v>
      </c>
      <c r="D60" s="233">
        <v>15872</v>
      </c>
      <c r="E60" s="233">
        <v>14649</v>
      </c>
      <c r="F60" s="233">
        <v>10622</v>
      </c>
      <c r="G60" s="233">
        <v>43674</v>
      </c>
      <c r="H60" s="233">
        <v>593312</v>
      </c>
      <c r="I60" s="249">
        <v>710417</v>
      </c>
      <c r="J60" s="258">
        <v>625600</v>
      </c>
      <c r="K60" s="238">
        <v>25271</v>
      </c>
      <c r="L60" s="259">
        <v>59546</v>
      </c>
    </row>
    <row r="61" spans="2:12" ht="17.25">
      <c r="B61" s="237" t="s">
        <v>163</v>
      </c>
      <c r="C61" s="233">
        <v>31318</v>
      </c>
      <c r="D61" s="233">
        <v>15845</v>
      </c>
      <c r="E61" s="233">
        <v>14844</v>
      </c>
      <c r="F61" s="233">
        <v>10715</v>
      </c>
      <c r="G61" s="233">
        <v>44611.32</v>
      </c>
      <c r="H61" s="233">
        <v>593083.68</v>
      </c>
      <c r="I61" s="249">
        <v>710417</v>
      </c>
      <c r="J61" s="258">
        <v>624401.68</v>
      </c>
      <c r="K61" s="238">
        <v>25559</v>
      </c>
      <c r="L61" s="259">
        <v>60456.320000000065</v>
      </c>
    </row>
    <row r="62" spans="2:12" ht="17.25">
      <c r="B62" s="237" t="s">
        <v>164</v>
      </c>
      <c r="C62" s="233">
        <v>31010</v>
      </c>
      <c r="D62" s="233">
        <v>16166</v>
      </c>
      <c r="E62" s="233">
        <v>15010</v>
      </c>
      <c r="F62" s="233">
        <v>10814</v>
      </c>
      <c r="G62" s="233">
        <v>44434.32</v>
      </c>
      <c r="H62" s="233">
        <v>593019.68</v>
      </c>
      <c r="I62" s="249">
        <v>710454</v>
      </c>
      <c r="J62" s="258">
        <v>624029.68</v>
      </c>
      <c r="K62" s="238">
        <v>25824</v>
      </c>
      <c r="L62" s="259">
        <v>60600.320000000065</v>
      </c>
    </row>
    <row r="63" spans="2:12" ht="17.25">
      <c r="B63" s="237" t="s">
        <v>165</v>
      </c>
      <c r="C63" s="233">
        <v>30375</v>
      </c>
      <c r="D63" s="233">
        <v>16414.634889999998</v>
      </c>
      <c r="E63" s="233">
        <v>15170</v>
      </c>
      <c r="F63" s="233">
        <v>10883</v>
      </c>
      <c r="G63" s="233">
        <v>44550.59510999998</v>
      </c>
      <c r="H63" s="233">
        <v>593072.77</v>
      </c>
      <c r="I63" s="249">
        <v>710466</v>
      </c>
      <c r="J63" s="258">
        <v>623447.77</v>
      </c>
      <c r="K63" s="238">
        <v>26053</v>
      </c>
      <c r="L63" s="259">
        <v>60965.23</v>
      </c>
    </row>
    <row r="64" spans="2:12" ht="17.25">
      <c r="B64" s="237" t="s">
        <v>166</v>
      </c>
      <c r="C64" s="233">
        <v>29976</v>
      </c>
      <c r="D64" s="233">
        <v>16561.25303</v>
      </c>
      <c r="E64" s="233">
        <v>15344</v>
      </c>
      <c r="F64" s="233">
        <v>11014</v>
      </c>
      <c r="G64" s="233">
        <v>44514.47696999999</v>
      </c>
      <c r="H64" s="233">
        <v>593060.27</v>
      </c>
      <c r="I64" s="249">
        <v>710470</v>
      </c>
      <c r="J64" s="258">
        <v>623036.27</v>
      </c>
      <c r="K64" s="238">
        <v>26358</v>
      </c>
      <c r="L64" s="259">
        <v>61075.73</v>
      </c>
    </row>
    <row r="65" spans="2:12" ht="17.25">
      <c r="B65" s="237" t="s">
        <v>167</v>
      </c>
      <c r="C65" s="233">
        <v>29585</v>
      </c>
      <c r="D65" s="233">
        <v>16523.21181</v>
      </c>
      <c r="E65" s="233">
        <v>15508</v>
      </c>
      <c r="F65" s="233">
        <v>11139</v>
      </c>
      <c r="G65" s="233">
        <v>44965.99818999999</v>
      </c>
      <c r="H65" s="233">
        <v>592748.79</v>
      </c>
      <c r="I65" s="249">
        <v>710470</v>
      </c>
      <c r="J65" s="258">
        <v>622333.79</v>
      </c>
      <c r="K65" s="238">
        <v>26647</v>
      </c>
      <c r="L65" s="259">
        <v>61489.21</v>
      </c>
    </row>
    <row r="66" spans="2:12" ht="17.25">
      <c r="B66" s="237" t="s">
        <v>168</v>
      </c>
      <c r="C66" s="233">
        <v>29540</v>
      </c>
      <c r="D66" s="233">
        <v>16554.38391</v>
      </c>
      <c r="E66" s="233">
        <v>15754</v>
      </c>
      <c r="F66" s="233">
        <v>11139</v>
      </c>
      <c r="G66" s="233">
        <v>44698.92608999999</v>
      </c>
      <c r="H66" s="233">
        <v>592783.69</v>
      </c>
      <c r="I66" s="249">
        <v>710470</v>
      </c>
      <c r="J66" s="258">
        <v>622323.69</v>
      </c>
      <c r="K66" s="238">
        <v>26893</v>
      </c>
      <c r="L66" s="259">
        <v>61253.310000000056</v>
      </c>
    </row>
    <row r="67" spans="2:12" ht="18" thickBot="1">
      <c r="B67" s="239" t="s">
        <v>169</v>
      </c>
      <c r="C67" s="234">
        <v>29440</v>
      </c>
      <c r="D67" s="234">
        <v>16801.650797</v>
      </c>
      <c r="E67" s="234">
        <v>16145.1485</v>
      </c>
      <c r="F67" s="234">
        <v>11239</v>
      </c>
      <c r="G67" s="234">
        <v>40930.55070299999</v>
      </c>
      <c r="H67" s="234">
        <v>595913.65</v>
      </c>
      <c r="I67" s="250">
        <v>710470</v>
      </c>
      <c r="J67" s="260">
        <v>625353.65</v>
      </c>
      <c r="K67" s="261">
        <v>27384.1485</v>
      </c>
      <c r="L67" s="262">
        <v>57732.20149999998</v>
      </c>
    </row>
    <row r="69" ht="17.25">
      <c r="B69" s="90" t="s">
        <v>179</v>
      </c>
    </row>
    <row r="70" spans="2:6" ht="24">
      <c r="B70" s="90" t="s">
        <v>180</v>
      </c>
      <c r="F70" s="18"/>
    </row>
    <row r="71" spans="2:6" ht="24">
      <c r="B71" s="90"/>
      <c r="F71" s="18"/>
    </row>
    <row r="72" spans="5:6" ht="24">
      <c r="E72" s="18" t="s">
        <v>113</v>
      </c>
      <c r="F72" s="18"/>
    </row>
    <row r="73" spans="6:13" ht="24">
      <c r="F73" s="18"/>
      <c r="M73" s="10" t="s">
        <v>178</v>
      </c>
    </row>
    <row r="74" ht="24">
      <c r="F74" s="18"/>
    </row>
    <row r="75" ht="24">
      <c r="F75" s="18"/>
    </row>
    <row r="76" ht="24">
      <c r="F76" s="18"/>
    </row>
    <row r="77" ht="24">
      <c r="F77" s="18"/>
    </row>
    <row r="78" ht="24">
      <c r="F78" s="18"/>
    </row>
    <row r="79" ht="24">
      <c r="F79" s="18"/>
    </row>
    <row r="80" ht="24">
      <c r="F80" s="18"/>
    </row>
    <row r="81" ht="24">
      <c r="F81" s="18"/>
    </row>
    <row r="82" ht="24">
      <c r="F82" s="18"/>
    </row>
    <row r="83" ht="24">
      <c r="F83" s="18"/>
    </row>
    <row r="84" ht="24">
      <c r="F84" s="18"/>
    </row>
    <row r="85" ht="24">
      <c r="F85" s="18"/>
    </row>
    <row r="86" ht="24">
      <c r="F86" s="18"/>
    </row>
    <row r="87" ht="24">
      <c r="F87" s="18"/>
    </row>
    <row r="88" ht="24">
      <c r="F88" s="18"/>
    </row>
    <row r="89" ht="24">
      <c r="F89" s="18"/>
    </row>
    <row r="90" ht="24">
      <c r="F90" s="18"/>
    </row>
    <row r="91" ht="24">
      <c r="F91" s="18"/>
    </row>
    <row r="92" ht="24">
      <c r="F92" s="18"/>
    </row>
    <row r="93" ht="24">
      <c r="F93" s="18"/>
    </row>
    <row r="94" ht="24">
      <c r="F94" s="18"/>
    </row>
    <row r="95" ht="24">
      <c r="F95" s="18"/>
    </row>
    <row r="96" ht="24">
      <c r="F96" s="18"/>
    </row>
    <row r="97" ht="24">
      <c r="F97" s="18"/>
    </row>
    <row r="98" ht="24">
      <c r="F98" s="18"/>
    </row>
    <row r="99" ht="24">
      <c r="F99" s="18"/>
    </row>
    <row r="100" ht="24">
      <c r="F100" s="18"/>
    </row>
    <row r="101" ht="24">
      <c r="F101" s="18"/>
    </row>
    <row r="102" ht="24">
      <c r="F102" s="18"/>
    </row>
    <row r="103" ht="24">
      <c r="F103" s="18"/>
    </row>
    <row r="104" ht="24">
      <c r="F104" s="18"/>
    </row>
    <row r="105" ht="24">
      <c r="F105" s="18"/>
    </row>
    <row r="106" ht="24">
      <c r="F106" s="18"/>
    </row>
    <row r="107" ht="24">
      <c r="F107" s="18"/>
    </row>
    <row r="108" ht="24">
      <c r="F108" s="18"/>
    </row>
    <row r="109" ht="24">
      <c r="F109" s="18"/>
    </row>
    <row r="110" ht="24">
      <c r="F110" s="18"/>
    </row>
    <row r="111" ht="24">
      <c r="F111" s="18"/>
    </row>
    <row r="112" ht="24">
      <c r="F112" s="18"/>
    </row>
    <row r="113" ht="24">
      <c r="F113" s="18"/>
    </row>
    <row r="114" ht="24">
      <c r="F114" s="18"/>
    </row>
    <row r="115" ht="24">
      <c r="F115" s="18"/>
    </row>
    <row r="116" ht="24">
      <c r="F116" s="18"/>
    </row>
    <row r="117" ht="24">
      <c r="F117" s="18"/>
    </row>
    <row r="118" ht="26.25">
      <c r="F118" s="18"/>
    </row>
    <row r="119" ht="26.25">
      <c r="F119" s="18"/>
    </row>
    <row r="120" ht="26.25">
      <c r="F120" s="18"/>
    </row>
    <row r="121" ht="26.25">
      <c r="F121" s="18"/>
    </row>
    <row r="122" ht="18"/>
    <row r="123" ht="18"/>
    <row r="124" ht="18"/>
    <row r="125" ht="18"/>
    <row r="126" ht="18"/>
    <row r="127" ht="18"/>
    <row r="128" ht="18"/>
    <row r="129" ht="18"/>
    <row r="130" spans="3:8" ht="17.25">
      <c r="C130" s="6"/>
      <c r="D130" s="6"/>
      <c r="E130" s="120"/>
      <c r="F130" s="120"/>
      <c r="G130" s="120"/>
      <c r="H130" s="120"/>
    </row>
    <row r="131" spans="3:8" ht="17.25">
      <c r="C131" s="6"/>
      <c r="D131" s="6"/>
      <c r="E131" s="120"/>
      <c r="F131" s="120"/>
      <c r="G131" s="120"/>
      <c r="H131" s="120"/>
    </row>
    <row r="132" spans="3:8" ht="17.25">
      <c r="C132" s="6"/>
      <c r="D132" s="6"/>
      <c r="E132" s="120"/>
      <c r="F132" s="120"/>
      <c r="G132" s="120"/>
      <c r="H132" s="120"/>
    </row>
    <row r="133" spans="3:8" ht="17.25">
      <c r="C133" s="6"/>
      <c r="D133" s="6"/>
      <c r="E133" s="120"/>
      <c r="F133" s="120"/>
      <c r="G133" s="120"/>
      <c r="H133" s="120"/>
    </row>
    <row r="134" spans="3:8" ht="17.25">
      <c r="C134" s="6"/>
      <c r="D134" s="6"/>
      <c r="E134" s="120"/>
      <c r="F134" s="120"/>
      <c r="G134" s="120"/>
      <c r="H134" s="120"/>
    </row>
    <row r="135" spans="2:8" ht="17.25">
      <c r="B135"/>
      <c r="C135" s="7"/>
      <c r="D135" s="7"/>
      <c r="E135" s="121"/>
      <c r="F135" s="121"/>
      <c r="G135" s="121"/>
      <c r="H135" s="121"/>
    </row>
    <row r="136" spans="2:8" ht="17.25">
      <c r="B136"/>
      <c r="C136" s="7"/>
      <c r="D136" s="7"/>
      <c r="E136" s="121"/>
      <c r="F136" s="121"/>
      <c r="G136" s="121"/>
      <c r="H136" s="121"/>
    </row>
    <row r="147" spans="12:22" ht="17.25">
      <c r="L147" s="13"/>
      <c r="M147" s="13"/>
      <c r="V147" s="2"/>
    </row>
    <row r="148" spans="12:22" ht="17.25">
      <c r="L148" s="13"/>
      <c r="M148" s="13"/>
      <c r="V148" s="2"/>
    </row>
    <row r="149" spans="12:22" ht="17.25">
      <c r="L149" s="13"/>
      <c r="M149" s="13"/>
      <c r="V149" s="2"/>
    </row>
    <row r="150" spans="12:22" ht="17.25">
      <c r="L150" s="13"/>
      <c r="M150" s="13"/>
      <c r="V150" s="2"/>
    </row>
    <row r="151" spans="3:22" ht="17.25">
      <c r="C151" s="6"/>
      <c r="D151" s="6"/>
      <c r="E151" s="120"/>
      <c r="F151" s="120"/>
      <c r="G151" s="120"/>
      <c r="H151" s="120"/>
      <c r="L151" s="13"/>
      <c r="M151" s="13"/>
      <c r="V151" s="2"/>
    </row>
    <row r="152" spans="3:22" ht="17.25">
      <c r="C152" s="8"/>
      <c r="D152" s="6"/>
      <c r="E152" s="120"/>
      <c r="F152" s="120"/>
      <c r="G152" s="120"/>
      <c r="H152" s="120"/>
      <c r="L152" s="13"/>
      <c r="M152" s="13"/>
      <c r="V152" s="2"/>
    </row>
    <row r="153" spans="3:22" ht="17.25">
      <c r="C153" s="8"/>
      <c r="D153" s="6"/>
      <c r="E153" s="120"/>
      <c r="F153" s="120"/>
      <c r="G153" s="120"/>
      <c r="H153" s="120"/>
      <c r="L153" s="13"/>
      <c r="M153" s="13"/>
      <c r="V153" s="2"/>
    </row>
    <row r="154" spans="3:22" ht="17.25">
      <c r="C154" s="8"/>
      <c r="D154" s="6"/>
      <c r="E154" s="120"/>
      <c r="F154" s="120"/>
      <c r="G154" s="120"/>
      <c r="H154" s="120"/>
      <c r="L154" s="13"/>
      <c r="M154" s="13"/>
      <c r="V154" s="2"/>
    </row>
    <row r="155" spans="3:22" ht="17.25">
      <c r="C155" s="8"/>
      <c r="D155" s="8"/>
      <c r="E155" s="122"/>
      <c r="F155" s="122"/>
      <c r="G155" s="122"/>
      <c r="H155" s="122"/>
      <c r="L155" s="91"/>
      <c r="M155" s="17"/>
      <c r="V155" s="2"/>
    </row>
    <row r="156" spans="3:22" ht="17.25">
      <c r="C156" s="8"/>
      <c r="D156" s="8"/>
      <c r="E156" s="122"/>
      <c r="F156" s="122"/>
      <c r="G156" s="123"/>
      <c r="H156" s="122"/>
      <c r="L156" s="91"/>
      <c r="M156" s="17"/>
      <c r="V156" s="2"/>
    </row>
    <row r="157" spans="3:22" ht="17.25">
      <c r="C157" s="8"/>
      <c r="D157" s="8"/>
      <c r="E157" s="122"/>
      <c r="F157" s="122"/>
      <c r="G157" s="122"/>
      <c r="H157" s="122"/>
      <c r="L157" s="91"/>
      <c r="M157" s="13"/>
      <c r="V157" s="2"/>
    </row>
    <row r="158" spans="12:22" ht="17.25">
      <c r="L158" s="91"/>
      <c r="M158" s="13"/>
      <c r="V158" s="2"/>
    </row>
    <row r="159" spans="1:22" ht="17.25">
      <c r="A159" s="2"/>
      <c r="L159" s="91"/>
      <c r="M159" s="13"/>
      <c r="V159" s="2"/>
    </row>
    <row r="160" spans="12:22" ht="17.25">
      <c r="L160" s="124"/>
      <c r="M160" s="17"/>
      <c r="V160" s="2"/>
    </row>
    <row r="161" spans="12:22" ht="17.25">
      <c r="L161" s="124"/>
      <c r="M161" s="17"/>
      <c r="V161" s="2"/>
    </row>
    <row r="162" spans="12:22" ht="17.25" customHeight="1">
      <c r="L162" s="124"/>
      <c r="M162" s="124"/>
      <c r="V162" s="2"/>
    </row>
    <row r="163" spans="12:22" ht="17.25">
      <c r="L163" s="91"/>
      <c r="M163" s="17"/>
      <c r="V163" s="2"/>
    </row>
    <row r="164" spans="12:22" ht="17.25">
      <c r="L164" s="91"/>
      <c r="M164" s="17"/>
      <c r="V164" s="2"/>
    </row>
    <row r="165" spans="12:22" ht="17.25">
      <c r="L165" s="91"/>
      <c r="M165" s="124"/>
      <c r="V165" s="2"/>
    </row>
    <row r="166" spans="12:22" ht="17.25">
      <c r="L166" s="91"/>
      <c r="M166" s="17"/>
      <c r="V166" s="2"/>
    </row>
    <row r="167" spans="12:22" ht="17.25">
      <c r="L167" s="91"/>
      <c r="M167" s="17"/>
      <c r="V167" s="2"/>
    </row>
    <row r="168" spans="12:22" ht="17.25">
      <c r="L168" s="91"/>
      <c r="M168" s="124"/>
      <c r="V168" s="2"/>
    </row>
    <row r="169" spans="12:22" ht="18" customHeight="1">
      <c r="L169" s="91"/>
      <c r="M169" s="17"/>
      <c r="V169" s="2"/>
    </row>
    <row r="170" spans="1:22" ht="17.25">
      <c r="A170" s="89"/>
      <c r="E170" s="232"/>
      <c r="F170" s="232"/>
      <c r="L170" s="91"/>
      <c r="M170" s="17"/>
      <c r="V170" s="2"/>
    </row>
    <row r="171" spans="5:22" ht="17.25">
      <c r="E171" s="232"/>
      <c r="F171" s="232"/>
      <c r="L171" s="91"/>
      <c r="M171" s="124"/>
      <c r="V171" s="2"/>
    </row>
    <row r="172" spans="2:22" ht="17.25">
      <c r="B172" s="1"/>
      <c r="C172" s="4"/>
      <c r="D172" s="4"/>
      <c r="E172" s="125"/>
      <c r="F172" s="125"/>
      <c r="G172" s="125"/>
      <c r="H172" s="125"/>
      <c r="L172" s="91"/>
      <c r="M172" s="17"/>
      <c r="V172" s="2"/>
    </row>
    <row r="173" spans="2:22" ht="17.25">
      <c r="B173" s="1"/>
      <c r="C173" s="4"/>
      <c r="D173" s="4"/>
      <c r="E173" s="125"/>
      <c r="F173" s="125"/>
      <c r="G173" s="125"/>
      <c r="H173" s="125"/>
      <c r="L173" s="91"/>
      <c r="M173" s="17"/>
      <c r="V173" s="2"/>
    </row>
    <row r="174" spans="2:22" ht="17.25">
      <c r="B174" s="1"/>
      <c r="C174" s="4"/>
      <c r="D174" s="4"/>
      <c r="E174" s="125"/>
      <c r="F174" s="125"/>
      <c r="G174" s="125"/>
      <c r="H174" s="125"/>
      <c r="L174" s="91"/>
      <c r="M174" s="17"/>
      <c r="V174" s="2"/>
    </row>
    <row r="175" spans="2:22" ht="17.25">
      <c r="B175" s="1"/>
      <c r="C175" s="4"/>
      <c r="D175" s="4"/>
      <c r="E175" s="125"/>
      <c r="F175" s="125"/>
      <c r="G175" s="125"/>
      <c r="H175" s="125"/>
      <c r="L175" s="91"/>
      <c r="M175" s="17"/>
      <c r="V175" s="2"/>
    </row>
    <row r="176" spans="2:22" ht="17.25">
      <c r="B176" s="1"/>
      <c r="C176" s="4"/>
      <c r="D176" s="5"/>
      <c r="E176" s="125"/>
      <c r="F176" s="125"/>
      <c r="G176" s="125"/>
      <c r="H176" s="125"/>
      <c r="L176" s="91"/>
      <c r="M176" s="17"/>
      <c r="V176" s="2"/>
    </row>
    <row r="177" spans="2:22" ht="17.25" customHeight="1">
      <c r="B177" s="1"/>
      <c r="C177" s="4"/>
      <c r="D177" s="4"/>
      <c r="E177" s="125"/>
      <c r="F177" s="125"/>
      <c r="G177" s="125"/>
      <c r="H177" s="125"/>
      <c r="L177" s="91"/>
      <c r="M177" s="124"/>
      <c r="V177" s="2"/>
    </row>
    <row r="178" spans="2:22" ht="17.25">
      <c r="B178" s="1"/>
      <c r="C178" s="4"/>
      <c r="D178" s="4"/>
      <c r="E178" s="125"/>
      <c r="F178" s="125"/>
      <c r="G178" s="125"/>
      <c r="H178" s="125"/>
      <c r="L178" s="91"/>
      <c r="M178" s="17"/>
      <c r="V178" s="2"/>
    </row>
    <row r="179" spans="12:22" ht="17.25">
      <c r="L179" s="17"/>
      <c r="M179" s="17"/>
      <c r="V179" s="2"/>
    </row>
    <row r="180" spans="1:22" ht="17.25">
      <c r="A180" s="2"/>
      <c r="L180" s="91"/>
      <c r="M180" s="124"/>
      <c r="V180" s="2"/>
    </row>
    <row r="181" spans="12:22" ht="17.25">
      <c r="L181" s="91"/>
      <c r="M181" s="17"/>
      <c r="V181" s="2"/>
    </row>
    <row r="182" spans="12:22" ht="17.25">
      <c r="L182" s="91"/>
      <c r="M182" s="17"/>
      <c r="V182" s="2"/>
    </row>
    <row r="183" spans="3:22" ht="17.25">
      <c r="C183" s="232"/>
      <c r="D183" s="232"/>
      <c r="L183" s="91"/>
      <c r="M183" s="124"/>
      <c r="V183" s="2"/>
    </row>
    <row r="184" spans="3:22" ht="17.25">
      <c r="C184" s="232"/>
      <c r="D184" s="232"/>
      <c r="L184" s="91"/>
      <c r="M184" s="17"/>
      <c r="V184" s="2"/>
    </row>
    <row r="185" spans="12:22" ht="17.25">
      <c r="L185" s="91"/>
      <c r="M185" s="17"/>
      <c r="V185" s="2"/>
    </row>
    <row r="186" spans="12:22" ht="17.25">
      <c r="L186" s="91"/>
      <c r="M186" s="124"/>
      <c r="V186" s="2"/>
    </row>
    <row r="187" spans="12:22" ht="17.25">
      <c r="L187" s="91"/>
      <c r="M187" s="17"/>
      <c r="V187" s="2"/>
    </row>
    <row r="188" spans="12:22" ht="17.25">
      <c r="L188" s="91"/>
      <c r="M188" s="17"/>
      <c r="V188" s="2"/>
    </row>
    <row r="189" spans="12:22" ht="17.25">
      <c r="L189" s="91"/>
      <c r="M189" s="124"/>
      <c r="V189" s="2"/>
    </row>
    <row r="190" spans="12:22" ht="17.25">
      <c r="L190" s="91"/>
      <c r="M190" s="17"/>
      <c r="V190" s="2"/>
    </row>
    <row r="191" spans="12:22" ht="17.25">
      <c r="L191" s="91"/>
      <c r="M191" s="17"/>
      <c r="V191" s="2"/>
    </row>
    <row r="192" spans="12:22" ht="17.25">
      <c r="L192" s="91"/>
      <c r="M192" s="124"/>
      <c r="V192" s="2"/>
    </row>
    <row r="193" spans="3:22" ht="17.25">
      <c r="C193" s="8"/>
      <c r="D193" s="8"/>
      <c r="E193" s="122"/>
      <c r="F193" s="122"/>
      <c r="G193" s="122"/>
      <c r="H193" s="122"/>
      <c r="L193" s="91"/>
      <c r="M193" s="124"/>
      <c r="V193" s="2"/>
    </row>
    <row r="194" spans="3:22" ht="17.25">
      <c r="C194" s="8"/>
      <c r="D194" s="8"/>
      <c r="E194" s="122"/>
      <c r="F194" s="122"/>
      <c r="G194" s="122"/>
      <c r="H194" s="122"/>
      <c r="L194" s="91"/>
      <c r="M194" s="124"/>
      <c r="V194" s="2"/>
    </row>
    <row r="195" spans="3:22" ht="17.25">
      <c r="C195" s="8"/>
      <c r="D195" s="8"/>
      <c r="E195" s="122"/>
      <c r="F195" s="122"/>
      <c r="G195" s="122"/>
      <c r="H195" s="122"/>
      <c r="L195" s="91"/>
      <c r="M195" s="124"/>
      <c r="V195" s="2"/>
    </row>
    <row r="196" spans="3:22" ht="17.25">
      <c r="C196" s="8"/>
      <c r="D196" s="8"/>
      <c r="E196" s="122"/>
      <c r="F196" s="122"/>
      <c r="G196" s="122"/>
      <c r="H196" s="122"/>
      <c r="L196" s="91"/>
      <c r="M196" s="124"/>
      <c r="V196" s="2"/>
    </row>
    <row r="197" spans="3:22" ht="17.25">
      <c r="C197" s="8"/>
      <c r="D197" s="8"/>
      <c r="E197" s="122"/>
      <c r="F197" s="122"/>
      <c r="G197" s="122"/>
      <c r="H197" s="122"/>
      <c r="L197" s="91"/>
      <c r="M197" s="124"/>
      <c r="V197" s="2"/>
    </row>
    <row r="198" spans="3:22" ht="17.25">
      <c r="C198" s="8"/>
      <c r="D198" s="8"/>
      <c r="E198" s="122"/>
      <c r="F198" s="122"/>
      <c r="G198" s="122"/>
      <c r="H198" s="122"/>
      <c r="L198" s="91"/>
      <c r="M198" s="13"/>
      <c r="V198" s="2"/>
    </row>
    <row r="199" spans="3:22" ht="17.25">
      <c r="C199" s="8"/>
      <c r="D199" s="8"/>
      <c r="E199" s="122"/>
      <c r="F199" s="122"/>
      <c r="G199" s="122"/>
      <c r="H199" s="122"/>
      <c r="L199" s="91"/>
      <c r="M199" s="13"/>
      <c r="V199" s="2"/>
    </row>
    <row r="200" spans="12:22" ht="17.25">
      <c r="L200" s="13"/>
      <c r="M200" s="13"/>
      <c r="V200" s="2"/>
    </row>
    <row r="201" spans="1:22" ht="17.25">
      <c r="A201" s="2"/>
      <c r="L201" s="13"/>
      <c r="M201" s="13"/>
      <c r="V201" s="2"/>
    </row>
    <row r="202" spans="12:22" ht="17.25">
      <c r="L202" s="13"/>
      <c r="M202" s="13"/>
      <c r="V202" s="2"/>
    </row>
    <row r="203" spans="12:22" ht="17.25">
      <c r="L203" s="13"/>
      <c r="M203" s="13"/>
      <c r="V203" s="2"/>
    </row>
    <row r="204" spans="12:22" ht="17.25">
      <c r="L204" s="13"/>
      <c r="M204" s="13"/>
      <c r="V204" s="2"/>
    </row>
    <row r="205" spans="12:22" ht="17.25">
      <c r="L205" s="13"/>
      <c r="M205" s="13"/>
      <c r="V205" s="2"/>
    </row>
    <row r="206" spans="12:22" ht="17.25">
      <c r="L206" s="13"/>
      <c r="M206" s="13"/>
      <c r="V206" s="2"/>
    </row>
    <row r="207" spans="12:22" ht="17.25">
      <c r="L207" s="13"/>
      <c r="M207" s="13"/>
      <c r="V207" s="2"/>
    </row>
    <row r="208" spans="12:22" ht="17.25">
      <c r="L208" s="13"/>
      <c r="M208" s="13"/>
      <c r="V208" s="2"/>
    </row>
    <row r="209" spans="12:22" ht="17.25">
      <c r="L209" s="13"/>
      <c r="M209" s="13"/>
      <c r="V209" s="2"/>
    </row>
    <row r="210" spans="12:22" ht="17.25">
      <c r="L210" s="13"/>
      <c r="M210" s="13"/>
      <c r="V210" s="2"/>
    </row>
    <row r="211" spans="12:22" ht="17.25">
      <c r="L211" s="13"/>
      <c r="M211" s="13"/>
      <c r="V211" s="2"/>
    </row>
    <row r="212" spans="12:22" ht="17.25">
      <c r="L212" s="13"/>
      <c r="M212" s="13"/>
      <c r="V212" s="2"/>
    </row>
    <row r="213" spans="12:22" ht="17.25">
      <c r="L213" s="13"/>
      <c r="M213" s="13"/>
      <c r="V213" s="2"/>
    </row>
    <row r="214" spans="12:22" ht="17.25">
      <c r="L214" s="13"/>
      <c r="M214" s="13"/>
      <c r="V214" s="2"/>
    </row>
    <row r="215" spans="12:22" ht="17.25">
      <c r="L215" s="13"/>
      <c r="M215" s="13"/>
      <c r="V215" s="2"/>
    </row>
    <row r="216" spans="12:22" ht="17.25">
      <c r="L216" s="13"/>
      <c r="M216" s="13"/>
      <c r="V216" s="2"/>
    </row>
    <row r="217" spans="2:22" ht="17.25">
      <c r="B217"/>
      <c r="L217" s="13"/>
      <c r="M217" s="13"/>
      <c r="V217" s="2"/>
    </row>
    <row r="218" spans="2:22" ht="17.25">
      <c r="B218"/>
      <c r="L218" s="13"/>
      <c r="M218" s="13"/>
      <c r="V218" s="2"/>
    </row>
    <row r="219" spans="2:22" ht="17.25">
      <c r="B219"/>
      <c r="L219" s="13"/>
      <c r="M219" s="13"/>
      <c r="V219" s="2"/>
    </row>
    <row r="220" spans="2:22" ht="17.25">
      <c r="B220"/>
      <c r="C220" s="7"/>
      <c r="D220" s="7"/>
      <c r="E220" s="121"/>
      <c r="F220" s="121"/>
      <c r="G220" s="121"/>
      <c r="H220" s="121"/>
      <c r="L220" s="13"/>
      <c r="M220" s="13"/>
      <c r="V220" s="2"/>
    </row>
    <row r="221" spans="12:22" ht="17.25">
      <c r="L221" s="13"/>
      <c r="M221" s="13"/>
      <c r="V221" s="2"/>
    </row>
    <row r="222" spans="1:22" ht="17.25">
      <c r="A222" s="2"/>
      <c r="L222" s="13"/>
      <c r="M222" s="13"/>
      <c r="V222" s="2"/>
    </row>
    <row r="223" spans="12:22" ht="17.25">
      <c r="L223" s="13"/>
      <c r="M223" s="13"/>
      <c r="V223" s="2"/>
    </row>
    <row r="224" spans="12:22" ht="17.25">
      <c r="L224" s="13"/>
      <c r="M224" s="13"/>
      <c r="V224" s="2"/>
    </row>
    <row r="225" spans="12:22" ht="17.25">
      <c r="L225" s="13"/>
      <c r="M225" s="13"/>
      <c r="V225" s="2"/>
    </row>
    <row r="226" spans="12:22" ht="17.25">
      <c r="L226" s="13"/>
      <c r="M226" s="13"/>
      <c r="V226" s="2"/>
    </row>
    <row r="227" spans="12:22" ht="17.25">
      <c r="L227" s="13"/>
      <c r="M227" s="13"/>
      <c r="V227" s="2"/>
    </row>
    <row r="228" spans="12:22" ht="17.25">
      <c r="L228" s="13"/>
      <c r="M228" s="13"/>
      <c r="V228" s="2"/>
    </row>
    <row r="229" spans="12:22" ht="17.25">
      <c r="L229" s="13"/>
      <c r="M229" s="13"/>
      <c r="V229" s="2"/>
    </row>
    <row r="230" spans="12:22" ht="17.25">
      <c r="L230" s="13"/>
      <c r="M230" s="13"/>
      <c r="V230" s="2"/>
    </row>
    <row r="231" spans="12:22" ht="17.25">
      <c r="L231" s="13"/>
      <c r="M231" s="13"/>
      <c r="V231" s="2"/>
    </row>
    <row r="232" spans="12:22" ht="17.25">
      <c r="L232" s="13"/>
      <c r="M232" s="13"/>
      <c r="V232" s="2"/>
    </row>
    <row r="233" spans="12:22" ht="17.25">
      <c r="L233" s="13"/>
      <c r="M233" s="13"/>
      <c r="V233" s="2"/>
    </row>
    <row r="234" spans="12:22" ht="17.25">
      <c r="L234" s="13"/>
      <c r="M234" s="13"/>
      <c r="V234" s="2"/>
    </row>
    <row r="235" spans="3:22" ht="17.25">
      <c r="C235" s="8"/>
      <c r="D235" s="8"/>
      <c r="E235" s="122"/>
      <c r="F235" s="122"/>
      <c r="G235" s="122"/>
      <c r="H235" s="122"/>
      <c r="L235" s="13"/>
      <c r="M235" s="13"/>
      <c r="V235" s="2"/>
    </row>
    <row r="236" spans="3:22" ht="17.25">
      <c r="C236" s="8"/>
      <c r="D236" s="8"/>
      <c r="E236" s="122"/>
      <c r="F236" s="122"/>
      <c r="G236" s="122"/>
      <c r="H236" s="122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2"/>
    </row>
    <row r="237" spans="3:22" ht="17.25">
      <c r="C237" s="8"/>
      <c r="D237" s="8"/>
      <c r="E237" s="122"/>
      <c r="F237" s="122"/>
      <c r="G237" s="122"/>
      <c r="H237" s="122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2"/>
    </row>
    <row r="238" spans="3:22" ht="17.25">
      <c r="C238" s="8"/>
      <c r="D238" s="8"/>
      <c r="E238" s="122"/>
      <c r="F238" s="122"/>
      <c r="G238" s="122"/>
      <c r="H238" s="122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2"/>
    </row>
    <row r="239" spans="3:22" ht="17.25">
      <c r="C239" s="8"/>
      <c r="D239" s="8"/>
      <c r="E239" s="122"/>
      <c r="F239" s="122"/>
      <c r="G239" s="122"/>
      <c r="H239" s="122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2"/>
    </row>
    <row r="240" spans="3:22" ht="17.25">
      <c r="C240" s="8"/>
      <c r="D240" s="8"/>
      <c r="E240" s="122"/>
      <c r="F240" s="122"/>
      <c r="G240" s="122"/>
      <c r="H240" s="122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2"/>
    </row>
    <row r="241" spans="3:22" ht="17.25">
      <c r="C241" s="8"/>
      <c r="D241" s="8"/>
      <c r="E241" s="122"/>
      <c r="F241" s="122"/>
      <c r="G241" s="122"/>
      <c r="H241" s="122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2"/>
    </row>
    <row r="242" spans="12:22" ht="17.25"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2"/>
    </row>
    <row r="243" spans="1:22" ht="17.25">
      <c r="A243" s="2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2"/>
    </row>
    <row r="244" spans="12:22" ht="17.25"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2"/>
    </row>
    <row r="245" spans="12:22" ht="17.25"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2"/>
    </row>
    <row r="246" spans="12:22" ht="17.25"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2"/>
    </row>
    <row r="247" spans="12:22" ht="17.25"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2"/>
    </row>
    <row r="248" spans="12:22" ht="17.25"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2"/>
    </row>
    <row r="249" spans="12:22" ht="17.25"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2"/>
    </row>
    <row r="250" spans="12:22" ht="17.25"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2"/>
    </row>
    <row r="251" spans="12:22" ht="17.25"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"/>
    </row>
    <row r="252" spans="12:22" ht="17.25"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"/>
    </row>
    <row r="253" spans="12:22" ht="17.25"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2"/>
    </row>
    <row r="254" spans="12:22" ht="17.25"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2"/>
    </row>
    <row r="255" spans="12:22" ht="18" customHeight="1"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2"/>
    </row>
    <row r="256" spans="3:22" ht="18" customHeight="1">
      <c r="C256" s="8"/>
      <c r="D256" s="8"/>
      <c r="E256" s="122"/>
      <c r="F256" s="122"/>
      <c r="G256" s="122"/>
      <c r="H256" s="122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2"/>
    </row>
    <row r="257" spans="3:22" ht="18" customHeight="1">
      <c r="C257" s="8"/>
      <c r="D257" s="8"/>
      <c r="E257" s="122"/>
      <c r="F257" s="122"/>
      <c r="G257" s="122"/>
      <c r="H257" s="122"/>
      <c r="K257" s="26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2"/>
    </row>
    <row r="258" spans="3:22" ht="18" customHeight="1">
      <c r="C258" s="8"/>
      <c r="D258" s="8"/>
      <c r="E258" s="122"/>
      <c r="F258" s="122"/>
      <c r="G258" s="122"/>
      <c r="H258" s="122"/>
      <c r="K258" s="264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2"/>
    </row>
    <row r="259" spans="2:22" ht="17.25">
      <c r="B259"/>
      <c r="C259" s="7"/>
      <c r="D259" s="7"/>
      <c r="E259" s="121"/>
      <c r="F259" s="121"/>
      <c r="G259" s="121"/>
      <c r="H259" s="121"/>
      <c r="K259" s="264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2"/>
    </row>
    <row r="260" spans="2:22" ht="17.25">
      <c r="B260"/>
      <c r="C260" s="7"/>
      <c r="D260" s="7"/>
      <c r="E260" s="121"/>
      <c r="F260" s="121"/>
      <c r="G260" s="121"/>
      <c r="H260" s="121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2"/>
    </row>
    <row r="261" spans="2:22" ht="17.25">
      <c r="B261"/>
      <c r="C261" s="7"/>
      <c r="D261" s="7"/>
      <c r="E261" s="121"/>
      <c r="F261" s="121"/>
      <c r="G261" s="121"/>
      <c r="H261" s="121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2"/>
    </row>
    <row r="262" spans="2:22" ht="17.25">
      <c r="B262"/>
      <c r="C262" s="7"/>
      <c r="D262" s="7"/>
      <c r="E262" s="121"/>
      <c r="F262" s="121"/>
      <c r="G262" s="121"/>
      <c r="H262" s="121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2"/>
    </row>
    <row r="263" spans="12:22" ht="17.25"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2"/>
    </row>
    <row r="264" spans="1:22" ht="17.25">
      <c r="A264" s="2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2"/>
    </row>
    <row r="265" spans="12:22" ht="17.25"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2"/>
    </row>
    <row r="266" spans="12:22" ht="17.25"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2"/>
    </row>
    <row r="267" spans="12:22" ht="17.25"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2"/>
    </row>
    <row r="268" spans="12:22" ht="17.25"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2"/>
    </row>
    <row r="269" spans="12:22" ht="17.25"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2"/>
    </row>
    <row r="270" spans="12:22" ht="17.25"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2"/>
    </row>
    <row r="271" spans="12:22" ht="17.25"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2"/>
    </row>
    <row r="272" spans="12:22" ht="17.25"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2"/>
    </row>
    <row r="273" spans="12:22" ht="17.25"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2"/>
    </row>
    <row r="274" spans="12:22" ht="17.25"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2"/>
    </row>
    <row r="275" spans="12:22" ht="17.25"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2"/>
    </row>
    <row r="276" spans="12:22" ht="17.25"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2"/>
    </row>
    <row r="277" spans="3:22" ht="17.25">
      <c r="C277" s="8"/>
      <c r="D277" s="8"/>
      <c r="E277" s="122"/>
      <c r="F277" s="122"/>
      <c r="G277" s="122"/>
      <c r="H277" s="122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2"/>
    </row>
    <row r="278" spans="3:22" ht="17.25">
      <c r="C278" s="8"/>
      <c r="D278" s="8"/>
      <c r="E278" s="122"/>
      <c r="F278" s="122"/>
      <c r="G278" s="122"/>
      <c r="H278" s="122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2"/>
    </row>
    <row r="279" spans="3:22" ht="17.25">
      <c r="C279" s="8"/>
      <c r="D279" s="8"/>
      <c r="E279" s="122"/>
      <c r="F279" s="122"/>
      <c r="G279" s="122"/>
      <c r="H279" s="122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2"/>
    </row>
    <row r="280" spans="3:22" ht="17.25">
      <c r="C280" s="8"/>
      <c r="D280" s="8"/>
      <c r="E280" s="122"/>
      <c r="F280" s="122"/>
      <c r="G280" s="122"/>
      <c r="H280" s="122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2"/>
    </row>
    <row r="281" spans="3:22" ht="17.25">
      <c r="C281" s="8"/>
      <c r="D281" s="8"/>
      <c r="E281" s="122"/>
      <c r="F281" s="122"/>
      <c r="G281" s="122"/>
      <c r="H281" s="122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2"/>
    </row>
    <row r="282" spans="3:22" ht="17.25">
      <c r="C282" s="8"/>
      <c r="D282" s="8"/>
      <c r="E282" s="122"/>
      <c r="F282" s="122"/>
      <c r="G282" s="122"/>
      <c r="H282" s="122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2"/>
    </row>
    <row r="283" spans="3:22" ht="17.25">
      <c r="C283" s="8"/>
      <c r="D283" s="8"/>
      <c r="E283" s="122"/>
      <c r="F283" s="122"/>
      <c r="G283" s="122"/>
      <c r="H283" s="122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2"/>
    </row>
    <row r="284" spans="12:22" ht="17.25"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2"/>
    </row>
    <row r="285" spans="1:22" ht="17.25">
      <c r="A285" s="2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2"/>
    </row>
    <row r="286" spans="12:22" ht="17.25"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2"/>
    </row>
    <row r="287" spans="12:22" ht="17.25"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2"/>
    </row>
    <row r="298" spans="3:8" ht="17.25">
      <c r="C298" s="8"/>
      <c r="D298" s="8"/>
      <c r="E298" s="122"/>
      <c r="F298" s="122"/>
      <c r="G298" s="122"/>
      <c r="H298" s="122"/>
    </row>
    <row r="299" spans="3:8" ht="17.25">
      <c r="C299" s="8"/>
      <c r="D299" s="8"/>
      <c r="E299" s="122"/>
      <c r="F299" s="122"/>
      <c r="G299" s="122"/>
      <c r="H299" s="122"/>
    </row>
    <row r="300" spans="3:8" ht="17.25">
      <c r="C300" s="8"/>
      <c r="D300" s="8"/>
      <c r="E300" s="122"/>
      <c r="F300" s="122"/>
      <c r="G300" s="122"/>
      <c r="H300" s="122"/>
    </row>
    <row r="301" spans="3:8" ht="17.25">
      <c r="C301" s="8"/>
      <c r="D301" s="8"/>
      <c r="E301" s="122"/>
      <c r="F301" s="122"/>
      <c r="G301" s="122"/>
      <c r="H301" s="122"/>
    </row>
    <row r="302" spans="3:8" ht="17.25">
      <c r="C302" s="8"/>
      <c r="D302" s="8"/>
      <c r="E302" s="122"/>
      <c r="F302" s="122"/>
      <c r="G302" s="122"/>
      <c r="H302" s="122"/>
    </row>
    <row r="303" spans="2:8" ht="17.25">
      <c r="B303"/>
      <c r="C303" s="7"/>
      <c r="D303" s="7"/>
      <c r="E303" s="121"/>
      <c r="F303" s="121"/>
      <c r="G303" s="121"/>
      <c r="H303" s="121"/>
    </row>
    <row r="304" spans="2:8" ht="17.25">
      <c r="B304"/>
      <c r="C304" s="7"/>
      <c r="D304" s="7"/>
      <c r="E304" s="121"/>
      <c r="F304" s="121"/>
      <c r="G304" s="121"/>
      <c r="H304" s="121"/>
    </row>
    <row r="306" ht="17.25">
      <c r="A306" s="2"/>
    </row>
    <row r="319" spans="3:8" ht="17.25">
      <c r="C319" s="8"/>
      <c r="D319" s="8"/>
      <c r="E319" s="122"/>
      <c r="F319" s="122"/>
      <c r="G319" s="122"/>
      <c r="H319" s="122"/>
    </row>
    <row r="320" spans="3:8" ht="17.25">
      <c r="C320" s="8"/>
      <c r="D320" s="8"/>
      <c r="E320" s="122"/>
      <c r="F320" s="122"/>
      <c r="G320" s="122"/>
      <c r="H320" s="122"/>
    </row>
    <row r="321" spans="3:8" ht="17.25">
      <c r="C321" s="8"/>
      <c r="D321" s="8"/>
      <c r="E321" s="122"/>
      <c r="F321" s="122"/>
      <c r="G321" s="122"/>
      <c r="H321" s="122"/>
    </row>
    <row r="322" spans="3:8" ht="17.25">
      <c r="C322" s="8"/>
      <c r="D322" s="8"/>
      <c r="E322" s="122"/>
      <c r="F322" s="122"/>
      <c r="G322" s="122"/>
      <c r="H322" s="122"/>
    </row>
    <row r="323" spans="2:8" ht="17.25">
      <c r="B323"/>
      <c r="C323" s="7"/>
      <c r="D323" s="7"/>
      <c r="E323" s="121"/>
      <c r="F323" s="121"/>
      <c r="G323" s="121"/>
      <c r="H323" s="121"/>
    </row>
    <row r="324" spans="2:8" ht="17.25">
      <c r="B324"/>
      <c r="C324" s="7"/>
      <c r="D324" s="7"/>
      <c r="E324" s="121"/>
      <c r="F324" s="121"/>
      <c r="G324" s="121"/>
      <c r="H324" s="121"/>
    </row>
    <row r="325" spans="2:8" ht="17.25">
      <c r="B325"/>
      <c r="C325" s="7"/>
      <c r="D325" s="7"/>
      <c r="E325" s="121"/>
      <c r="F325" s="121"/>
      <c r="G325" s="121"/>
      <c r="H325" s="121"/>
    </row>
    <row r="327" ht="17.25">
      <c r="A327" s="2"/>
    </row>
    <row r="340" spans="3:8" ht="17.25">
      <c r="C340" s="8"/>
      <c r="D340" s="8"/>
      <c r="E340" s="122"/>
      <c r="F340" s="122"/>
      <c r="G340" s="122"/>
      <c r="H340" s="122"/>
    </row>
    <row r="341" spans="3:8" ht="17.25">
      <c r="C341" s="8"/>
      <c r="D341" s="8"/>
      <c r="E341" s="122"/>
      <c r="F341" s="122"/>
      <c r="G341" s="122"/>
      <c r="H341" s="122"/>
    </row>
    <row r="342" spans="3:8" ht="17.25">
      <c r="C342" s="8"/>
      <c r="D342" s="8"/>
      <c r="E342" s="122"/>
      <c r="F342" s="122"/>
      <c r="G342" s="122"/>
      <c r="H342" s="122"/>
    </row>
    <row r="343" spans="3:8" ht="17.25">
      <c r="C343" s="8"/>
      <c r="D343" s="8"/>
      <c r="E343" s="122"/>
      <c r="F343" s="122"/>
      <c r="G343" s="122"/>
      <c r="H343" s="122"/>
    </row>
    <row r="344" spans="3:8" ht="17.25">
      <c r="C344" s="8"/>
      <c r="D344" s="8"/>
      <c r="E344" s="122"/>
      <c r="F344" s="122"/>
      <c r="G344" s="122"/>
      <c r="H344" s="122"/>
    </row>
    <row r="345" spans="3:8" ht="17.25">
      <c r="C345" s="8"/>
      <c r="D345" s="8"/>
      <c r="E345" s="122"/>
      <c r="F345" s="122"/>
      <c r="G345" s="122"/>
      <c r="H345" s="122"/>
    </row>
    <row r="346" spans="3:8" ht="17.25">
      <c r="C346" s="8"/>
      <c r="D346" s="8"/>
      <c r="E346" s="122"/>
      <c r="F346" s="122"/>
      <c r="G346" s="122"/>
      <c r="H346" s="122"/>
    </row>
    <row r="347" spans="3:8" ht="17.25">
      <c r="C347" s="8"/>
      <c r="D347" s="8"/>
      <c r="E347" s="122"/>
      <c r="F347" s="122"/>
      <c r="G347" s="122"/>
      <c r="H347" s="122"/>
    </row>
    <row r="348" spans="3:8" ht="17.25">
      <c r="C348" s="8"/>
      <c r="D348" s="8"/>
      <c r="E348" s="122"/>
      <c r="F348" s="122"/>
      <c r="G348" s="122"/>
      <c r="H348" s="122"/>
    </row>
    <row r="349" spans="3:8" ht="17.25">
      <c r="C349" s="8"/>
      <c r="D349" s="8"/>
      <c r="E349" s="122"/>
      <c r="F349" s="122"/>
      <c r="G349" s="122"/>
      <c r="H349" s="122"/>
    </row>
    <row r="350" spans="3:8" ht="17.25">
      <c r="C350" s="8"/>
      <c r="D350" s="8"/>
      <c r="E350" s="122"/>
      <c r="F350" s="122"/>
      <c r="G350" s="122"/>
      <c r="H350" s="122"/>
    </row>
    <row r="351" spans="3:8" ht="17.25">
      <c r="C351" s="8"/>
      <c r="D351" s="8"/>
      <c r="E351" s="122"/>
      <c r="F351" s="122"/>
      <c r="G351" s="122"/>
      <c r="H351" s="122"/>
    </row>
    <row r="352" spans="3:8" ht="17.25">
      <c r="C352" s="8"/>
      <c r="D352" s="8"/>
      <c r="E352" s="122"/>
      <c r="F352" s="122"/>
      <c r="G352" s="122"/>
      <c r="H352" s="122"/>
    </row>
    <row r="353" spans="3:8" ht="17.25">
      <c r="C353" s="8"/>
      <c r="D353" s="8"/>
      <c r="E353" s="122"/>
      <c r="F353" s="122"/>
      <c r="G353" s="122"/>
      <c r="H353" s="122"/>
    </row>
    <row r="354" spans="3:8" ht="17.25">
      <c r="C354" s="8"/>
      <c r="D354" s="8"/>
      <c r="E354" s="122"/>
      <c r="F354" s="122"/>
      <c r="G354" s="122"/>
      <c r="H354" s="122"/>
    </row>
    <row r="355" spans="3:8" ht="17.25">
      <c r="C355" s="8"/>
      <c r="D355" s="8"/>
      <c r="E355" s="122"/>
      <c r="F355" s="122"/>
      <c r="G355" s="122"/>
      <c r="H355" s="122"/>
    </row>
    <row r="356" spans="3:8" ht="17.25">
      <c r="C356" s="8"/>
      <c r="D356" s="8"/>
      <c r="E356" s="122"/>
      <c r="F356" s="122"/>
      <c r="G356" s="122"/>
      <c r="H356" s="122"/>
    </row>
    <row r="357" spans="3:8" ht="17.25">
      <c r="C357" s="8"/>
      <c r="D357" s="8"/>
      <c r="E357" s="122"/>
      <c r="F357" s="122"/>
      <c r="G357" s="122"/>
      <c r="H357" s="122"/>
    </row>
    <row r="358" spans="3:8" ht="17.25">
      <c r="C358" s="8"/>
      <c r="D358" s="8"/>
      <c r="E358" s="122"/>
      <c r="F358" s="122"/>
      <c r="G358" s="122"/>
      <c r="H358" s="122"/>
    </row>
    <row r="359" spans="3:8" ht="17.25">
      <c r="C359" s="8"/>
      <c r="D359" s="8"/>
      <c r="E359" s="122"/>
      <c r="F359" s="122"/>
      <c r="G359" s="122"/>
      <c r="H359" s="122"/>
    </row>
    <row r="360" spans="3:8" ht="17.25">
      <c r="C360" s="8"/>
      <c r="D360" s="8"/>
      <c r="E360" s="122"/>
      <c r="F360" s="122"/>
      <c r="G360" s="122"/>
      <c r="H360" s="122"/>
    </row>
    <row r="361" spans="3:8" ht="17.25">
      <c r="C361" s="8"/>
      <c r="D361" s="8"/>
      <c r="E361" s="122"/>
      <c r="F361" s="122"/>
      <c r="G361" s="122"/>
      <c r="H361" s="122"/>
    </row>
    <row r="362" spans="3:8" ht="17.25">
      <c r="C362" s="8"/>
      <c r="D362" s="8"/>
      <c r="E362" s="122"/>
      <c r="F362" s="122"/>
      <c r="G362" s="122"/>
      <c r="H362" s="122"/>
    </row>
    <row r="363" spans="3:8" ht="17.25">
      <c r="C363" s="8"/>
      <c r="D363" s="8"/>
      <c r="E363" s="122"/>
      <c r="F363" s="122"/>
      <c r="G363" s="122"/>
      <c r="H363" s="122"/>
    </row>
    <row r="364" spans="3:8" ht="17.25">
      <c r="C364" s="8"/>
      <c r="D364" s="8"/>
      <c r="E364" s="122"/>
      <c r="F364" s="122"/>
      <c r="G364" s="122"/>
      <c r="H364" s="122"/>
    </row>
    <row r="365" spans="3:8" ht="17.25">
      <c r="C365" s="8"/>
      <c r="D365" s="8"/>
      <c r="E365" s="122"/>
      <c r="F365" s="122"/>
      <c r="G365" s="122"/>
      <c r="H365" s="122"/>
    </row>
    <row r="366" spans="3:8" ht="17.25">
      <c r="C366" s="8"/>
      <c r="D366" s="8"/>
      <c r="E366" s="122"/>
      <c r="F366" s="122"/>
      <c r="G366" s="122"/>
      <c r="H366" s="122"/>
    </row>
    <row r="367" spans="3:8" ht="17.25">
      <c r="C367" s="8"/>
      <c r="D367" s="8"/>
      <c r="E367" s="122"/>
      <c r="F367" s="122"/>
      <c r="G367" s="122"/>
      <c r="H367" s="122"/>
    </row>
    <row r="368" spans="3:8" ht="17.25">
      <c r="C368" s="8"/>
      <c r="D368" s="8"/>
      <c r="E368" s="122"/>
      <c r="F368" s="122"/>
      <c r="G368" s="122"/>
      <c r="H368" s="122"/>
    </row>
    <row r="369" spans="3:8" ht="17.25">
      <c r="C369" s="8"/>
      <c r="D369" s="8"/>
      <c r="E369" s="122"/>
      <c r="F369" s="122"/>
      <c r="G369" s="122"/>
      <c r="H369" s="122"/>
    </row>
    <row r="370" spans="3:8" ht="17.25">
      <c r="C370" s="8"/>
      <c r="D370" s="8"/>
      <c r="E370" s="122"/>
      <c r="F370" s="122"/>
      <c r="G370" s="122"/>
      <c r="H370" s="122"/>
    </row>
    <row r="371" spans="3:8" ht="17.25">
      <c r="C371" s="8"/>
      <c r="D371" s="8"/>
      <c r="E371" s="122"/>
      <c r="F371" s="122"/>
      <c r="G371" s="122"/>
      <c r="H371" s="122"/>
    </row>
    <row r="372" spans="3:8" ht="17.25">
      <c r="C372" s="8"/>
      <c r="D372" s="8"/>
      <c r="E372" s="122"/>
      <c r="F372" s="122"/>
      <c r="G372" s="122"/>
      <c r="H372" s="122"/>
    </row>
    <row r="373" spans="3:8" ht="17.25">
      <c r="C373" s="8"/>
      <c r="D373" s="8"/>
      <c r="E373" s="122"/>
      <c r="F373" s="122"/>
      <c r="G373" s="122"/>
      <c r="H373" s="122"/>
    </row>
    <row r="374" spans="3:8" ht="17.25">
      <c r="C374" s="8"/>
      <c r="D374" s="8"/>
      <c r="E374" s="122"/>
      <c r="F374" s="122"/>
      <c r="G374" s="122"/>
      <c r="H374" s="122"/>
    </row>
    <row r="375" spans="3:8" ht="17.25">
      <c r="C375" s="8"/>
      <c r="D375" s="8"/>
      <c r="E375" s="122"/>
      <c r="F375" s="122"/>
      <c r="G375" s="122"/>
      <c r="H375" s="122"/>
    </row>
    <row r="376" spans="3:8" ht="17.25">
      <c r="C376" s="8"/>
      <c r="D376" s="8"/>
      <c r="E376" s="122"/>
      <c r="F376" s="122"/>
      <c r="G376" s="122"/>
      <c r="H376" s="122"/>
    </row>
    <row r="377" spans="3:8" ht="17.25">
      <c r="C377" s="8"/>
      <c r="D377" s="8"/>
      <c r="E377" s="122"/>
      <c r="F377" s="122"/>
      <c r="G377" s="122"/>
      <c r="H377" s="122"/>
    </row>
    <row r="378" spans="3:8" ht="17.25">
      <c r="C378" s="8"/>
      <c r="D378" s="8"/>
      <c r="E378" s="122"/>
      <c r="F378" s="122"/>
      <c r="G378" s="122"/>
      <c r="H378" s="122"/>
    </row>
    <row r="379" spans="3:8" ht="17.25">
      <c r="C379" s="8"/>
      <c r="D379" s="8"/>
      <c r="E379" s="122"/>
      <c r="F379" s="122"/>
      <c r="G379" s="122"/>
      <c r="H379" s="122"/>
    </row>
    <row r="380" spans="3:8" ht="17.25">
      <c r="C380" s="8"/>
      <c r="D380" s="8"/>
      <c r="E380" s="122"/>
      <c r="F380" s="122"/>
      <c r="G380" s="122"/>
      <c r="H380" s="122"/>
    </row>
    <row r="381" spans="3:8" ht="17.25">
      <c r="C381" s="8"/>
      <c r="D381" s="8"/>
      <c r="E381" s="122"/>
      <c r="F381" s="122"/>
      <c r="G381" s="122"/>
      <c r="H381" s="122"/>
    </row>
    <row r="382" spans="3:8" ht="17.25">
      <c r="C382" s="8"/>
      <c r="D382" s="8"/>
      <c r="E382" s="122"/>
      <c r="F382" s="122"/>
      <c r="G382" s="122"/>
      <c r="H382" s="122"/>
    </row>
    <row r="383" spans="3:8" ht="17.25">
      <c r="C383" s="8"/>
      <c r="D383" s="8"/>
      <c r="E383" s="122"/>
      <c r="F383" s="122"/>
      <c r="G383" s="122"/>
      <c r="H383" s="122"/>
    </row>
    <row r="384" spans="3:8" ht="17.25">
      <c r="C384" s="8"/>
      <c r="D384" s="8"/>
      <c r="E384" s="122"/>
      <c r="F384" s="122"/>
      <c r="G384" s="122"/>
      <c r="H384" s="122"/>
    </row>
    <row r="385" spans="3:8" ht="17.25">
      <c r="C385" s="8"/>
      <c r="D385" s="8"/>
      <c r="E385" s="122"/>
      <c r="F385" s="122"/>
      <c r="G385" s="122"/>
      <c r="H385" s="122"/>
    </row>
    <row r="386" spans="3:8" ht="17.25">
      <c r="C386" s="8"/>
      <c r="D386" s="8"/>
      <c r="E386" s="122"/>
      <c r="F386" s="122"/>
      <c r="G386" s="122"/>
      <c r="H386" s="122"/>
    </row>
    <row r="387" spans="3:8" ht="17.25">
      <c r="C387" s="8"/>
      <c r="D387" s="8"/>
      <c r="E387" s="122"/>
      <c r="F387" s="122"/>
      <c r="G387" s="122"/>
      <c r="H387" s="122"/>
    </row>
    <row r="388" spans="3:8" ht="17.25">
      <c r="C388" s="8"/>
      <c r="D388" s="8"/>
      <c r="E388" s="122"/>
      <c r="F388" s="122"/>
      <c r="G388" s="122"/>
      <c r="H388" s="122"/>
    </row>
    <row r="389" spans="3:8" ht="17.25">
      <c r="C389" s="8"/>
      <c r="D389" s="8"/>
      <c r="E389" s="122"/>
      <c r="F389" s="122"/>
      <c r="G389" s="122"/>
      <c r="H389" s="122"/>
    </row>
    <row r="390" spans="3:8" ht="17.25">
      <c r="C390" s="8"/>
      <c r="D390" s="8"/>
      <c r="E390" s="122"/>
      <c r="F390" s="122"/>
      <c r="G390" s="122"/>
      <c r="H390" s="122"/>
    </row>
    <row r="391" spans="3:8" ht="17.25">
      <c r="C391" s="8"/>
      <c r="D391" s="8"/>
      <c r="E391" s="122"/>
      <c r="F391" s="122"/>
      <c r="G391" s="122"/>
      <c r="H391" s="122"/>
    </row>
    <row r="392" spans="3:8" ht="17.25">
      <c r="C392" s="8"/>
      <c r="D392" s="8"/>
      <c r="E392" s="122"/>
      <c r="F392" s="122"/>
      <c r="G392" s="122"/>
      <c r="H392" s="122"/>
    </row>
    <row r="393" spans="3:8" ht="17.25">
      <c r="C393" s="8"/>
      <c r="D393" s="8"/>
      <c r="E393" s="122"/>
      <c r="F393" s="122"/>
      <c r="G393" s="122"/>
      <c r="H393" s="122"/>
    </row>
    <row r="394" spans="3:8" ht="17.25">
      <c r="C394" s="8"/>
      <c r="D394" s="8"/>
      <c r="E394" s="122"/>
      <c r="F394" s="122"/>
      <c r="G394" s="122"/>
      <c r="H394" s="122"/>
    </row>
    <row r="395" spans="3:8" ht="17.25">
      <c r="C395" s="8"/>
      <c r="D395" s="8"/>
      <c r="E395" s="122"/>
      <c r="F395" s="122"/>
      <c r="G395" s="122"/>
      <c r="H395" s="122"/>
    </row>
    <row r="396" spans="3:8" ht="17.25">
      <c r="C396" s="8"/>
      <c r="D396" s="8"/>
      <c r="E396" s="122"/>
      <c r="F396" s="122"/>
      <c r="G396" s="122"/>
      <c r="H396" s="122"/>
    </row>
    <row r="397" spans="3:8" ht="17.25">
      <c r="C397" s="8"/>
      <c r="D397" s="8"/>
      <c r="E397" s="122"/>
      <c r="F397" s="122"/>
      <c r="G397" s="122"/>
      <c r="H397" s="122"/>
    </row>
    <row r="398" spans="3:8" ht="17.25">
      <c r="C398" s="8"/>
      <c r="D398" s="8"/>
      <c r="E398" s="122"/>
      <c r="F398" s="122"/>
      <c r="G398" s="122"/>
      <c r="H398" s="122"/>
    </row>
    <row r="399" spans="3:8" ht="17.25">
      <c r="C399" s="8"/>
      <c r="D399" s="8"/>
      <c r="E399" s="122"/>
      <c r="F399" s="122"/>
      <c r="G399" s="122"/>
      <c r="H399" s="122"/>
    </row>
    <row r="400" spans="3:8" ht="17.25">
      <c r="C400" s="8"/>
      <c r="D400" s="8"/>
      <c r="E400" s="122"/>
      <c r="F400" s="122"/>
      <c r="G400" s="122"/>
      <c r="H400" s="122"/>
    </row>
    <row r="401" spans="3:8" ht="17.25">
      <c r="C401" s="8"/>
      <c r="D401" s="8"/>
      <c r="E401" s="122"/>
      <c r="F401" s="122"/>
      <c r="G401" s="122"/>
      <c r="H401" s="122"/>
    </row>
    <row r="402" spans="3:8" ht="17.25">
      <c r="C402" s="8"/>
      <c r="D402" s="8"/>
      <c r="E402" s="122"/>
      <c r="F402" s="122"/>
      <c r="G402" s="122"/>
      <c r="H402" s="122"/>
    </row>
    <row r="403" spans="3:8" ht="17.25">
      <c r="C403" s="8"/>
      <c r="D403" s="8"/>
      <c r="E403" s="122"/>
      <c r="F403" s="122"/>
      <c r="G403" s="122"/>
      <c r="H403" s="122"/>
    </row>
    <row r="404" spans="3:8" ht="17.25">
      <c r="C404" s="8"/>
      <c r="D404" s="8"/>
      <c r="E404" s="122"/>
      <c r="F404" s="122"/>
      <c r="G404" s="122"/>
      <c r="H404" s="122"/>
    </row>
    <row r="405" spans="3:8" ht="17.25">
      <c r="C405" s="8"/>
      <c r="D405" s="8"/>
      <c r="E405" s="122"/>
      <c r="F405" s="122"/>
      <c r="G405" s="122"/>
      <c r="H405" s="122"/>
    </row>
    <row r="406" spans="3:8" ht="17.25">
      <c r="C406" s="8"/>
      <c r="D406" s="8"/>
      <c r="E406" s="122"/>
      <c r="F406" s="122"/>
      <c r="G406" s="122"/>
      <c r="H406" s="122"/>
    </row>
    <row r="407" spans="3:8" ht="17.25">
      <c r="C407" s="8"/>
      <c r="D407" s="8"/>
      <c r="E407" s="122"/>
      <c r="F407" s="122"/>
      <c r="G407" s="122"/>
      <c r="H407" s="122"/>
    </row>
    <row r="408" spans="3:8" ht="17.25">
      <c r="C408" s="8"/>
      <c r="D408" s="8"/>
      <c r="E408" s="122"/>
      <c r="F408" s="122"/>
      <c r="G408" s="122"/>
      <c r="H408" s="122"/>
    </row>
    <row r="409" spans="3:8" ht="17.25">
      <c r="C409" s="8"/>
      <c r="D409" s="8"/>
      <c r="E409" s="122"/>
      <c r="F409" s="122"/>
      <c r="G409" s="122"/>
      <c r="H409" s="122"/>
    </row>
    <row r="410" spans="3:8" ht="17.25">
      <c r="C410" s="8"/>
      <c r="D410" s="8"/>
      <c r="E410" s="122"/>
      <c r="F410" s="122"/>
      <c r="G410" s="122"/>
      <c r="H410" s="122"/>
    </row>
    <row r="411" spans="3:8" ht="17.25">
      <c r="C411" s="8"/>
      <c r="D411" s="8"/>
      <c r="E411" s="122"/>
      <c r="F411" s="122"/>
      <c r="G411" s="122"/>
      <c r="H411" s="122"/>
    </row>
    <row r="412" spans="3:8" ht="17.25">
      <c r="C412" s="8"/>
      <c r="D412" s="8"/>
      <c r="E412" s="122"/>
      <c r="F412" s="122"/>
      <c r="G412" s="122"/>
      <c r="H412" s="122"/>
    </row>
    <row r="413" spans="3:8" ht="17.25">
      <c r="C413" s="8"/>
      <c r="D413" s="8"/>
      <c r="E413" s="122"/>
      <c r="F413" s="122"/>
      <c r="G413" s="122"/>
      <c r="H413" s="122"/>
    </row>
    <row r="414" spans="3:8" ht="17.25">
      <c r="C414" s="8"/>
      <c r="D414" s="8"/>
      <c r="E414" s="122"/>
      <c r="F414" s="122"/>
      <c r="G414" s="122"/>
      <c r="H414" s="122"/>
    </row>
    <row r="415" spans="3:8" ht="17.25">
      <c r="C415" s="8"/>
      <c r="D415" s="8"/>
      <c r="E415" s="122"/>
      <c r="F415" s="122"/>
      <c r="G415" s="122"/>
      <c r="H415" s="122"/>
    </row>
    <row r="416" spans="3:8" ht="17.25">
      <c r="C416" s="8"/>
      <c r="D416" s="8"/>
      <c r="E416" s="122"/>
      <c r="F416" s="122"/>
      <c r="G416" s="122"/>
      <c r="H416" s="122"/>
    </row>
    <row r="417" spans="3:8" ht="17.25">
      <c r="C417" s="8"/>
      <c r="D417" s="8"/>
      <c r="E417" s="122"/>
      <c r="F417" s="122"/>
      <c r="G417" s="122"/>
      <c r="H417" s="122"/>
    </row>
    <row r="418" spans="3:8" ht="17.25">
      <c r="C418" s="8"/>
      <c r="D418" s="8"/>
      <c r="E418" s="122"/>
      <c r="F418" s="122"/>
      <c r="G418" s="122"/>
      <c r="H418" s="122"/>
    </row>
    <row r="419" spans="3:8" ht="17.25">
      <c r="C419" s="8"/>
      <c r="D419" s="8"/>
      <c r="E419" s="122"/>
      <c r="F419" s="122"/>
      <c r="G419" s="122"/>
      <c r="H419" s="122"/>
    </row>
    <row r="420" spans="3:8" ht="17.25">
      <c r="C420" s="8"/>
      <c r="D420" s="8"/>
      <c r="E420" s="122"/>
      <c r="F420" s="122"/>
      <c r="G420" s="122"/>
      <c r="H420" s="122"/>
    </row>
    <row r="421" spans="3:8" ht="17.25">
      <c r="C421" s="8"/>
      <c r="D421" s="8"/>
      <c r="E421" s="122"/>
      <c r="F421" s="122"/>
      <c r="G421" s="122"/>
      <c r="H421" s="122"/>
    </row>
    <row r="422" spans="3:8" ht="17.25">
      <c r="C422" s="8"/>
      <c r="D422" s="8"/>
      <c r="E422" s="122"/>
      <c r="F422" s="122"/>
      <c r="G422" s="122"/>
      <c r="H422" s="122"/>
    </row>
    <row r="423" spans="3:8" ht="17.25">
      <c r="C423" s="8"/>
      <c r="D423" s="8"/>
      <c r="E423" s="122"/>
      <c r="F423" s="122"/>
      <c r="G423" s="122"/>
      <c r="H423" s="122"/>
    </row>
    <row r="424" spans="3:8" ht="17.25">
      <c r="C424" s="8"/>
      <c r="D424" s="8"/>
      <c r="E424" s="122"/>
      <c r="F424" s="122"/>
      <c r="G424" s="122"/>
      <c r="H424" s="122"/>
    </row>
    <row r="425" spans="3:8" ht="17.25">
      <c r="C425" s="8"/>
      <c r="D425" s="8"/>
      <c r="E425" s="122"/>
      <c r="F425" s="122"/>
      <c r="G425" s="122"/>
      <c r="H425" s="122"/>
    </row>
    <row r="426" spans="3:8" ht="17.25">
      <c r="C426" s="8"/>
      <c r="D426" s="8"/>
      <c r="E426" s="122"/>
      <c r="F426" s="122"/>
      <c r="G426" s="122"/>
      <c r="H426" s="122"/>
    </row>
    <row r="427" spans="3:8" ht="17.25">
      <c r="C427" s="8"/>
      <c r="D427" s="8"/>
      <c r="E427" s="122"/>
      <c r="F427" s="122"/>
      <c r="G427" s="122"/>
      <c r="H427" s="122"/>
    </row>
    <row r="428" spans="3:8" ht="17.25">
      <c r="C428" s="8"/>
      <c r="D428" s="8"/>
      <c r="E428" s="122"/>
      <c r="F428" s="122"/>
      <c r="G428" s="122"/>
      <c r="H428" s="122"/>
    </row>
    <row r="429" spans="3:8" ht="17.25">
      <c r="C429" s="8"/>
      <c r="D429" s="8"/>
      <c r="E429" s="122"/>
      <c r="F429" s="122"/>
      <c r="G429" s="122"/>
      <c r="H429" s="122"/>
    </row>
    <row r="430" spans="3:8" ht="17.25">
      <c r="C430" s="8"/>
      <c r="D430" s="8"/>
      <c r="E430" s="122"/>
      <c r="F430" s="122"/>
      <c r="G430" s="122"/>
      <c r="H430" s="122"/>
    </row>
    <row r="431" spans="3:8" ht="17.25">
      <c r="C431" s="8"/>
      <c r="D431" s="8"/>
      <c r="E431" s="122"/>
      <c r="F431" s="122"/>
      <c r="G431" s="122"/>
      <c r="H431" s="122"/>
    </row>
    <row r="432" spans="3:8" ht="17.25">
      <c r="C432" s="8"/>
      <c r="D432" s="8"/>
      <c r="E432" s="122"/>
      <c r="F432" s="122"/>
      <c r="G432" s="122"/>
      <c r="H432" s="122"/>
    </row>
    <row r="433" spans="3:8" ht="17.25">
      <c r="C433" s="8"/>
      <c r="D433" s="8"/>
      <c r="E433" s="122"/>
      <c r="F433" s="122"/>
      <c r="G433" s="122"/>
      <c r="H433" s="122"/>
    </row>
    <row r="434" spans="3:8" ht="17.25">
      <c r="C434" s="8"/>
      <c r="D434" s="8"/>
      <c r="E434" s="122"/>
      <c r="F434" s="122"/>
      <c r="G434" s="122"/>
      <c r="H434" s="122"/>
    </row>
    <row r="435" spans="3:8" ht="17.25">
      <c r="C435" s="8"/>
      <c r="D435" s="8"/>
      <c r="E435" s="122"/>
      <c r="F435" s="122"/>
      <c r="G435" s="122"/>
      <c r="H435" s="122"/>
    </row>
    <row r="436" spans="3:8" ht="17.25">
      <c r="C436" s="8"/>
      <c r="D436" s="8"/>
      <c r="E436" s="122"/>
      <c r="F436" s="122"/>
      <c r="G436" s="122"/>
      <c r="H436" s="122"/>
    </row>
    <row r="437" spans="3:8" ht="17.25">
      <c r="C437" s="8"/>
      <c r="D437" s="8"/>
      <c r="E437" s="122"/>
      <c r="F437" s="122"/>
      <c r="G437" s="122"/>
      <c r="H437" s="122"/>
    </row>
    <row r="438" spans="3:8" ht="17.25">
      <c r="C438" s="8"/>
      <c r="D438" s="8"/>
      <c r="E438" s="122"/>
      <c r="F438" s="122"/>
      <c r="G438" s="122"/>
      <c r="H438" s="122"/>
    </row>
    <row r="439" spans="3:8" ht="17.25">
      <c r="C439" s="8"/>
      <c r="D439" s="8"/>
      <c r="E439" s="122"/>
      <c r="F439" s="122"/>
      <c r="G439" s="122"/>
      <c r="H439" s="122"/>
    </row>
    <row r="440" spans="3:8" ht="17.25">
      <c r="C440" s="8"/>
      <c r="D440" s="8"/>
      <c r="E440" s="122"/>
      <c r="F440" s="122"/>
      <c r="G440" s="122"/>
      <c r="H440" s="122"/>
    </row>
    <row r="441" spans="3:8" ht="17.25">
      <c r="C441" s="8"/>
      <c r="D441" s="8"/>
      <c r="E441" s="122"/>
      <c r="F441" s="122"/>
      <c r="G441" s="122"/>
      <c r="H441" s="122"/>
    </row>
    <row r="442" spans="3:8" ht="17.25">
      <c r="C442" s="8"/>
      <c r="D442" s="8"/>
      <c r="E442" s="122"/>
      <c r="F442" s="122"/>
      <c r="G442" s="122"/>
      <c r="H442" s="122"/>
    </row>
    <row r="443" spans="3:8" ht="17.25">
      <c r="C443" s="8"/>
      <c r="D443" s="8"/>
      <c r="E443" s="122"/>
      <c r="F443" s="122"/>
      <c r="G443" s="122"/>
      <c r="H443" s="122"/>
    </row>
    <row r="444" spans="3:8" ht="17.25">
      <c r="C444" s="8"/>
      <c r="D444" s="8"/>
      <c r="E444" s="122"/>
      <c r="F444" s="122"/>
      <c r="G444" s="122"/>
      <c r="H444" s="122"/>
    </row>
    <row r="445" spans="3:8" ht="17.25">
      <c r="C445" s="8"/>
      <c r="D445" s="8"/>
      <c r="E445" s="122"/>
      <c r="F445" s="122"/>
      <c r="G445" s="122"/>
      <c r="H445" s="122"/>
    </row>
    <row r="446" spans="3:8" ht="17.25">
      <c r="C446" s="8"/>
      <c r="D446" s="8"/>
      <c r="E446" s="122"/>
      <c r="F446" s="122"/>
      <c r="G446" s="122"/>
      <c r="H446" s="122"/>
    </row>
    <row r="447" spans="3:8" ht="17.25">
      <c r="C447" s="8"/>
      <c r="D447" s="8"/>
      <c r="E447" s="122"/>
      <c r="F447" s="122"/>
      <c r="G447" s="122"/>
      <c r="H447" s="122"/>
    </row>
    <row r="448" spans="3:8" ht="17.25">
      <c r="C448" s="8"/>
      <c r="D448" s="8"/>
      <c r="E448" s="122"/>
      <c r="F448" s="122"/>
      <c r="G448" s="122"/>
      <c r="H448" s="122"/>
    </row>
    <row r="449" spans="3:8" ht="17.25">
      <c r="C449" s="8"/>
      <c r="D449" s="8"/>
      <c r="E449" s="122"/>
      <c r="F449" s="122"/>
      <c r="G449" s="122"/>
      <c r="H449" s="122"/>
    </row>
    <row r="450" spans="3:8" ht="17.25">
      <c r="C450" s="8"/>
      <c r="D450" s="8"/>
      <c r="E450" s="122"/>
      <c r="F450" s="122"/>
      <c r="G450" s="122"/>
      <c r="H450" s="122"/>
    </row>
    <row r="451" spans="3:8" ht="17.25">
      <c r="C451" s="8"/>
      <c r="D451" s="8"/>
      <c r="E451" s="122"/>
      <c r="F451" s="122"/>
      <c r="G451" s="122"/>
      <c r="H451" s="122"/>
    </row>
    <row r="452" spans="3:8" ht="17.25">
      <c r="C452" s="8"/>
      <c r="D452" s="8"/>
      <c r="E452" s="122"/>
      <c r="F452" s="122"/>
      <c r="G452" s="122"/>
      <c r="H452" s="122"/>
    </row>
    <row r="453" spans="3:8" ht="17.25">
      <c r="C453" s="8"/>
      <c r="D453" s="8"/>
      <c r="E453" s="122"/>
      <c r="F453" s="122"/>
      <c r="G453" s="122"/>
      <c r="H453" s="122"/>
    </row>
    <row r="454" spans="3:8" ht="17.25">
      <c r="C454" s="8"/>
      <c r="D454" s="8"/>
      <c r="E454" s="122"/>
      <c r="F454" s="122"/>
      <c r="G454" s="122"/>
      <c r="H454" s="122"/>
    </row>
    <row r="455" spans="3:8" ht="17.25">
      <c r="C455" s="8"/>
      <c r="D455" s="8"/>
      <c r="E455" s="122"/>
      <c r="F455" s="122"/>
      <c r="G455" s="122"/>
      <c r="H455" s="122"/>
    </row>
    <row r="456" spans="3:8" ht="17.25">
      <c r="C456" s="8"/>
      <c r="D456" s="8"/>
      <c r="E456" s="122"/>
      <c r="F456" s="122"/>
      <c r="G456" s="122"/>
      <c r="H456" s="122"/>
    </row>
    <row r="457" spans="3:8" ht="17.25">
      <c r="C457" s="8"/>
      <c r="D457" s="8"/>
      <c r="E457" s="122"/>
      <c r="F457" s="122"/>
      <c r="G457" s="122"/>
      <c r="H457" s="122"/>
    </row>
    <row r="458" spans="3:8" ht="17.25">
      <c r="C458" s="8"/>
      <c r="D458" s="8"/>
      <c r="E458" s="122"/>
      <c r="F458" s="122"/>
      <c r="G458" s="122"/>
      <c r="H458" s="122"/>
    </row>
    <row r="459" spans="3:8" ht="17.25">
      <c r="C459" s="8"/>
      <c r="D459" s="8"/>
      <c r="E459" s="122"/>
      <c r="F459" s="122"/>
      <c r="G459" s="122"/>
      <c r="H459" s="122"/>
    </row>
    <row r="460" spans="3:8" ht="17.25">
      <c r="C460" s="8"/>
      <c r="D460" s="8"/>
      <c r="E460" s="122"/>
      <c r="F460" s="122"/>
      <c r="G460" s="122"/>
      <c r="H460" s="122"/>
    </row>
    <row r="461" spans="3:8" ht="17.25">
      <c r="C461" s="8"/>
      <c r="D461" s="8"/>
      <c r="E461" s="122"/>
      <c r="F461" s="122"/>
      <c r="G461" s="122"/>
      <c r="H461" s="122"/>
    </row>
    <row r="462" spans="3:8" ht="17.25">
      <c r="C462" s="8"/>
      <c r="D462" s="8"/>
      <c r="E462" s="122"/>
      <c r="F462" s="122"/>
      <c r="G462" s="122"/>
      <c r="H462" s="122"/>
    </row>
    <row r="463" spans="3:8" ht="17.25">
      <c r="C463" s="8"/>
      <c r="D463" s="8"/>
      <c r="E463" s="122"/>
      <c r="F463" s="122"/>
      <c r="G463" s="122"/>
      <c r="H463" s="122"/>
    </row>
    <row r="464" spans="3:8" ht="17.25">
      <c r="C464" s="8"/>
      <c r="D464" s="8"/>
      <c r="E464" s="122"/>
      <c r="F464" s="122"/>
      <c r="G464" s="122"/>
      <c r="H464" s="122"/>
    </row>
    <row r="465" spans="3:8" ht="17.25">
      <c r="C465" s="8"/>
      <c r="D465" s="8"/>
      <c r="E465" s="122"/>
      <c r="F465" s="122"/>
      <c r="G465" s="122"/>
      <c r="H465" s="122"/>
    </row>
    <row r="466" spans="3:8" ht="17.25">
      <c r="C466" s="8"/>
      <c r="D466" s="8"/>
      <c r="E466" s="122"/>
      <c r="F466" s="122"/>
      <c r="G466" s="122"/>
      <c r="H466" s="122"/>
    </row>
    <row r="467" spans="3:8" ht="17.25">
      <c r="C467" s="8"/>
      <c r="D467" s="8"/>
      <c r="E467" s="122"/>
      <c r="F467" s="122"/>
      <c r="G467" s="122"/>
      <c r="H467" s="122"/>
    </row>
    <row r="468" spans="3:8" ht="17.25">
      <c r="C468" s="8"/>
      <c r="D468" s="8"/>
      <c r="E468" s="122"/>
      <c r="F468" s="122"/>
      <c r="G468" s="122"/>
      <c r="H468" s="122"/>
    </row>
    <row r="469" spans="3:8" ht="17.25">
      <c r="C469" s="8"/>
      <c r="D469" s="8"/>
      <c r="E469" s="122"/>
      <c r="F469" s="122"/>
      <c r="G469" s="122"/>
      <c r="H469" s="122"/>
    </row>
    <row r="470" spans="3:8" ht="17.25">
      <c r="C470" s="8"/>
      <c r="D470" s="8"/>
      <c r="E470" s="122"/>
      <c r="F470" s="122"/>
      <c r="G470" s="122"/>
      <c r="H470" s="122"/>
    </row>
    <row r="471" spans="3:8" ht="17.25">
      <c r="C471" s="8"/>
      <c r="D471" s="8"/>
      <c r="E471" s="122"/>
      <c r="F471" s="122"/>
      <c r="G471" s="122"/>
      <c r="H471" s="122"/>
    </row>
    <row r="472" spans="3:8" ht="17.25">
      <c r="C472" s="8"/>
      <c r="D472" s="8"/>
      <c r="E472" s="122"/>
      <c r="F472" s="122"/>
      <c r="G472" s="122"/>
      <c r="H472" s="122"/>
    </row>
    <row r="473" spans="3:8" ht="17.25">
      <c r="C473" s="8"/>
      <c r="D473" s="8"/>
      <c r="E473" s="122"/>
      <c r="F473" s="122"/>
      <c r="G473" s="122"/>
      <c r="H473" s="122"/>
    </row>
    <row r="474" spans="3:8" ht="17.25">
      <c r="C474" s="8"/>
      <c r="D474" s="8"/>
      <c r="E474" s="122"/>
      <c r="F474" s="122"/>
      <c r="G474" s="122"/>
      <c r="H474" s="122"/>
    </row>
    <row r="475" spans="3:8" ht="17.25">
      <c r="C475" s="8"/>
      <c r="D475" s="8"/>
      <c r="E475" s="122"/>
      <c r="F475" s="122"/>
      <c r="G475" s="122"/>
      <c r="H475" s="122"/>
    </row>
    <row r="476" spans="3:8" ht="17.25">
      <c r="C476" s="8"/>
      <c r="D476" s="8"/>
      <c r="E476" s="122"/>
      <c r="F476" s="122"/>
      <c r="G476" s="122"/>
      <c r="H476" s="122"/>
    </row>
    <row r="477" spans="3:8" ht="17.25">
      <c r="C477" s="8"/>
      <c r="D477" s="8"/>
      <c r="E477" s="122"/>
      <c r="F477" s="122"/>
      <c r="G477" s="122"/>
      <c r="H477" s="122"/>
    </row>
    <row r="478" spans="3:8" ht="17.25">
      <c r="C478" s="8"/>
      <c r="D478" s="8"/>
      <c r="E478" s="122"/>
      <c r="F478" s="122"/>
      <c r="G478" s="122"/>
      <c r="H478" s="122"/>
    </row>
    <row r="479" spans="3:8" ht="17.25">
      <c r="C479" s="8"/>
      <c r="D479" s="8"/>
      <c r="E479" s="122"/>
      <c r="F479" s="122"/>
      <c r="G479" s="122"/>
      <c r="H479" s="122"/>
    </row>
    <row r="480" spans="3:8" ht="17.25">
      <c r="C480" s="8"/>
      <c r="D480" s="8"/>
      <c r="E480" s="122"/>
      <c r="F480" s="122"/>
      <c r="G480" s="122"/>
      <c r="H480" s="122"/>
    </row>
    <row r="481" spans="3:8" ht="17.25">
      <c r="C481" s="8"/>
      <c r="D481" s="8"/>
      <c r="E481" s="122"/>
      <c r="F481" s="122"/>
      <c r="G481" s="122"/>
      <c r="H481" s="122"/>
    </row>
    <row r="482" spans="3:8" ht="17.25">
      <c r="C482" s="8"/>
      <c r="D482" s="8"/>
      <c r="E482" s="122"/>
      <c r="F482" s="122"/>
      <c r="G482" s="122"/>
      <c r="H482" s="122"/>
    </row>
    <row r="483" spans="3:8" ht="17.25">
      <c r="C483" s="8"/>
      <c r="D483" s="8"/>
      <c r="E483" s="122"/>
      <c r="F483" s="122"/>
      <c r="G483" s="122"/>
      <c r="H483" s="122"/>
    </row>
    <row r="484" spans="3:8" ht="17.25">
      <c r="C484" s="8"/>
      <c r="D484" s="8"/>
      <c r="E484" s="122"/>
      <c r="F484" s="122"/>
      <c r="G484" s="122"/>
      <c r="H484" s="122"/>
    </row>
    <row r="485" spans="3:8" ht="17.25">
      <c r="C485" s="8"/>
      <c r="D485" s="8"/>
      <c r="E485" s="122"/>
      <c r="F485" s="122"/>
      <c r="G485" s="122"/>
      <c r="H485" s="122"/>
    </row>
    <row r="486" spans="3:8" ht="17.25">
      <c r="C486" s="8"/>
      <c r="D486" s="8"/>
      <c r="E486" s="122"/>
      <c r="F486" s="122"/>
      <c r="G486" s="122"/>
      <c r="H486" s="122"/>
    </row>
    <row r="487" spans="3:8" ht="17.25">
      <c r="C487" s="8"/>
      <c r="D487" s="8"/>
      <c r="E487" s="122"/>
      <c r="F487" s="122"/>
      <c r="G487" s="122"/>
      <c r="H487" s="122"/>
    </row>
    <row r="488" spans="3:8" ht="17.25">
      <c r="C488" s="8"/>
      <c r="D488" s="8"/>
      <c r="E488" s="122"/>
      <c r="F488" s="122"/>
      <c r="G488" s="122"/>
      <c r="H488" s="122"/>
    </row>
    <row r="489" spans="3:8" ht="17.25">
      <c r="C489" s="8"/>
      <c r="D489" s="8"/>
      <c r="E489" s="122"/>
      <c r="F489" s="122"/>
      <c r="G489" s="122"/>
      <c r="H489" s="122"/>
    </row>
    <row r="490" spans="3:8" ht="17.25">
      <c r="C490" s="8"/>
      <c r="D490" s="8"/>
      <c r="E490" s="122"/>
      <c r="F490" s="122"/>
      <c r="G490" s="122"/>
      <c r="H490" s="122"/>
    </row>
    <row r="491" spans="3:8" ht="17.25">
      <c r="C491" s="8"/>
      <c r="D491" s="8"/>
      <c r="E491" s="122"/>
      <c r="F491" s="122"/>
      <c r="G491" s="122"/>
      <c r="H491" s="122"/>
    </row>
    <row r="492" spans="3:8" ht="17.25">
      <c r="C492" s="8"/>
      <c r="D492" s="8"/>
      <c r="E492" s="122"/>
      <c r="F492" s="122"/>
      <c r="G492" s="122"/>
      <c r="H492" s="122"/>
    </row>
    <row r="493" spans="3:8" ht="17.25">
      <c r="C493" s="8"/>
      <c r="D493" s="8"/>
      <c r="E493" s="122"/>
      <c r="F493" s="122"/>
      <c r="G493" s="122"/>
      <c r="H493" s="122"/>
    </row>
    <row r="494" spans="3:8" ht="17.25">
      <c r="C494" s="8"/>
      <c r="D494" s="8"/>
      <c r="E494" s="122"/>
      <c r="F494" s="122"/>
      <c r="G494" s="122"/>
      <c r="H494" s="122"/>
    </row>
    <row r="495" spans="3:8" ht="17.25">
      <c r="C495" s="8"/>
      <c r="D495" s="8"/>
      <c r="E495" s="122"/>
      <c r="F495" s="122"/>
      <c r="G495" s="122"/>
      <c r="H495" s="122"/>
    </row>
    <row r="496" spans="3:8" ht="17.25">
      <c r="C496" s="8"/>
      <c r="D496" s="8"/>
      <c r="E496" s="122"/>
      <c r="F496" s="122"/>
      <c r="G496" s="122"/>
      <c r="H496" s="122"/>
    </row>
    <row r="497" spans="3:8" ht="17.25">
      <c r="C497" s="8"/>
      <c r="D497" s="8"/>
      <c r="E497" s="122"/>
      <c r="F497" s="122"/>
      <c r="G497" s="122"/>
      <c r="H497" s="122"/>
    </row>
    <row r="498" spans="3:8" ht="17.25">
      <c r="C498" s="8"/>
      <c r="D498" s="8"/>
      <c r="E498" s="122"/>
      <c r="F498" s="122"/>
      <c r="G498" s="122"/>
      <c r="H498" s="122"/>
    </row>
    <row r="499" spans="3:8" ht="17.25">
      <c r="C499" s="8"/>
      <c r="D499" s="8"/>
      <c r="E499" s="122"/>
      <c r="F499" s="122"/>
      <c r="G499" s="122"/>
      <c r="H499" s="122"/>
    </row>
    <row r="500" spans="3:8" ht="17.25">
      <c r="C500" s="8"/>
      <c r="D500" s="8"/>
      <c r="E500" s="122"/>
      <c r="F500" s="122"/>
      <c r="G500" s="122"/>
      <c r="H500" s="122"/>
    </row>
    <row r="501" spans="3:8" ht="17.25">
      <c r="C501" s="8"/>
      <c r="D501" s="8"/>
      <c r="E501" s="122"/>
      <c r="F501" s="122"/>
      <c r="G501" s="122"/>
      <c r="H501" s="122"/>
    </row>
    <row r="502" spans="3:8" ht="17.25">
      <c r="C502" s="8"/>
      <c r="D502" s="8"/>
      <c r="E502" s="122"/>
      <c r="F502" s="122"/>
      <c r="G502" s="122"/>
      <c r="H502" s="122"/>
    </row>
    <row r="503" spans="3:8" ht="17.25">
      <c r="C503" s="8"/>
      <c r="D503" s="8"/>
      <c r="E503" s="122"/>
      <c r="F503" s="122"/>
      <c r="G503" s="122"/>
      <c r="H503" s="122"/>
    </row>
    <row r="504" spans="3:8" ht="17.25">
      <c r="C504" s="8"/>
      <c r="D504" s="8"/>
      <c r="E504" s="122"/>
      <c r="F504" s="122"/>
      <c r="G504" s="122"/>
      <c r="H504" s="122"/>
    </row>
    <row r="505" spans="3:8" ht="17.25">
      <c r="C505" s="8"/>
      <c r="D505" s="8"/>
      <c r="E505" s="122"/>
      <c r="F505" s="122"/>
      <c r="G505" s="122"/>
      <c r="H505" s="122"/>
    </row>
    <row r="506" spans="3:8" ht="17.25">
      <c r="C506" s="8"/>
      <c r="D506" s="8"/>
      <c r="E506" s="122"/>
      <c r="F506" s="122"/>
      <c r="G506" s="122"/>
      <c r="H506" s="122"/>
    </row>
    <row r="507" spans="3:8" ht="17.25">
      <c r="C507" s="8"/>
      <c r="D507" s="8"/>
      <c r="E507" s="122"/>
      <c r="F507" s="122"/>
      <c r="G507" s="122"/>
      <c r="H507" s="122"/>
    </row>
    <row r="508" spans="3:8" ht="17.25">
      <c r="C508" s="8"/>
      <c r="D508" s="8"/>
      <c r="E508" s="122"/>
      <c r="F508" s="122"/>
      <c r="G508" s="122"/>
      <c r="H508" s="122"/>
    </row>
    <row r="509" spans="3:8" ht="17.25">
      <c r="C509" s="8"/>
      <c r="D509" s="8"/>
      <c r="E509" s="122"/>
      <c r="F509" s="122"/>
      <c r="G509" s="122"/>
      <c r="H509" s="122"/>
    </row>
    <row r="510" spans="3:8" ht="17.25">
      <c r="C510" s="8"/>
      <c r="D510" s="8"/>
      <c r="E510" s="122"/>
      <c r="F510" s="122"/>
      <c r="G510" s="122"/>
      <c r="H510" s="122"/>
    </row>
    <row r="511" spans="3:8" ht="17.25">
      <c r="C511" s="8"/>
      <c r="D511" s="8"/>
      <c r="E511" s="122"/>
      <c r="F511" s="122"/>
      <c r="G511" s="122"/>
      <c r="H511" s="122"/>
    </row>
    <row r="512" spans="3:8" ht="17.25">
      <c r="C512" s="8"/>
      <c r="D512" s="8"/>
      <c r="E512" s="122"/>
      <c r="F512" s="122"/>
      <c r="G512" s="122"/>
      <c r="H512" s="122"/>
    </row>
    <row r="513" spans="3:8" ht="17.25">
      <c r="C513" s="8"/>
      <c r="D513" s="8"/>
      <c r="E513" s="122"/>
      <c r="F513" s="122"/>
      <c r="G513" s="122"/>
      <c r="H513" s="122"/>
    </row>
    <row r="514" spans="3:8" ht="17.25">
      <c r="C514" s="8"/>
      <c r="D514" s="8"/>
      <c r="E514" s="122"/>
      <c r="F514" s="122"/>
      <c r="G514" s="122"/>
      <c r="H514" s="122"/>
    </row>
    <row r="515" spans="3:8" ht="17.25">
      <c r="C515" s="8"/>
      <c r="D515" s="8"/>
      <c r="E515" s="122"/>
      <c r="F515" s="122"/>
      <c r="G515" s="122"/>
      <c r="H515" s="122"/>
    </row>
    <row r="516" spans="3:8" ht="17.25">
      <c r="C516" s="8"/>
      <c r="D516" s="8"/>
      <c r="E516" s="122"/>
      <c r="F516" s="122"/>
      <c r="G516" s="122"/>
      <c r="H516" s="122"/>
    </row>
    <row r="517" spans="3:8" ht="17.25">
      <c r="C517" s="8"/>
      <c r="D517" s="8"/>
      <c r="E517" s="122"/>
      <c r="F517" s="122"/>
      <c r="G517" s="122"/>
      <c r="H517" s="122"/>
    </row>
    <row r="518" spans="3:8" ht="17.25">
      <c r="C518" s="8"/>
      <c r="D518" s="8"/>
      <c r="E518" s="122"/>
      <c r="F518" s="122"/>
      <c r="G518" s="122"/>
      <c r="H518" s="122"/>
    </row>
    <row r="519" spans="3:8" ht="17.25">
      <c r="C519" s="8"/>
      <c r="D519" s="8"/>
      <c r="E519" s="122"/>
      <c r="F519" s="122"/>
      <c r="G519" s="122"/>
      <c r="H519" s="122"/>
    </row>
    <row r="520" spans="3:8" ht="17.25">
      <c r="C520" s="8"/>
      <c r="D520" s="8"/>
      <c r="E520" s="122"/>
      <c r="F520" s="122"/>
      <c r="G520" s="122"/>
      <c r="H520" s="122"/>
    </row>
    <row r="521" spans="3:8" ht="17.25">
      <c r="C521" s="8"/>
      <c r="D521" s="8"/>
      <c r="E521" s="122"/>
      <c r="F521" s="122"/>
      <c r="G521" s="122"/>
      <c r="H521" s="122"/>
    </row>
    <row r="522" spans="3:8" ht="17.25">
      <c r="C522" s="8"/>
      <c r="D522" s="8"/>
      <c r="E522" s="122"/>
      <c r="F522" s="122"/>
      <c r="G522" s="122"/>
      <c r="H522" s="122"/>
    </row>
    <row r="523" spans="3:8" ht="17.25">
      <c r="C523" s="8"/>
      <c r="D523" s="8"/>
      <c r="E523" s="122"/>
      <c r="F523" s="122"/>
      <c r="G523" s="122"/>
      <c r="H523" s="122"/>
    </row>
    <row r="524" spans="3:8" ht="17.25">
      <c r="C524" s="8"/>
      <c r="D524" s="8"/>
      <c r="E524" s="122"/>
      <c r="F524" s="122"/>
      <c r="G524" s="122"/>
      <c r="H524" s="122"/>
    </row>
    <row r="525" spans="3:8" ht="17.25">
      <c r="C525" s="8"/>
      <c r="D525" s="8"/>
      <c r="E525" s="122"/>
      <c r="F525" s="122"/>
      <c r="G525" s="122"/>
      <c r="H525" s="122"/>
    </row>
    <row r="526" spans="3:8" ht="17.25">
      <c r="C526" s="8"/>
      <c r="D526" s="8"/>
      <c r="E526" s="122"/>
      <c r="F526" s="122"/>
      <c r="G526" s="122"/>
      <c r="H526" s="122"/>
    </row>
    <row r="527" spans="3:8" ht="17.25">
      <c r="C527" s="8"/>
      <c r="D527" s="8"/>
      <c r="E527" s="122"/>
      <c r="F527" s="122"/>
      <c r="G527" s="122"/>
      <c r="H527" s="122"/>
    </row>
    <row r="528" spans="3:8" ht="17.25">
      <c r="C528" s="8"/>
      <c r="D528" s="8"/>
      <c r="E528" s="122"/>
      <c r="F528" s="122"/>
      <c r="G528" s="122"/>
      <c r="H528" s="122"/>
    </row>
    <row r="529" spans="3:8" ht="17.25">
      <c r="C529" s="8"/>
      <c r="D529" s="8"/>
      <c r="E529" s="122"/>
      <c r="F529" s="122"/>
      <c r="G529" s="122"/>
      <c r="H529" s="122"/>
    </row>
    <row r="530" spans="3:8" ht="17.25">
      <c r="C530" s="8"/>
      <c r="D530" s="8"/>
      <c r="E530" s="122"/>
      <c r="F530" s="122"/>
      <c r="G530" s="122"/>
      <c r="H530" s="122"/>
    </row>
    <row r="531" spans="3:8" ht="17.25">
      <c r="C531" s="8"/>
      <c r="D531" s="8"/>
      <c r="E531" s="122"/>
      <c r="F531" s="122"/>
      <c r="G531" s="122"/>
      <c r="H531" s="122"/>
    </row>
    <row r="532" spans="3:8" ht="17.25">
      <c r="C532" s="8"/>
      <c r="D532" s="8"/>
      <c r="E532" s="122"/>
      <c r="F532" s="122"/>
      <c r="G532" s="122"/>
      <c r="H532" s="122"/>
    </row>
    <row r="533" spans="3:8" ht="17.25">
      <c r="C533" s="8"/>
      <c r="D533" s="8"/>
      <c r="E533" s="122"/>
      <c r="F533" s="122"/>
      <c r="G533" s="122"/>
      <c r="H533" s="122"/>
    </row>
    <row r="534" spans="3:8" ht="17.25">
      <c r="C534" s="8"/>
      <c r="D534" s="8"/>
      <c r="E534" s="122"/>
      <c r="F534" s="122"/>
      <c r="G534" s="122"/>
      <c r="H534" s="122"/>
    </row>
    <row r="535" spans="3:8" ht="17.25">
      <c r="C535" s="8"/>
      <c r="D535" s="8"/>
      <c r="E535" s="122"/>
      <c r="F535" s="122"/>
      <c r="G535" s="122"/>
      <c r="H535" s="122"/>
    </row>
    <row r="536" spans="3:8" ht="17.25">
      <c r="C536" s="8"/>
      <c r="D536" s="8"/>
      <c r="E536" s="122"/>
      <c r="F536" s="122"/>
      <c r="G536" s="122"/>
      <c r="H536" s="122"/>
    </row>
    <row r="537" spans="3:8" ht="17.25">
      <c r="C537" s="8"/>
      <c r="D537" s="8"/>
      <c r="E537" s="122"/>
      <c r="F537" s="122"/>
      <c r="G537" s="122"/>
      <c r="H537" s="122"/>
    </row>
    <row r="538" spans="3:8" ht="17.25">
      <c r="C538" s="8"/>
      <c r="D538" s="8"/>
      <c r="E538" s="122"/>
      <c r="F538" s="122"/>
      <c r="G538" s="122"/>
      <c r="H538" s="122"/>
    </row>
    <row r="539" spans="3:8" ht="17.25">
      <c r="C539" s="8"/>
      <c r="D539" s="8"/>
      <c r="E539" s="122"/>
      <c r="F539" s="122"/>
      <c r="G539" s="122"/>
      <c r="H539" s="122"/>
    </row>
    <row r="540" spans="3:8" ht="17.25">
      <c r="C540" s="8"/>
      <c r="D540" s="8"/>
      <c r="E540" s="122"/>
      <c r="F540" s="122"/>
      <c r="G540" s="122"/>
      <c r="H540" s="122"/>
    </row>
    <row r="541" spans="3:8" ht="17.25">
      <c r="C541" s="8"/>
      <c r="D541" s="8"/>
      <c r="E541" s="122"/>
      <c r="F541" s="122"/>
      <c r="G541" s="122"/>
      <c r="H541" s="122"/>
    </row>
    <row r="542" spans="3:8" ht="17.25">
      <c r="C542" s="8"/>
      <c r="D542" s="8"/>
      <c r="E542" s="122"/>
      <c r="F542" s="122"/>
      <c r="G542" s="122"/>
      <c r="H542" s="122"/>
    </row>
    <row r="543" spans="3:8" ht="17.25">
      <c r="C543" s="8"/>
      <c r="D543" s="8"/>
      <c r="E543" s="122"/>
      <c r="F543" s="122"/>
      <c r="G543" s="122"/>
      <c r="H543" s="122"/>
    </row>
    <row r="544" spans="3:8" ht="17.25">
      <c r="C544" s="8"/>
      <c r="D544" s="8"/>
      <c r="E544" s="122"/>
      <c r="F544" s="122"/>
      <c r="G544" s="122"/>
      <c r="H544" s="122"/>
    </row>
    <row r="545" spans="3:8" ht="17.25">
      <c r="C545" s="8"/>
      <c r="D545" s="8"/>
      <c r="E545" s="122"/>
      <c r="F545" s="122"/>
      <c r="G545" s="122"/>
      <c r="H545" s="122"/>
    </row>
    <row r="546" spans="3:8" ht="17.25">
      <c r="C546" s="8"/>
      <c r="D546" s="8"/>
      <c r="E546" s="122"/>
      <c r="F546" s="122"/>
      <c r="G546" s="122"/>
      <c r="H546" s="122"/>
    </row>
    <row r="547" spans="3:8" ht="17.25">
      <c r="C547" s="8"/>
      <c r="D547" s="8"/>
      <c r="E547" s="122"/>
      <c r="F547" s="122"/>
      <c r="G547" s="122"/>
      <c r="H547" s="122"/>
    </row>
    <row r="548" spans="3:8" ht="17.25">
      <c r="C548" s="8"/>
      <c r="D548" s="8"/>
      <c r="E548" s="122"/>
      <c r="F548" s="122"/>
      <c r="G548" s="122"/>
      <c r="H548" s="122"/>
    </row>
    <row r="549" spans="3:8" ht="17.25">
      <c r="C549" s="8"/>
      <c r="D549" s="8"/>
      <c r="E549" s="122"/>
      <c r="F549" s="122"/>
      <c r="G549" s="122"/>
      <c r="H549" s="122"/>
    </row>
    <row r="550" spans="3:8" ht="17.25">
      <c r="C550" s="8"/>
      <c r="D550" s="8"/>
      <c r="E550" s="122"/>
      <c r="F550" s="122"/>
      <c r="G550" s="122"/>
      <c r="H550" s="122"/>
    </row>
    <row r="551" spans="3:8" ht="17.25">
      <c r="C551" s="8"/>
      <c r="D551" s="8"/>
      <c r="E551" s="122"/>
      <c r="F551" s="122"/>
      <c r="G551" s="122"/>
      <c r="H551" s="122"/>
    </row>
    <row r="552" spans="3:8" ht="17.25">
      <c r="C552" s="8"/>
      <c r="D552" s="8"/>
      <c r="E552" s="122"/>
      <c r="F552" s="122"/>
      <c r="G552" s="122"/>
      <c r="H552" s="122"/>
    </row>
    <row r="553" spans="3:8" ht="17.25">
      <c r="C553" s="8"/>
      <c r="D553" s="8"/>
      <c r="E553" s="122"/>
      <c r="F553" s="122"/>
      <c r="G553" s="122"/>
      <c r="H553" s="122"/>
    </row>
    <row r="554" spans="3:8" ht="17.25">
      <c r="C554" s="8"/>
      <c r="D554" s="8"/>
      <c r="E554" s="122"/>
      <c r="F554" s="122"/>
      <c r="G554" s="122"/>
      <c r="H554" s="122"/>
    </row>
    <row r="555" spans="3:8" ht="17.25">
      <c r="C555" s="8"/>
      <c r="D555" s="8"/>
      <c r="E555" s="122"/>
      <c r="F555" s="122"/>
      <c r="G555" s="122"/>
      <c r="H555" s="122"/>
    </row>
    <row r="556" spans="3:8" ht="17.25">
      <c r="C556" s="8"/>
      <c r="D556" s="8"/>
      <c r="E556" s="122"/>
      <c r="F556" s="122"/>
      <c r="G556" s="122"/>
      <c r="H556" s="122"/>
    </row>
    <row r="557" spans="3:8" ht="17.25">
      <c r="C557" s="8"/>
      <c r="D557" s="8"/>
      <c r="E557" s="122"/>
      <c r="F557" s="122"/>
      <c r="G557" s="122"/>
      <c r="H557" s="122"/>
    </row>
    <row r="558" spans="3:8" ht="17.25">
      <c r="C558" s="8"/>
      <c r="D558" s="8"/>
      <c r="E558" s="122"/>
      <c r="F558" s="122"/>
      <c r="G558" s="122"/>
      <c r="H558" s="122"/>
    </row>
    <row r="559" spans="3:8" ht="17.25">
      <c r="C559" s="8"/>
      <c r="D559" s="8"/>
      <c r="E559" s="122"/>
      <c r="F559" s="122"/>
      <c r="G559" s="122"/>
      <c r="H559" s="122"/>
    </row>
    <row r="560" spans="3:8" ht="17.25">
      <c r="C560" s="8"/>
      <c r="D560" s="8"/>
      <c r="E560" s="122"/>
      <c r="F560" s="122"/>
      <c r="G560" s="122"/>
      <c r="H560" s="122"/>
    </row>
    <row r="561" spans="3:8" ht="17.25">
      <c r="C561" s="8"/>
      <c r="D561" s="8"/>
      <c r="E561" s="122"/>
      <c r="F561" s="122"/>
      <c r="G561" s="122"/>
      <c r="H561" s="122"/>
    </row>
    <row r="562" spans="3:8" ht="17.25">
      <c r="C562" s="8"/>
      <c r="D562" s="8"/>
      <c r="E562" s="122"/>
      <c r="F562" s="122"/>
      <c r="G562" s="122"/>
      <c r="H562" s="122"/>
    </row>
    <row r="563" spans="3:8" ht="17.25">
      <c r="C563" s="8"/>
      <c r="D563" s="8"/>
      <c r="E563" s="122"/>
      <c r="F563" s="122"/>
      <c r="G563" s="122"/>
      <c r="H563" s="122"/>
    </row>
    <row r="564" spans="3:8" ht="17.25">
      <c r="C564" s="8"/>
      <c r="D564" s="8"/>
      <c r="E564" s="122"/>
      <c r="F564" s="122"/>
      <c r="G564" s="122"/>
      <c r="H564" s="122"/>
    </row>
    <row r="565" spans="3:8" ht="17.25">
      <c r="C565" s="8"/>
      <c r="D565" s="8"/>
      <c r="E565" s="122"/>
      <c r="F565" s="122"/>
      <c r="G565" s="122"/>
      <c r="H565" s="122"/>
    </row>
    <row r="566" spans="3:8" ht="17.25">
      <c r="C566" s="8"/>
      <c r="D566" s="8"/>
      <c r="E566" s="122"/>
      <c r="F566" s="122"/>
      <c r="G566" s="122"/>
      <c r="H566" s="122"/>
    </row>
    <row r="567" spans="3:8" ht="17.25">
      <c r="C567" s="8"/>
      <c r="D567" s="8"/>
      <c r="E567" s="122"/>
      <c r="F567" s="122"/>
      <c r="G567" s="122"/>
      <c r="H567" s="122"/>
    </row>
    <row r="568" spans="3:8" ht="17.25">
      <c r="C568" s="8"/>
      <c r="D568" s="8"/>
      <c r="E568" s="122"/>
      <c r="F568" s="122"/>
      <c r="G568" s="122"/>
      <c r="H568" s="122"/>
    </row>
    <row r="569" spans="3:8" ht="17.25">
      <c r="C569" s="8"/>
      <c r="D569" s="8"/>
      <c r="E569" s="122"/>
      <c r="F569" s="122"/>
      <c r="G569" s="122"/>
      <c r="H569" s="122"/>
    </row>
    <row r="570" spans="3:8" ht="17.25">
      <c r="C570" s="8"/>
      <c r="D570" s="8"/>
      <c r="E570" s="122"/>
      <c r="F570" s="122"/>
      <c r="G570" s="122"/>
      <c r="H570" s="122"/>
    </row>
    <row r="571" spans="3:8" ht="17.25">
      <c r="C571" s="8"/>
      <c r="D571" s="8"/>
      <c r="E571" s="122"/>
      <c r="F571" s="122"/>
      <c r="G571" s="122"/>
      <c r="H571" s="122"/>
    </row>
    <row r="572" spans="3:8" ht="17.25">
      <c r="C572" s="8"/>
      <c r="D572" s="8"/>
      <c r="E572" s="122"/>
      <c r="F572" s="122"/>
      <c r="G572" s="122"/>
      <c r="H572" s="122"/>
    </row>
    <row r="573" spans="3:8" ht="17.25">
      <c r="C573" s="8"/>
      <c r="D573" s="8"/>
      <c r="E573" s="122"/>
      <c r="F573" s="122"/>
      <c r="G573" s="122"/>
      <c r="H573" s="122"/>
    </row>
    <row r="574" spans="3:8" ht="17.25">
      <c r="C574" s="8"/>
      <c r="D574" s="8"/>
      <c r="E574" s="122"/>
      <c r="F574" s="122"/>
      <c r="G574" s="122"/>
      <c r="H574" s="122"/>
    </row>
    <row r="575" spans="3:8" ht="17.25">
      <c r="C575" s="8"/>
      <c r="D575" s="8"/>
      <c r="E575" s="122"/>
      <c r="F575" s="122"/>
      <c r="G575" s="122"/>
      <c r="H575" s="122"/>
    </row>
    <row r="576" spans="3:8" ht="17.25">
      <c r="C576" s="8"/>
      <c r="D576" s="8"/>
      <c r="E576" s="122"/>
      <c r="F576" s="122"/>
      <c r="G576" s="122"/>
      <c r="H576" s="122"/>
    </row>
  </sheetData>
  <mergeCells count="1">
    <mergeCell ref="K257:K259"/>
  </mergeCells>
  <printOptions/>
  <pageMargins left="0.74" right="0.48" top="0.75" bottom="1" header="0.67" footer="0.512"/>
  <pageSetup horizontalDpi="600" verticalDpi="600" orientation="portrait" paperSize="9" scale="61" r:id="rId2"/>
  <rowBreaks count="3" manualBreakCount="3">
    <brk id="71" max="12" man="1"/>
    <brk id="129" max="12" man="1"/>
    <brk id="175" max="12" man="1"/>
  </rowBreaks>
  <colBreaks count="1" manualBreakCount="1">
    <brk id="13" max="18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4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107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29585</v>
      </c>
      <c r="D6" s="38">
        <f t="shared" si="0"/>
        <v>592748.79</v>
      </c>
      <c r="E6" s="38">
        <f t="shared" si="0"/>
        <v>16523.21181</v>
      </c>
      <c r="F6" s="38">
        <f t="shared" si="0"/>
        <v>15508</v>
      </c>
      <c r="G6" s="38">
        <f t="shared" si="0"/>
        <v>11139</v>
      </c>
      <c r="H6" s="39">
        <f t="shared" si="0"/>
        <v>44965.99818999999</v>
      </c>
      <c r="I6" s="40">
        <f>+SUM(C6:H6)</f>
        <v>710470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723</v>
      </c>
      <c r="D7" s="42">
        <f t="shared" si="1"/>
        <v>21592</v>
      </c>
      <c r="E7" s="42">
        <f t="shared" si="1"/>
        <v>280.144</v>
      </c>
      <c r="F7" s="42">
        <f t="shared" si="1"/>
        <v>308</v>
      </c>
      <c r="G7" s="42">
        <f t="shared" si="1"/>
        <v>310</v>
      </c>
      <c r="H7" s="43">
        <f t="shared" si="1"/>
        <v>1607.8559999999998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6322</v>
      </c>
      <c r="E8" s="46">
        <f t="shared" si="2"/>
        <v>128</v>
      </c>
      <c r="F8" s="46">
        <f t="shared" si="2"/>
        <v>145</v>
      </c>
      <c r="G8" s="46">
        <f t="shared" si="2"/>
        <v>70</v>
      </c>
      <c r="H8" s="47">
        <f t="shared" si="2"/>
        <v>538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929</v>
      </c>
      <c r="D9" s="51">
        <f t="shared" si="3"/>
        <v>27914</v>
      </c>
      <c r="E9" s="51">
        <f t="shared" si="3"/>
        <v>408.144</v>
      </c>
      <c r="F9" s="51">
        <f t="shared" si="3"/>
        <v>453</v>
      </c>
      <c r="G9" s="51">
        <f t="shared" si="3"/>
        <v>380</v>
      </c>
      <c r="H9" s="52">
        <f t="shared" si="3"/>
        <v>2145.8559999999998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176</v>
      </c>
      <c r="D10" s="55">
        <f t="shared" si="4"/>
        <v>2157.5</v>
      </c>
      <c r="E10" s="55">
        <f t="shared" si="4"/>
        <v>52</v>
      </c>
      <c r="F10" s="55">
        <f t="shared" si="4"/>
        <v>74</v>
      </c>
      <c r="G10" s="55">
        <f t="shared" si="4"/>
        <v>76</v>
      </c>
      <c r="H10" s="56">
        <f t="shared" si="4"/>
        <v>296.5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137</v>
      </c>
      <c r="D11" s="59">
        <f t="shared" si="4"/>
        <v>310.04</v>
      </c>
      <c r="E11" s="59">
        <f t="shared" si="4"/>
        <v>52.695910000000005</v>
      </c>
      <c r="F11" s="59">
        <f t="shared" si="4"/>
        <v>41</v>
      </c>
      <c r="G11" s="59">
        <f t="shared" si="4"/>
        <v>75</v>
      </c>
      <c r="H11" s="60">
        <f t="shared" si="4"/>
        <v>40.2640899999999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300</v>
      </c>
      <c r="D12" s="59">
        <f t="shared" si="4"/>
        <v>4187</v>
      </c>
      <c r="E12" s="59">
        <f t="shared" si="4"/>
        <v>186</v>
      </c>
      <c r="F12" s="59">
        <f t="shared" si="4"/>
        <v>109</v>
      </c>
      <c r="G12" s="59">
        <f t="shared" si="4"/>
        <v>55</v>
      </c>
      <c r="H12" s="60">
        <f t="shared" si="4"/>
        <v>466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225</v>
      </c>
      <c r="D13" s="59">
        <f t="shared" si="4"/>
        <v>18559</v>
      </c>
      <c r="E13" s="59">
        <f t="shared" si="4"/>
        <v>486</v>
      </c>
      <c r="F13" s="59">
        <f t="shared" si="4"/>
        <v>285</v>
      </c>
      <c r="G13" s="59">
        <f t="shared" si="4"/>
        <v>37</v>
      </c>
      <c r="H13" s="60">
        <f t="shared" si="4"/>
        <v>26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15809.5</v>
      </c>
      <c r="E14" s="46">
        <f t="shared" si="4"/>
        <v>407</v>
      </c>
      <c r="F14" s="46">
        <f t="shared" si="4"/>
        <v>218</v>
      </c>
      <c r="G14" s="46">
        <f t="shared" si="4"/>
        <v>31</v>
      </c>
      <c r="H14" s="47">
        <f t="shared" si="4"/>
        <v>20.5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904</v>
      </c>
      <c r="D15" s="51">
        <f t="shared" si="5"/>
        <v>41023.04</v>
      </c>
      <c r="E15" s="51">
        <f t="shared" si="5"/>
        <v>1183.69591</v>
      </c>
      <c r="F15" s="51">
        <f t="shared" si="5"/>
        <v>727</v>
      </c>
      <c r="G15" s="51">
        <f t="shared" si="5"/>
        <v>274</v>
      </c>
      <c r="H15" s="52">
        <f t="shared" si="5"/>
        <v>849.2640899999999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1109</v>
      </c>
      <c r="D16" s="55">
        <f t="shared" si="6"/>
        <v>27771.4</v>
      </c>
      <c r="E16" s="55">
        <f t="shared" si="6"/>
        <v>700</v>
      </c>
      <c r="F16" s="55">
        <f t="shared" si="6"/>
        <v>489</v>
      </c>
      <c r="G16" s="55">
        <f t="shared" si="6"/>
        <v>332</v>
      </c>
      <c r="H16" s="56">
        <f t="shared" si="6"/>
        <v>1332.6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322</v>
      </c>
      <c r="D17" s="46">
        <f t="shared" si="7"/>
        <v>2809</v>
      </c>
      <c r="E17" s="46">
        <f t="shared" si="7"/>
        <v>83.43814</v>
      </c>
      <c r="F17" s="46">
        <f t="shared" si="7"/>
        <v>114</v>
      </c>
      <c r="G17" s="46">
        <f t="shared" si="7"/>
        <v>78</v>
      </c>
      <c r="H17" s="47">
        <f t="shared" si="7"/>
        <v>556.5618599999998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1431</v>
      </c>
      <c r="D18" s="51">
        <f t="shared" si="8"/>
        <v>30580.4</v>
      </c>
      <c r="E18" s="51">
        <f t="shared" si="8"/>
        <v>783.43814</v>
      </c>
      <c r="F18" s="51">
        <f t="shared" si="8"/>
        <v>603</v>
      </c>
      <c r="G18" s="51">
        <f t="shared" si="8"/>
        <v>410</v>
      </c>
      <c r="H18" s="52">
        <f t="shared" si="8"/>
        <v>1889.1618599999997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2707</v>
      </c>
      <c r="D19" s="55">
        <f t="shared" si="9"/>
        <v>6068</v>
      </c>
      <c r="E19" s="55">
        <f t="shared" si="9"/>
        <v>564</v>
      </c>
      <c r="F19" s="55">
        <f t="shared" si="9"/>
        <v>707</v>
      </c>
      <c r="G19" s="55">
        <f t="shared" si="9"/>
        <v>840</v>
      </c>
      <c r="H19" s="56">
        <f t="shared" si="9"/>
        <v>1649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9</v>
      </c>
      <c r="F20" s="59">
        <f t="shared" si="11"/>
        <v>24</v>
      </c>
      <c r="G20" s="59">
        <f t="shared" si="11"/>
        <v>60</v>
      </c>
      <c r="H20" s="60">
        <f t="shared" si="11"/>
        <v>39.28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748</v>
      </c>
      <c r="D21" s="59">
        <f t="shared" si="11"/>
        <v>3931</v>
      </c>
      <c r="E21" s="59">
        <f t="shared" si="11"/>
        <v>319</v>
      </c>
      <c r="F21" s="59">
        <f t="shared" si="11"/>
        <v>153</v>
      </c>
      <c r="G21" s="59">
        <f t="shared" si="11"/>
        <v>143</v>
      </c>
      <c r="H21" s="60">
        <f t="shared" si="11"/>
        <v>595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1089</v>
      </c>
      <c r="D22" s="59">
        <f t="shared" si="11"/>
        <v>8251.2</v>
      </c>
      <c r="E22" s="59">
        <f t="shared" si="11"/>
        <v>216</v>
      </c>
      <c r="F22" s="59">
        <f t="shared" si="11"/>
        <v>359</v>
      </c>
      <c r="G22" s="59">
        <f t="shared" si="11"/>
        <v>352</v>
      </c>
      <c r="H22" s="60">
        <f t="shared" si="11"/>
        <v>1378.8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832</v>
      </c>
      <c r="D23" s="59">
        <f t="shared" si="11"/>
        <v>434.35</v>
      </c>
      <c r="E23" s="59">
        <f t="shared" si="11"/>
        <v>359.37028000000004</v>
      </c>
      <c r="F23" s="59">
        <f t="shared" si="11"/>
        <v>174</v>
      </c>
      <c r="G23" s="59">
        <f t="shared" si="11"/>
        <v>262</v>
      </c>
      <c r="H23" s="60">
        <f t="shared" si="11"/>
        <v>228.27972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263</v>
      </c>
      <c r="D24" s="59">
        <f t="shared" si="11"/>
        <v>2822</v>
      </c>
      <c r="E24" s="59">
        <f t="shared" si="11"/>
        <v>351</v>
      </c>
      <c r="F24" s="59">
        <f t="shared" si="11"/>
        <v>107</v>
      </c>
      <c r="G24" s="59">
        <f t="shared" si="11"/>
        <v>90</v>
      </c>
      <c r="H24" s="60">
        <f t="shared" si="11"/>
        <v>271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436</v>
      </c>
      <c r="D25" s="59">
        <f t="shared" si="11"/>
        <v>11209.5</v>
      </c>
      <c r="E25" s="59">
        <f t="shared" si="11"/>
        <v>126</v>
      </c>
      <c r="F25" s="59">
        <f t="shared" si="11"/>
        <v>230</v>
      </c>
      <c r="G25" s="59">
        <f t="shared" si="11"/>
        <v>117</v>
      </c>
      <c r="H25" s="60">
        <f t="shared" si="11"/>
        <v>918.5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66</v>
      </c>
      <c r="F26" s="59">
        <f t="shared" si="11"/>
        <v>40</v>
      </c>
      <c r="G26" s="59">
        <f t="shared" si="11"/>
        <v>44</v>
      </c>
      <c r="H26" s="60">
        <f t="shared" si="11"/>
        <v>124.77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259</v>
      </c>
      <c r="D27" s="46">
        <f t="shared" si="11"/>
        <v>27672.8</v>
      </c>
      <c r="E27" s="46">
        <f t="shared" si="11"/>
        <v>245.135</v>
      </c>
      <c r="F27" s="46">
        <f t="shared" si="11"/>
        <v>355</v>
      </c>
      <c r="G27" s="46">
        <f t="shared" si="11"/>
        <v>62</v>
      </c>
      <c r="H27" s="47">
        <f t="shared" si="11"/>
        <v>518.0650000000023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6509</v>
      </c>
      <c r="D28" s="64">
        <f t="shared" si="12"/>
        <v>60395.8</v>
      </c>
      <c r="E28" s="64">
        <f t="shared" si="12"/>
        <v>2255.5052800000003</v>
      </c>
      <c r="F28" s="64">
        <f t="shared" si="12"/>
        <v>2149</v>
      </c>
      <c r="G28" s="64">
        <f t="shared" si="12"/>
        <v>1970</v>
      </c>
      <c r="H28" s="65">
        <f t="shared" si="12"/>
        <v>5722.694720000003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312</v>
      </c>
      <c r="D29" s="55">
        <f t="shared" si="13"/>
        <v>11912.2</v>
      </c>
      <c r="E29" s="55">
        <f t="shared" si="13"/>
        <v>208</v>
      </c>
      <c r="F29" s="55">
        <f t="shared" si="13"/>
        <v>208</v>
      </c>
      <c r="G29" s="55">
        <f t="shared" si="13"/>
        <v>88</v>
      </c>
      <c r="H29" s="56">
        <f t="shared" si="13"/>
        <v>692.7999999999993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363</v>
      </c>
      <c r="D30" s="59">
        <f t="shared" si="13"/>
        <v>27653.7</v>
      </c>
      <c r="E30" s="59">
        <f t="shared" si="13"/>
        <v>470</v>
      </c>
      <c r="F30" s="59">
        <f t="shared" si="13"/>
        <v>572</v>
      </c>
      <c r="G30" s="59">
        <f t="shared" si="13"/>
        <v>163</v>
      </c>
      <c r="H30" s="60">
        <f t="shared" si="13"/>
        <v>2272.3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523</v>
      </c>
      <c r="D31" s="59">
        <f t="shared" si="14"/>
        <v>18127.3</v>
      </c>
      <c r="E31" s="59">
        <f t="shared" si="14"/>
        <v>786</v>
      </c>
      <c r="F31" s="59">
        <f t="shared" si="14"/>
        <v>339</v>
      </c>
      <c r="G31" s="59">
        <f t="shared" si="14"/>
        <v>102</v>
      </c>
      <c r="H31" s="60">
        <f t="shared" si="14"/>
        <v>1333.7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8809.4</v>
      </c>
      <c r="E32" s="59">
        <f t="shared" si="14"/>
        <v>177</v>
      </c>
      <c r="F32" s="59">
        <f t="shared" si="14"/>
        <v>124</v>
      </c>
      <c r="G32" s="59">
        <f t="shared" si="14"/>
        <v>13</v>
      </c>
      <c r="H32" s="60">
        <f t="shared" si="14"/>
        <v>346.6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19989</v>
      </c>
      <c r="E33" s="46">
        <f t="shared" si="14"/>
        <v>417</v>
      </c>
      <c r="F33" s="46">
        <f t="shared" si="14"/>
        <v>311</v>
      </c>
      <c r="G33" s="46">
        <f t="shared" si="14"/>
        <v>24</v>
      </c>
      <c r="H33" s="47">
        <f t="shared" si="14"/>
        <v>115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1270</v>
      </c>
      <c r="D34" s="64">
        <f t="shared" si="15"/>
        <v>86491.59999999999</v>
      </c>
      <c r="E34" s="64">
        <f t="shared" si="15"/>
        <v>2058</v>
      </c>
      <c r="F34" s="64">
        <f t="shared" si="15"/>
        <v>1554</v>
      </c>
      <c r="G34" s="64">
        <f t="shared" si="15"/>
        <v>390</v>
      </c>
      <c r="H34" s="65">
        <f t="shared" si="15"/>
        <v>4760.4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1249</v>
      </c>
      <c r="D35" s="55">
        <f t="shared" si="16"/>
        <v>5381.4</v>
      </c>
      <c r="E35" s="55">
        <f t="shared" si="16"/>
        <v>388</v>
      </c>
      <c r="F35" s="55">
        <f t="shared" si="16"/>
        <v>1341</v>
      </c>
      <c r="G35" s="55">
        <f t="shared" si="16"/>
        <v>2909</v>
      </c>
      <c r="H35" s="56">
        <f t="shared" si="16"/>
        <v>3226.6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183</v>
      </c>
      <c r="D36" s="59">
        <f t="shared" si="17"/>
        <v>5210.4</v>
      </c>
      <c r="E36" s="59">
        <f t="shared" si="17"/>
        <v>143</v>
      </c>
      <c r="F36" s="59">
        <f t="shared" si="17"/>
        <v>133</v>
      </c>
      <c r="G36" s="59">
        <f t="shared" si="17"/>
        <v>20</v>
      </c>
      <c r="H36" s="60">
        <f t="shared" si="17"/>
        <v>316.6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172</v>
      </c>
      <c r="D37" s="46">
        <f t="shared" si="17"/>
        <v>5383.6</v>
      </c>
      <c r="E37" s="46">
        <f t="shared" si="17"/>
        <v>57</v>
      </c>
      <c r="F37" s="46">
        <f t="shared" si="17"/>
        <v>125</v>
      </c>
      <c r="G37" s="46">
        <f t="shared" si="17"/>
        <v>17</v>
      </c>
      <c r="H37" s="47">
        <f t="shared" si="17"/>
        <v>167.4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1604</v>
      </c>
      <c r="D38" s="64">
        <f t="shared" si="18"/>
        <v>15975.4</v>
      </c>
      <c r="E38" s="64">
        <f t="shared" si="18"/>
        <v>588</v>
      </c>
      <c r="F38" s="64">
        <f t="shared" si="18"/>
        <v>1599</v>
      </c>
      <c r="G38" s="64">
        <f t="shared" si="18"/>
        <v>2946</v>
      </c>
      <c r="H38" s="65">
        <f t="shared" si="18"/>
        <v>3710.6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1593</v>
      </c>
      <c r="D39" s="55">
        <f t="shared" si="19"/>
        <v>5113.4</v>
      </c>
      <c r="E39" s="55">
        <f t="shared" si="19"/>
        <v>306.41700000000003</v>
      </c>
      <c r="F39" s="55">
        <f t="shared" si="19"/>
        <v>443</v>
      </c>
      <c r="G39" s="55">
        <f t="shared" si="19"/>
        <v>444</v>
      </c>
      <c r="H39" s="56">
        <f t="shared" si="19"/>
        <v>1259.183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513</v>
      </c>
      <c r="D40" s="59">
        <f t="shared" si="21"/>
        <v>7616.4</v>
      </c>
      <c r="E40" s="59">
        <f t="shared" si="21"/>
        <v>302</v>
      </c>
      <c r="F40" s="59">
        <f t="shared" si="21"/>
        <v>269</v>
      </c>
      <c r="G40" s="59">
        <f t="shared" si="21"/>
        <v>312</v>
      </c>
      <c r="H40" s="60">
        <f t="shared" si="21"/>
        <v>1045.6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161</v>
      </c>
      <c r="D41" s="59">
        <f t="shared" si="21"/>
        <v>13397.6</v>
      </c>
      <c r="E41" s="59">
        <f t="shared" si="21"/>
        <v>92</v>
      </c>
      <c r="F41" s="59">
        <f t="shared" si="21"/>
        <v>203</v>
      </c>
      <c r="G41" s="59">
        <f t="shared" si="21"/>
        <v>41</v>
      </c>
      <c r="H41" s="60">
        <f t="shared" si="21"/>
        <v>373.4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1123</v>
      </c>
      <c r="D42" s="59">
        <f t="shared" si="21"/>
        <v>1639.05</v>
      </c>
      <c r="E42" s="59">
        <f t="shared" si="21"/>
        <v>628</v>
      </c>
      <c r="F42" s="59">
        <f t="shared" si="21"/>
        <v>253</v>
      </c>
      <c r="G42" s="59">
        <f t="shared" si="21"/>
        <v>295</v>
      </c>
      <c r="H42" s="60">
        <f t="shared" si="21"/>
        <v>555.95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193</v>
      </c>
      <c r="D43" s="59">
        <f t="shared" si="21"/>
        <v>6899.1</v>
      </c>
      <c r="E43" s="59">
        <f t="shared" si="21"/>
        <v>232</v>
      </c>
      <c r="F43" s="59">
        <f t="shared" si="21"/>
        <v>221</v>
      </c>
      <c r="G43" s="59">
        <f t="shared" si="21"/>
        <v>53</v>
      </c>
      <c r="H43" s="60">
        <f t="shared" si="21"/>
        <v>813.9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273</v>
      </c>
      <c r="D44" s="59">
        <f t="shared" si="21"/>
        <v>14480.2</v>
      </c>
      <c r="E44" s="59">
        <f t="shared" si="21"/>
        <v>84</v>
      </c>
      <c r="F44" s="59">
        <f t="shared" si="21"/>
        <v>223</v>
      </c>
      <c r="G44" s="59">
        <f t="shared" si="21"/>
        <v>64</v>
      </c>
      <c r="H44" s="60">
        <f t="shared" si="21"/>
        <v>1018.8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944</v>
      </c>
      <c r="D45" s="59">
        <f t="shared" si="22"/>
        <v>7182</v>
      </c>
      <c r="E45" s="59">
        <f t="shared" si="22"/>
        <v>173.83781000000002</v>
      </c>
      <c r="F45" s="59">
        <f t="shared" si="22"/>
        <v>309</v>
      </c>
      <c r="G45" s="59">
        <f t="shared" si="22"/>
        <v>253</v>
      </c>
      <c r="H45" s="60">
        <f t="shared" si="22"/>
        <v>1259.162189999999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397</v>
      </c>
      <c r="D46" s="59">
        <f t="shared" si="22"/>
        <v>9358</v>
      </c>
      <c r="E46" s="59">
        <f t="shared" si="22"/>
        <v>76</v>
      </c>
      <c r="F46" s="59">
        <f t="shared" si="22"/>
        <v>237</v>
      </c>
      <c r="G46" s="59">
        <f t="shared" si="22"/>
        <v>119</v>
      </c>
      <c r="H46" s="60">
        <f t="shared" si="22"/>
        <v>971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239</v>
      </c>
      <c r="D47" s="59">
        <f t="shared" si="23"/>
        <v>9298</v>
      </c>
      <c r="E47" s="59">
        <f t="shared" si="23"/>
        <v>185</v>
      </c>
      <c r="F47" s="59">
        <f t="shared" si="23"/>
        <v>192</v>
      </c>
      <c r="G47" s="59">
        <f t="shared" si="23"/>
        <v>38</v>
      </c>
      <c r="H47" s="60">
        <f t="shared" si="23"/>
        <v>664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317</v>
      </c>
      <c r="D48" s="46">
        <f t="shared" si="23"/>
        <v>2922.4</v>
      </c>
      <c r="E48" s="46">
        <f t="shared" si="23"/>
        <v>275.877</v>
      </c>
      <c r="F48" s="46">
        <f t="shared" si="23"/>
        <v>130</v>
      </c>
      <c r="G48" s="46">
        <f t="shared" si="23"/>
        <v>108</v>
      </c>
      <c r="H48" s="47">
        <f t="shared" si="23"/>
        <v>734.723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5753</v>
      </c>
      <c r="D49" s="64">
        <f t="shared" si="24"/>
        <v>77906.15</v>
      </c>
      <c r="E49" s="64">
        <f t="shared" si="24"/>
        <v>2355.13181</v>
      </c>
      <c r="F49" s="64">
        <f t="shared" si="24"/>
        <v>2480</v>
      </c>
      <c r="G49" s="64">
        <f t="shared" si="24"/>
        <v>1727</v>
      </c>
      <c r="H49" s="65">
        <f t="shared" si="24"/>
        <v>8695.71819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887</v>
      </c>
      <c r="D50" s="55">
        <f t="shared" si="25"/>
        <v>9972.4</v>
      </c>
      <c r="E50" s="55">
        <f t="shared" si="25"/>
        <v>170</v>
      </c>
      <c r="F50" s="55">
        <f t="shared" si="25"/>
        <v>391</v>
      </c>
      <c r="G50" s="55">
        <f t="shared" si="25"/>
        <v>398</v>
      </c>
      <c r="H50" s="56">
        <f t="shared" si="25"/>
        <v>1727.6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284</v>
      </c>
      <c r="D51" s="59">
        <f t="shared" si="26"/>
        <v>8189.7</v>
      </c>
      <c r="E51" s="59">
        <f t="shared" si="26"/>
        <v>46</v>
      </c>
      <c r="F51" s="59">
        <f t="shared" si="26"/>
        <v>208</v>
      </c>
      <c r="G51" s="59">
        <f t="shared" si="26"/>
        <v>85</v>
      </c>
      <c r="H51" s="60">
        <f t="shared" si="26"/>
        <v>465.2999999999993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252</v>
      </c>
      <c r="D52" s="46">
        <f t="shared" si="27"/>
        <v>5650.1</v>
      </c>
      <c r="E52" s="46">
        <f t="shared" si="27"/>
        <v>55</v>
      </c>
      <c r="F52" s="46">
        <f t="shared" si="27"/>
        <v>154</v>
      </c>
      <c r="G52" s="46">
        <f t="shared" si="27"/>
        <v>79</v>
      </c>
      <c r="H52" s="47">
        <f t="shared" si="27"/>
        <v>484.9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1423</v>
      </c>
      <c r="D53" s="64">
        <f t="shared" si="28"/>
        <v>23812.199999999997</v>
      </c>
      <c r="E53" s="64">
        <f t="shared" si="28"/>
        <v>271</v>
      </c>
      <c r="F53" s="64">
        <f t="shared" si="28"/>
        <v>753</v>
      </c>
      <c r="G53" s="64">
        <f t="shared" si="28"/>
        <v>562</v>
      </c>
      <c r="H53" s="65">
        <f t="shared" si="28"/>
        <v>2677.7999999999993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1842</v>
      </c>
      <c r="D54" s="55">
        <f t="shared" si="29"/>
        <v>31005.4</v>
      </c>
      <c r="E54" s="55">
        <f t="shared" si="29"/>
        <v>1293</v>
      </c>
      <c r="F54" s="55">
        <f t="shared" si="29"/>
        <v>840</v>
      </c>
      <c r="G54" s="55">
        <f t="shared" si="29"/>
        <v>588</v>
      </c>
      <c r="H54" s="56">
        <f t="shared" si="29"/>
        <v>2881.6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2148</v>
      </c>
      <c r="D55" s="59">
        <f t="shared" si="31"/>
        <v>22860.6</v>
      </c>
      <c r="E55" s="59">
        <f t="shared" si="31"/>
        <v>763</v>
      </c>
      <c r="F55" s="59">
        <f t="shared" si="31"/>
        <v>560</v>
      </c>
      <c r="G55" s="59">
        <f t="shared" si="31"/>
        <v>302</v>
      </c>
      <c r="H55" s="60">
        <f t="shared" si="31"/>
        <v>1174.4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521</v>
      </c>
      <c r="D56" s="59">
        <f t="shared" si="31"/>
        <v>21270.4</v>
      </c>
      <c r="E56" s="59">
        <f t="shared" si="31"/>
        <v>388</v>
      </c>
      <c r="F56" s="59">
        <f t="shared" si="31"/>
        <v>447</v>
      </c>
      <c r="G56" s="59">
        <f t="shared" si="31"/>
        <v>106</v>
      </c>
      <c r="H56" s="60">
        <f t="shared" si="31"/>
        <v>918.5999999999985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267</v>
      </c>
      <c r="D57" s="59">
        <f t="shared" si="31"/>
        <v>9136.2</v>
      </c>
      <c r="E57" s="59">
        <f t="shared" si="31"/>
        <v>190</v>
      </c>
      <c r="F57" s="59">
        <f t="shared" si="31"/>
        <v>161</v>
      </c>
      <c r="G57" s="59">
        <f t="shared" si="31"/>
        <v>38</v>
      </c>
      <c r="H57" s="60">
        <f t="shared" si="31"/>
        <v>248.79999999999927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242</v>
      </c>
      <c r="D58" s="59">
        <f t="shared" si="31"/>
        <v>11935.7</v>
      </c>
      <c r="E58" s="59">
        <f t="shared" si="31"/>
        <v>108</v>
      </c>
      <c r="F58" s="59">
        <f t="shared" si="31"/>
        <v>289</v>
      </c>
      <c r="G58" s="59">
        <f t="shared" si="31"/>
        <v>44</v>
      </c>
      <c r="H58" s="60">
        <f t="shared" si="31"/>
        <v>528.2999999999993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202</v>
      </c>
      <c r="D59" s="59">
        <f t="shared" si="32"/>
        <v>6259</v>
      </c>
      <c r="E59" s="59">
        <f t="shared" si="32"/>
        <v>125.97705</v>
      </c>
      <c r="F59" s="59">
        <f t="shared" si="32"/>
        <v>179</v>
      </c>
      <c r="G59" s="59">
        <f t="shared" si="32"/>
        <v>76</v>
      </c>
      <c r="H59" s="60">
        <f t="shared" si="32"/>
        <v>742.0229499999996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274</v>
      </c>
      <c r="D60" s="59">
        <f t="shared" si="32"/>
        <v>18249.1</v>
      </c>
      <c r="E60" s="59">
        <f t="shared" si="32"/>
        <v>723.56</v>
      </c>
      <c r="F60" s="59">
        <f t="shared" si="32"/>
        <v>296</v>
      </c>
      <c r="G60" s="59">
        <f t="shared" si="32"/>
        <v>79</v>
      </c>
      <c r="H60" s="60">
        <f t="shared" si="32"/>
        <v>310.34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699</v>
      </c>
      <c r="D61" s="59">
        <f t="shared" si="32"/>
        <v>8468</v>
      </c>
      <c r="E61" s="59">
        <f t="shared" si="32"/>
        <v>139.06362</v>
      </c>
      <c r="F61" s="59">
        <f t="shared" si="32"/>
        <v>258</v>
      </c>
      <c r="G61" s="59">
        <f t="shared" si="32"/>
        <v>168</v>
      </c>
      <c r="H61" s="60">
        <f t="shared" si="32"/>
        <v>1521.9363799999992</v>
      </c>
      <c r="I61" s="61">
        <f t="shared" si="30"/>
        <v>11254</v>
      </c>
    </row>
    <row r="62" spans="2:9" ht="22.5" customHeight="1">
      <c r="B62" s="58" t="s">
        <v>61</v>
      </c>
      <c r="C62" s="58">
        <f aca="true" t="shared" si="33" ref="C62:H63">+C134</f>
        <v>320</v>
      </c>
      <c r="D62" s="59">
        <f t="shared" si="33"/>
        <v>14839.4</v>
      </c>
      <c r="E62" s="59">
        <f t="shared" si="33"/>
        <v>503</v>
      </c>
      <c r="F62" s="59">
        <f t="shared" si="33"/>
        <v>230</v>
      </c>
      <c r="G62" s="59">
        <f t="shared" si="33"/>
        <v>72</v>
      </c>
      <c r="H62" s="60">
        <f t="shared" si="33"/>
        <v>501.6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421</v>
      </c>
      <c r="D63" s="46">
        <f t="shared" si="33"/>
        <v>22452.4</v>
      </c>
      <c r="E63" s="46">
        <f t="shared" si="33"/>
        <v>859</v>
      </c>
      <c r="F63" s="46">
        <f t="shared" si="33"/>
        <v>326</v>
      </c>
      <c r="G63" s="46">
        <f t="shared" si="33"/>
        <v>97</v>
      </c>
      <c r="H63" s="47">
        <f t="shared" si="33"/>
        <v>644.5999999999985</v>
      </c>
      <c r="I63" s="48">
        <f t="shared" si="30"/>
        <v>24800</v>
      </c>
    </row>
    <row r="64" spans="2:9" ht="22.5" customHeight="1" thickBot="1">
      <c r="B64" s="62" t="s">
        <v>83</v>
      </c>
      <c r="C64" s="63">
        <f aca="true" t="shared" si="34" ref="C64:I64">+SUM(C54:C63)</f>
        <v>6936</v>
      </c>
      <c r="D64" s="64">
        <f t="shared" si="34"/>
        <v>166476.19999999998</v>
      </c>
      <c r="E64" s="64">
        <f t="shared" si="34"/>
        <v>5092.60067</v>
      </c>
      <c r="F64" s="64">
        <f t="shared" si="34"/>
        <v>3586</v>
      </c>
      <c r="G64" s="64">
        <f t="shared" si="34"/>
        <v>1570</v>
      </c>
      <c r="H64" s="65">
        <f t="shared" si="34"/>
        <v>9472.199329999994</v>
      </c>
      <c r="I64" s="66">
        <f t="shared" si="34"/>
        <v>193133</v>
      </c>
    </row>
    <row r="65" spans="2:9" ht="22.5" customHeight="1">
      <c r="B65" s="54" t="s">
        <v>11</v>
      </c>
      <c r="C65" s="54">
        <f aca="true" t="shared" si="35" ref="C65:H65">+C84</f>
        <v>1286</v>
      </c>
      <c r="D65" s="55">
        <f t="shared" si="35"/>
        <v>23826.7</v>
      </c>
      <c r="E65" s="55">
        <f t="shared" si="35"/>
        <v>791</v>
      </c>
      <c r="F65" s="55">
        <f t="shared" si="35"/>
        <v>618</v>
      </c>
      <c r="G65" s="55">
        <f t="shared" si="35"/>
        <v>478</v>
      </c>
      <c r="H65" s="56">
        <f t="shared" si="35"/>
        <v>1567.3</v>
      </c>
      <c r="I65" s="57">
        <f>+SUM(C65:H65)</f>
        <v>28567</v>
      </c>
    </row>
    <row r="66" spans="2:9" ht="22.5" customHeight="1" thickBot="1">
      <c r="B66" s="45" t="s">
        <v>63</v>
      </c>
      <c r="C66" s="45">
        <f aca="true" t="shared" si="36" ref="C66:H66">+C136</f>
        <v>373</v>
      </c>
      <c r="D66" s="46">
        <f t="shared" si="36"/>
        <v>7441.5</v>
      </c>
      <c r="E66" s="46">
        <f t="shared" si="36"/>
        <v>146.696</v>
      </c>
      <c r="F66" s="46">
        <f t="shared" si="36"/>
        <v>189</v>
      </c>
      <c r="G66" s="46">
        <f t="shared" si="36"/>
        <v>57</v>
      </c>
      <c r="H66" s="47">
        <f t="shared" si="36"/>
        <v>327.8040000000001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1659</v>
      </c>
      <c r="D67" s="64">
        <f t="shared" si="37"/>
        <v>31268.2</v>
      </c>
      <c r="E67" s="64">
        <f t="shared" si="37"/>
        <v>937.696</v>
      </c>
      <c r="F67" s="64">
        <f t="shared" si="37"/>
        <v>807</v>
      </c>
      <c r="G67" s="64">
        <f t="shared" si="37"/>
        <v>535</v>
      </c>
      <c r="H67" s="65">
        <f t="shared" si="37"/>
        <v>1895.104</v>
      </c>
      <c r="I67" s="66">
        <f t="shared" si="37"/>
        <v>37102</v>
      </c>
    </row>
    <row r="68" spans="2:9" ht="22.5" customHeight="1">
      <c r="B68" s="54" t="s">
        <v>12</v>
      </c>
      <c r="C68" s="54">
        <f aca="true" t="shared" si="38" ref="C68:H68">+C85</f>
        <v>635</v>
      </c>
      <c r="D68" s="55">
        <f t="shared" si="38"/>
        <v>22723.8</v>
      </c>
      <c r="E68" s="55">
        <f t="shared" si="38"/>
        <v>315</v>
      </c>
      <c r="F68" s="55">
        <f t="shared" si="38"/>
        <v>524</v>
      </c>
      <c r="G68" s="55">
        <f t="shared" si="38"/>
        <v>276</v>
      </c>
      <c r="H68" s="56">
        <f t="shared" si="38"/>
        <v>2204.2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532</v>
      </c>
      <c r="D69" s="46">
        <f t="shared" si="39"/>
        <v>8182</v>
      </c>
      <c r="E69" s="46">
        <f t="shared" si="39"/>
        <v>275</v>
      </c>
      <c r="F69" s="46">
        <f t="shared" si="39"/>
        <v>273</v>
      </c>
      <c r="G69" s="46">
        <f t="shared" si="39"/>
        <v>99</v>
      </c>
      <c r="H69" s="47">
        <f t="shared" si="39"/>
        <v>943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1167</v>
      </c>
      <c r="D70" s="64">
        <f t="shared" si="40"/>
        <v>30905.8</v>
      </c>
      <c r="E70" s="64">
        <f t="shared" si="40"/>
        <v>590</v>
      </c>
      <c r="F70" s="64">
        <f t="shared" si="40"/>
        <v>797</v>
      </c>
      <c r="G70" s="64">
        <f t="shared" si="40"/>
        <v>375</v>
      </c>
      <c r="H70" s="65">
        <f t="shared" si="40"/>
        <v>3147.2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107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29585</v>
      </c>
      <c r="D76" s="71">
        <f t="shared" si="41"/>
        <v>582120.79</v>
      </c>
      <c r="E76" s="71">
        <f t="shared" si="41"/>
        <v>16523.21181</v>
      </c>
      <c r="F76" s="71">
        <f t="shared" si="41"/>
        <v>15508</v>
      </c>
      <c r="G76" s="71">
        <f t="shared" si="41"/>
        <v>11139</v>
      </c>
      <c r="H76" s="72">
        <f t="shared" si="41"/>
        <v>55593.99818999999</v>
      </c>
      <c r="I76" s="40">
        <f aca="true" t="shared" si="42" ref="I76:I137">+SUM(C76:H76)</f>
        <v>710470</v>
      </c>
    </row>
    <row r="77" spans="2:9" ht="22.5" customHeight="1">
      <c r="B77" s="73" t="s">
        <v>4</v>
      </c>
      <c r="C77" s="74">
        <v>1249</v>
      </c>
      <c r="D77" s="75">
        <v>5381.4</v>
      </c>
      <c r="E77" s="75">
        <v>388</v>
      </c>
      <c r="F77" s="75">
        <v>1341</v>
      </c>
      <c r="G77" s="75">
        <v>2909</v>
      </c>
      <c r="H77" s="76">
        <v>3226.6</v>
      </c>
      <c r="I77" s="77">
        <f t="shared" si="42"/>
        <v>14495</v>
      </c>
    </row>
    <row r="78" spans="2:9" ht="22.5" customHeight="1">
      <c r="B78" s="73" t="s">
        <v>5</v>
      </c>
      <c r="C78" s="74">
        <v>723</v>
      </c>
      <c r="D78" s="75">
        <v>21592</v>
      </c>
      <c r="E78" s="75">
        <v>280.144</v>
      </c>
      <c r="F78" s="75">
        <v>308</v>
      </c>
      <c r="G78" s="75">
        <v>310</v>
      </c>
      <c r="H78" s="76">
        <v>1607.8559999999998</v>
      </c>
      <c r="I78" s="77">
        <f t="shared" si="42"/>
        <v>24821</v>
      </c>
    </row>
    <row r="79" spans="2:9" ht="22.5" customHeight="1">
      <c r="B79" s="73" t="s">
        <v>6</v>
      </c>
      <c r="C79" s="74">
        <v>1109</v>
      </c>
      <c r="D79" s="75">
        <v>27771.4</v>
      </c>
      <c r="E79" s="75">
        <v>700</v>
      </c>
      <c r="F79" s="75">
        <v>489</v>
      </c>
      <c r="G79" s="75">
        <v>332</v>
      </c>
      <c r="H79" s="76">
        <v>1332.6</v>
      </c>
      <c r="I79" s="77">
        <f t="shared" si="42"/>
        <v>31734</v>
      </c>
    </row>
    <row r="80" spans="2:9" ht="22.5" customHeight="1">
      <c r="B80" s="73" t="s">
        <v>7</v>
      </c>
      <c r="C80" s="74">
        <v>2707</v>
      </c>
      <c r="D80" s="75">
        <v>6068</v>
      </c>
      <c r="E80" s="75">
        <v>564</v>
      </c>
      <c r="F80" s="75">
        <v>707</v>
      </c>
      <c r="G80" s="75">
        <v>840</v>
      </c>
      <c r="H80" s="76">
        <v>1649</v>
      </c>
      <c r="I80" s="77">
        <f t="shared" si="42"/>
        <v>12535</v>
      </c>
    </row>
    <row r="81" spans="2:9" ht="22.5" customHeight="1">
      <c r="B81" s="73" t="s">
        <v>8</v>
      </c>
      <c r="C81" s="74">
        <v>1593</v>
      </c>
      <c r="D81" s="75">
        <v>5113.4</v>
      </c>
      <c r="E81" s="75">
        <v>306.41700000000003</v>
      </c>
      <c r="F81" s="75">
        <v>443</v>
      </c>
      <c r="G81" s="75">
        <v>444</v>
      </c>
      <c r="H81" s="76">
        <v>1259.183</v>
      </c>
      <c r="I81" s="77">
        <f t="shared" si="42"/>
        <v>9159</v>
      </c>
    </row>
    <row r="82" spans="2:9" ht="22.5" customHeight="1">
      <c r="B82" s="73" t="s">
        <v>9</v>
      </c>
      <c r="C82" s="74">
        <v>887</v>
      </c>
      <c r="D82" s="75">
        <v>9972.4</v>
      </c>
      <c r="E82" s="75">
        <v>170</v>
      </c>
      <c r="F82" s="75">
        <v>391</v>
      </c>
      <c r="G82" s="75">
        <v>398</v>
      </c>
      <c r="H82" s="76">
        <v>1727.6</v>
      </c>
      <c r="I82" s="77">
        <f t="shared" si="42"/>
        <v>13546</v>
      </c>
    </row>
    <row r="83" spans="2:9" ht="22.5" customHeight="1">
      <c r="B83" s="73" t="s">
        <v>10</v>
      </c>
      <c r="C83" s="74">
        <v>1842</v>
      </c>
      <c r="D83" s="75">
        <v>31005.4</v>
      </c>
      <c r="E83" s="75">
        <v>1293</v>
      </c>
      <c r="F83" s="75">
        <v>840</v>
      </c>
      <c r="G83" s="75">
        <v>588</v>
      </c>
      <c r="H83" s="76">
        <v>2881.6</v>
      </c>
      <c r="I83" s="77">
        <f t="shared" si="42"/>
        <v>38450</v>
      </c>
    </row>
    <row r="84" spans="2:9" ht="22.5" customHeight="1">
      <c r="B84" s="73" t="s">
        <v>11</v>
      </c>
      <c r="C84" s="74">
        <v>1286</v>
      </c>
      <c r="D84" s="75">
        <v>23826.7</v>
      </c>
      <c r="E84" s="75">
        <v>791</v>
      </c>
      <c r="F84" s="75">
        <v>618</v>
      </c>
      <c r="G84" s="75">
        <v>478</v>
      </c>
      <c r="H84" s="76">
        <v>1567.3</v>
      </c>
      <c r="I84" s="77">
        <f t="shared" si="42"/>
        <v>28567</v>
      </c>
    </row>
    <row r="85" spans="2:9" ht="22.5" customHeight="1">
      <c r="B85" s="78" t="s">
        <v>12</v>
      </c>
      <c r="C85" s="79">
        <v>635</v>
      </c>
      <c r="D85" s="80">
        <v>22723.8</v>
      </c>
      <c r="E85" s="80">
        <v>315</v>
      </c>
      <c r="F85" s="80">
        <v>524</v>
      </c>
      <c r="G85" s="75">
        <v>276</v>
      </c>
      <c r="H85" s="81">
        <v>2204.2</v>
      </c>
      <c r="I85" s="82">
        <f t="shared" si="42"/>
        <v>26678</v>
      </c>
    </row>
    <row r="86" spans="2:9" ht="22.5" customHeight="1">
      <c r="B86" s="78" t="s">
        <v>13</v>
      </c>
      <c r="C86" s="79">
        <v>12031</v>
      </c>
      <c r="D86" s="80">
        <v>153454.5</v>
      </c>
      <c r="E86" s="80">
        <v>4807.561</v>
      </c>
      <c r="F86" s="80">
        <v>5661</v>
      </c>
      <c r="G86" s="83">
        <v>6575</v>
      </c>
      <c r="H86" s="81">
        <v>17455.939</v>
      </c>
      <c r="I86" s="82">
        <f t="shared" si="42"/>
        <v>199985</v>
      </c>
    </row>
    <row r="87" spans="2:9" ht="22.5" customHeight="1">
      <c r="B87" s="73" t="s">
        <v>14</v>
      </c>
      <c r="C87" s="74">
        <v>206</v>
      </c>
      <c r="D87" s="75">
        <v>6322</v>
      </c>
      <c r="E87" s="75">
        <v>128</v>
      </c>
      <c r="F87" s="75">
        <v>145</v>
      </c>
      <c r="G87" s="75">
        <v>70</v>
      </c>
      <c r="H87" s="76">
        <v>538</v>
      </c>
      <c r="I87" s="77">
        <f t="shared" si="42"/>
        <v>7409</v>
      </c>
    </row>
    <row r="88" spans="2:9" ht="22.5" customHeight="1">
      <c r="B88" s="73" t="s">
        <v>15</v>
      </c>
      <c r="C88" s="74">
        <v>176</v>
      </c>
      <c r="D88" s="75">
        <v>2157.5</v>
      </c>
      <c r="E88" s="75">
        <v>52</v>
      </c>
      <c r="F88" s="75">
        <v>74</v>
      </c>
      <c r="G88" s="75">
        <v>76</v>
      </c>
      <c r="H88" s="76">
        <v>296.5</v>
      </c>
      <c r="I88" s="77">
        <f t="shared" si="42"/>
        <v>2832</v>
      </c>
    </row>
    <row r="89" spans="2:9" ht="22.5" customHeight="1">
      <c r="B89" s="73" t="s">
        <v>16</v>
      </c>
      <c r="C89" s="74">
        <v>137</v>
      </c>
      <c r="D89" s="75">
        <v>310.04</v>
      </c>
      <c r="E89" s="75">
        <v>52.695910000000005</v>
      </c>
      <c r="F89" s="75">
        <v>41</v>
      </c>
      <c r="G89" s="75">
        <v>75</v>
      </c>
      <c r="H89" s="76">
        <v>40.2640899999999</v>
      </c>
      <c r="I89" s="77">
        <f t="shared" si="42"/>
        <v>656</v>
      </c>
    </row>
    <row r="90" spans="2:9" ht="22.5" customHeight="1">
      <c r="B90" s="73" t="s">
        <v>17</v>
      </c>
      <c r="C90" s="74">
        <v>300</v>
      </c>
      <c r="D90" s="75">
        <v>4187</v>
      </c>
      <c r="E90" s="75">
        <v>186</v>
      </c>
      <c r="F90" s="75">
        <v>109</v>
      </c>
      <c r="G90" s="75">
        <v>55</v>
      </c>
      <c r="H90" s="76">
        <v>466</v>
      </c>
      <c r="I90" s="77">
        <f t="shared" si="42"/>
        <v>5303</v>
      </c>
    </row>
    <row r="91" spans="2:9" ht="22.5" customHeight="1">
      <c r="B91" s="73" t="s">
        <v>18</v>
      </c>
      <c r="C91" s="74">
        <v>225</v>
      </c>
      <c r="D91" s="75">
        <v>18559</v>
      </c>
      <c r="E91" s="75">
        <v>486</v>
      </c>
      <c r="F91" s="75">
        <v>285</v>
      </c>
      <c r="G91" s="75">
        <v>37</v>
      </c>
      <c r="H91" s="76">
        <v>26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15809.5</v>
      </c>
      <c r="E92" s="75">
        <v>407</v>
      </c>
      <c r="F92" s="75">
        <v>218</v>
      </c>
      <c r="G92" s="75">
        <v>31</v>
      </c>
      <c r="H92" s="76">
        <v>20.5</v>
      </c>
      <c r="I92" s="77">
        <f t="shared" si="42"/>
        <v>16552</v>
      </c>
    </row>
    <row r="93" spans="2:9" ht="22.5" customHeight="1">
      <c r="B93" s="78" t="s">
        <v>20</v>
      </c>
      <c r="C93" s="79">
        <v>322</v>
      </c>
      <c r="D93" s="80">
        <v>2809</v>
      </c>
      <c r="E93" s="80">
        <v>83.43814</v>
      </c>
      <c r="F93" s="80">
        <v>114</v>
      </c>
      <c r="G93" s="75">
        <v>78</v>
      </c>
      <c r="H93" s="81">
        <v>556.5618599999998</v>
      </c>
      <c r="I93" s="82">
        <f t="shared" si="42"/>
        <v>3963</v>
      </c>
    </row>
    <row r="94" spans="2:9" ht="22.5" customHeight="1">
      <c r="B94" s="78" t="s">
        <v>21</v>
      </c>
      <c r="C94" s="79">
        <v>1432</v>
      </c>
      <c r="D94" s="80">
        <v>50154.04</v>
      </c>
      <c r="E94" s="80">
        <v>1395.13405</v>
      </c>
      <c r="F94" s="80">
        <v>986</v>
      </c>
      <c r="G94" s="83">
        <v>422</v>
      </c>
      <c r="H94" s="81">
        <v>1943.8259499999997</v>
      </c>
      <c r="I94" s="82">
        <f t="shared" si="42"/>
        <v>56333</v>
      </c>
    </row>
    <row r="95" spans="2:9" ht="22.5" customHeight="1">
      <c r="B95" s="73" t="s">
        <v>22</v>
      </c>
      <c r="C95" s="74">
        <v>31</v>
      </c>
      <c r="D95" s="75">
        <v>0.72</v>
      </c>
      <c r="E95" s="75">
        <v>9</v>
      </c>
      <c r="F95" s="75">
        <v>24</v>
      </c>
      <c r="G95" s="75">
        <v>60</v>
      </c>
      <c r="H95" s="76">
        <v>39.28</v>
      </c>
      <c r="I95" s="77">
        <f t="shared" si="42"/>
        <v>164</v>
      </c>
    </row>
    <row r="96" spans="2:9" ht="22.5" customHeight="1">
      <c r="B96" s="73" t="s">
        <v>23</v>
      </c>
      <c r="C96" s="74">
        <v>748</v>
      </c>
      <c r="D96" s="75">
        <v>3931</v>
      </c>
      <c r="E96" s="75">
        <v>319</v>
      </c>
      <c r="F96" s="75">
        <v>153</v>
      </c>
      <c r="G96" s="75">
        <v>143</v>
      </c>
      <c r="H96" s="76">
        <v>595</v>
      </c>
      <c r="I96" s="77">
        <f t="shared" si="42"/>
        <v>5889</v>
      </c>
    </row>
    <row r="97" spans="2:9" ht="22.5" customHeight="1">
      <c r="B97" s="73" t="s">
        <v>24</v>
      </c>
      <c r="C97" s="74">
        <v>1089</v>
      </c>
      <c r="D97" s="75">
        <v>8251.2</v>
      </c>
      <c r="E97" s="75">
        <v>216</v>
      </c>
      <c r="F97" s="75">
        <v>359</v>
      </c>
      <c r="G97" s="75">
        <v>352</v>
      </c>
      <c r="H97" s="76">
        <v>1378.8</v>
      </c>
      <c r="I97" s="77">
        <f t="shared" si="42"/>
        <v>11646</v>
      </c>
    </row>
    <row r="98" spans="2:9" ht="22.5" customHeight="1">
      <c r="B98" s="73" t="s">
        <v>25</v>
      </c>
      <c r="C98" s="74">
        <v>832</v>
      </c>
      <c r="D98" s="75">
        <v>434.35</v>
      </c>
      <c r="E98" s="75">
        <v>359.37028000000004</v>
      </c>
      <c r="F98" s="75">
        <v>174</v>
      </c>
      <c r="G98" s="75">
        <v>262</v>
      </c>
      <c r="H98" s="76">
        <v>228.27972</v>
      </c>
      <c r="I98" s="77">
        <f t="shared" si="42"/>
        <v>2290</v>
      </c>
    </row>
    <row r="99" spans="2:9" ht="22.5" customHeight="1">
      <c r="B99" s="73" t="s">
        <v>26</v>
      </c>
      <c r="C99" s="74">
        <v>263</v>
      </c>
      <c r="D99" s="75">
        <v>2822</v>
      </c>
      <c r="E99" s="75">
        <v>351</v>
      </c>
      <c r="F99" s="75">
        <v>107</v>
      </c>
      <c r="G99" s="75">
        <v>90</v>
      </c>
      <c r="H99" s="76">
        <v>271</v>
      </c>
      <c r="I99" s="77">
        <f t="shared" si="42"/>
        <v>3904</v>
      </c>
    </row>
    <row r="100" spans="2:9" ht="22.5" customHeight="1">
      <c r="B100" s="73" t="s">
        <v>27</v>
      </c>
      <c r="C100" s="74">
        <v>436</v>
      </c>
      <c r="D100" s="75">
        <v>11209.5</v>
      </c>
      <c r="E100" s="75">
        <v>126</v>
      </c>
      <c r="F100" s="75">
        <v>230</v>
      </c>
      <c r="G100" s="75">
        <v>117</v>
      </c>
      <c r="H100" s="76">
        <v>918.5</v>
      </c>
      <c r="I100" s="77">
        <f t="shared" si="42"/>
        <v>13037</v>
      </c>
    </row>
    <row r="101" spans="2:9" ht="22.5" customHeight="1">
      <c r="B101" s="73" t="s">
        <v>28</v>
      </c>
      <c r="C101" s="74">
        <v>144</v>
      </c>
      <c r="D101" s="75">
        <v>6.23</v>
      </c>
      <c r="E101" s="75">
        <v>66</v>
      </c>
      <c r="F101" s="75">
        <v>40</v>
      </c>
      <c r="G101" s="75">
        <v>44</v>
      </c>
      <c r="H101" s="76">
        <v>124.77</v>
      </c>
      <c r="I101" s="77">
        <f t="shared" si="42"/>
        <v>425</v>
      </c>
    </row>
    <row r="102" spans="2:9" ht="22.5" customHeight="1">
      <c r="B102" s="78" t="s">
        <v>29</v>
      </c>
      <c r="C102" s="79">
        <v>259</v>
      </c>
      <c r="D102" s="80">
        <v>27672.8</v>
      </c>
      <c r="E102" s="80">
        <v>245.135</v>
      </c>
      <c r="F102" s="80">
        <v>355</v>
      </c>
      <c r="G102" s="75">
        <v>62</v>
      </c>
      <c r="H102" s="81">
        <v>518.0650000000023</v>
      </c>
      <c r="I102" s="82">
        <f t="shared" si="42"/>
        <v>29112</v>
      </c>
    </row>
    <row r="103" spans="2:9" ht="22.5" customHeight="1">
      <c r="B103" s="78" t="s">
        <v>30</v>
      </c>
      <c r="C103" s="79">
        <v>3802</v>
      </c>
      <c r="D103" s="80">
        <v>54327.8</v>
      </c>
      <c r="E103" s="80">
        <v>1691.50528</v>
      </c>
      <c r="F103" s="80">
        <v>1442</v>
      </c>
      <c r="G103" s="83">
        <v>1130</v>
      </c>
      <c r="H103" s="81">
        <v>4073.694720000002</v>
      </c>
      <c r="I103" s="82">
        <f t="shared" si="42"/>
        <v>66467</v>
      </c>
    </row>
    <row r="104" spans="2:9" ht="22.5" customHeight="1">
      <c r="B104" s="73" t="s">
        <v>31</v>
      </c>
      <c r="C104" s="74">
        <v>312</v>
      </c>
      <c r="D104" s="75">
        <v>11912.2</v>
      </c>
      <c r="E104" s="75">
        <v>208</v>
      </c>
      <c r="F104" s="75">
        <v>208</v>
      </c>
      <c r="G104" s="75">
        <v>88</v>
      </c>
      <c r="H104" s="76">
        <v>692.7999999999993</v>
      </c>
      <c r="I104" s="77">
        <f t="shared" si="42"/>
        <v>13421</v>
      </c>
    </row>
    <row r="105" spans="2:9" ht="22.5" customHeight="1">
      <c r="B105" s="78" t="s">
        <v>32</v>
      </c>
      <c r="C105" s="79">
        <v>363</v>
      </c>
      <c r="D105" s="80">
        <v>27653.7</v>
      </c>
      <c r="E105" s="80">
        <v>470</v>
      </c>
      <c r="F105" s="80">
        <v>572</v>
      </c>
      <c r="G105" s="75">
        <v>163</v>
      </c>
      <c r="H105" s="81">
        <v>2272.3</v>
      </c>
      <c r="I105" s="82">
        <f t="shared" si="42"/>
        <v>31494</v>
      </c>
    </row>
    <row r="106" spans="2:9" ht="22.5" customHeight="1">
      <c r="B106" s="78" t="s">
        <v>33</v>
      </c>
      <c r="C106" s="79">
        <v>675</v>
      </c>
      <c r="D106" s="80">
        <v>39565.9</v>
      </c>
      <c r="E106" s="80">
        <v>678</v>
      </c>
      <c r="F106" s="80">
        <v>780</v>
      </c>
      <c r="G106" s="83">
        <v>251</v>
      </c>
      <c r="H106" s="81">
        <v>2965.1</v>
      </c>
      <c r="I106" s="82">
        <f t="shared" si="42"/>
        <v>44915</v>
      </c>
    </row>
    <row r="107" spans="2:9" ht="22.5" customHeight="1">
      <c r="B107" s="73" t="s">
        <v>34</v>
      </c>
      <c r="C107" s="74">
        <v>183</v>
      </c>
      <c r="D107" s="75">
        <v>5210.4</v>
      </c>
      <c r="E107" s="75">
        <v>143</v>
      </c>
      <c r="F107" s="75">
        <v>133</v>
      </c>
      <c r="G107" s="75">
        <v>20</v>
      </c>
      <c r="H107" s="76">
        <v>316.6</v>
      </c>
      <c r="I107" s="77">
        <f t="shared" si="42"/>
        <v>6006</v>
      </c>
    </row>
    <row r="108" spans="2:9" ht="22.5" customHeight="1">
      <c r="B108" s="73" t="s">
        <v>35</v>
      </c>
      <c r="C108" s="74">
        <v>172</v>
      </c>
      <c r="D108" s="75">
        <v>5383.6</v>
      </c>
      <c r="E108" s="75">
        <v>57</v>
      </c>
      <c r="F108" s="75">
        <v>125</v>
      </c>
      <c r="G108" s="75">
        <v>17</v>
      </c>
      <c r="H108" s="76">
        <v>167.4</v>
      </c>
      <c r="I108" s="77">
        <f t="shared" si="42"/>
        <v>5922</v>
      </c>
    </row>
    <row r="109" spans="2:9" ht="22.5" customHeight="1">
      <c r="B109" s="73" t="s">
        <v>36</v>
      </c>
      <c r="C109" s="74">
        <v>523</v>
      </c>
      <c r="D109" s="75">
        <v>18127.3</v>
      </c>
      <c r="E109" s="75">
        <v>786</v>
      </c>
      <c r="F109" s="75">
        <v>339</v>
      </c>
      <c r="G109" s="75">
        <v>102</v>
      </c>
      <c r="H109" s="76">
        <v>1333.7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8809.4</v>
      </c>
      <c r="E110" s="75">
        <v>177</v>
      </c>
      <c r="F110" s="75">
        <v>124</v>
      </c>
      <c r="G110" s="75">
        <v>13</v>
      </c>
      <c r="H110" s="76">
        <v>346.6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19989</v>
      </c>
      <c r="E111" s="80">
        <v>417</v>
      </c>
      <c r="F111" s="80">
        <v>311</v>
      </c>
      <c r="G111" s="75">
        <v>24</v>
      </c>
      <c r="H111" s="81">
        <v>115</v>
      </c>
      <c r="I111" s="82">
        <f t="shared" si="42"/>
        <v>20870</v>
      </c>
    </row>
    <row r="112" spans="2:9" ht="22.5" customHeight="1">
      <c r="B112" s="78" t="s">
        <v>39</v>
      </c>
      <c r="C112" s="79">
        <v>950</v>
      </c>
      <c r="D112" s="80">
        <v>46891.7</v>
      </c>
      <c r="E112" s="80">
        <v>1580</v>
      </c>
      <c r="F112" s="80">
        <v>1032</v>
      </c>
      <c r="G112" s="83">
        <v>176</v>
      </c>
      <c r="H112" s="81">
        <v>12907.3</v>
      </c>
      <c r="I112" s="82">
        <f t="shared" si="42"/>
        <v>63537</v>
      </c>
    </row>
    <row r="113" spans="2:9" ht="22.5" customHeight="1">
      <c r="B113" s="73" t="s">
        <v>40</v>
      </c>
      <c r="C113" s="74">
        <v>513</v>
      </c>
      <c r="D113" s="75">
        <v>7616.4</v>
      </c>
      <c r="E113" s="75">
        <v>302</v>
      </c>
      <c r="F113" s="75">
        <v>269</v>
      </c>
      <c r="G113" s="75">
        <v>312</v>
      </c>
      <c r="H113" s="76">
        <v>1045.6</v>
      </c>
      <c r="I113" s="77">
        <f t="shared" si="42"/>
        <v>10058</v>
      </c>
    </row>
    <row r="114" spans="2:9" ht="22.5" customHeight="1">
      <c r="B114" s="73" t="s">
        <v>41</v>
      </c>
      <c r="C114" s="74">
        <v>161</v>
      </c>
      <c r="D114" s="75">
        <v>13397.6</v>
      </c>
      <c r="E114" s="75">
        <v>92</v>
      </c>
      <c r="F114" s="75">
        <v>203</v>
      </c>
      <c r="G114" s="75">
        <v>41</v>
      </c>
      <c r="H114" s="76">
        <v>373.4</v>
      </c>
      <c r="I114" s="77">
        <f t="shared" si="42"/>
        <v>14268</v>
      </c>
    </row>
    <row r="115" spans="2:9" ht="22.5" customHeight="1">
      <c r="B115" s="73" t="s">
        <v>42</v>
      </c>
      <c r="C115" s="74">
        <v>1123</v>
      </c>
      <c r="D115" s="75">
        <v>1639.05</v>
      </c>
      <c r="E115" s="75">
        <v>628</v>
      </c>
      <c r="F115" s="75">
        <v>253</v>
      </c>
      <c r="G115" s="75">
        <v>295</v>
      </c>
      <c r="H115" s="76">
        <v>555.95</v>
      </c>
      <c r="I115" s="77">
        <f t="shared" si="42"/>
        <v>4494</v>
      </c>
    </row>
    <row r="116" spans="2:9" ht="22.5" customHeight="1">
      <c r="B116" s="73" t="s">
        <v>43</v>
      </c>
      <c r="C116" s="74">
        <v>193</v>
      </c>
      <c r="D116" s="75">
        <v>6899.1</v>
      </c>
      <c r="E116" s="75">
        <v>232</v>
      </c>
      <c r="F116" s="75">
        <v>221</v>
      </c>
      <c r="G116" s="75">
        <v>53</v>
      </c>
      <c r="H116" s="76">
        <v>813.9</v>
      </c>
      <c r="I116" s="77">
        <f t="shared" si="42"/>
        <v>8412</v>
      </c>
    </row>
    <row r="117" spans="2:9" ht="22.5" customHeight="1">
      <c r="B117" s="78" t="s">
        <v>44</v>
      </c>
      <c r="C117" s="79">
        <v>273</v>
      </c>
      <c r="D117" s="80">
        <v>14480.2</v>
      </c>
      <c r="E117" s="80">
        <v>84</v>
      </c>
      <c r="F117" s="80">
        <v>223</v>
      </c>
      <c r="G117" s="75">
        <v>64</v>
      </c>
      <c r="H117" s="81">
        <v>1018.8</v>
      </c>
      <c r="I117" s="82">
        <f t="shared" si="42"/>
        <v>16143</v>
      </c>
    </row>
    <row r="118" spans="2:9" ht="22.5" customHeight="1">
      <c r="B118" s="78" t="s">
        <v>45</v>
      </c>
      <c r="C118" s="79">
        <v>2263</v>
      </c>
      <c r="D118" s="80">
        <v>44032.35</v>
      </c>
      <c r="E118" s="80">
        <v>1338</v>
      </c>
      <c r="F118" s="80">
        <v>1169</v>
      </c>
      <c r="G118" s="83">
        <v>765</v>
      </c>
      <c r="H118" s="81">
        <v>3807.65</v>
      </c>
      <c r="I118" s="82">
        <f t="shared" si="42"/>
        <v>53375</v>
      </c>
    </row>
    <row r="119" spans="2:9" ht="22.5" customHeight="1">
      <c r="B119" s="73" t="s">
        <v>46</v>
      </c>
      <c r="C119" s="74">
        <v>284</v>
      </c>
      <c r="D119" s="75">
        <v>8189.7</v>
      </c>
      <c r="E119" s="75">
        <v>46</v>
      </c>
      <c r="F119" s="75">
        <v>208</v>
      </c>
      <c r="G119" s="75">
        <v>85</v>
      </c>
      <c r="H119" s="76">
        <v>465.2999999999993</v>
      </c>
      <c r="I119" s="77">
        <f t="shared" si="42"/>
        <v>9278</v>
      </c>
    </row>
    <row r="120" spans="2:9" ht="22.5" customHeight="1">
      <c r="B120" s="73" t="s">
        <v>47</v>
      </c>
      <c r="C120" s="74">
        <v>944</v>
      </c>
      <c r="D120" s="75">
        <v>7182</v>
      </c>
      <c r="E120" s="75">
        <v>173.83781000000002</v>
      </c>
      <c r="F120" s="75">
        <v>309</v>
      </c>
      <c r="G120" s="75">
        <v>253</v>
      </c>
      <c r="H120" s="76">
        <v>1259.162189999999</v>
      </c>
      <c r="I120" s="77">
        <f t="shared" si="42"/>
        <v>10121</v>
      </c>
    </row>
    <row r="121" spans="2:9" ht="22.5" customHeight="1">
      <c r="B121" s="73" t="s">
        <v>48</v>
      </c>
      <c r="C121" s="74">
        <v>397</v>
      </c>
      <c r="D121" s="75">
        <v>9358</v>
      </c>
      <c r="E121" s="75">
        <v>76</v>
      </c>
      <c r="F121" s="75">
        <v>237</v>
      </c>
      <c r="G121" s="75">
        <v>119</v>
      </c>
      <c r="H121" s="76">
        <v>971</v>
      </c>
      <c r="I121" s="77">
        <f t="shared" si="42"/>
        <v>11158</v>
      </c>
    </row>
    <row r="122" spans="2:9" ht="22.5" customHeight="1">
      <c r="B122" s="73" t="s">
        <v>49</v>
      </c>
      <c r="C122" s="74">
        <v>2148</v>
      </c>
      <c r="D122" s="75">
        <v>22860.6</v>
      </c>
      <c r="E122" s="75">
        <v>763</v>
      </c>
      <c r="F122" s="75">
        <v>560</v>
      </c>
      <c r="G122" s="75">
        <v>302</v>
      </c>
      <c r="H122" s="76">
        <v>1174.4</v>
      </c>
      <c r="I122" s="77">
        <f t="shared" si="42"/>
        <v>27808</v>
      </c>
    </row>
    <row r="123" spans="2:9" ht="22.5" customHeight="1">
      <c r="B123" s="73" t="s">
        <v>50</v>
      </c>
      <c r="C123" s="74">
        <v>521</v>
      </c>
      <c r="D123" s="75">
        <v>21270.4</v>
      </c>
      <c r="E123" s="75">
        <v>388</v>
      </c>
      <c r="F123" s="75">
        <v>447</v>
      </c>
      <c r="G123" s="75">
        <v>106</v>
      </c>
      <c r="H123" s="76">
        <v>918.5999999999985</v>
      </c>
      <c r="I123" s="77">
        <f t="shared" si="42"/>
        <v>23651</v>
      </c>
    </row>
    <row r="124" spans="2:9" ht="22.5" customHeight="1">
      <c r="B124" s="73" t="s">
        <v>51</v>
      </c>
      <c r="C124" s="74">
        <v>267</v>
      </c>
      <c r="D124" s="75">
        <v>9136.2</v>
      </c>
      <c r="E124" s="75">
        <v>190</v>
      </c>
      <c r="F124" s="75">
        <v>161</v>
      </c>
      <c r="G124" s="75">
        <v>38</v>
      </c>
      <c r="H124" s="76">
        <v>248.79999999999927</v>
      </c>
      <c r="I124" s="77">
        <f t="shared" si="42"/>
        <v>10041</v>
      </c>
    </row>
    <row r="125" spans="2:9" ht="22.5" customHeight="1">
      <c r="B125" s="73" t="s">
        <v>52</v>
      </c>
      <c r="C125" s="74">
        <v>242</v>
      </c>
      <c r="D125" s="75">
        <v>11935.7</v>
      </c>
      <c r="E125" s="75">
        <v>108</v>
      </c>
      <c r="F125" s="75">
        <v>289</v>
      </c>
      <c r="G125" s="75">
        <v>44</v>
      </c>
      <c r="H125" s="76">
        <v>528.2999999999993</v>
      </c>
      <c r="I125" s="77">
        <f t="shared" si="42"/>
        <v>13147</v>
      </c>
    </row>
    <row r="126" spans="2:9" ht="22.5" customHeight="1">
      <c r="B126" s="73" t="s">
        <v>53</v>
      </c>
      <c r="C126" s="74">
        <v>252</v>
      </c>
      <c r="D126" s="75">
        <v>5650.1</v>
      </c>
      <c r="E126" s="75">
        <v>55</v>
      </c>
      <c r="F126" s="75">
        <v>154</v>
      </c>
      <c r="G126" s="75">
        <v>79</v>
      </c>
      <c r="H126" s="76">
        <v>484.9</v>
      </c>
      <c r="I126" s="77">
        <f t="shared" si="42"/>
        <v>6675</v>
      </c>
    </row>
    <row r="127" spans="2:9" ht="22.5" customHeight="1">
      <c r="B127" s="73" t="s">
        <v>54</v>
      </c>
      <c r="C127" s="74">
        <v>239</v>
      </c>
      <c r="D127" s="75">
        <v>9298</v>
      </c>
      <c r="E127" s="75">
        <v>185</v>
      </c>
      <c r="F127" s="75">
        <v>192</v>
      </c>
      <c r="G127" s="75">
        <v>38</v>
      </c>
      <c r="H127" s="76">
        <v>664</v>
      </c>
      <c r="I127" s="77">
        <f t="shared" si="42"/>
        <v>10616</v>
      </c>
    </row>
    <row r="128" spans="2:9" ht="22.5" customHeight="1">
      <c r="B128" s="78" t="s">
        <v>55</v>
      </c>
      <c r="C128" s="79">
        <v>317</v>
      </c>
      <c r="D128" s="80">
        <v>2922.4</v>
      </c>
      <c r="E128" s="80">
        <v>275.877</v>
      </c>
      <c r="F128" s="80">
        <v>130</v>
      </c>
      <c r="G128" s="75">
        <v>108</v>
      </c>
      <c r="H128" s="81">
        <v>734.723</v>
      </c>
      <c r="I128" s="82">
        <f t="shared" si="42"/>
        <v>4488</v>
      </c>
    </row>
    <row r="129" spans="2:9" ht="22.5" customHeight="1">
      <c r="B129" s="78" t="s">
        <v>56</v>
      </c>
      <c r="C129" s="79">
        <v>5611</v>
      </c>
      <c r="D129" s="80">
        <v>107803.1</v>
      </c>
      <c r="E129" s="80">
        <v>2260.71481</v>
      </c>
      <c r="F129" s="80">
        <v>2687</v>
      </c>
      <c r="G129" s="83">
        <v>1172</v>
      </c>
      <c r="H129" s="81">
        <v>7449.1851899999965</v>
      </c>
      <c r="I129" s="82">
        <f t="shared" si="42"/>
        <v>126983</v>
      </c>
    </row>
    <row r="130" spans="2:9" ht="22.5" customHeight="1">
      <c r="B130" s="73" t="s">
        <v>57</v>
      </c>
      <c r="C130" s="74">
        <v>202</v>
      </c>
      <c r="D130" s="75">
        <v>6259</v>
      </c>
      <c r="E130" s="75">
        <v>125.97705</v>
      </c>
      <c r="F130" s="75">
        <v>179</v>
      </c>
      <c r="G130" s="75">
        <v>76</v>
      </c>
      <c r="H130" s="76">
        <v>742.0229499999996</v>
      </c>
      <c r="I130" s="77">
        <f t="shared" si="42"/>
        <v>7584</v>
      </c>
    </row>
    <row r="131" spans="2:9" ht="22.5" customHeight="1">
      <c r="B131" s="73" t="s">
        <v>58</v>
      </c>
      <c r="C131" s="74">
        <v>274</v>
      </c>
      <c r="D131" s="75">
        <v>18249.1</v>
      </c>
      <c r="E131" s="75">
        <v>723.56</v>
      </c>
      <c r="F131" s="75">
        <v>296</v>
      </c>
      <c r="G131" s="75">
        <v>79</v>
      </c>
      <c r="H131" s="76">
        <v>310.34</v>
      </c>
      <c r="I131" s="77">
        <f t="shared" si="42"/>
        <v>19932</v>
      </c>
    </row>
    <row r="132" spans="2:9" ht="22.5" customHeight="1">
      <c r="B132" s="73" t="s">
        <v>59</v>
      </c>
      <c r="C132" s="74">
        <v>699</v>
      </c>
      <c r="D132" s="75">
        <v>8468</v>
      </c>
      <c r="E132" s="75">
        <v>139.06362</v>
      </c>
      <c r="F132" s="75">
        <v>258</v>
      </c>
      <c r="G132" s="75">
        <v>168</v>
      </c>
      <c r="H132" s="76">
        <v>1521.9363799999992</v>
      </c>
      <c r="I132" s="77">
        <f t="shared" si="42"/>
        <v>11254</v>
      </c>
    </row>
    <row r="133" spans="2:9" ht="22.5" customHeight="1">
      <c r="B133" s="73" t="s">
        <v>60</v>
      </c>
      <c r="C133" s="74">
        <v>532</v>
      </c>
      <c r="D133" s="75">
        <v>8182</v>
      </c>
      <c r="E133" s="75">
        <v>275</v>
      </c>
      <c r="F133" s="75">
        <v>273</v>
      </c>
      <c r="G133" s="75">
        <v>99</v>
      </c>
      <c r="H133" s="76">
        <v>943</v>
      </c>
      <c r="I133" s="77">
        <f t="shared" si="42"/>
        <v>10304</v>
      </c>
    </row>
    <row r="134" spans="2:9" ht="22.5" customHeight="1">
      <c r="B134" s="73" t="s">
        <v>61</v>
      </c>
      <c r="C134" s="74">
        <v>320</v>
      </c>
      <c r="D134" s="75">
        <v>14839.4</v>
      </c>
      <c r="E134" s="75">
        <v>503</v>
      </c>
      <c r="F134" s="75">
        <v>230</v>
      </c>
      <c r="G134" s="75">
        <v>72</v>
      </c>
      <c r="H134" s="76">
        <v>501.6</v>
      </c>
      <c r="I134" s="77">
        <f t="shared" si="42"/>
        <v>16466</v>
      </c>
    </row>
    <row r="135" spans="2:9" ht="22.5" customHeight="1">
      <c r="B135" s="73" t="s">
        <v>62</v>
      </c>
      <c r="C135" s="74">
        <v>421</v>
      </c>
      <c r="D135" s="75">
        <v>22452.4</v>
      </c>
      <c r="E135" s="75">
        <v>859</v>
      </c>
      <c r="F135" s="75">
        <v>326</v>
      </c>
      <c r="G135" s="75">
        <v>97</v>
      </c>
      <c r="H135" s="76">
        <v>644.5999999999985</v>
      </c>
      <c r="I135" s="77">
        <f t="shared" si="42"/>
        <v>24800</v>
      </c>
    </row>
    <row r="136" spans="2:9" ht="22.5" customHeight="1">
      <c r="B136" s="78" t="s">
        <v>63</v>
      </c>
      <c r="C136" s="79">
        <v>373</v>
      </c>
      <c r="D136" s="80">
        <v>7441.5</v>
      </c>
      <c r="E136" s="80">
        <v>146.696</v>
      </c>
      <c r="F136" s="80">
        <v>189</v>
      </c>
      <c r="G136" s="75">
        <v>57</v>
      </c>
      <c r="H136" s="81">
        <v>327.8040000000001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2821</v>
      </c>
      <c r="D137" s="71">
        <v>85891.4</v>
      </c>
      <c r="E137" s="71">
        <v>2772.2966699999997</v>
      </c>
      <c r="F137" s="71">
        <v>1751</v>
      </c>
      <c r="G137" s="84">
        <v>648</v>
      </c>
      <c r="H137" s="72">
        <v>4991.303329999998</v>
      </c>
      <c r="I137" s="85">
        <f t="shared" si="42"/>
        <v>98874.99999999999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106">
      <selection activeCell="G88" sqref="G88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106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29540</v>
      </c>
      <c r="D6" s="38">
        <f t="shared" si="0"/>
        <v>592783.69</v>
      </c>
      <c r="E6" s="38">
        <f t="shared" si="0"/>
        <v>16554.38391</v>
      </c>
      <c r="F6" s="38">
        <f t="shared" si="0"/>
        <v>15754</v>
      </c>
      <c r="G6" s="38">
        <f t="shared" si="0"/>
        <v>11139</v>
      </c>
      <c r="H6" s="39">
        <f t="shared" si="0"/>
        <v>44698.92608999999</v>
      </c>
      <c r="I6" s="40">
        <f>+SUM(C6:H6)</f>
        <v>710469.9999999999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722</v>
      </c>
      <c r="D7" s="42">
        <f t="shared" si="1"/>
        <v>21592</v>
      </c>
      <c r="E7" s="42">
        <f t="shared" si="1"/>
        <v>280.144</v>
      </c>
      <c r="F7" s="42">
        <f t="shared" si="1"/>
        <v>314</v>
      </c>
      <c r="G7" s="42">
        <f t="shared" si="1"/>
        <v>310</v>
      </c>
      <c r="H7" s="43">
        <f t="shared" si="1"/>
        <v>1602.8559999999998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210</v>
      </c>
      <c r="D8" s="46">
        <f t="shared" si="2"/>
        <v>6322</v>
      </c>
      <c r="E8" s="46">
        <f t="shared" si="2"/>
        <v>128</v>
      </c>
      <c r="F8" s="46">
        <f t="shared" si="2"/>
        <v>148</v>
      </c>
      <c r="G8" s="46">
        <f t="shared" si="2"/>
        <v>70</v>
      </c>
      <c r="H8" s="47">
        <f t="shared" si="2"/>
        <v>531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932</v>
      </c>
      <c r="D9" s="51">
        <f t="shared" si="3"/>
        <v>27914</v>
      </c>
      <c r="E9" s="51">
        <f t="shared" si="3"/>
        <v>408.144</v>
      </c>
      <c r="F9" s="51">
        <f t="shared" si="3"/>
        <v>462</v>
      </c>
      <c r="G9" s="51">
        <f t="shared" si="3"/>
        <v>380</v>
      </c>
      <c r="H9" s="52">
        <f t="shared" si="3"/>
        <v>2133.8559999999998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177</v>
      </c>
      <c r="D10" s="55">
        <f t="shared" si="4"/>
        <v>2157.5</v>
      </c>
      <c r="E10" s="55">
        <f t="shared" si="4"/>
        <v>52</v>
      </c>
      <c r="F10" s="55">
        <f t="shared" si="4"/>
        <v>73</v>
      </c>
      <c r="G10" s="55">
        <f t="shared" si="4"/>
        <v>76</v>
      </c>
      <c r="H10" s="56">
        <f t="shared" si="4"/>
        <v>296.5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137</v>
      </c>
      <c r="D11" s="59">
        <f t="shared" si="4"/>
        <v>310.04</v>
      </c>
      <c r="E11" s="59">
        <f t="shared" si="4"/>
        <v>52.695910000000005</v>
      </c>
      <c r="F11" s="59">
        <f t="shared" si="4"/>
        <v>41</v>
      </c>
      <c r="G11" s="59">
        <f t="shared" si="4"/>
        <v>75</v>
      </c>
      <c r="H11" s="60">
        <f t="shared" si="4"/>
        <v>40.2640899999999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300</v>
      </c>
      <c r="D12" s="59">
        <f t="shared" si="4"/>
        <v>4187.2</v>
      </c>
      <c r="E12" s="59">
        <f t="shared" si="4"/>
        <v>186.046</v>
      </c>
      <c r="F12" s="59">
        <f t="shared" si="4"/>
        <v>111</v>
      </c>
      <c r="G12" s="59">
        <f t="shared" si="4"/>
        <v>55</v>
      </c>
      <c r="H12" s="60">
        <f t="shared" si="4"/>
        <v>463.7539999999999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231</v>
      </c>
      <c r="D13" s="59">
        <f t="shared" si="4"/>
        <v>18559</v>
      </c>
      <c r="E13" s="59">
        <f t="shared" si="4"/>
        <v>486</v>
      </c>
      <c r="F13" s="59">
        <f t="shared" si="4"/>
        <v>285</v>
      </c>
      <c r="G13" s="59">
        <f t="shared" si="4"/>
        <v>37</v>
      </c>
      <c r="H13" s="60">
        <f t="shared" si="4"/>
        <v>20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15809.1</v>
      </c>
      <c r="E14" s="46">
        <f t="shared" si="4"/>
        <v>407</v>
      </c>
      <c r="F14" s="46">
        <f t="shared" si="4"/>
        <v>221</v>
      </c>
      <c r="G14" s="46">
        <f t="shared" si="4"/>
        <v>31</v>
      </c>
      <c r="H14" s="47">
        <f t="shared" si="4"/>
        <v>17.900000000001455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911</v>
      </c>
      <c r="D15" s="51">
        <f t="shared" si="5"/>
        <v>41022.84</v>
      </c>
      <c r="E15" s="51">
        <f t="shared" si="5"/>
        <v>1183.74191</v>
      </c>
      <c r="F15" s="51">
        <f t="shared" si="5"/>
        <v>731</v>
      </c>
      <c r="G15" s="51">
        <f t="shared" si="5"/>
        <v>274</v>
      </c>
      <c r="H15" s="52">
        <f t="shared" si="5"/>
        <v>838.4180900000013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1106</v>
      </c>
      <c r="D16" s="55">
        <f t="shared" si="6"/>
        <v>27771.6</v>
      </c>
      <c r="E16" s="55">
        <f t="shared" si="6"/>
        <v>701.3243</v>
      </c>
      <c r="F16" s="55">
        <f t="shared" si="6"/>
        <v>490</v>
      </c>
      <c r="G16" s="55">
        <f t="shared" si="6"/>
        <v>332</v>
      </c>
      <c r="H16" s="56">
        <f t="shared" si="6"/>
        <v>1333.0757000000012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326</v>
      </c>
      <c r="D17" s="46">
        <f t="shared" si="7"/>
        <v>2809</v>
      </c>
      <c r="E17" s="46">
        <f t="shared" si="7"/>
        <v>83.43814</v>
      </c>
      <c r="F17" s="46">
        <f t="shared" si="7"/>
        <v>115</v>
      </c>
      <c r="G17" s="46">
        <f t="shared" si="7"/>
        <v>78</v>
      </c>
      <c r="H17" s="47">
        <f t="shared" si="7"/>
        <v>551.5618599999998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1432</v>
      </c>
      <c r="D18" s="51">
        <f t="shared" si="8"/>
        <v>30580.6</v>
      </c>
      <c r="E18" s="51">
        <f t="shared" si="8"/>
        <v>784.76244</v>
      </c>
      <c r="F18" s="51">
        <f t="shared" si="8"/>
        <v>605</v>
      </c>
      <c r="G18" s="51">
        <f t="shared" si="8"/>
        <v>410</v>
      </c>
      <c r="H18" s="52">
        <f t="shared" si="8"/>
        <v>1884.637560000001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2698</v>
      </c>
      <c r="D19" s="55">
        <f t="shared" si="9"/>
        <v>6068</v>
      </c>
      <c r="E19" s="55">
        <f t="shared" si="9"/>
        <v>564.3</v>
      </c>
      <c r="F19" s="55">
        <f t="shared" si="9"/>
        <v>679</v>
      </c>
      <c r="G19" s="55">
        <f t="shared" si="9"/>
        <v>840</v>
      </c>
      <c r="H19" s="56">
        <f t="shared" si="9"/>
        <v>1685.7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9</v>
      </c>
      <c r="F20" s="59">
        <f t="shared" si="11"/>
        <v>24</v>
      </c>
      <c r="G20" s="59">
        <f t="shared" si="11"/>
        <v>60</v>
      </c>
      <c r="H20" s="60">
        <f t="shared" si="11"/>
        <v>39.28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744</v>
      </c>
      <c r="D21" s="59">
        <f t="shared" si="11"/>
        <v>3931</v>
      </c>
      <c r="E21" s="59">
        <f t="shared" si="11"/>
        <v>319.0884</v>
      </c>
      <c r="F21" s="59">
        <f t="shared" si="11"/>
        <v>211</v>
      </c>
      <c r="G21" s="59">
        <f t="shared" si="11"/>
        <v>143</v>
      </c>
      <c r="H21" s="60">
        <f t="shared" si="11"/>
        <v>540.9116000000004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1084</v>
      </c>
      <c r="D22" s="59">
        <f t="shared" si="11"/>
        <v>8251.2</v>
      </c>
      <c r="E22" s="59">
        <f t="shared" si="11"/>
        <v>216.0046</v>
      </c>
      <c r="F22" s="59">
        <f t="shared" si="11"/>
        <v>354</v>
      </c>
      <c r="G22" s="59">
        <f t="shared" si="11"/>
        <v>352</v>
      </c>
      <c r="H22" s="60">
        <f t="shared" si="11"/>
        <v>1388.795399999999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827</v>
      </c>
      <c r="D23" s="59">
        <f t="shared" si="11"/>
        <v>434.35</v>
      </c>
      <c r="E23" s="59">
        <f t="shared" si="11"/>
        <v>359.37028000000004</v>
      </c>
      <c r="F23" s="59">
        <f t="shared" si="11"/>
        <v>174</v>
      </c>
      <c r="G23" s="59">
        <f t="shared" si="11"/>
        <v>262</v>
      </c>
      <c r="H23" s="60">
        <f t="shared" si="11"/>
        <v>233.27972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263</v>
      </c>
      <c r="D24" s="59">
        <f t="shared" si="11"/>
        <v>2822</v>
      </c>
      <c r="E24" s="59">
        <f t="shared" si="11"/>
        <v>351</v>
      </c>
      <c r="F24" s="59">
        <f t="shared" si="11"/>
        <v>107</v>
      </c>
      <c r="G24" s="59">
        <f t="shared" si="11"/>
        <v>90</v>
      </c>
      <c r="H24" s="60">
        <f t="shared" si="11"/>
        <v>271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437</v>
      </c>
      <c r="D25" s="59">
        <f t="shared" si="11"/>
        <v>11209.5</v>
      </c>
      <c r="E25" s="59">
        <f t="shared" si="11"/>
        <v>126</v>
      </c>
      <c r="F25" s="59">
        <f t="shared" si="11"/>
        <v>234</v>
      </c>
      <c r="G25" s="59">
        <f t="shared" si="11"/>
        <v>117</v>
      </c>
      <c r="H25" s="60">
        <f t="shared" si="11"/>
        <v>913.5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66.01859999999999</v>
      </c>
      <c r="F26" s="59">
        <f t="shared" si="11"/>
        <v>40</v>
      </c>
      <c r="G26" s="59">
        <f t="shared" si="11"/>
        <v>44</v>
      </c>
      <c r="H26" s="60">
        <f t="shared" si="11"/>
        <v>124.75139999999999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258</v>
      </c>
      <c r="D27" s="46">
        <f t="shared" si="11"/>
        <v>27672.8</v>
      </c>
      <c r="E27" s="46">
        <f t="shared" si="11"/>
        <v>245.135</v>
      </c>
      <c r="F27" s="46">
        <f t="shared" si="11"/>
        <v>358</v>
      </c>
      <c r="G27" s="46">
        <f t="shared" si="11"/>
        <v>62</v>
      </c>
      <c r="H27" s="47">
        <f t="shared" si="11"/>
        <v>516.0650000000023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6486</v>
      </c>
      <c r="D28" s="64">
        <f t="shared" si="12"/>
        <v>60395.8</v>
      </c>
      <c r="E28" s="64">
        <f t="shared" si="12"/>
        <v>2255.9168799999998</v>
      </c>
      <c r="F28" s="64">
        <f t="shared" si="12"/>
        <v>2181</v>
      </c>
      <c r="G28" s="64">
        <f t="shared" si="12"/>
        <v>1970</v>
      </c>
      <c r="H28" s="65">
        <f t="shared" si="12"/>
        <v>5713.283120000002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305</v>
      </c>
      <c r="D29" s="55">
        <f t="shared" si="13"/>
        <v>11908.2</v>
      </c>
      <c r="E29" s="55">
        <f t="shared" si="13"/>
        <v>208</v>
      </c>
      <c r="F29" s="55">
        <f t="shared" si="13"/>
        <v>210</v>
      </c>
      <c r="G29" s="55">
        <f t="shared" si="13"/>
        <v>88</v>
      </c>
      <c r="H29" s="56">
        <f t="shared" si="13"/>
        <v>701.7999999999993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355</v>
      </c>
      <c r="D30" s="59">
        <f t="shared" si="13"/>
        <v>27664</v>
      </c>
      <c r="E30" s="59">
        <f t="shared" si="13"/>
        <v>471</v>
      </c>
      <c r="F30" s="59">
        <f t="shared" si="13"/>
        <v>543</v>
      </c>
      <c r="G30" s="59">
        <f t="shared" si="13"/>
        <v>163</v>
      </c>
      <c r="H30" s="60">
        <f t="shared" si="13"/>
        <v>2298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523</v>
      </c>
      <c r="D31" s="59">
        <f t="shared" si="14"/>
        <v>18140.4</v>
      </c>
      <c r="E31" s="59">
        <f t="shared" si="14"/>
        <v>786</v>
      </c>
      <c r="F31" s="59">
        <f t="shared" si="14"/>
        <v>344</v>
      </c>
      <c r="G31" s="59">
        <f t="shared" si="14"/>
        <v>102</v>
      </c>
      <c r="H31" s="60">
        <f t="shared" si="14"/>
        <v>1315.6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8829.8</v>
      </c>
      <c r="E32" s="59">
        <f t="shared" si="14"/>
        <v>177</v>
      </c>
      <c r="F32" s="59">
        <f t="shared" si="14"/>
        <v>125</v>
      </c>
      <c r="G32" s="59">
        <f t="shared" si="14"/>
        <v>13</v>
      </c>
      <c r="H32" s="60">
        <f t="shared" si="14"/>
        <v>325.2000000000007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19984</v>
      </c>
      <c r="E33" s="46">
        <f t="shared" si="14"/>
        <v>417</v>
      </c>
      <c r="F33" s="46">
        <f t="shared" si="14"/>
        <v>313</v>
      </c>
      <c r="G33" s="46">
        <f t="shared" si="14"/>
        <v>24</v>
      </c>
      <c r="H33" s="47">
        <f t="shared" si="14"/>
        <v>118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1255</v>
      </c>
      <c r="D34" s="64">
        <f t="shared" si="15"/>
        <v>86526.4</v>
      </c>
      <c r="E34" s="64">
        <f t="shared" si="15"/>
        <v>2059</v>
      </c>
      <c r="F34" s="64">
        <f t="shared" si="15"/>
        <v>1535</v>
      </c>
      <c r="G34" s="64">
        <f t="shared" si="15"/>
        <v>390</v>
      </c>
      <c r="H34" s="65">
        <f t="shared" si="15"/>
        <v>4758.6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1249</v>
      </c>
      <c r="D35" s="55">
        <f t="shared" si="16"/>
        <v>5381.4</v>
      </c>
      <c r="E35" s="55">
        <f t="shared" si="16"/>
        <v>388.4089</v>
      </c>
      <c r="F35" s="55">
        <f t="shared" si="16"/>
        <v>1344</v>
      </c>
      <c r="G35" s="55">
        <f t="shared" si="16"/>
        <v>2909</v>
      </c>
      <c r="H35" s="56">
        <f t="shared" si="16"/>
        <v>3223.1911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179</v>
      </c>
      <c r="D36" s="59">
        <f t="shared" si="17"/>
        <v>5210.4</v>
      </c>
      <c r="E36" s="59">
        <f t="shared" si="17"/>
        <v>143</v>
      </c>
      <c r="F36" s="59">
        <f t="shared" si="17"/>
        <v>134</v>
      </c>
      <c r="G36" s="59">
        <f t="shared" si="17"/>
        <v>20</v>
      </c>
      <c r="H36" s="60">
        <f t="shared" si="17"/>
        <v>319.6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175</v>
      </c>
      <c r="D37" s="46">
        <f t="shared" si="17"/>
        <v>5384</v>
      </c>
      <c r="E37" s="46">
        <f t="shared" si="17"/>
        <v>57</v>
      </c>
      <c r="F37" s="46">
        <f t="shared" si="17"/>
        <v>125</v>
      </c>
      <c r="G37" s="46">
        <f t="shared" si="17"/>
        <v>17</v>
      </c>
      <c r="H37" s="47">
        <f t="shared" si="17"/>
        <v>164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1603</v>
      </c>
      <c r="D38" s="64">
        <f t="shared" si="18"/>
        <v>15975.8</v>
      </c>
      <c r="E38" s="64">
        <f t="shared" si="18"/>
        <v>588.4089</v>
      </c>
      <c r="F38" s="64">
        <f t="shared" si="18"/>
        <v>1603</v>
      </c>
      <c r="G38" s="64">
        <f t="shared" si="18"/>
        <v>2946</v>
      </c>
      <c r="H38" s="65">
        <f t="shared" si="18"/>
        <v>3706.7911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1587</v>
      </c>
      <c r="D39" s="55">
        <f t="shared" si="19"/>
        <v>5113.4</v>
      </c>
      <c r="E39" s="55">
        <f t="shared" si="19"/>
        <v>306.41700000000003</v>
      </c>
      <c r="F39" s="55">
        <f t="shared" si="19"/>
        <v>553</v>
      </c>
      <c r="G39" s="55">
        <f t="shared" si="19"/>
        <v>444</v>
      </c>
      <c r="H39" s="56">
        <f t="shared" si="19"/>
        <v>1155.183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508</v>
      </c>
      <c r="D40" s="59">
        <f t="shared" si="21"/>
        <v>7616.6</v>
      </c>
      <c r="E40" s="59">
        <f t="shared" si="21"/>
        <v>304</v>
      </c>
      <c r="F40" s="59">
        <f t="shared" si="21"/>
        <v>265</v>
      </c>
      <c r="G40" s="59">
        <f t="shared" si="21"/>
        <v>312</v>
      </c>
      <c r="H40" s="60">
        <f t="shared" si="21"/>
        <v>1052.4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158</v>
      </c>
      <c r="D41" s="59">
        <f t="shared" si="21"/>
        <v>13397.6</v>
      </c>
      <c r="E41" s="59">
        <f t="shared" si="21"/>
        <v>92</v>
      </c>
      <c r="F41" s="59">
        <f t="shared" si="21"/>
        <v>213</v>
      </c>
      <c r="G41" s="59">
        <f t="shared" si="21"/>
        <v>41</v>
      </c>
      <c r="H41" s="60">
        <f t="shared" si="21"/>
        <v>366.4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1120</v>
      </c>
      <c r="D42" s="59">
        <f t="shared" si="21"/>
        <v>1639.05</v>
      </c>
      <c r="E42" s="59">
        <f t="shared" si="21"/>
        <v>628.1635</v>
      </c>
      <c r="F42" s="59">
        <f t="shared" si="21"/>
        <v>257</v>
      </c>
      <c r="G42" s="59">
        <f t="shared" si="21"/>
        <v>295</v>
      </c>
      <c r="H42" s="60">
        <f t="shared" si="21"/>
        <v>554.7864999999997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189</v>
      </c>
      <c r="D43" s="59">
        <f t="shared" si="21"/>
        <v>6899.1</v>
      </c>
      <c r="E43" s="59">
        <f t="shared" si="21"/>
        <v>232.01049999999998</v>
      </c>
      <c r="F43" s="59">
        <f t="shared" si="21"/>
        <v>224</v>
      </c>
      <c r="G43" s="59">
        <f t="shared" si="21"/>
        <v>53</v>
      </c>
      <c r="H43" s="60">
        <f t="shared" si="21"/>
        <v>814.8894999999993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273</v>
      </c>
      <c r="D44" s="59">
        <f t="shared" si="21"/>
        <v>14480.2</v>
      </c>
      <c r="E44" s="59">
        <f t="shared" si="21"/>
        <v>84</v>
      </c>
      <c r="F44" s="59">
        <f t="shared" si="21"/>
        <v>231</v>
      </c>
      <c r="G44" s="59">
        <f t="shared" si="21"/>
        <v>64</v>
      </c>
      <c r="H44" s="60">
        <f t="shared" si="21"/>
        <v>1010.8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938</v>
      </c>
      <c r="D45" s="59">
        <f t="shared" si="22"/>
        <v>7182</v>
      </c>
      <c r="E45" s="59">
        <f t="shared" si="22"/>
        <v>173.83781000000002</v>
      </c>
      <c r="F45" s="59">
        <f t="shared" si="22"/>
        <v>312</v>
      </c>
      <c r="G45" s="59">
        <f t="shared" si="22"/>
        <v>253</v>
      </c>
      <c r="H45" s="60">
        <f t="shared" si="22"/>
        <v>1262.162189999999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392</v>
      </c>
      <c r="D46" s="59">
        <f t="shared" si="22"/>
        <v>9358</v>
      </c>
      <c r="E46" s="59">
        <f t="shared" si="22"/>
        <v>76</v>
      </c>
      <c r="F46" s="59">
        <f t="shared" si="22"/>
        <v>239</v>
      </c>
      <c r="G46" s="59">
        <f t="shared" si="22"/>
        <v>119</v>
      </c>
      <c r="H46" s="60">
        <f t="shared" si="22"/>
        <v>974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238</v>
      </c>
      <c r="D47" s="59">
        <f t="shared" si="23"/>
        <v>9298</v>
      </c>
      <c r="E47" s="59">
        <f t="shared" si="23"/>
        <v>185</v>
      </c>
      <c r="F47" s="59">
        <f t="shared" si="23"/>
        <v>198</v>
      </c>
      <c r="G47" s="59">
        <f t="shared" si="23"/>
        <v>38</v>
      </c>
      <c r="H47" s="60">
        <f t="shared" si="23"/>
        <v>659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314</v>
      </c>
      <c r="D48" s="46">
        <f t="shared" si="23"/>
        <v>2922.6</v>
      </c>
      <c r="E48" s="46">
        <f t="shared" si="23"/>
        <v>275.877</v>
      </c>
      <c r="F48" s="46">
        <f t="shared" si="23"/>
        <v>134</v>
      </c>
      <c r="G48" s="46">
        <f t="shared" si="23"/>
        <v>108</v>
      </c>
      <c r="H48" s="47">
        <f t="shared" si="23"/>
        <v>733.5230000000001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5717</v>
      </c>
      <c r="D49" s="64">
        <f t="shared" si="24"/>
        <v>77906.55</v>
      </c>
      <c r="E49" s="64">
        <f t="shared" si="24"/>
        <v>2357.30581</v>
      </c>
      <c r="F49" s="64">
        <f t="shared" si="24"/>
        <v>2626</v>
      </c>
      <c r="G49" s="64">
        <f t="shared" si="24"/>
        <v>1727</v>
      </c>
      <c r="H49" s="65">
        <f t="shared" si="24"/>
        <v>8583.144189999999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882</v>
      </c>
      <c r="D50" s="55">
        <f t="shared" si="25"/>
        <v>9972.4</v>
      </c>
      <c r="E50" s="55">
        <f t="shared" si="25"/>
        <v>170.1388</v>
      </c>
      <c r="F50" s="55">
        <f t="shared" si="25"/>
        <v>383</v>
      </c>
      <c r="G50" s="55">
        <f t="shared" si="25"/>
        <v>398</v>
      </c>
      <c r="H50" s="56">
        <f t="shared" si="25"/>
        <v>1740.4611999999997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281</v>
      </c>
      <c r="D51" s="59">
        <f t="shared" si="26"/>
        <v>8189.7</v>
      </c>
      <c r="E51" s="59">
        <f t="shared" si="26"/>
        <v>46</v>
      </c>
      <c r="F51" s="59">
        <f t="shared" si="26"/>
        <v>208</v>
      </c>
      <c r="G51" s="59">
        <f t="shared" si="26"/>
        <v>85</v>
      </c>
      <c r="H51" s="60">
        <f t="shared" si="26"/>
        <v>468.2999999999993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250</v>
      </c>
      <c r="D52" s="46">
        <f t="shared" si="27"/>
        <v>5650.1</v>
      </c>
      <c r="E52" s="46">
        <f t="shared" si="27"/>
        <v>55</v>
      </c>
      <c r="F52" s="46">
        <f t="shared" si="27"/>
        <v>157</v>
      </c>
      <c r="G52" s="46">
        <f t="shared" si="27"/>
        <v>79</v>
      </c>
      <c r="H52" s="47">
        <f t="shared" si="27"/>
        <v>483.9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1413</v>
      </c>
      <c r="D53" s="64">
        <f t="shared" si="28"/>
        <v>23812.199999999997</v>
      </c>
      <c r="E53" s="64">
        <f t="shared" si="28"/>
        <v>271.1388</v>
      </c>
      <c r="F53" s="64">
        <f t="shared" si="28"/>
        <v>748</v>
      </c>
      <c r="G53" s="64">
        <f t="shared" si="28"/>
        <v>562</v>
      </c>
      <c r="H53" s="65">
        <f t="shared" si="28"/>
        <v>2692.661199999999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1829</v>
      </c>
      <c r="D54" s="55">
        <f t="shared" si="29"/>
        <v>31005.4</v>
      </c>
      <c r="E54" s="55">
        <f t="shared" si="29"/>
        <v>1306.4477</v>
      </c>
      <c r="F54" s="55">
        <f t="shared" si="29"/>
        <v>839</v>
      </c>
      <c r="G54" s="55">
        <f t="shared" si="29"/>
        <v>588</v>
      </c>
      <c r="H54" s="56">
        <f t="shared" si="29"/>
        <v>2882.1523000000016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2137</v>
      </c>
      <c r="D55" s="59">
        <f t="shared" si="31"/>
        <v>22860.7</v>
      </c>
      <c r="E55" s="59">
        <f t="shared" si="31"/>
        <v>767.3126</v>
      </c>
      <c r="F55" s="59">
        <f t="shared" si="31"/>
        <v>558</v>
      </c>
      <c r="G55" s="59">
        <f t="shared" si="31"/>
        <v>302</v>
      </c>
      <c r="H55" s="60">
        <f t="shared" si="31"/>
        <v>1182.9874000000018</v>
      </c>
      <c r="I55" s="61">
        <f t="shared" si="30"/>
        <v>27808.000000000004</v>
      </c>
    </row>
    <row r="56" spans="2:9" ht="22.5" customHeight="1">
      <c r="B56" s="58" t="s">
        <v>50</v>
      </c>
      <c r="C56" s="58">
        <f t="shared" si="31"/>
        <v>521</v>
      </c>
      <c r="D56" s="59">
        <f t="shared" si="31"/>
        <v>21270.4</v>
      </c>
      <c r="E56" s="59">
        <f t="shared" si="31"/>
        <v>388</v>
      </c>
      <c r="F56" s="59">
        <f t="shared" si="31"/>
        <v>464</v>
      </c>
      <c r="G56" s="59">
        <f t="shared" si="31"/>
        <v>106</v>
      </c>
      <c r="H56" s="60">
        <f t="shared" si="31"/>
        <v>901.5999999999985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266</v>
      </c>
      <c r="D57" s="59">
        <f t="shared" si="31"/>
        <v>9136.2</v>
      </c>
      <c r="E57" s="59">
        <f t="shared" si="31"/>
        <v>191</v>
      </c>
      <c r="F57" s="59">
        <f t="shared" si="31"/>
        <v>165</v>
      </c>
      <c r="G57" s="59">
        <f t="shared" si="31"/>
        <v>38</v>
      </c>
      <c r="H57" s="60">
        <f t="shared" si="31"/>
        <v>244.79999999999927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241</v>
      </c>
      <c r="D58" s="59">
        <f t="shared" si="31"/>
        <v>11935.7</v>
      </c>
      <c r="E58" s="59">
        <f t="shared" si="31"/>
        <v>108</v>
      </c>
      <c r="F58" s="59">
        <f t="shared" si="31"/>
        <v>290</v>
      </c>
      <c r="G58" s="59">
        <f t="shared" si="31"/>
        <v>44</v>
      </c>
      <c r="H58" s="60">
        <f t="shared" si="31"/>
        <v>528.2999999999993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201</v>
      </c>
      <c r="D59" s="59">
        <f t="shared" si="32"/>
        <v>6259</v>
      </c>
      <c r="E59" s="59">
        <f t="shared" si="32"/>
        <v>125.97705</v>
      </c>
      <c r="F59" s="59">
        <f t="shared" si="32"/>
        <v>185</v>
      </c>
      <c r="G59" s="59">
        <f t="shared" si="32"/>
        <v>76</v>
      </c>
      <c r="H59" s="60">
        <f t="shared" si="32"/>
        <v>737.0229499999996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277</v>
      </c>
      <c r="D60" s="59">
        <f t="shared" si="32"/>
        <v>18249.1</v>
      </c>
      <c r="E60" s="59">
        <f t="shared" si="32"/>
        <v>723.56</v>
      </c>
      <c r="F60" s="59">
        <f t="shared" si="32"/>
        <v>296</v>
      </c>
      <c r="G60" s="59">
        <f t="shared" si="32"/>
        <v>79</v>
      </c>
      <c r="H60" s="60">
        <f t="shared" si="32"/>
        <v>307.34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695</v>
      </c>
      <c r="D61" s="59">
        <f t="shared" si="32"/>
        <v>8468</v>
      </c>
      <c r="E61" s="59">
        <f t="shared" si="32"/>
        <v>139.06362</v>
      </c>
      <c r="F61" s="59">
        <f t="shared" si="32"/>
        <v>267</v>
      </c>
      <c r="G61" s="59">
        <f t="shared" si="32"/>
        <v>168</v>
      </c>
      <c r="H61" s="60">
        <f t="shared" si="32"/>
        <v>1516.9363799999992</v>
      </c>
      <c r="I61" s="61">
        <f t="shared" si="30"/>
        <v>11254</v>
      </c>
    </row>
    <row r="62" spans="2:9" ht="22.5" customHeight="1">
      <c r="B62" s="58" t="s">
        <v>61</v>
      </c>
      <c r="C62" s="58">
        <f aca="true" t="shared" si="33" ref="C62:H63">+C134</f>
        <v>321</v>
      </c>
      <c r="D62" s="59">
        <f t="shared" si="33"/>
        <v>14839</v>
      </c>
      <c r="E62" s="59">
        <f t="shared" si="33"/>
        <v>504</v>
      </c>
      <c r="F62" s="59">
        <f t="shared" si="33"/>
        <v>240</v>
      </c>
      <c r="G62" s="59">
        <f t="shared" si="33"/>
        <v>72</v>
      </c>
      <c r="H62" s="60">
        <f t="shared" si="33"/>
        <v>490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421</v>
      </c>
      <c r="D63" s="46">
        <f t="shared" si="33"/>
        <v>22452</v>
      </c>
      <c r="E63" s="46">
        <f t="shared" si="33"/>
        <v>860</v>
      </c>
      <c r="F63" s="46">
        <f t="shared" si="33"/>
        <v>326</v>
      </c>
      <c r="G63" s="46">
        <f t="shared" si="33"/>
        <v>97</v>
      </c>
      <c r="H63" s="47">
        <f t="shared" si="33"/>
        <v>644</v>
      </c>
      <c r="I63" s="48">
        <f t="shared" si="30"/>
        <v>24800</v>
      </c>
    </row>
    <row r="64" spans="2:9" ht="22.5" customHeight="1" thickBot="1">
      <c r="B64" s="62" t="s">
        <v>83</v>
      </c>
      <c r="C64" s="63">
        <f aca="true" t="shared" si="34" ref="C64:I64">+SUM(C54:C63)</f>
        <v>6909</v>
      </c>
      <c r="D64" s="64">
        <f t="shared" si="34"/>
        <v>166475.5</v>
      </c>
      <c r="E64" s="64">
        <f t="shared" si="34"/>
        <v>5113.36097</v>
      </c>
      <c r="F64" s="64">
        <f t="shared" si="34"/>
        <v>3630</v>
      </c>
      <c r="G64" s="64">
        <f t="shared" si="34"/>
        <v>1570</v>
      </c>
      <c r="H64" s="65">
        <f t="shared" si="34"/>
        <v>9435.139029999998</v>
      </c>
      <c r="I64" s="66">
        <f t="shared" si="34"/>
        <v>193133</v>
      </c>
    </row>
    <row r="65" spans="2:9" ht="22.5" customHeight="1">
      <c r="B65" s="54" t="s">
        <v>11</v>
      </c>
      <c r="C65" s="54">
        <f aca="true" t="shared" si="35" ref="C65:H65">+C84</f>
        <v>1283</v>
      </c>
      <c r="D65" s="55">
        <f t="shared" si="35"/>
        <v>23826.7</v>
      </c>
      <c r="E65" s="55">
        <f t="shared" si="35"/>
        <v>791.4082000000001</v>
      </c>
      <c r="F65" s="55">
        <f t="shared" si="35"/>
        <v>635</v>
      </c>
      <c r="G65" s="55">
        <f t="shared" si="35"/>
        <v>478</v>
      </c>
      <c r="H65" s="56">
        <f t="shared" si="35"/>
        <v>1552.8917999999976</v>
      </c>
      <c r="I65" s="57">
        <f>+SUM(C65:H65)</f>
        <v>28567</v>
      </c>
    </row>
    <row r="66" spans="2:9" ht="22.5" customHeight="1" thickBot="1">
      <c r="B66" s="45" t="s">
        <v>63</v>
      </c>
      <c r="C66" s="45">
        <f aca="true" t="shared" si="36" ref="C66:H66">+C136</f>
        <v>373</v>
      </c>
      <c r="D66" s="46">
        <f t="shared" si="36"/>
        <v>7441.5</v>
      </c>
      <c r="E66" s="46">
        <f t="shared" si="36"/>
        <v>146.696</v>
      </c>
      <c r="F66" s="46">
        <f t="shared" si="36"/>
        <v>191</v>
      </c>
      <c r="G66" s="46">
        <f t="shared" si="36"/>
        <v>57</v>
      </c>
      <c r="H66" s="47">
        <f t="shared" si="36"/>
        <v>325.8040000000001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1656</v>
      </c>
      <c r="D67" s="64">
        <f t="shared" si="37"/>
        <v>31268.2</v>
      </c>
      <c r="E67" s="64">
        <f t="shared" si="37"/>
        <v>938.1042000000001</v>
      </c>
      <c r="F67" s="64">
        <f t="shared" si="37"/>
        <v>826</v>
      </c>
      <c r="G67" s="64">
        <f t="shared" si="37"/>
        <v>535</v>
      </c>
      <c r="H67" s="65">
        <f t="shared" si="37"/>
        <v>1878.6957999999977</v>
      </c>
      <c r="I67" s="66">
        <f t="shared" si="37"/>
        <v>37102</v>
      </c>
    </row>
    <row r="68" spans="2:9" ht="22.5" customHeight="1">
      <c r="B68" s="54" t="s">
        <v>12</v>
      </c>
      <c r="C68" s="54">
        <f aca="true" t="shared" si="38" ref="C68:H68">+C85</f>
        <v>678</v>
      </c>
      <c r="D68" s="55">
        <f t="shared" si="38"/>
        <v>22723.8</v>
      </c>
      <c r="E68" s="55">
        <f t="shared" si="38"/>
        <v>318.5</v>
      </c>
      <c r="F68" s="55">
        <f t="shared" si="38"/>
        <v>531</v>
      </c>
      <c r="G68" s="55">
        <f t="shared" si="38"/>
        <v>276</v>
      </c>
      <c r="H68" s="56">
        <f t="shared" si="38"/>
        <v>2150.7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548</v>
      </c>
      <c r="D69" s="46">
        <f t="shared" si="39"/>
        <v>8182</v>
      </c>
      <c r="E69" s="46">
        <f t="shared" si="39"/>
        <v>276</v>
      </c>
      <c r="F69" s="46">
        <f t="shared" si="39"/>
        <v>276</v>
      </c>
      <c r="G69" s="46">
        <f t="shared" si="39"/>
        <v>99</v>
      </c>
      <c r="H69" s="47">
        <f t="shared" si="39"/>
        <v>923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1226</v>
      </c>
      <c r="D70" s="64">
        <f t="shared" si="40"/>
        <v>30905.8</v>
      </c>
      <c r="E70" s="64">
        <f t="shared" si="40"/>
        <v>594.5</v>
      </c>
      <c r="F70" s="64">
        <f t="shared" si="40"/>
        <v>807</v>
      </c>
      <c r="G70" s="64">
        <f t="shared" si="40"/>
        <v>375</v>
      </c>
      <c r="H70" s="65">
        <f t="shared" si="40"/>
        <v>3073.7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106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29540</v>
      </c>
      <c r="D76" s="71">
        <f t="shared" si="41"/>
        <v>592783.69</v>
      </c>
      <c r="E76" s="71">
        <f t="shared" si="41"/>
        <v>16554.383909999997</v>
      </c>
      <c r="F76" s="71">
        <f t="shared" si="41"/>
        <v>15754</v>
      </c>
      <c r="G76" s="71">
        <f t="shared" si="41"/>
        <v>11139</v>
      </c>
      <c r="H76" s="72">
        <f t="shared" si="41"/>
        <v>44698.92609</v>
      </c>
      <c r="I76" s="40">
        <f aca="true" t="shared" si="42" ref="I76:I137">+SUM(C76:H76)</f>
        <v>710469.9999999999</v>
      </c>
    </row>
    <row r="77" spans="2:12" ht="22.5" customHeight="1">
      <c r="B77" s="73" t="s">
        <v>4</v>
      </c>
      <c r="C77" s="74">
        <v>1249</v>
      </c>
      <c r="D77" s="75">
        <v>5381.4</v>
      </c>
      <c r="E77" s="75">
        <v>388.4089</v>
      </c>
      <c r="F77" s="75">
        <v>1344</v>
      </c>
      <c r="G77" s="75">
        <v>2909</v>
      </c>
      <c r="H77" s="76">
        <v>3223.1911</v>
      </c>
      <c r="I77" s="77">
        <f t="shared" si="42"/>
        <v>14495</v>
      </c>
      <c r="K77" s="229">
        <v>5381.4</v>
      </c>
      <c r="L77" s="10">
        <v>0</v>
      </c>
    </row>
    <row r="78" spans="2:12" ht="22.5" customHeight="1">
      <c r="B78" s="73" t="s">
        <v>5</v>
      </c>
      <c r="C78" s="74">
        <v>722</v>
      </c>
      <c r="D78" s="75">
        <v>21592</v>
      </c>
      <c r="E78" s="75">
        <v>280.144</v>
      </c>
      <c r="F78" s="75">
        <v>314</v>
      </c>
      <c r="G78" s="75">
        <v>310</v>
      </c>
      <c r="H78" s="76">
        <v>1602.8559999999998</v>
      </c>
      <c r="I78" s="77">
        <f t="shared" si="42"/>
        <v>24821</v>
      </c>
      <c r="K78" s="229">
        <v>21592</v>
      </c>
      <c r="L78" s="10">
        <v>0</v>
      </c>
    </row>
    <row r="79" spans="2:12" ht="22.5" customHeight="1">
      <c r="B79" s="73" t="s">
        <v>6</v>
      </c>
      <c r="C79" s="74">
        <v>1106</v>
      </c>
      <c r="D79" s="75">
        <v>27771.6</v>
      </c>
      <c r="E79" s="75">
        <v>701.3243</v>
      </c>
      <c r="F79" s="75">
        <v>490</v>
      </c>
      <c r="G79" s="75">
        <v>332</v>
      </c>
      <c r="H79" s="76">
        <v>1333.0757000000012</v>
      </c>
      <c r="I79" s="77">
        <f t="shared" si="42"/>
        <v>31734</v>
      </c>
      <c r="K79" s="229">
        <v>27771.6</v>
      </c>
      <c r="L79" s="10">
        <v>0</v>
      </c>
    </row>
    <row r="80" spans="2:12" ht="22.5" customHeight="1">
      <c r="B80" s="73" t="s">
        <v>7</v>
      </c>
      <c r="C80" s="74">
        <v>2698</v>
      </c>
      <c r="D80" s="75">
        <v>6068</v>
      </c>
      <c r="E80" s="75">
        <v>564.3</v>
      </c>
      <c r="F80" s="75">
        <v>679</v>
      </c>
      <c r="G80" s="75">
        <v>840</v>
      </c>
      <c r="H80" s="76">
        <v>1685.7</v>
      </c>
      <c r="I80" s="77">
        <f t="shared" si="42"/>
        <v>12535</v>
      </c>
      <c r="K80" s="229">
        <v>6068</v>
      </c>
      <c r="L80" s="10">
        <v>0</v>
      </c>
    </row>
    <row r="81" spans="2:12" ht="22.5" customHeight="1">
      <c r="B81" s="73" t="s">
        <v>8</v>
      </c>
      <c r="C81" s="74">
        <v>1587</v>
      </c>
      <c r="D81" s="75">
        <v>5113.4</v>
      </c>
      <c r="E81" s="75">
        <v>306.41700000000003</v>
      </c>
      <c r="F81" s="75">
        <v>553</v>
      </c>
      <c r="G81" s="75">
        <v>444</v>
      </c>
      <c r="H81" s="76">
        <v>1155.183</v>
      </c>
      <c r="I81" s="77">
        <f t="shared" si="42"/>
        <v>9159</v>
      </c>
      <c r="K81" s="229">
        <v>5113.4</v>
      </c>
      <c r="L81" s="10">
        <v>0</v>
      </c>
    </row>
    <row r="82" spans="2:12" ht="22.5" customHeight="1">
      <c r="B82" s="73" t="s">
        <v>9</v>
      </c>
      <c r="C82" s="74">
        <v>882</v>
      </c>
      <c r="D82" s="75">
        <v>9972.4</v>
      </c>
      <c r="E82" s="75">
        <v>170.1388</v>
      </c>
      <c r="F82" s="75">
        <v>383</v>
      </c>
      <c r="G82" s="75">
        <v>398</v>
      </c>
      <c r="H82" s="76">
        <v>1740.4611999999997</v>
      </c>
      <c r="I82" s="77">
        <f t="shared" si="42"/>
        <v>13546</v>
      </c>
      <c r="K82" s="229">
        <v>9972.4</v>
      </c>
      <c r="L82" s="10">
        <v>0</v>
      </c>
    </row>
    <row r="83" spans="2:12" ht="22.5" customHeight="1">
      <c r="B83" s="73" t="s">
        <v>10</v>
      </c>
      <c r="C83" s="74">
        <v>1829</v>
      </c>
      <c r="D83" s="75">
        <v>31005.4</v>
      </c>
      <c r="E83" s="75">
        <v>1306.4477</v>
      </c>
      <c r="F83" s="75">
        <v>839</v>
      </c>
      <c r="G83" s="75">
        <v>588</v>
      </c>
      <c r="H83" s="76">
        <v>2882.1523000000016</v>
      </c>
      <c r="I83" s="77">
        <f t="shared" si="42"/>
        <v>38450</v>
      </c>
      <c r="K83" s="229">
        <v>30949.4</v>
      </c>
      <c r="L83" s="10">
        <v>56</v>
      </c>
    </row>
    <row r="84" spans="2:12" ht="22.5" customHeight="1">
      <c r="B84" s="73" t="s">
        <v>11</v>
      </c>
      <c r="C84" s="74">
        <v>1283</v>
      </c>
      <c r="D84" s="75">
        <v>23826.7</v>
      </c>
      <c r="E84" s="75">
        <v>791.4082000000001</v>
      </c>
      <c r="F84" s="75">
        <v>635</v>
      </c>
      <c r="G84" s="75">
        <v>478</v>
      </c>
      <c r="H84" s="76">
        <v>1552.8917999999976</v>
      </c>
      <c r="I84" s="77">
        <f t="shared" si="42"/>
        <v>28567</v>
      </c>
      <c r="K84" s="229">
        <v>23826.7</v>
      </c>
      <c r="L84" s="10">
        <v>0</v>
      </c>
    </row>
    <row r="85" spans="2:12" ht="22.5" customHeight="1">
      <c r="B85" s="78" t="s">
        <v>12</v>
      </c>
      <c r="C85" s="79">
        <v>678</v>
      </c>
      <c r="D85" s="80">
        <v>22723.8</v>
      </c>
      <c r="E85" s="80">
        <v>318.5</v>
      </c>
      <c r="F85" s="80">
        <v>531</v>
      </c>
      <c r="G85" s="75">
        <v>276</v>
      </c>
      <c r="H85" s="81">
        <v>2150.7</v>
      </c>
      <c r="I85" s="82">
        <f t="shared" si="42"/>
        <v>26678</v>
      </c>
      <c r="K85" s="230">
        <v>22723.8</v>
      </c>
      <c r="L85" s="10">
        <v>0</v>
      </c>
    </row>
    <row r="86" spans="2:12" ht="22.5" customHeight="1">
      <c r="B86" s="78" t="s">
        <v>13</v>
      </c>
      <c r="C86" s="79">
        <v>12034</v>
      </c>
      <c r="D86" s="80">
        <v>153454.7</v>
      </c>
      <c r="E86" s="80">
        <v>4827.0889</v>
      </c>
      <c r="F86" s="80">
        <v>5768</v>
      </c>
      <c r="G86" s="83">
        <v>6575</v>
      </c>
      <c r="H86" s="81">
        <v>17326.2111</v>
      </c>
      <c r="I86" s="82">
        <f t="shared" si="42"/>
        <v>199985</v>
      </c>
      <c r="K86" s="230">
        <v>153398.7</v>
      </c>
      <c r="L86" s="10">
        <v>56</v>
      </c>
    </row>
    <row r="87" spans="2:12" ht="22.5" customHeight="1">
      <c r="B87" s="73" t="s">
        <v>14</v>
      </c>
      <c r="C87" s="74">
        <v>210</v>
      </c>
      <c r="D87" s="75">
        <v>6322</v>
      </c>
      <c r="E87" s="75">
        <v>128</v>
      </c>
      <c r="F87" s="75">
        <v>148</v>
      </c>
      <c r="G87" s="75">
        <v>70</v>
      </c>
      <c r="H87" s="76">
        <v>531</v>
      </c>
      <c r="I87" s="77">
        <f t="shared" si="42"/>
        <v>7409</v>
      </c>
      <c r="K87" s="229">
        <v>6322</v>
      </c>
      <c r="L87" s="10">
        <v>0</v>
      </c>
    </row>
    <row r="88" spans="2:12" ht="22.5" customHeight="1">
      <c r="B88" s="73" t="s">
        <v>15</v>
      </c>
      <c r="C88" s="74">
        <v>177</v>
      </c>
      <c r="D88" s="75">
        <v>2157.5</v>
      </c>
      <c r="E88" s="75">
        <v>52</v>
      </c>
      <c r="F88" s="75">
        <v>73</v>
      </c>
      <c r="G88" s="75">
        <v>76</v>
      </c>
      <c r="H88" s="76">
        <v>296.5</v>
      </c>
      <c r="I88" s="77">
        <f t="shared" si="42"/>
        <v>2832</v>
      </c>
      <c r="K88" s="229">
        <v>2157.5</v>
      </c>
      <c r="L88" s="10">
        <v>0</v>
      </c>
    </row>
    <row r="89" spans="2:12" ht="22.5" customHeight="1">
      <c r="B89" s="73" t="s">
        <v>16</v>
      </c>
      <c r="C89" s="74">
        <v>137</v>
      </c>
      <c r="D89" s="75">
        <v>310.04</v>
      </c>
      <c r="E89" s="75">
        <v>52.695910000000005</v>
      </c>
      <c r="F89" s="75">
        <v>41</v>
      </c>
      <c r="G89" s="75">
        <v>75</v>
      </c>
      <c r="H89" s="76">
        <v>40.2640899999999</v>
      </c>
      <c r="I89" s="77">
        <f t="shared" si="42"/>
        <v>656</v>
      </c>
      <c r="K89" s="229">
        <v>310.04</v>
      </c>
      <c r="L89" s="10">
        <v>0</v>
      </c>
    </row>
    <row r="90" spans="2:12" ht="22.5" customHeight="1">
      <c r="B90" s="73" t="s">
        <v>17</v>
      </c>
      <c r="C90" s="74">
        <v>300</v>
      </c>
      <c r="D90" s="75">
        <v>4187.2</v>
      </c>
      <c r="E90" s="75">
        <v>186.046</v>
      </c>
      <c r="F90" s="75">
        <v>111</v>
      </c>
      <c r="G90" s="75">
        <v>55</v>
      </c>
      <c r="H90" s="76">
        <v>463.7539999999999</v>
      </c>
      <c r="I90" s="77">
        <f t="shared" si="42"/>
        <v>5303</v>
      </c>
      <c r="K90" s="229">
        <v>4187.2</v>
      </c>
      <c r="L90" s="10">
        <v>0</v>
      </c>
    </row>
    <row r="91" spans="2:12" ht="22.5" customHeight="1">
      <c r="B91" s="73" t="s">
        <v>18</v>
      </c>
      <c r="C91" s="74">
        <v>231</v>
      </c>
      <c r="D91" s="75">
        <v>18559</v>
      </c>
      <c r="E91" s="75">
        <v>486</v>
      </c>
      <c r="F91" s="75">
        <v>285</v>
      </c>
      <c r="G91" s="75">
        <v>37</v>
      </c>
      <c r="H91" s="76">
        <v>20</v>
      </c>
      <c r="I91" s="77">
        <f t="shared" si="42"/>
        <v>19618</v>
      </c>
      <c r="K91" s="229">
        <v>18559</v>
      </c>
      <c r="L91" s="10">
        <v>0</v>
      </c>
    </row>
    <row r="92" spans="2:12" ht="22.5" customHeight="1">
      <c r="B92" s="73" t="s">
        <v>19</v>
      </c>
      <c r="C92" s="74">
        <v>66</v>
      </c>
      <c r="D92" s="75">
        <v>15809.1</v>
      </c>
      <c r="E92" s="75">
        <v>407</v>
      </c>
      <c r="F92" s="75">
        <v>221</v>
      </c>
      <c r="G92" s="75">
        <v>31</v>
      </c>
      <c r="H92" s="76">
        <v>17.900000000001455</v>
      </c>
      <c r="I92" s="77">
        <f t="shared" si="42"/>
        <v>16552</v>
      </c>
      <c r="K92" s="229">
        <v>15809.1</v>
      </c>
      <c r="L92" s="10">
        <v>0</v>
      </c>
    </row>
    <row r="93" spans="2:12" ht="22.5" customHeight="1">
      <c r="B93" s="78" t="s">
        <v>20</v>
      </c>
      <c r="C93" s="79">
        <v>326</v>
      </c>
      <c r="D93" s="80">
        <v>2809</v>
      </c>
      <c r="E93" s="80">
        <v>83.43814</v>
      </c>
      <c r="F93" s="80">
        <v>115</v>
      </c>
      <c r="G93" s="75">
        <v>78</v>
      </c>
      <c r="H93" s="81">
        <v>551.5618599999998</v>
      </c>
      <c r="I93" s="82">
        <f t="shared" si="42"/>
        <v>3963</v>
      </c>
      <c r="K93" s="230">
        <v>2809</v>
      </c>
      <c r="L93" s="10">
        <v>0</v>
      </c>
    </row>
    <row r="94" spans="2:12" ht="22.5" customHeight="1">
      <c r="B94" s="78" t="s">
        <v>21</v>
      </c>
      <c r="C94" s="79">
        <v>1447</v>
      </c>
      <c r="D94" s="80">
        <v>50153.84</v>
      </c>
      <c r="E94" s="80">
        <v>1395.18005</v>
      </c>
      <c r="F94" s="80">
        <v>994</v>
      </c>
      <c r="G94" s="83">
        <v>422</v>
      </c>
      <c r="H94" s="81">
        <v>1920.979950000001</v>
      </c>
      <c r="I94" s="82">
        <f t="shared" si="42"/>
        <v>56333</v>
      </c>
      <c r="K94" s="230">
        <v>50153.84</v>
      </c>
      <c r="L94" s="10">
        <v>0</v>
      </c>
    </row>
    <row r="95" spans="2:12" ht="22.5" customHeight="1">
      <c r="B95" s="73" t="s">
        <v>22</v>
      </c>
      <c r="C95" s="74">
        <v>31</v>
      </c>
      <c r="D95" s="75">
        <v>0.72</v>
      </c>
      <c r="E95" s="75">
        <v>9</v>
      </c>
      <c r="F95" s="75">
        <v>24</v>
      </c>
      <c r="G95" s="75">
        <v>60</v>
      </c>
      <c r="H95" s="76">
        <v>39.28</v>
      </c>
      <c r="I95" s="77">
        <f t="shared" si="42"/>
        <v>164</v>
      </c>
      <c r="K95" s="229">
        <v>0.72</v>
      </c>
      <c r="L95" s="10">
        <v>0</v>
      </c>
    </row>
    <row r="96" spans="2:12" ht="22.5" customHeight="1">
      <c r="B96" s="73" t="s">
        <v>23</v>
      </c>
      <c r="C96" s="74">
        <v>744</v>
      </c>
      <c r="D96" s="75">
        <v>3931</v>
      </c>
      <c r="E96" s="75">
        <v>319.0884</v>
      </c>
      <c r="F96" s="75">
        <v>211</v>
      </c>
      <c r="G96" s="75">
        <v>143</v>
      </c>
      <c r="H96" s="76">
        <v>540.9116000000004</v>
      </c>
      <c r="I96" s="77">
        <f t="shared" si="42"/>
        <v>5889</v>
      </c>
      <c r="K96" s="229">
        <v>3931</v>
      </c>
      <c r="L96" s="10">
        <v>0</v>
      </c>
    </row>
    <row r="97" spans="2:12" ht="22.5" customHeight="1">
      <c r="B97" s="73" t="s">
        <v>24</v>
      </c>
      <c r="C97" s="74">
        <v>1084</v>
      </c>
      <c r="D97" s="75">
        <v>8251.2</v>
      </c>
      <c r="E97" s="75">
        <v>216.0046</v>
      </c>
      <c r="F97" s="75">
        <v>354</v>
      </c>
      <c r="G97" s="75">
        <v>352</v>
      </c>
      <c r="H97" s="76">
        <v>1388.795399999999</v>
      </c>
      <c r="I97" s="77">
        <f t="shared" si="42"/>
        <v>11646</v>
      </c>
      <c r="K97" s="229">
        <v>8251.2</v>
      </c>
      <c r="L97" s="10">
        <v>0</v>
      </c>
    </row>
    <row r="98" spans="2:12" ht="22.5" customHeight="1">
      <c r="B98" s="73" t="s">
        <v>25</v>
      </c>
      <c r="C98" s="74">
        <v>827</v>
      </c>
      <c r="D98" s="75">
        <v>434.35</v>
      </c>
      <c r="E98" s="75">
        <v>359.37028000000004</v>
      </c>
      <c r="F98" s="75">
        <v>174</v>
      </c>
      <c r="G98" s="75">
        <v>262</v>
      </c>
      <c r="H98" s="76">
        <v>233.27972</v>
      </c>
      <c r="I98" s="77">
        <f t="shared" si="42"/>
        <v>2290</v>
      </c>
      <c r="K98" s="229">
        <v>434.35</v>
      </c>
      <c r="L98" s="10">
        <v>0</v>
      </c>
    </row>
    <row r="99" spans="2:12" ht="22.5" customHeight="1">
      <c r="B99" s="73" t="s">
        <v>26</v>
      </c>
      <c r="C99" s="74">
        <v>263</v>
      </c>
      <c r="D99" s="75">
        <v>2822</v>
      </c>
      <c r="E99" s="75">
        <v>351</v>
      </c>
      <c r="F99" s="75">
        <v>107</v>
      </c>
      <c r="G99" s="75">
        <v>90</v>
      </c>
      <c r="H99" s="76">
        <v>271</v>
      </c>
      <c r="I99" s="77">
        <f t="shared" si="42"/>
        <v>3904</v>
      </c>
      <c r="K99" s="229">
        <v>2822</v>
      </c>
      <c r="L99" s="10">
        <v>0</v>
      </c>
    </row>
    <row r="100" spans="2:12" ht="22.5" customHeight="1">
      <c r="B100" s="73" t="s">
        <v>27</v>
      </c>
      <c r="C100" s="74">
        <v>437</v>
      </c>
      <c r="D100" s="75">
        <v>11209.5</v>
      </c>
      <c r="E100" s="75">
        <v>126</v>
      </c>
      <c r="F100" s="75">
        <v>234</v>
      </c>
      <c r="G100" s="75">
        <v>117</v>
      </c>
      <c r="H100" s="76">
        <v>913.5</v>
      </c>
      <c r="I100" s="77">
        <f t="shared" si="42"/>
        <v>13037</v>
      </c>
      <c r="K100" s="229">
        <v>11209.5</v>
      </c>
      <c r="L100" s="10">
        <v>0</v>
      </c>
    </row>
    <row r="101" spans="2:12" ht="22.5" customHeight="1">
      <c r="B101" s="73" t="s">
        <v>28</v>
      </c>
      <c r="C101" s="74">
        <v>144</v>
      </c>
      <c r="D101" s="75">
        <v>6.23</v>
      </c>
      <c r="E101" s="75">
        <v>66.01859999999999</v>
      </c>
      <c r="F101" s="75">
        <v>40</v>
      </c>
      <c r="G101" s="75">
        <v>44</v>
      </c>
      <c r="H101" s="76">
        <v>124.75139999999999</v>
      </c>
      <c r="I101" s="77">
        <f t="shared" si="42"/>
        <v>425</v>
      </c>
      <c r="K101" s="229">
        <v>6.23</v>
      </c>
      <c r="L101" s="10">
        <v>0</v>
      </c>
    </row>
    <row r="102" spans="2:12" ht="22.5" customHeight="1">
      <c r="B102" s="78" t="s">
        <v>29</v>
      </c>
      <c r="C102" s="79">
        <v>258</v>
      </c>
      <c r="D102" s="80">
        <v>27672.8</v>
      </c>
      <c r="E102" s="80">
        <v>245.135</v>
      </c>
      <c r="F102" s="80">
        <v>358</v>
      </c>
      <c r="G102" s="75">
        <v>62</v>
      </c>
      <c r="H102" s="81">
        <v>516.0650000000023</v>
      </c>
      <c r="I102" s="82">
        <f t="shared" si="42"/>
        <v>29112</v>
      </c>
      <c r="K102" s="230">
        <v>27663.8</v>
      </c>
      <c r="L102" s="10">
        <v>9</v>
      </c>
    </row>
    <row r="103" spans="2:12" ht="22.5" customHeight="1">
      <c r="B103" s="78" t="s">
        <v>30</v>
      </c>
      <c r="C103" s="79">
        <v>3788</v>
      </c>
      <c r="D103" s="80">
        <v>54327.8</v>
      </c>
      <c r="E103" s="80">
        <v>1691.6168799999998</v>
      </c>
      <c r="F103" s="80">
        <v>1502</v>
      </c>
      <c r="G103" s="83">
        <v>1130</v>
      </c>
      <c r="H103" s="81">
        <v>4027.583120000002</v>
      </c>
      <c r="I103" s="82">
        <f t="shared" si="42"/>
        <v>66467</v>
      </c>
      <c r="K103" s="230">
        <v>54318.8</v>
      </c>
      <c r="L103" s="10">
        <v>9</v>
      </c>
    </row>
    <row r="104" spans="2:12" ht="22.5" customHeight="1">
      <c r="B104" s="73" t="s">
        <v>31</v>
      </c>
      <c r="C104" s="74">
        <v>305</v>
      </c>
      <c r="D104" s="75">
        <v>11908.2</v>
      </c>
      <c r="E104" s="75">
        <v>208</v>
      </c>
      <c r="F104" s="75">
        <v>210</v>
      </c>
      <c r="G104" s="75">
        <v>88</v>
      </c>
      <c r="H104" s="76">
        <v>701.7999999999993</v>
      </c>
      <c r="I104" s="77">
        <f t="shared" si="42"/>
        <v>13421</v>
      </c>
      <c r="K104" s="229">
        <v>11896.2</v>
      </c>
      <c r="L104" s="10">
        <v>12</v>
      </c>
    </row>
    <row r="105" spans="2:12" ht="22.5" customHeight="1">
      <c r="B105" s="78" t="s">
        <v>32</v>
      </c>
      <c r="C105" s="79">
        <v>355</v>
      </c>
      <c r="D105" s="80">
        <v>27664</v>
      </c>
      <c r="E105" s="80">
        <v>471</v>
      </c>
      <c r="F105" s="80">
        <v>543</v>
      </c>
      <c r="G105" s="75">
        <v>163</v>
      </c>
      <c r="H105" s="81">
        <v>2298</v>
      </c>
      <c r="I105" s="82">
        <f t="shared" si="42"/>
        <v>31494</v>
      </c>
      <c r="K105" s="230">
        <v>27622</v>
      </c>
      <c r="L105" s="10">
        <v>42</v>
      </c>
    </row>
    <row r="106" spans="2:12" ht="22.5" customHeight="1">
      <c r="B106" s="78" t="s">
        <v>33</v>
      </c>
      <c r="C106" s="79">
        <v>660</v>
      </c>
      <c r="D106" s="80">
        <v>39572.2</v>
      </c>
      <c r="E106" s="80">
        <v>679</v>
      </c>
      <c r="F106" s="80">
        <v>753</v>
      </c>
      <c r="G106" s="83">
        <v>251</v>
      </c>
      <c r="H106" s="81">
        <v>2999.8</v>
      </c>
      <c r="I106" s="82">
        <f t="shared" si="42"/>
        <v>44915</v>
      </c>
      <c r="K106" s="230">
        <v>39518.2</v>
      </c>
      <c r="L106" s="10">
        <v>54</v>
      </c>
    </row>
    <row r="107" spans="2:12" ht="22.5" customHeight="1">
      <c r="B107" s="73" t="s">
        <v>34</v>
      </c>
      <c r="C107" s="74">
        <v>179</v>
      </c>
      <c r="D107" s="75">
        <v>5210.4</v>
      </c>
      <c r="E107" s="75">
        <v>143</v>
      </c>
      <c r="F107" s="75">
        <v>134</v>
      </c>
      <c r="G107" s="75">
        <v>20</v>
      </c>
      <c r="H107" s="76">
        <v>319.6</v>
      </c>
      <c r="I107" s="77">
        <f t="shared" si="42"/>
        <v>6006</v>
      </c>
      <c r="K107" s="229">
        <v>5210.4</v>
      </c>
      <c r="L107" s="10">
        <v>0</v>
      </c>
    </row>
    <row r="108" spans="2:12" ht="22.5" customHeight="1">
      <c r="B108" s="73" t="s">
        <v>35</v>
      </c>
      <c r="C108" s="74">
        <v>175</v>
      </c>
      <c r="D108" s="75">
        <v>5384</v>
      </c>
      <c r="E108" s="75">
        <v>57</v>
      </c>
      <c r="F108" s="75">
        <v>125</v>
      </c>
      <c r="G108" s="75">
        <v>17</v>
      </c>
      <c r="H108" s="76">
        <v>164</v>
      </c>
      <c r="I108" s="77">
        <f t="shared" si="42"/>
        <v>5922</v>
      </c>
      <c r="K108" s="229">
        <v>5379</v>
      </c>
      <c r="L108" s="10">
        <v>5</v>
      </c>
    </row>
    <row r="109" spans="2:12" ht="22.5" customHeight="1">
      <c r="B109" s="73" t="s">
        <v>36</v>
      </c>
      <c r="C109" s="74">
        <v>523</v>
      </c>
      <c r="D109" s="75">
        <v>18140.4</v>
      </c>
      <c r="E109" s="75">
        <v>786</v>
      </c>
      <c r="F109" s="75">
        <v>344</v>
      </c>
      <c r="G109" s="75">
        <v>102</v>
      </c>
      <c r="H109" s="76">
        <v>1315.6</v>
      </c>
      <c r="I109" s="77">
        <f t="shared" si="42"/>
        <v>21211</v>
      </c>
      <c r="K109" s="229">
        <v>18140.4</v>
      </c>
      <c r="L109" s="10">
        <v>0</v>
      </c>
    </row>
    <row r="110" spans="2:12" ht="22.5" customHeight="1">
      <c r="B110" s="73" t="s">
        <v>37</v>
      </c>
      <c r="C110" s="74">
        <v>58</v>
      </c>
      <c r="D110" s="75">
        <v>8829.8</v>
      </c>
      <c r="E110" s="75">
        <v>177</v>
      </c>
      <c r="F110" s="75">
        <v>125</v>
      </c>
      <c r="G110" s="75">
        <v>13</v>
      </c>
      <c r="H110" s="76">
        <v>325.2000000000007</v>
      </c>
      <c r="I110" s="77">
        <f t="shared" si="42"/>
        <v>9528</v>
      </c>
      <c r="K110" s="229">
        <v>8829.8</v>
      </c>
      <c r="L110" s="10">
        <v>0</v>
      </c>
    </row>
    <row r="111" spans="2:12" ht="22.5" customHeight="1">
      <c r="B111" s="78" t="s">
        <v>38</v>
      </c>
      <c r="C111" s="79">
        <v>14</v>
      </c>
      <c r="D111" s="80">
        <v>19984</v>
      </c>
      <c r="E111" s="80">
        <v>417</v>
      </c>
      <c r="F111" s="80">
        <v>313</v>
      </c>
      <c r="G111" s="75">
        <v>24</v>
      </c>
      <c r="H111" s="81">
        <v>118</v>
      </c>
      <c r="I111" s="82">
        <f t="shared" si="42"/>
        <v>20870</v>
      </c>
      <c r="K111" s="230">
        <v>19984</v>
      </c>
      <c r="L111" s="10">
        <v>0</v>
      </c>
    </row>
    <row r="112" spans="2:12" ht="22.5" customHeight="1">
      <c r="B112" s="78" t="s">
        <v>39</v>
      </c>
      <c r="C112" s="79">
        <v>949</v>
      </c>
      <c r="D112" s="80">
        <v>57548.6</v>
      </c>
      <c r="E112" s="80">
        <v>1580</v>
      </c>
      <c r="F112" s="80">
        <v>1041</v>
      </c>
      <c r="G112" s="83">
        <v>176</v>
      </c>
      <c r="H112" s="81">
        <v>2242.4</v>
      </c>
      <c r="I112" s="82">
        <f t="shared" si="42"/>
        <v>63537</v>
      </c>
      <c r="K112" s="230">
        <v>57543.6</v>
      </c>
      <c r="L112" s="10">
        <v>5</v>
      </c>
    </row>
    <row r="113" spans="2:12" ht="22.5" customHeight="1">
      <c r="B113" s="73" t="s">
        <v>40</v>
      </c>
      <c r="C113" s="74">
        <v>508</v>
      </c>
      <c r="D113" s="75">
        <v>7616.6</v>
      </c>
      <c r="E113" s="75">
        <v>304</v>
      </c>
      <c r="F113" s="75">
        <v>265</v>
      </c>
      <c r="G113" s="75">
        <v>312</v>
      </c>
      <c r="H113" s="76">
        <v>1052.4</v>
      </c>
      <c r="I113" s="77">
        <f t="shared" si="42"/>
        <v>10058</v>
      </c>
      <c r="K113" s="229">
        <v>7616.6</v>
      </c>
      <c r="L113" s="10">
        <v>0</v>
      </c>
    </row>
    <row r="114" spans="2:12" ht="22.5" customHeight="1">
      <c r="B114" s="73" t="s">
        <v>41</v>
      </c>
      <c r="C114" s="74">
        <v>158</v>
      </c>
      <c r="D114" s="75">
        <v>13397.6</v>
      </c>
      <c r="E114" s="75">
        <v>92</v>
      </c>
      <c r="F114" s="75">
        <v>213</v>
      </c>
      <c r="G114" s="75">
        <v>41</v>
      </c>
      <c r="H114" s="76">
        <v>366.4</v>
      </c>
      <c r="I114" s="77">
        <f t="shared" si="42"/>
        <v>14268</v>
      </c>
      <c r="K114" s="229">
        <v>13397.6</v>
      </c>
      <c r="L114" s="10">
        <v>0</v>
      </c>
    </row>
    <row r="115" spans="2:12" ht="22.5" customHeight="1">
      <c r="B115" s="73" t="s">
        <v>42</v>
      </c>
      <c r="C115" s="74">
        <v>1120</v>
      </c>
      <c r="D115" s="75">
        <v>1639.05</v>
      </c>
      <c r="E115" s="75">
        <v>628.1635</v>
      </c>
      <c r="F115" s="75">
        <v>257</v>
      </c>
      <c r="G115" s="75">
        <v>295</v>
      </c>
      <c r="H115" s="76">
        <v>554.7864999999997</v>
      </c>
      <c r="I115" s="77">
        <f t="shared" si="42"/>
        <v>4494</v>
      </c>
      <c r="K115" s="229">
        <v>1639.05</v>
      </c>
      <c r="L115" s="10">
        <v>0</v>
      </c>
    </row>
    <row r="116" spans="2:12" ht="22.5" customHeight="1">
      <c r="B116" s="73" t="s">
        <v>43</v>
      </c>
      <c r="C116" s="74">
        <v>189</v>
      </c>
      <c r="D116" s="75">
        <v>6899.1</v>
      </c>
      <c r="E116" s="75">
        <v>232.01049999999998</v>
      </c>
      <c r="F116" s="75">
        <v>224</v>
      </c>
      <c r="G116" s="75">
        <v>53</v>
      </c>
      <c r="H116" s="76">
        <v>814.8894999999993</v>
      </c>
      <c r="I116" s="77">
        <f t="shared" si="42"/>
        <v>8412</v>
      </c>
      <c r="K116" s="229">
        <v>6899.1</v>
      </c>
      <c r="L116" s="10">
        <v>0</v>
      </c>
    </row>
    <row r="117" spans="2:12" ht="22.5" customHeight="1">
      <c r="B117" s="78" t="s">
        <v>44</v>
      </c>
      <c r="C117" s="79">
        <v>273</v>
      </c>
      <c r="D117" s="80">
        <v>14480.2</v>
      </c>
      <c r="E117" s="80">
        <v>84</v>
      </c>
      <c r="F117" s="80">
        <v>231</v>
      </c>
      <c r="G117" s="75">
        <v>64</v>
      </c>
      <c r="H117" s="81">
        <v>1010.8</v>
      </c>
      <c r="I117" s="82">
        <f t="shared" si="42"/>
        <v>16143</v>
      </c>
      <c r="K117" s="230">
        <v>14480.2</v>
      </c>
      <c r="L117" s="10">
        <v>0</v>
      </c>
    </row>
    <row r="118" spans="2:12" ht="22.5" customHeight="1">
      <c r="B118" s="78" t="s">
        <v>45</v>
      </c>
      <c r="C118" s="79">
        <v>2248</v>
      </c>
      <c r="D118" s="80">
        <v>44032.55</v>
      </c>
      <c r="E118" s="80">
        <v>1340.174</v>
      </c>
      <c r="F118" s="80">
        <v>1190</v>
      </c>
      <c r="G118" s="83">
        <v>765</v>
      </c>
      <c r="H118" s="81">
        <v>3799.2759999999994</v>
      </c>
      <c r="I118" s="82">
        <f t="shared" si="42"/>
        <v>53375</v>
      </c>
      <c r="K118" s="230">
        <v>44032.55</v>
      </c>
      <c r="L118" s="10">
        <v>0</v>
      </c>
    </row>
    <row r="119" spans="2:12" ht="22.5" customHeight="1">
      <c r="B119" s="73" t="s">
        <v>46</v>
      </c>
      <c r="C119" s="74">
        <v>281</v>
      </c>
      <c r="D119" s="75">
        <v>8189.7</v>
      </c>
      <c r="E119" s="75">
        <v>46</v>
      </c>
      <c r="F119" s="75">
        <v>208</v>
      </c>
      <c r="G119" s="75">
        <v>85</v>
      </c>
      <c r="H119" s="76">
        <v>468.2999999999993</v>
      </c>
      <c r="I119" s="77">
        <f t="shared" si="42"/>
        <v>9278</v>
      </c>
      <c r="K119" s="229">
        <v>8189.7</v>
      </c>
      <c r="L119" s="10">
        <v>0</v>
      </c>
    </row>
    <row r="120" spans="2:12" ht="22.5" customHeight="1">
      <c r="B120" s="73" t="s">
        <v>47</v>
      </c>
      <c r="C120" s="74">
        <v>938</v>
      </c>
      <c r="D120" s="75">
        <v>7182</v>
      </c>
      <c r="E120" s="75">
        <v>173.83781000000002</v>
      </c>
      <c r="F120" s="75">
        <v>312</v>
      </c>
      <c r="G120" s="75">
        <v>253</v>
      </c>
      <c r="H120" s="76">
        <v>1262.162189999999</v>
      </c>
      <c r="I120" s="77">
        <f t="shared" si="42"/>
        <v>10121</v>
      </c>
      <c r="K120" s="229">
        <v>7182</v>
      </c>
      <c r="L120" s="10">
        <v>0</v>
      </c>
    </row>
    <row r="121" spans="2:12" ht="22.5" customHeight="1">
      <c r="B121" s="73" t="s">
        <v>48</v>
      </c>
      <c r="C121" s="74">
        <v>392</v>
      </c>
      <c r="D121" s="75">
        <v>9358</v>
      </c>
      <c r="E121" s="75">
        <v>76</v>
      </c>
      <c r="F121" s="75">
        <v>239</v>
      </c>
      <c r="G121" s="75">
        <v>119</v>
      </c>
      <c r="H121" s="76">
        <v>974</v>
      </c>
      <c r="I121" s="77">
        <f t="shared" si="42"/>
        <v>11158</v>
      </c>
      <c r="K121" s="229">
        <v>9358</v>
      </c>
      <c r="L121" s="10">
        <v>0</v>
      </c>
    </row>
    <row r="122" spans="2:12" ht="22.5" customHeight="1">
      <c r="B122" s="73" t="s">
        <v>49</v>
      </c>
      <c r="C122" s="74">
        <v>2137</v>
      </c>
      <c r="D122" s="75">
        <v>22860.7</v>
      </c>
      <c r="E122" s="75">
        <v>767.3126</v>
      </c>
      <c r="F122" s="75">
        <v>558</v>
      </c>
      <c r="G122" s="75">
        <v>302</v>
      </c>
      <c r="H122" s="76">
        <v>1182.9874000000018</v>
      </c>
      <c r="I122" s="77">
        <f t="shared" si="42"/>
        <v>27808.000000000004</v>
      </c>
      <c r="K122" s="229">
        <v>22860.7</v>
      </c>
      <c r="L122" s="10">
        <v>0</v>
      </c>
    </row>
    <row r="123" spans="2:12" ht="22.5" customHeight="1">
      <c r="B123" s="73" t="s">
        <v>50</v>
      </c>
      <c r="C123" s="74">
        <v>521</v>
      </c>
      <c r="D123" s="75">
        <v>21270.4</v>
      </c>
      <c r="E123" s="75">
        <v>388</v>
      </c>
      <c r="F123" s="75">
        <v>464</v>
      </c>
      <c r="G123" s="75">
        <v>106</v>
      </c>
      <c r="H123" s="76">
        <v>901.5999999999985</v>
      </c>
      <c r="I123" s="77">
        <f t="shared" si="42"/>
        <v>23651</v>
      </c>
      <c r="K123" s="229">
        <v>21270.4</v>
      </c>
      <c r="L123" s="10">
        <v>0</v>
      </c>
    </row>
    <row r="124" spans="2:12" ht="22.5" customHeight="1">
      <c r="B124" s="73" t="s">
        <v>51</v>
      </c>
      <c r="C124" s="74">
        <v>266</v>
      </c>
      <c r="D124" s="75">
        <v>9136.2</v>
      </c>
      <c r="E124" s="75">
        <v>191</v>
      </c>
      <c r="F124" s="75">
        <v>165</v>
      </c>
      <c r="G124" s="75">
        <v>38</v>
      </c>
      <c r="H124" s="76">
        <v>244.79999999999927</v>
      </c>
      <c r="I124" s="77">
        <f t="shared" si="42"/>
        <v>10041</v>
      </c>
      <c r="K124" s="229">
        <v>9136.2</v>
      </c>
      <c r="L124" s="10">
        <v>0</v>
      </c>
    </row>
    <row r="125" spans="2:12" ht="22.5" customHeight="1">
      <c r="B125" s="73" t="s">
        <v>52</v>
      </c>
      <c r="C125" s="74">
        <v>241</v>
      </c>
      <c r="D125" s="75">
        <v>11935.7</v>
      </c>
      <c r="E125" s="75">
        <v>108</v>
      </c>
      <c r="F125" s="75">
        <v>290</v>
      </c>
      <c r="G125" s="75">
        <v>44</v>
      </c>
      <c r="H125" s="76">
        <v>528.2999999999993</v>
      </c>
      <c r="I125" s="77">
        <f t="shared" si="42"/>
        <v>13147</v>
      </c>
      <c r="K125" s="229">
        <v>11935.7</v>
      </c>
      <c r="L125" s="10">
        <v>0</v>
      </c>
    </row>
    <row r="126" spans="2:12" ht="22.5" customHeight="1">
      <c r="B126" s="73" t="s">
        <v>53</v>
      </c>
      <c r="C126" s="74">
        <v>250</v>
      </c>
      <c r="D126" s="75">
        <v>5650.1</v>
      </c>
      <c r="E126" s="75">
        <v>55</v>
      </c>
      <c r="F126" s="75">
        <v>157</v>
      </c>
      <c r="G126" s="75">
        <v>79</v>
      </c>
      <c r="H126" s="76">
        <v>483.9</v>
      </c>
      <c r="I126" s="77">
        <f t="shared" si="42"/>
        <v>6675</v>
      </c>
      <c r="K126" s="229">
        <v>5650.1</v>
      </c>
      <c r="L126" s="10">
        <v>0</v>
      </c>
    </row>
    <row r="127" spans="2:12" ht="22.5" customHeight="1">
      <c r="B127" s="73" t="s">
        <v>54</v>
      </c>
      <c r="C127" s="74">
        <v>238</v>
      </c>
      <c r="D127" s="75">
        <v>9298</v>
      </c>
      <c r="E127" s="75">
        <v>185</v>
      </c>
      <c r="F127" s="75">
        <v>198</v>
      </c>
      <c r="G127" s="75">
        <v>38</v>
      </c>
      <c r="H127" s="76">
        <v>659</v>
      </c>
      <c r="I127" s="77">
        <f t="shared" si="42"/>
        <v>10616</v>
      </c>
      <c r="K127" s="229">
        <v>9298</v>
      </c>
      <c r="L127" s="10">
        <v>0</v>
      </c>
    </row>
    <row r="128" spans="2:12" ht="22.5" customHeight="1">
      <c r="B128" s="78" t="s">
        <v>55</v>
      </c>
      <c r="C128" s="79">
        <v>314</v>
      </c>
      <c r="D128" s="80">
        <v>2922.6</v>
      </c>
      <c r="E128" s="80">
        <v>275.877</v>
      </c>
      <c r="F128" s="80">
        <v>134</v>
      </c>
      <c r="G128" s="75">
        <v>108</v>
      </c>
      <c r="H128" s="81">
        <v>733.5230000000001</v>
      </c>
      <c r="I128" s="82">
        <f t="shared" si="42"/>
        <v>4488</v>
      </c>
      <c r="K128" s="230">
        <v>2922.6</v>
      </c>
      <c r="L128" s="10">
        <v>0</v>
      </c>
    </row>
    <row r="129" spans="2:12" ht="22.5" customHeight="1">
      <c r="B129" s="78" t="s">
        <v>56</v>
      </c>
      <c r="C129" s="79">
        <v>5578</v>
      </c>
      <c r="D129" s="80">
        <v>107803.4</v>
      </c>
      <c r="E129" s="80">
        <v>2266.02741</v>
      </c>
      <c r="F129" s="80">
        <v>2725</v>
      </c>
      <c r="G129" s="83">
        <v>1172</v>
      </c>
      <c r="H129" s="81">
        <v>7438.572589999997</v>
      </c>
      <c r="I129" s="82">
        <f t="shared" si="42"/>
        <v>126982.99999999999</v>
      </c>
      <c r="K129" s="230">
        <v>107803.4</v>
      </c>
      <c r="L129" s="10">
        <v>0</v>
      </c>
    </row>
    <row r="130" spans="2:12" ht="22.5" customHeight="1">
      <c r="B130" s="73" t="s">
        <v>57</v>
      </c>
      <c r="C130" s="74">
        <v>201</v>
      </c>
      <c r="D130" s="75">
        <v>6259</v>
      </c>
      <c r="E130" s="75">
        <v>125.97705</v>
      </c>
      <c r="F130" s="75">
        <v>185</v>
      </c>
      <c r="G130" s="75">
        <v>76</v>
      </c>
      <c r="H130" s="76">
        <v>737.0229499999996</v>
      </c>
      <c r="I130" s="77">
        <f t="shared" si="42"/>
        <v>7584</v>
      </c>
      <c r="K130" s="229">
        <v>6259</v>
      </c>
      <c r="L130" s="10">
        <v>0</v>
      </c>
    </row>
    <row r="131" spans="2:12" ht="22.5" customHeight="1">
      <c r="B131" s="73" t="s">
        <v>58</v>
      </c>
      <c r="C131" s="74">
        <v>277</v>
      </c>
      <c r="D131" s="75">
        <v>18249.1</v>
      </c>
      <c r="E131" s="75">
        <v>723.56</v>
      </c>
      <c r="F131" s="75">
        <v>296</v>
      </c>
      <c r="G131" s="75">
        <v>79</v>
      </c>
      <c r="H131" s="76">
        <v>307.34</v>
      </c>
      <c r="I131" s="77">
        <f t="shared" si="42"/>
        <v>19932</v>
      </c>
      <c r="K131" s="229">
        <v>18249.1</v>
      </c>
      <c r="L131" s="10">
        <v>0</v>
      </c>
    </row>
    <row r="132" spans="2:12" ht="22.5" customHeight="1">
      <c r="B132" s="73" t="s">
        <v>59</v>
      </c>
      <c r="C132" s="74">
        <v>695</v>
      </c>
      <c r="D132" s="75">
        <v>8468</v>
      </c>
      <c r="E132" s="75">
        <v>139.06362</v>
      </c>
      <c r="F132" s="75">
        <v>267</v>
      </c>
      <c r="G132" s="75">
        <v>168</v>
      </c>
      <c r="H132" s="76">
        <v>1516.9363799999992</v>
      </c>
      <c r="I132" s="77">
        <f t="shared" si="42"/>
        <v>11254</v>
      </c>
      <c r="K132" s="229">
        <v>8466</v>
      </c>
      <c r="L132" s="10">
        <v>2</v>
      </c>
    </row>
    <row r="133" spans="2:12" ht="22.5" customHeight="1">
      <c r="B133" s="73" t="s">
        <v>60</v>
      </c>
      <c r="C133" s="74">
        <v>548</v>
      </c>
      <c r="D133" s="75">
        <v>8182</v>
      </c>
      <c r="E133" s="75">
        <v>276</v>
      </c>
      <c r="F133" s="75">
        <v>276</v>
      </c>
      <c r="G133" s="75">
        <v>99</v>
      </c>
      <c r="H133" s="76">
        <v>923</v>
      </c>
      <c r="I133" s="77">
        <f t="shared" si="42"/>
        <v>10304</v>
      </c>
      <c r="K133" s="229">
        <v>8064</v>
      </c>
      <c r="L133" s="10">
        <v>118</v>
      </c>
    </row>
    <row r="134" spans="2:12" ht="22.5" customHeight="1">
      <c r="B134" s="73" t="s">
        <v>61</v>
      </c>
      <c r="C134" s="74">
        <v>321</v>
      </c>
      <c r="D134" s="75">
        <v>14839</v>
      </c>
      <c r="E134" s="75">
        <v>504</v>
      </c>
      <c r="F134" s="75">
        <v>240</v>
      </c>
      <c r="G134" s="75">
        <v>72</v>
      </c>
      <c r="H134" s="76">
        <v>490</v>
      </c>
      <c r="I134" s="77">
        <f t="shared" si="42"/>
        <v>16466</v>
      </c>
      <c r="K134" s="229">
        <v>14839</v>
      </c>
      <c r="L134" s="10">
        <v>0</v>
      </c>
    </row>
    <row r="135" spans="2:12" ht="22.5" customHeight="1">
      <c r="B135" s="73" t="s">
        <v>62</v>
      </c>
      <c r="C135" s="74">
        <v>421</v>
      </c>
      <c r="D135" s="75">
        <v>22452</v>
      </c>
      <c r="E135" s="75">
        <v>860</v>
      </c>
      <c r="F135" s="75">
        <v>326</v>
      </c>
      <c r="G135" s="75">
        <v>97</v>
      </c>
      <c r="H135" s="76">
        <v>644</v>
      </c>
      <c r="I135" s="77">
        <f t="shared" si="42"/>
        <v>24800</v>
      </c>
      <c r="K135" s="229">
        <v>22451</v>
      </c>
      <c r="L135" s="10">
        <v>1</v>
      </c>
    </row>
    <row r="136" spans="2:12" ht="22.5" customHeight="1">
      <c r="B136" s="78" t="s">
        <v>63</v>
      </c>
      <c r="C136" s="79">
        <v>373</v>
      </c>
      <c r="D136" s="80">
        <v>7441.5</v>
      </c>
      <c r="E136" s="80">
        <v>146.696</v>
      </c>
      <c r="F136" s="80">
        <v>191</v>
      </c>
      <c r="G136" s="75">
        <v>57</v>
      </c>
      <c r="H136" s="81">
        <v>325.8040000000001</v>
      </c>
      <c r="I136" s="82">
        <f t="shared" si="42"/>
        <v>8535</v>
      </c>
      <c r="K136" s="230">
        <v>7441.5</v>
      </c>
      <c r="L136" s="10">
        <v>0</v>
      </c>
    </row>
    <row r="137" spans="2:12" ht="22.5" customHeight="1" thickBot="1">
      <c r="B137" s="69" t="s">
        <v>64</v>
      </c>
      <c r="C137" s="70">
        <v>2836</v>
      </c>
      <c r="D137" s="71">
        <v>85890.6</v>
      </c>
      <c r="E137" s="71">
        <v>2775.2966699999997</v>
      </c>
      <c r="F137" s="71">
        <v>1781</v>
      </c>
      <c r="G137" s="84">
        <v>648</v>
      </c>
      <c r="H137" s="72">
        <v>4944.103329999999</v>
      </c>
      <c r="I137" s="85">
        <f t="shared" si="42"/>
        <v>98875</v>
      </c>
      <c r="K137" s="231">
        <v>85769.6</v>
      </c>
      <c r="L137" s="10">
        <v>121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BP138"/>
  <sheetViews>
    <sheetView showZeros="0" view="pageBreakPreview" zoomScale="60" zoomScaleNormal="75" workbookViewId="0" topLeftCell="A43">
      <selection activeCell="N84" sqref="N84"/>
    </sheetView>
  </sheetViews>
  <sheetFormatPr defaultColWidth="10.66015625" defaultRowHeight="18"/>
  <cols>
    <col min="1" max="1" width="6" style="153" customWidth="1"/>
    <col min="2" max="2" width="15.83203125" style="153" customWidth="1"/>
    <col min="3" max="3" width="11.66015625" style="153" customWidth="1"/>
    <col min="4" max="4" width="11.66015625" style="156" customWidth="1"/>
    <col min="5" max="8" width="11.66015625" style="153" customWidth="1"/>
    <col min="9" max="9" width="14.5" style="153" customWidth="1"/>
    <col min="10" max="16384" width="10.66015625" style="155" customWidth="1"/>
  </cols>
  <sheetData>
    <row r="1" ht="22.5" customHeight="1">
      <c r="D1" s="154" t="s">
        <v>99</v>
      </c>
    </row>
    <row r="2" spans="2:8" ht="22.5" customHeight="1" thickBot="1">
      <c r="B2" s="153" t="s">
        <v>105</v>
      </c>
      <c r="H2" s="157" t="s">
        <v>2</v>
      </c>
    </row>
    <row r="3" spans="2:9" ht="22.5" customHeight="1">
      <c r="B3" s="158" t="s">
        <v>1</v>
      </c>
      <c r="C3" s="158" t="s">
        <v>65</v>
      </c>
      <c r="D3" s="159" t="s">
        <v>70</v>
      </c>
      <c r="E3" s="159" t="s">
        <v>71</v>
      </c>
      <c r="F3" s="159" t="s">
        <v>67</v>
      </c>
      <c r="G3" s="159" t="s">
        <v>68</v>
      </c>
      <c r="H3" s="160" t="s">
        <v>69</v>
      </c>
      <c r="I3" s="161"/>
    </row>
    <row r="4" spans="2:9" ht="22.5" customHeight="1">
      <c r="B4" s="162" t="s">
        <v>0</v>
      </c>
      <c r="C4" s="162"/>
      <c r="D4" s="163" t="s">
        <v>74</v>
      </c>
      <c r="E4" s="164" t="s">
        <v>72</v>
      </c>
      <c r="F4" s="163"/>
      <c r="G4" s="163"/>
      <c r="H4" s="165"/>
      <c r="I4" s="166" t="s">
        <v>103</v>
      </c>
    </row>
    <row r="5" spans="2:9" ht="22.5" customHeight="1" thickBot="1">
      <c r="B5" s="167"/>
      <c r="C5" s="168" t="s">
        <v>0</v>
      </c>
      <c r="D5" s="169"/>
      <c r="E5" s="170" t="s">
        <v>73</v>
      </c>
      <c r="F5" s="169"/>
      <c r="G5" s="169"/>
      <c r="H5" s="171"/>
      <c r="I5" s="172"/>
    </row>
    <row r="6" spans="2:68" ht="22.5" customHeight="1" thickBot="1">
      <c r="B6" s="173" t="s">
        <v>3</v>
      </c>
      <c r="C6" s="173">
        <f aca="true" t="shared" si="0" ref="C6:H6">+C9+C15+C18+C28+C34+C38+C49+C53+C64+C67+C70</f>
        <v>29440</v>
      </c>
      <c r="D6" s="174">
        <f t="shared" si="0"/>
        <v>595913.65</v>
      </c>
      <c r="E6" s="174">
        <f t="shared" si="0"/>
        <v>16801.650797</v>
      </c>
      <c r="F6" s="174">
        <f t="shared" si="0"/>
        <v>16145.1485</v>
      </c>
      <c r="G6" s="174">
        <f t="shared" si="0"/>
        <v>11239</v>
      </c>
      <c r="H6" s="175">
        <f t="shared" si="0"/>
        <v>40930.55070299999</v>
      </c>
      <c r="I6" s="176">
        <f>+SUM(C6:H6)</f>
        <v>710470.0000000001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</row>
    <row r="7" spans="2:68" ht="22.5" customHeight="1">
      <c r="B7" s="178" t="s">
        <v>5</v>
      </c>
      <c r="C7" s="178">
        <f aca="true" t="shared" si="1" ref="C7:H7">+C78</f>
        <v>748</v>
      </c>
      <c r="D7" s="179">
        <f t="shared" si="1"/>
        <v>21585.89</v>
      </c>
      <c r="E7" s="179">
        <f t="shared" si="1"/>
        <v>280.144</v>
      </c>
      <c r="F7" s="179">
        <f t="shared" si="1"/>
        <v>337</v>
      </c>
      <c r="G7" s="179">
        <f t="shared" si="1"/>
        <v>312</v>
      </c>
      <c r="H7" s="180">
        <f t="shared" si="1"/>
        <v>1557.9660000000003</v>
      </c>
      <c r="I7" s="181">
        <f>+SUM(C7:H7)</f>
        <v>24821</v>
      </c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</row>
    <row r="8" spans="2:9" ht="22.5" customHeight="1" thickBot="1">
      <c r="B8" s="182" t="s">
        <v>14</v>
      </c>
      <c r="C8" s="182">
        <f aca="true" t="shared" si="2" ref="C8:H8">+C87</f>
        <v>209</v>
      </c>
      <c r="D8" s="183">
        <f t="shared" si="2"/>
        <v>6376.13</v>
      </c>
      <c r="E8" s="183">
        <f t="shared" si="2"/>
        <v>128</v>
      </c>
      <c r="F8" s="183">
        <f t="shared" si="2"/>
        <v>148</v>
      </c>
      <c r="G8" s="183">
        <f t="shared" si="2"/>
        <v>69</v>
      </c>
      <c r="H8" s="184">
        <f t="shared" si="2"/>
        <v>478.87</v>
      </c>
      <c r="I8" s="185">
        <f>+SUM(C8:H8)</f>
        <v>7409</v>
      </c>
    </row>
    <row r="9" spans="2:9" ht="22.5" customHeight="1" thickBot="1">
      <c r="B9" s="186" t="s">
        <v>76</v>
      </c>
      <c r="C9" s="187">
        <f aca="true" t="shared" si="3" ref="C9:I9">+SUM(C7:C8)</f>
        <v>957</v>
      </c>
      <c r="D9" s="188">
        <f t="shared" si="3"/>
        <v>27962.02</v>
      </c>
      <c r="E9" s="188">
        <f t="shared" si="3"/>
        <v>408.144</v>
      </c>
      <c r="F9" s="188">
        <f t="shared" si="3"/>
        <v>485</v>
      </c>
      <c r="G9" s="188">
        <f t="shared" si="3"/>
        <v>381</v>
      </c>
      <c r="H9" s="189">
        <f t="shared" si="3"/>
        <v>2036.8360000000002</v>
      </c>
      <c r="I9" s="190">
        <f t="shared" si="3"/>
        <v>32230</v>
      </c>
    </row>
    <row r="10" spans="2:9" ht="22.5" customHeight="1">
      <c r="B10" s="191" t="s">
        <v>15</v>
      </c>
      <c r="C10" s="191">
        <f aca="true" t="shared" si="4" ref="C10:H14">+C88</f>
        <v>177</v>
      </c>
      <c r="D10" s="192">
        <f t="shared" si="4"/>
        <v>2170.14</v>
      </c>
      <c r="E10" s="192">
        <f t="shared" si="4"/>
        <v>52</v>
      </c>
      <c r="F10" s="192">
        <f t="shared" si="4"/>
        <v>75</v>
      </c>
      <c r="G10" s="192">
        <f t="shared" si="4"/>
        <v>76</v>
      </c>
      <c r="H10" s="193">
        <f t="shared" si="4"/>
        <v>281.86</v>
      </c>
      <c r="I10" s="194">
        <f>+SUM(C10:H10)</f>
        <v>2832</v>
      </c>
    </row>
    <row r="11" spans="2:9" ht="22.5" customHeight="1">
      <c r="B11" s="195" t="s">
        <v>16</v>
      </c>
      <c r="C11" s="195">
        <f t="shared" si="4"/>
        <v>137</v>
      </c>
      <c r="D11" s="196">
        <f t="shared" si="4"/>
        <v>299.12</v>
      </c>
      <c r="E11" s="196">
        <f t="shared" si="4"/>
        <v>52.91291</v>
      </c>
      <c r="F11" s="196">
        <f t="shared" si="4"/>
        <v>41</v>
      </c>
      <c r="G11" s="196">
        <f t="shared" si="4"/>
        <v>75</v>
      </c>
      <c r="H11" s="197">
        <f t="shared" si="4"/>
        <v>50.967089999999985</v>
      </c>
      <c r="I11" s="198">
        <f>+SUM(C11:H11)</f>
        <v>656</v>
      </c>
    </row>
    <row r="12" spans="2:9" ht="22.5" customHeight="1">
      <c r="B12" s="195" t="s">
        <v>17</v>
      </c>
      <c r="C12" s="195">
        <f t="shared" si="4"/>
        <v>300</v>
      </c>
      <c r="D12" s="196">
        <f t="shared" si="4"/>
        <v>4242.6</v>
      </c>
      <c r="E12" s="196">
        <f t="shared" si="4"/>
        <v>185.373211</v>
      </c>
      <c r="F12" s="196">
        <f t="shared" si="4"/>
        <v>112</v>
      </c>
      <c r="G12" s="196">
        <f t="shared" si="4"/>
        <v>58</v>
      </c>
      <c r="H12" s="197">
        <f t="shared" si="4"/>
        <v>405.02678899999955</v>
      </c>
      <c r="I12" s="198">
        <f>+SUM(C12:H12)</f>
        <v>5303</v>
      </c>
    </row>
    <row r="13" spans="2:9" ht="22.5" customHeight="1">
      <c r="B13" s="195" t="s">
        <v>18</v>
      </c>
      <c r="C13" s="195">
        <f t="shared" si="4"/>
        <v>231</v>
      </c>
      <c r="D13" s="196">
        <f t="shared" si="4"/>
        <v>18539.16</v>
      </c>
      <c r="E13" s="196">
        <f t="shared" si="4"/>
        <v>486</v>
      </c>
      <c r="F13" s="196">
        <f t="shared" si="4"/>
        <v>303</v>
      </c>
      <c r="G13" s="196">
        <f t="shared" si="4"/>
        <v>37</v>
      </c>
      <c r="H13" s="197">
        <f t="shared" si="4"/>
        <v>21.840000000000146</v>
      </c>
      <c r="I13" s="198">
        <f>+SUM(C13:H13)</f>
        <v>19618</v>
      </c>
    </row>
    <row r="14" spans="2:9" ht="22.5" customHeight="1" thickBot="1">
      <c r="B14" s="182" t="s">
        <v>19</v>
      </c>
      <c r="C14" s="182">
        <f t="shared" si="4"/>
        <v>66</v>
      </c>
      <c r="D14" s="183">
        <f t="shared" si="4"/>
        <v>15847.12</v>
      </c>
      <c r="E14" s="183">
        <f t="shared" si="4"/>
        <v>407</v>
      </c>
      <c r="F14" s="183">
        <f t="shared" si="4"/>
        <v>227</v>
      </c>
      <c r="G14" s="183">
        <f t="shared" si="4"/>
        <v>31</v>
      </c>
      <c r="H14" s="184">
        <f t="shared" si="4"/>
        <v>-26.12000000000262</v>
      </c>
      <c r="I14" s="185">
        <f>+SUM(C14:H14)</f>
        <v>16552</v>
      </c>
    </row>
    <row r="15" spans="2:9" ht="22.5" customHeight="1" thickBot="1">
      <c r="B15" s="186" t="s">
        <v>75</v>
      </c>
      <c r="C15" s="187">
        <f aca="true" t="shared" si="5" ref="C15:I15">+SUM(C10:C14)</f>
        <v>911</v>
      </c>
      <c r="D15" s="188">
        <f t="shared" si="5"/>
        <v>41098.14</v>
      </c>
      <c r="E15" s="188">
        <f t="shared" si="5"/>
        <v>1183.286121</v>
      </c>
      <c r="F15" s="188">
        <f t="shared" si="5"/>
        <v>758</v>
      </c>
      <c r="G15" s="188">
        <f t="shared" si="5"/>
        <v>277</v>
      </c>
      <c r="H15" s="189">
        <f t="shared" si="5"/>
        <v>733.5738789999971</v>
      </c>
      <c r="I15" s="190">
        <f t="shared" si="5"/>
        <v>44961</v>
      </c>
    </row>
    <row r="16" spans="2:9" ht="22.5" customHeight="1">
      <c r="B16" s="191" t="s">
        <v>6</v>
      </c>
      <c r="C16" s="191">
        <f aca="true" t="shared" si="6" ref="C16:H16">+C79</f>
        <v>1108</v>
      </c>
      <c r="D16" s="192">
        <f t="shared" si="6"/>
        <v>28032.97</v>
      </c>
      <c r="E16" s="192">
        <f t="shared" si="6"/>
        <v>699.979919</v>
      </c>
      <c r="F16" s="192">
        <f t="shared" si="6"/>
        <v>505</v>
      </c>
      <c r="G16" s="192">
        <f t="shared" si="6"/>
        <v>334</v>
      </c>
      <c r="H16" s="193">
        <f t="shared" si="6"/>
        <v>1054.0500809999976</v>
      </c>
      <c r="I16" s="194">
        <f>+SUM(C16:H16)</f>
        <v>31734</v>
      </c>
    </row>
    <row r="17" spans="2:9" ht="22.5" customHeight="1" thickBot="1">
      <c r="B17" s="182" t="s">
        <v>20</v>
      </c>
      <c r="C17" s="182">
        <f aca="true" t="shared" si="7" ref="C17:H17">+C93</f>
        <v>327</v>
      </c>
      <c r="D17" s="183">
        <f t="shared" si="7"/>
        <v>2924</v>
      </c>
      <c r="E17" s="183">
        <f t="shared" si="7"/>
        <v>83.43814</v>
      </c>
      <c r="F17" s="183">
        <f t="shared" si="7"/>
        <v>117</v>
      </c>
      <c r="G17" s="183">
        <f t="shared" si="7"/>
        <v>78</v>
      </c>
      <c r="H17" s="184">
        <f t="shared" si="7"/>
        <v>433.5618599999998</v>
      </c>
      <c r="I17" s="185">
        <f>+SUM(C17:H17)</f>
        <v>3963</v>
      </c>
    </row>
    <row r="18" spans="2:9" ht="22.5" customHeight="1" thickBot="1">
      <c r="B18" s="186" t="s">
        <v>77</v>
      </c>
      <c r="C18" s="187">
        <f aca="true" t="shared" si="8" ref="C18:I18">+SUM(C16:C17)</f>
        <v>1435</v>
      </c>
      <c r="D18" s="188">
        <f t="shared" si="8"/>
        <v>30956.97</v>
      </c>
      <c r="E18" s="188">
        <f t="shared" si="8"/>
        <v>783.418059</v>
      </c>
      <c r="F18" s="188">
        <f t="shared" si="8"/>
        <v>622</v>
      </c>
      <c r="G18" s="188">
        <f t="shared" si="8"/>
        <v>412</v>
      </c>
      <c r="H18" s="189">
        <f t="shared" si="8"/>
        <v>1487.6119409999974</v>
      </c>
      <c r="I18" s="190">
        <f t="shared" si="8"/>
        <v>35697</v>
      </c>
    </row>
    <row r="19" spans="2:9" ht="22.5" customHeight="1">
      <c r="B19" s="191" t="s">
        <v>7</v>
      </c>
      <c r="C19" s="191">
        <f aca="true" t="shared" si="9" ref="C19:H19">+C80</f>
        <v>2682</v>
      </c>
      <c r="D19" s="192">
        <f t="shared" si="9"/>
        <v>6096.6</v>
      </c>
      <c r="E19" s="192">
        <f t="shared" si="9"/>
        <v>561.18716</v>
      </c>
      <c r="F19" s="192">
        <f t="shared" si="9"/>
        <v>677.8549</v>
      </c>
      <c r="G19" s="192">
        <f t="shared" si="9"/>
        <v>848</v>
      </c>
      <c r="H19" s="193">
        <f t="shared" si="9"/>
        <v>1669.3579399999999</v>
      </c>
      <c r="I19" s="194">
        <f aca="true" t="shared" si="10" ref="I19:I27">+SUM(C19:H19)</f>
        <v>12535</v>
      </c>
    </row>
    <row r="20" spans="2:9" ht="22.5" customHeight="1">
      <c r="B20" s="195" t="s">
        <v>22</v>
      </c>
      <c r="C20" s="195">
        <f aca="true" t="shared" si="11" ref="C20:H27">+C95</f>
        <v>31</v>
      </c>
      <c r="D20" s="196">
        <f t="shared" si="11"/>
        <v>2</v>
      </c>
      <c r="E20" s="196">
        <f t="shared" si="11"/>
        <v>7</v>
      </c>
      <c r="F20" s="196">
        <f t="shared" si="11"/>
        <v>24</v>
      </c>
      <c r="G20" s="196">
        <f t="shared" si="11"/>
        <v>60</v>
      </c>
      <c r="H20" s="197">
        <f t="shared" si="11"/>
        <v>40</v>
      </c>
      <c r="I20" s="198">
        <f t="shared" si="10"/>
        <v>164</v>
      </c>
    </row>
    <row r="21" spans="2:9" ht="22.5" customHeight="1">
      <c r="B21" s="195" t="s">
        <v>23</v>
      </c>
      <c r="C21" s="195">
        <f t="shared" si="11"/>
        <v>742</v>
      </c>
      <c r="D21" s="196">
        <f t="shared" si="11"/>
        <v>3996</v>
      </c>
      <c r="E21" s="196">
        <f t="shared" si="11"/>
        <v>119.19211</v>
      </c>
      <c r="F21" s="196">
        <f t="shared" si="11"/>
        <v>158</v>
      </c>
      <c r="G21" s="196">
        <f t="shared" si="11"/>
        <v>145</v>
      </c>
      <c r="H21" s="197">
        <f t="shared" si="11"/>
        <v>728.80789</v>
      </c>
      <c r="I21" s="198">
        <f t="shared" si="10"/>
        <v>5889</v>
      </c>
    </row>
    <row r="22" spans="2:9" ht="22.5" customHeight="1">
      <c r="B22" s="195" t="s">
        <v>24</v>
      </c>
      <c r="C22" s="195">
        <f t="shared" si="11"/>
        <v>1080</v>
      </c>
      <c r="D22" s="196">
        <f t="shared" si="11"/>
        <v>8405.67</v>
      </c>
      <c r="E22" s="196">
        <f t="shared" si="11"/>
        <v>417.28018</v>
      </c>
      <c r="F22" s="196">
        <f t="shared" si="11"/>
        <v>355.02</v>
      </c>
      <c r="G22" s="196">
        <f t="shared" si="11"/>
        <v>369</v>
      </c>
      <c r="H22" s="197">
        <f t="shared" si="11"/>
        <v>1019.0298199999997</v>
      </c>
      <c r="I22" s="198">
        <f t="shared" si="10"/>
        <v>11646</v>
      </c>
    </row>
    <row r="23" spans="2:9" ht="22.5" customHeight="1">
      <c r="B23" s="195" t="s">
        <v>25</v>
      </c>
      <c r="C23" s="195">
        <f t="shared" si="11"/>
        <v>821</v>
      </c>
      <c r="D23" s="196">
        <f t="shared" si="11"/>
        <v>432</v>
      </c>
      <c r="E23" s="196">
        <f t="shared" si="11"/>
        <v>358.37238</v>
      </c>
      <c r="F23" s="196">
        <f t="shared" si="11"/>
        <v>173</v>
      </c>
      <c r="G23" s="196">
        <f t="shared" si="11"/>
        <v>264</v>
      </c>
      <c r="H23" s="197">
        <f t="shared" si="11"/>
        <v>241.6276200000002</v>
      </c>
      <c r="I23" s="198">
        <f t="shared" si="10"/>
        <v>2290</v>
      </c>
    </row>
    <row r="24" spans="2:9" ht="22.5" customHeight="1">
      <c r="B24" s="195" t="s">
        <v>26</v>
      </c>
      <c r="C24" s="195">
        <f t="shared" si="11"/>
        <v>263</v>
      </c>
      <c r="D24" s="196">
        <f t="shared" si="11"/>
        <v>2823</v>
      </c>
      <c r="E24" s="196">
        <f t="shared" si="11"/>
        <v>32</v>
      </c>
      <c r="F24" s="196">
        <f t="shared" si="11"/>
        <v>108</v>
      </c>
      <c r="G24" s="196">
        <f t="shared" si="11"/>
        <v>89</v>
      </c>
      <c r="H24" s="197">
        <f t="shared" si="11"/>
        <v>589</v>
      </c>
      <c r="I24" s="198">
        <f t="shared" si="10"/>
        <v>3904</v>
      </c>
    </row>
    <row r="25" spans="2:9" ht="22.5" customHeight="1">
      <c r="B25" s="195" t="s">
        <v>27</v>
      </c>
      <c r="C25" s="195">
        <f t="shared" si="11"/>
        <v>435</v>
      </c>
      <c r="D25" s="196">
        <f t="shared" si="11"/>
        <v>11133.5</v>
      </c>
      <c r="E25" s="196">
        <f t="shared" si="11"/>
        <v>444</v>
      </c>
      <c r="F25" s="196">
        <f t="shared" si="11"/>
        <v>237</v>
      </c>
      <c r="G25" s="196">
        <f t="shared" si="11"/>
        <v>118</v>
      </c>
      <c r="H25" s="197">
        <f t="shared" si="11"/>
        <v>669.5</v>
      </c>
      <c r="I25" s="198">
        <f t="shared" si="10"/>
        <v>13037</v>
      </c>
    </row>
    <row r="26" spans="2:9" ht="22.5" customHeight="1">
      <c r="B26" s="195" t="s">
        <v>28</v>
      </c>
      <c r="C26" s="195">
        <f t="shared" si="11"/>
        <v>144</v>
      </c>
      <c r="D26" s="196">
        <f t="shared" si="11"/>
        <v>6</v>
      </c>
      <c r="E26" s="196">
        <f t="shared" si="11"/>
        <v>64.99107000000001</v>
      </c>
      <c r="F26" s="196">
        <f t="shared" si="11"/>
        <v>40</v>
      </c>
      <c r="G26" s="196">
        <f t="shared" si="11"/>
        <v>44</v>
      </c>
      <c r="H26" s="197">
        <f t="shared" si="11"/>
        <v>126.00892999999996</v>
      </c>
      <c r="I26" s="198">
        <f t="shared" si="10"/>
        <v>425</v>
      </c>
    </row>
    <row r="27" spans="2:9" ht="22.5" customHeight="1" thickBot="1">
      <c r="B27" s="182" t="s">
        <v>29</v>
      </c>
      <c r="C27" s="182">
        <f t="shared" si="11"/>
        <v>249</v>
      </c>
      <c r="D27" s="183">
        <f t="shared" si="11"/>
        <v>27534.86</v>
      </c>
      <c r="E27" s="183">
        <f t="shared" si="11"/>
        <v>245.135</v>
      </c>
      <c r="F27" s="183">
        <f t="shared" si="11"/>
        <v>360</v>
      </c>
      <c r="G27" s="183">
        <f t="shared" si="11"/>
        <v>62</v>
      </c>
      <c r="H27" s="184">
        <f t="shared" si="11"/>
        <v>661.005000000001</v>
      </c>
      <c r="I27" s="185">
        <f t="shared" si="10"/>
        <v>29112</v>
      </c>
    </row>
    <row r="28" spans="2:9" ht="22.5" customHeight="1" thickBot="1">
      <c r="B28" s="199" t="s">
        <v>78</v>
      </c>
      <c r="C28" s="200">
        <f aca="true" t="shared" si="12" ref="C28:I28">+SUM(C19:C27)</f>
        <v>6447</v>
      </c>
      <c r="D28" s="201">
        <f t="shared" si="12"/>
        <v>60429.630000000005</v>
      </c>
      <c r="E28" s="201">
        <f t="shared" si="12"/>
        <v>2249.1579</v>
      </c>
      <c r="F28" s="201">
        <f t="shared" si="12"/>
        <v>2132.8749</v>
      </c>
      <c r="G28" s="201">
        <f t="shared" si="12"/>
        <v>1999</v>
      </c>
      <c r="H28" s="202">
        <f t="shared" si="12"/>
        <v>5744.337200000001</v>
      </c>
      <c r="I28" s="203">
        <f t="shared" si="12"/>
        <v>79002</v>
      </c>
    </row>
    <row r="29" spans="2:9" ht="22.5" customHeight="1">
      <c r="B29" s="191" t="s">
        <v>31</v>
      </c>
      <c r="C29" s="191">
        <f aca="true" t="shared" si="13" ref="C29:H30">+C104</f>
        <v>302</v>
      </c>
      <c r="D29" s="192">
        <f t="shared" si="13"/>
        <v>12174.61</v>
      </c>
      <c r="E29" s="192">
        <f t="shared" si="13"/>
        <v>207</v>
      </c>
      <c r="F29" s="192">
        <f t="shared" si="13"/>
        <v>213</v>
      </c>
      <c r="G29" s="192">
        <f t="shared" si="13"/>
        <v>88</v>
      </c>
      <c r="H29" s="193">
        <f t="shared" si="13"/>
        <v>436.3899999999994</v>
      </c>
      <c r="I29" s="194">
        <f>+SUM(C29:H29)</f>
        <v>13421</v>
      </c>
    </row>
    <row r="30" spans="2:9" ht="22.5" customHeight="1">
      <c r="B30" s="195" t="s">
        <v>32</v>
      </c>
      <c r="C30" s="195">
        <f t="shared" si="13"/>
        <v>350</v>
      </c>
      <c r="D30" s="196">
        <f t="shared" si="13"/>
        <v>28193.78</v>
      </c>
      <c r="E30" s="196">
        <f t="shared" si="13"/>
        <v>472</v>
      </c>
      <c r="F30" s="196">
        <f t="shared" si="13"/>
        <v>565.3317999999999</v>
      </c>
      <c r="G30" s="196">
        <f t="shared" si="13"/>
        <v>163</v>
      </c>
      <c r="H30" s="197">
        <f t="shared" si="13"/>
        <v>1749.8882000000012</v>
      </c>
      <c r="I30" s="198">
        <f>+SUM(C30:H30)</f>
        <v>31494</v>
      </c>
    </row>
    <row r="31" spans="2:9" ht="22.5" customHeight="1">
      <c r="B31" s="195" t="s">
        <v>36</v>
      </c>
      <c r="C31" s="195">
        <f aca="true" t="shared" si="14" ref="C31:H33">+C109</f>
        <v>522</v>
      </c>
      <c r="D31" s="196">
        <f t="shared" si="14"/>
        <v>18494.32</v>
      </c>
      <c r="E31" s="196">
        <f t="shared" si="14"/>
        <v>786</v>
      </c>
      <c r="F31" s="196">
        <f t="shared" si="14"/>
        <v>352</v>
      </c>
      <c r="G31" s="196">
        <f t="shared" si="14"/>
        <v>102</v>
      </c>
      <c r="H31" s="197">
        <f t="shared" si="14"/>
        <v>954.68</v>
      </c>
      <c r="I31" s="198">
        <f>+SUM(C31:H31)</f>
        <v>21211</v>
      </c>
    </row>
    <row r="32" spans="2:9" ht="22.5" customHeight="1">
      <c r="B32" s="195" t="s">
        <v>37</v>
      </c>
      <c r="C32" s="195">
        <f t="shared" si="14"/>
        <v>58</v>
      </c>
      <c r="D32" s="196">
        <f t="shared" si="14"/>
        <v>8980.84</v>
      </c>
      <c r="E32" s="196">
        <f t="shared" si="14"/>
        <v>177</v>
      </c>
      <c r="F32" s="196">
        <f t="shared" si="14"/>
        <v>126</v>
      </c>
      <c r="G32" s="196">
        <f t="shared" si="14"/>
        <v>14</v>
      </c>
      <c r="H32" s="197">
        <f t="shared" si="14"/>
        <v>172.16</v>
      </c>
      <c r="I32" s="198">
        <f>+SUM(C32:H32)</f>
        <v>9528</v>
      </c>
    </row>
    <row r="33" spans="2:9" ht="22.5" customHeight="1" thickBot="1">
      <c r="B33" s="182" t="s">
        <v>38</v>
      </c>
      <c r="C33" s="182">
        <f t="shared" si="14"/>
        <v>14</v>
      </c>
      <c r="D33" s="183">
        <f t="shared" si="14"/>
        <v>20011</v>
      </c>
      <c r="E33" s="183">
        <f t="shared" si="14"/>
        <v>417</v>
      </c>
      <c r="F33" s="183">
        <f t="shared" si="14"/>
        <v>266</v>
      </c>
      <c r="G33" s="183">
        <f t="shared" si="14"/>
        <v>24</v>
      </c>
      <c r="H33" s="184">
        <f t="shared" si="14"/>
        <v>138</v>
      </c>
      <c r="I33" s="185">
        <f>+SUM(C33:H33)</f>
        <v>20870</v>
      </c>
    </row>
    <row r="34" spans="2:9" ht="22.5" customHeight="1" thickBot="1">
      <c r="B34" s="199" t="s">
        <v>79</v>
      </c>
      <c r="C34" s="200">
        <f aca="true" t="shared" si="15" ref="C34:I34">+SUM(C29:C33)</f>
        <v>1246</v>
      </c>
      <c r="D34" s="201">
        <f t="shared" si="15"/>
        <v>87854.55</v>
      </c>
      <c r="E34" s="201">
        <f t="shared" si="15"/>
        <v>2059</v>
      </c>
      <c r="F34" s="201">
        <f t="shared" si="15"/>
        <v>1522.3318</v>
      </c>
      <c r="G34" s="201">
        <f t="shared" si="15"/>
        <v>391</v>
      </c>
      <c r="H34" s="202">
        <f t="shared" si="15"/>
        <v>3451.1182000000003</v>
      </c>
      <c r="I34" s="203">
        <f t="shared" si="15"/>
        <v>96524</v>
      </c>
    </row>
    <row r="35" spans="2:9" ht="22.5" customHeight="1">
      <c r="B35" s="191" t="s">
        <v>4</v>
      </c>
      <c r="C35" s="191">
        <f aca="true" t="shared" si="16" ref="C35:H35">+C77</f>
        <v>1249</v>
      </c>
      <c r="D35" s="192">
        <f t="shared" si="16"/>
        <v>5442</v>
      </c>
      <c r="E35" s="192">
        <f t="shared" si="16"/>
        <v>387.53360999999995</v>
      </c>
      <c r="F35" s="192">
        <f t="shared" si="16"/>
        <v>1502.3833</v>
      </c>
      <c r="G35" s="192">
        <f t="shared" si="16"/>
        <v>2944</v>
      </c>
      <c r="H35" s="193">
        <f t="shared" si="16"/>
        <v>2970.08309</v>
      </c>
      <c r="I35" s="194">
        <f>+SUM(C35:H35)</f>
        <v>14495</v>
      </c>
    </row>
    <row r="36" spans="2:9" ht="22.5" customHeight="1">
      <c r="B36" s="195" t="s">
        <v>34</v>
      </c>
      <c r="C36" s="195">
        <f aca="true" t="shared" si="17" ref="C36:H37">+C107</f>
        <v>179</v>
      </c>
      <c r="D36" s="196">
        <f t="shared" si="17"/>
        <v>5132</v>
      </c>
      <c r="E36" s="196">
        <f t="shared" si="17"/>
        <v>142</v>
      </c>
      <c r="F36" s="196">
        <f t="shared" si="17"/>
        <v>51</v>
      </c>
      <c r="G36" s="196">
        <f t="shared" si="17"/>
        <v>21</v>
      </c>
      <c r="H36" s="197">
        <f t="shared" si="17"/>
        <v>481</v>
      </c>
      <c r="I36" s="198">
        <f>+SUM(C36:H36)</f>
        <v>6006</v>
      </c>
    </row>
    <row r="37" spans="2:9" ht="22.5" customHeight="1" thickBot="1">
      <c r="B37" s="182" t="s">
        <v>35</v>
      </c>
      <c r="C37" s="182">
        <f t="shared" si="17"/>
        <v>175</v>
      </c>
      <c r="D37" s="183">
        <f t="shared" si="17"/>
        <v>5225</v>
      </c>
      <c r="E37" s="183">
        <f t="shared" si="17"/>
        <v>56</v>
      </c>
      <c r="F37" s="183">
        <f t="shared" si="17"/>
        <v>66</v>
      </c>
      <c r="G37" s="183">
        <f t="shared" si="17"/>
        <v>17</v>
      </c>
      <c r="H37" s="184">
        <f t="shared" si="17"/>
        <v>383</v>
      </c>
      <c r="I37" s="185">
        <f>+SUM(C37:H37)</f>
        <v>5922</v>
      </c>
    </row>
    <row r="38" spans="2:9" ht="22.5" customHeight="1" thickBot="1">
      <c r="B38" s="199" t="s">
        <v>80</v>
      </c>
      <c r="C38" s="200">
        <f aca="true" t="shared" si="18" ref="C38:I38">+SUM(C35:C37)</f>
        <v>1603</v>
      </c>
      <c r="D38" s="201">
        <f t="shared" si="18"/>
        <v>15799</v>
      </c>
      <c r="E38" s="201">
        <f t="shared" si="18"/>
        <v>585.53361</v>
      </c>
      <c r="F38" s="201">
        <f t="shared" si="18"/>
        <v>1619.3833</v>
      </c>
      <c r="G38" s="201">
        <f t="shared" si="18"/>
        <v>2982</v>
      </c>
      <c r="H38" s="202">
        <f t="shared" si="18"/>
        <v>3834.08309</v>
      </c>
      <c r="I38" s="203">
        <f t="shared" si="18"/>
        <v>26423</v>
      </c>
    </row>
    <row r="39" spans="2:9" ht="22.5" customHeight="1">
      <c r="B39" s="191" t="s">
        <v>8</v>
      </c>
      <c r="C39" s="191">
        <f aca="true" t="shared" si="19" ref="C39:H39">+C81</f>
        <v>1587</v>
      </c>
      <c r="D39" s="192">
        <f t="shared" si="19"/>
        <v>4893</v>
      </c>
      <c r="E39" s="192">
        <f t="shared" si="19"/>
        <v>305.4529</v>
      </c>
      <c r="F39" s="192">
        <f t="shared" si="19"/>
        <v>556.8108</v>
      </c>
      <c r="G39" s="192">
        <f t="shared" si="19"/>
        <v>447</v>
      </c>
      <c r="H39" s="193">
        <f t="shared" si="19"/>
        <v>1369.7362999999996</v>
      </c>
      <c r="I39" s="194">
        <f aca="true" t="shared" si="20" ref="I39:I48">+SUM(C39:H39)</f>
        <v>9159</v>
      </c>
    </row>
    <row r="40" spans="2:9" ht="22.5" customHeight="1">
      <c r="B40" s="195" t="s">
        <v>40</v>
      </c>
      <c r="C40" s="195">
        <f aca="true" t="shared" si="21" ref="C40:H44">+C113</f>
        <v>508</v>
      </c>
      <c r="D40" s="196">
        <f t="shared" si="21"/>
        <v>7825.9</v>
      </c>
      <c r="E40" s="196">
        <f t="shared" si="21"/>
        <v>304.9945</v>
      </c>
      <c r="F40" s="196">
        <f t="shared" si="21"/>
        <v>388.7257</v>
      </c>
      <c r="G40" s="196">
        <f t="shared" si="21"/>
        <v>313</v>
      </c>
      <c r="H40" s="197">
        <f t="shared" si="21"/>
        <v>717.3797999999988</v>
      </c>
      <c r="I40" s="198">
        <f t="shared" si="20"/>
        <v>10058</v>
      </c>
    </row>
    <row r="41" spans="2:9" ht="22.5" customHeight="1">
      <c r="B41" s="195" t="s">
        <v>41</v>
      </c>
      <c r="C41" s="195">
        <f t="shared" si="21"/>
        <v>152</v>
      </c>
      <c r="D41" s="196">
        <f t="shared" si="21"/>
        <v>13397.2</v>
      </c>
      <c r="E41" s="196">
        <f t="shared" si="21"/>
        <v>92</v>
      </c>
      <c r="F41" s="196">
        <f t="shared" si="21"/>
        <v>219</v>
      </c>
      <c r="G41" s="196">
        <f t="shared" si="21"/>
        <v>45</v>
      </c>
      <c r="H41" s="197">
        <f t="shared" si="21"/>
        <v>362.7999999999993</v>
      </c>
      <c r="I41" s="198">
        <f t="shared" si="20"/>
        <v>14268</v>
      </c>
    </row>
    <row r="42" spans="2:9" ht="22.5" customHeight="1">
      <c r="B42" s="195" t="s">
        <v>42</v>
      </c>
      <c r="C42" s="195">
        <f t="shared" si="21"/>
        <v>1114</v>
      </c>
      <c r="D42" s="196">
        <f t="shared" si="21"/>
        <v>1672</v>
      </c>
      <c r="E42" s="196">
        <f t="shared" si="21"/>
        <v>627.9185</v>
      </c>
      <c r="F42" s="196">
        <f t="shared" si="21"/>
        <v>258</v>
      </c>
      <c r="G42" s="196">
        <f t="shared" si="21"/>
        <v>298</v>
      </c>
      <c r="H42" s="197">
        <f t="shared" si="21"/>
        <v>524.0815000000002</v>
      </c>
      <c r="I42" s="198">
        <f t="shared" si="20"/>
        <v>4494</v>
      </c>
    </row>
    <row r="43" spans="2:9" ht="22.5" customHeight="1">
      <c r="B43" s="195" t="s">
        <v>43</v>
      </c>
      <c r="C43" s="195">
        <f t="shared" si="21"/>
        <v>187</v>
      </c>
      <c r="D43" s="196">
        <f t="shared" si="21"/>
        <v>7036.74</v>
      </c>
      <c r="E43" s="196">
        <f t="shared" si="21"/>
        <v>232</v>
      </c>
      <c r="F43" s="196">
        <f t="shared" si="21"/>
        <v>216</v>
      </c>
      <c r="G43" s="196">
        <f t="shared" si="21"/>
        <v>56</v>
      </c>
      <c r="H43" s="197">
        <f t="shared" si="21"/>
        <v>684.26</v>
      </c>
      <c r="I43" s="198">
        <f t="shared" si="20"/>
        <v>8412</v>
      </c>
    </row>
    <row r="44" spans="2:9" ht="22.5" customHeight="1">
      <c r="B44" s="195" t="s">
        <v>44</v>
      </c>
      <c r="C44" s="195">
        <f t="shared" si="21"/>
        <v>273</v>
      </c>
      <c r="D44" s="196">
        <f t="shared" si="21"/>
        <v>14563</v>
      </c>
      <c r="E44" s="196">
        <f t="shared" si="21"/>
        <v>84</v>
      </c>
      <c r="F44" s="196">
        <f t="shared" si="21"/>
        <v>182</v>
      </c>
      <c r="G44" s="196">
        <f t="shared" si="21"/>
        <v>65</v>
      </c>
      <c r="H44" s="197">
        <f t="shared" si="21"/>
        <v>976</v>
      </c>
      <c r="I44" s="198">
        <f t="shared" si="20"/>
        <v>16143</v>
      </c>
    </row>
    <row r="45" spans="2:9" ht="22.5" customHeight="1">
      <c r="B45" s="195" t="s">
        <v>47</v>
      </c>
      <c r="C45" s="195">
        <f aca="true" t="shared" si="22" ref="C45:H46">+C120</f>
        <v>920</v>
      </c>
      <c r="D45" s="196">
        <f t="shared" si="22"/>
        <v>7369</v>
      </c>
      <c r="E45" s="196">
        <f t="shared" si="22"/>
        <v>172.84031</v>
      </c>
      <c r="F45" s="196">
        <f t="shared" si="22"/>
        <v>322</v>
      </c>
      <c r="G45" s="196">
        <f t="shared" si="22"/>
        <v>259</v>
      </c>
      <c r="H45" s="197">
        <f t="shared" si="22"/>
        <v>1078.1596900000004</v>
      </c>
      <c r="I45" s="198">
        <f t="shared" si="20"/>
        <v>10121</v>
      </c>
    </row>
    <row r="46" spans="2:9" ht="22.5" customHeight="1">
      <c r="B46" s="195" t="s">
        <v>48</v>
      </c>
      <c r="C46" s="195">
        <f t="shared" si="22"/>
        <v>390</v>
      </c>
      <c r="D46" s="196">
        <f t="shared" si="22"/>
        <v>9301</v>
      </c>
      <c r="E46" s="196">
        <f t="shared" si="22"/>
        <v>341</v>
      </c>
      <c r="F46" s="196">
        <f t="shared" si="22"/>
        <v>257</v>
      </c>
      <c r="G46" s="196">
        <f t="shared" si="22"/>
        <v>119</v>
      </c>
      <c r="H46" s="197">
        <f t="shared" si="22"/>
        <v>750</v>
      </c>
      <c r="I46" s="198">
        <f t="shared" si="20"/>
        <v>11158</v>
      </c>
    </row>
    <row r="47" spans="2:9" ht="22.5" customHeight="1">
      <c r="B47" s="195" t="s">
        <v>54</v>
      </c>
      <c r="C47" s="195">
        <f aca="true" t="shared" si="23" ref="C47:H48">+C127</f>
        <v>220</v>
      </c>
      <c r="D47" s="196">
        <f t="shared" si="23"/>
        <v>9346.67</v>
      </c>
      <c r="E47" s="196">
        <f t="shared" si="23"/>
        <v>185</v>
      </c>
      <c r="F47" s="196">
        <f t="shared" si="23"/>
        <v>232</v>
      </c>
      <c r="G47" s="196">
        <f t="shared" si="23"/>
        <v>38</v>
      </c>
      <c r="H47" s="197">
        <f t="shared" si="23"/>
        <v>594.33</v>
      </c>
      <c r="I47" s="198">
        <f t="shared" si="20"/>
        <v>10616</v>
      </c>
    </row>
    <row r="48" spans="2:9" ht="22.5" customHeight="1" thickBot="1">
      <c r="B48" s="182" t="s">
        <v>55</v>
      </c>
      <c r="C48" s="182">
        <f t="shared" si="23"/>
        <v>314</v>
      </c>
      <c r="D48" s="183">
        <f t="shared" si="23"/>
        <v>2948</v>
      </c>
      <c r="E48" s="183">
        <f t="shared" si="23"/>
        <v>276.142</v>
      </c>
      <c r="F48" s="183">
        <f t="shared" si="23"/>
        <v>135</v>
      </c>
      <c r="G48" s="183">
        <f t="shared" si="23"/>
        <v>108</v>
      </c>
      <c r="H48" s="184">
        <f t="shared" si="23"/>
        <v>706.8580000000002</v>
      </c>
      <c r="I48" s="185">
        <f t="shared" si="20"/>
        <v>4488</v>
      </c>
    </row>
    <row r="49" spans="2:9" ht="22.5" customHeight="1" thickBot="1">
      <c r="B49" s="199" t="s">
        <v>81</v>
      </c>
      <c r="C49" s="200">
        <f aca="true" t="shared" si="24" ref="C49:I49">+SUM(C39:C48)</f>
        <v>5665</v>
      </c>
      <c r="D49" s="201">
        <f t="shared" si="24"/>
        <v>78352.51</v>
      </c>
      <c r="E49" s="201">
        <f t="shared" si="24"/>
        <v>2621.34821</v>
      </c>
      <c r="F49" s="201">
        <f t="shared" si="24"/>
        <v>2766.5365</v>
      </c>
      <c r="G49" s="201">
        <f t="shared" si="24"/>
        <v>1748</v>
      </c>
      <c r="H49" s="202">
        <f t="shared" si="24"/>
        <v>7763.605289999999</v>
      </c>
      <c r="I49" s="203">
        <f t="shared" si="24"/>
        <v>98917</v>
      </c>
    </row>
    <row r="50" spans="2:9" ht="22.5" customHeight="1">
      <c r="B50" s="191" t="s">
        <v>9</v>
      </c>
      <c r="C50" s="191">
        <f aca="true" t="shared" si="25" ref="C50:H50">+C82</f>
        <v>877</v>
      </c>
      <c r="D50" s="192">
        <f t="shared" si="25"/>
        <v>10156.16</v>
      </c>
      <c r="E50" s="192">
        <f t="shared" si="25"/>
        <v>170.099392</v>
      </c>
      <c r="F50" s="192">
        <f t="shared" si="25"/>
        <v>398.022</v>
      </c>
      <c r="G50" s="192">
        <f t="shared" si="25"/>
        <v>403</v>
      </c>
      <c r="H50" s="193">
        <f t="shared" si="25"/>
        <v>1541.7186079999992</v>
      </c>
      <c r="I50" s="194">
        <f>+SUM(C50:H50)</f>
        <v>13546</v>
      </c>
    </row>
    <row r="51" spans="2:9" ht="22.5" customHeight="1">
      <c r="B51" s="195" t="s">
        <v>46</v>
      </c>
      <c r="C51" s="195">
        <f aca="true" t="shared" si="26" ref="C51:H51">+C119</f>
        <v>281</v>
      </c>
      <c r="D51" s="196">
        <f t="shared" si="26"/>
        <v>8107.75</v>
      </c>
      <c r="E51" s="196">
        <f t="shared" si="26"/>
        <v>44.52744</v>
      </c>
      <c r="F51" s="196">
        <f t="shared" si="26"/>
        <v>209</v>
      </c>
      <c r="G51" s="196">
        <f t="shared" si="26"/>
        <v>86</v>
      </c>
      <c r="H51" s="197">
        <f t="shared" si="26"/>
        <v>549.7225600000002</v>
      </c>
      <c r="I51" s="198">
        <f>+SUM(C51:H51)</f>
        <v>9278</v>
      </c>
    </row>
    <row r="52" spans="2:9" ht="22.5" customHeight="1" thickBot="1">
      <c r="B52" s="182" t="s">
        <v>53</v>
      </c>
      <c r="C52" s="182">
        <f aca="true" t="shared" si="27" ref="C52:H52">+C126</f>
        <v>250</v>
      </c>
      <c r="D52" s="183">
        <f t="shared" si="27"/>
        <v>5713.21</v>
      </c>
      <c r="E52" s="183">
        <f t="shared" si="27"/>
        <v>55</v>
      </c>
      <c r="F52" s="183">
        <f t="shared" si="27"/>
        <v>102</v>
      </c>
      <c r="G52" s="183">
        <f t="shared" si="27"/>
        <v>79</v>
      </c>
      <c r="H52" s="184">
        <f t="shared" si="27"/>
        <v>475.79</v>
      </c>
      <c r="I52" s="185">
        <f>+SUM(C52:H52)</f>
        <v>6675</v>
      </c>
    </row>
    <row r="53" spans="2:9" ht="22.5" customHeight="1" thickBot="1">
      <c r="B53" s="199" t="s">
        <v>82</v>
      </c>
      <c r="C53" s="200">
        <f aca="true" t="shared" si="28" ref="C53:I53">+SUM(C50:C52)</f>
        <v>1408</v>
      </c>
      <c r="D53" s="201">
        <f t="shared" si="28"/>
        <v>23977.12</v>
      </c>
      <c r="E53" s="201">
        <f t="shared" si="28"/>
        <v>269.626832</v>
      </c>
      <c r="F53" s="201">
        <f t="shared" si="28"/>
        <v>709.0219999999999</v>
      </c>
      <c r="G53" s="201">
        <f t="shared" si="28"/>
        <v>568</v>
      </c>
      <c r="H53" s="202">
        <f t="shared" si="28"/>
        <v>2567.2311679999993</v>
      </c>
      <c r="I53" s="203">
        <f t="shared" si="28"/>
        <v>29499</v>
      </c>
    </row>
    <row r="54" spans="2:9" ht="22.5" customHeight="1">
      <c r="B54" s="191" t="s">
        <v>10</v>
      </c>
      <c r="C54" s="191">
        <f aca="true" t="shared" si="29" ref="C54:H54">+C83</f>
        <v>1827</v>
      </c>
      <c r="D54" s="192">
        <f t="shared" si="29"/>
        <v>30889.93</v>
      </c>
      <c r="E54" s="192">
        <f t="shared" si="29"/>
        <v>1305.38878</v>
      </c>
      <c r="F54" s="192">
        <f t="shared" si="29"/>
        <v>866</v>
      </c>
      <c r="G54" s="192">
        <f t="shared" si="29"/>
        <v>571</v>
      </c>
      <c r="H54" s="193">
        <f t="shared" si="29"/>
        <v>2990.6812199999986</v>
      </c>
      <c r="I54" s="194">
        <f aca="true" t="shared" si="30" ref="I54:I63">+SUM(C54:H54)</f>
        <v>38450</v>
      </c>
    </row>
    <row r="55" spans="2:9" ht="22.5" customHeight="1">
      <c r="B55" s="195" t="s">
        <v>49</v>
      </c>
      <c r="C55" s="195">
        <f aca="true" t="shared" si="31" ref="C55:H58">+C122</f>
        <v>2136</v>
      </c>
      <c r="D55" s="196">
        <f t="shared" si="31"/>
        <v>22872.67</v>
      </c>
      <c r="E55" s="196">
        <f t="shared" si="31"/>
        <v>766.5645579999999</v>
      </c>
      <c r="F55" s="196">
        <f t="shared" si="31"/>
        <v>583</v>
      </c>
      <c r="G55" s="196">
        <f t="shared" si="31"/>
        <v>306</v>
      </c>
      <c r="H55" s="197">
        <f t="shared" si="31"/>
        <v>1143.7654420000035</v>
      </c>
      <c r="I55" s="198">
        <f t="shared" si="30"/>
        <v>27808</v>
      </c>
    </row>
    <row r="56" spans="2:9" ht="22.5" customHeight="1">
      <c r="B56" s="195" t="s">
        <v>50</v>
      </c>
      <c r="C56" s="195">
        <f t="shared" si="31"/>
        <v>520</v>
      </c>
      <c r="D56" s="196">
        <f t="shared" si="31"/>
        <v>21610.08</v>
      </c>
      <c r="E56" s="196">
        <f t="shared" si="31"/>
        <v>388</v>
      </c>
      <c r="F56" s="196">
        <f t="shared" si="31"/>
        <v>576</v>
      </c>
      <c r="G56" s="196">
        <f t="shared" si="31"/>
        <v>107</v>
      </c>
      <c r="H56" s="197">
        <f t="shared" si="31"/>
        <v>449.91999999999825</v>
      </c>
      <c r="I56" s="198">
        <f t="shared" si="30"/>
        <v>23651</v>
      </c>
    </row>
    <row r="57" spans="2:9" ht="22.5" customHeight="1">
      <c r="B57" s="195" t="s">
        <v>51</v>
      </c>
      <c r="C57" s="195">
        <f t="shared" si="31"/>
        <v>266</v>
      </c>
      <c r="D57" s="196">
        <f t="shared" si="31"/>
        <v>9177.71</v>
      </c>
      <c r="E57" s="196">
        <f t="shared" si="31"/>
        <v>191</v>
      </c>
      <c r="F57" s="196">
        <f t="shared" si="31"/>
        <v>168</v>
      </c>
      <c r="G57" s="196">
        <f t="shared" si="31"/>
        <v>38</v>
      </c>
      <c r="H57" s="197">
        <f t="shared" si="31"/>
        <v>200.29000000000087</v>
      </c>
      <c r="I57" s="198">
        <f t="shared" si="30"/>
        <v>10041</v>
      </c>
    </row>
    <row r="58" spans="2:9" ht="22.5" customHeight="1">
      <c r="B58" s="195" t="s">
        <v>52</v>
      </c>
      <c r="C58" s="195">
        <f t="shared" si="31"/>
        <v>234</v>
      </c>
      <c r="D58" s="196">
        <f t="shared" si="31"/>
        <v>12009.78</v>
      </c>
      <c r="E58" s="196">
        <f t="shared" si="31"/>
        <v>108</v>
      </c>
      <c r="F58" s="196">
        <f t="shared" si="31"/>
        <v>351</v>
      </c>
      <c r="G58" s="196">
        <f t="shared" si="31"/>
        <v>45</v>
      </c>
      <c r="H58" s="197">
        <f t="shared" si="31"/>
        <v>399.22000000000116</v>
      </c>
      <c r="I58" s="198">
        <f t="shared" si="30"/>
        <v>13147.000000000002</v>
      </c>
    </row>
    <row r="59" spans="2:9" ht="22.5" customHeight="1">
      <c r="B59" s="195" t="s">
        <v>57</v>
      </c>
      <c r="C59" s="195">
        <f aca="true" t="shared" si="32" ref="C59:H61">+C130</f>
        <v>201</v>
      </c>
      <c r="D59" s="196">
        <f t="shared" si="32"/>
        <v>6342.07</v>
      </c>
      <c r="E59" s="196">
        <f t="shared" si="32"/>
        <v>125.97705</v>
      </c>
      <c r="F59" s="196">
        <f t="shared" si="32"/>
        <v>186</v>
      </c>
      <c r="G59" s="196">
        <f t="shared" si="32"/>
        <v>77</v>
      </c>
      <c r="H59" s="197">
        <f t="shared" si="32"/>
        <v>651.9529499999999</v>
      </c>
      <c r="I59" s="198">
        <f t="shared" si="30"/>
        <v>7584</v>
      </c>
    </row>
    <row r="60" spans="2:9" ht="22.5" customHeight="1">
      <c r="B60" s="195" t="s">
        <v>58</v>
      </c>
      <c r="C60" s="195">
        <f t="shared" si="32"/>
        <v>277</v>
      </c>
      <c r="D60" s="196">
        <f t="shared" si="32"/>
        <v>18314.18</v>
      </c>
      <c r="E60" s="196">
        <f t="shared" si="32"/>
        <v>723.56</v>
      </c>
      <c r="F60" s="196">
        <f t="shared" si="32"/>
        <v>310</v>
      </c>
      <c r="G60" s="196">
        <f t="shared" si="32"/>
        <v>80</v>
      </c>
      <c r="H60" s="197">
        <f t="shared" si="32"/>
        <v>227.2599999999984</v>
      </c>
      <c r="I60" s="198">
        <f t="shared" si="30"/>
        <v>19932</v>
      </c>
    </row>
    <row r="61" spans="2:9" ht="22.5" customHeight="1">
      <c r="B61" s="195" t="s">
        <v>59</v>
      </c>
      <c r="C61" s="195">
        <f t="shared" si="32"/>
        <v>693</v>
      </c>
      <c r="D61" s="196">
        <f t="shared" si="32"/>
        <v>8562.89</v>
      </c>
      <c r="E61" s="196">
        <f t="shared" si="32"/>
        <v>137.06362000000001</v>
      </c>
      <c r="F61" s="196">
        <f t="shared" si="32"/>
        <v>268</v>
      </c>
      <c r="G61" s="196">
        <f t="shared" si="32"/>
        <v>168</v>
      </c>
      <c r="H61" s="197">
        <f t="shared" si="32"/>
        <v>1425.0463799999998</v>
      </c>
      <c r="I61" s="198">
        <f t="shared" si="30"/>
        <v>11254</v>
      </c>
    </row>
    <row r="62" spans="2:9" ht="22.5" customHeight="1">
      <c r="B62" s="195" t="s">
        <v>61</v>
      </c>
      <c r="C62" s="195">
        <f aca="true" t="shared" si="33" ref="C62:H63">+C134</f>
        <v>322</v>
      </c>
      <c r="D62" s="196">
        <f t="shared" si="33"/>
        <v>14823.97</v>
      </c>
      <c r="E62" s="196">
        <f t="shared" si="33"/>
        <v>505</v>
      </c>
      <c r="F62" s="196">
        <f t="shared" si="33"/>
        <v>255</v>
      </c>
      <c r="G62" s="196">
        <f t="shared" si="33"/>
        <v>72</v>
      </c>
      <c r="H62" s="197">
        <f t="shared" si="33"/>
        <v>488.02999999999884</v>
      </c>
      <c r="I62" s="198">
        <f t="shared" si="30"/>
        <v>16466</v>
      </c>
    </row>
    <row r="63" spans="2:9" ht="22.5" customHeight="1" thickBot="1">
      <c r="B63" s="182" t="s">
        <v>62</v>
      </c>
      <c r="C63" s="182">
        <f t="shared" si="33"/>
        <v>420</v>
      </c>
      <c r="D63" s="183">
        <f t="shared" si="33"/>
        <v>22556.46</v>
      </c>
      <c r="E63" s="183">
        <f t="shared" si="33"/>
        <v>860</v>
      </c>
      <c r="F63" s="183">
        <f t="shared" si="33"/>
        <v>317</v>
      </c>
      <c r="G63" s="183">
        <f t="shared" si="33"/>
        <v>97</v>
      </c>
      <c r="H63" s="184">
        <f t="shared" si="33"/>
        <v>549.5400000000009</v>
      </c>
      <c r="I63" s="185">
        <f t="shared" si="30"/>
        <v>24800</v>
      </c>
    </row>
    <row r="64" spans="2:9" ht="22.5" customHeight="1" thickBot="1">
      <c r="B64" s="199" t="s">
        <v>83</v>
      </c>
      <c r="C64" s="200">
        <f aca="true" t="shared" si="34" ref="C64:I64">+SUM(C54:C63)</f>
        <v>6896</v>
      </c>
      <c r="D64" s="201">
        <f t="shared" si="34"/>
        <v>167159.73999999996</v>
      </c>
      <c r="E64" s="201">
        <f t="shared" si="34"/>
        <v>5110.554007999999</v>
      </c>
      <c r="F64" s="201">
        <f t="shared" si="34"/>
        <v>3880</v>
      </c>
      <c r="G64" s="201">
        <f t="shared" si="34"/>
        <v>1561</v>
      </c>
      <c r="H64" s="202">
        <f t="shared" si="34"/>
        <v>8525.705992</v>
      </c>
      <c r="I64" s="203">
        <f t="shared" si="34"/>
        <v>193133</v>
      </c>
    </row>
    <row r="65" spans="2:9" ht="22.5" customHeight="1">
      <c r="B65" s="191" t="s">
        <v>11</v>
      </c>
      <c r="C65" s="191">
        <f aca="true" t="shared" si="35" ref="C65:H65">+C84</f>
        <v>1269</v>
      </c>
      <c r="D65" s="192">
        <f t="shared" si="35"/>
        <v>23817.73</v>
      </c>
      <c r="E65" s="192">
        <f t="shared" si="35"/>
        <v>791.4545</v>
      </c>
      <c r="F65" s="192">
        <f t="shared" si="35"/>
        <v>643</v>
      </c>
      <c r="G65" s="192">
        <f t="shared" si="35"/>
        <v>483</v>
      </c>
      <c r="H65" s="193">
        <f t="shared" si="35"/>
        <v>1562.8155000000006</v>
      </c>
      <c r="I65" s="194">
        <f>+SUM(C65:H65)</f>
        <v>28567</v>
      </c>
    </row>
    <row r="66" spans="2:9" ht="22.5" customHeight="1" thickBot="1">
      <c r="B66" s="182" t="s">
        <v>63</v>
      </c>
      <c r="C66" s="182">
        <f aca="true" t="shared" si="36" ref="C66:H66">+C136</f>
        <v>372</v>
      </c>
      <c r="D66" s="183">
        <f t="shared" si="36"/>
        <v>7461.82</v>
      </c>
      <c r="E66" s="183">
        <f t="shared" si="36"/>
        <v>146.696</v>
      </c>
      <c r="F66" s="183">
        <f t="shared" si="36"/>
        <v>191</v>
      </c>
      <c r="G66" s="183">
        <f t="shared" si="36"/>
        <v>59</v>
      </c>
      <c r="H66" s="184">
        <f t="shared" si="36"/>
        <v>304.4840000000004</v>
      </c>
      <c r="I66" s="185">
        <f>+SUM(C66:H66)</f>
        <v>8535</v>
      </c>
    </row>
    <row r="67" spans="2:9" ht="22.5" customHeight="1" thickBot="1">
      <c r="B67" s="199" t="s">
        <v>84</v>
      </c>
      <c r="C67" s="200">
        <f aca="true" t="shared" si="37" ref="C67:I67">+SUM(C65:C66)</f>
        <v>1641</v>
      </c>
      <c r="D67" s="201">
        <f t="shared" si="37"/>
        <v>31279.55</v>
      </c>
      <c r="E67" s="201">
        <f t="shared" si="37"/>
        <v>938.1505000000001</v>
      </c>
      <c r="F67" s="201">
        <f t="shared" si="37"/>
        <v>834</v>
      </c>
      <c r="G67" s="201">
        <f t="shared" si="37"/>
        <v>542</v>
      </c>
      <c r="H67" s="202">
        <f t="shared" si="37"/>
        <v>1867.299500000001</v>
      </c>
      <c r="I67" s="203">
        <f t="shared" si="37"/>
        <v>37102</v>
      </c>
    </row>
    <row r="68" spans="2:9" ht="22.5" customHeight="1">
      <c r="B68" s="191" t="s">
        <v>12</v>
      </c>
      <c r="C68" s="191">
        <f aca="true" t="shared" si="38" ref="C68:H68">+C85</f>
        <v>680</v>
      </c>
      <c r="D68" s="192">
        <f t="shared" si="38"/>
        <v>22823.86</v>
      </c>
      <c r="E68" s="192">
        <f t="shared" si="38"/>
        <v>317.288557</v>
      </c>
      <c r="F68" s="192">
        <f t="shared" si="38"/>
        <v>542</v>
      </c>
      <c r="G68" s="192">
        <f t="shared" si="38"/>
        <v>278</v>
      </c>
      <c r="H68" s="193">
        <f t="shared" si="38"/>
        <v>2036.8514429999996</v>
      </c>
      <c r="I68" s="194">
        <f>+SUM(C68:H68)</f>
        <v>26678</v>
      </c>
    </row>
    <row r="69" spans="2:9" ht="22.5" customHeight="1" thickBot="1">
      <c r="B69" s="182" t="s">
        <v>60</v>
      </c>
      <c r="C69" s="182">
        <f aca="true" t="shared" si="39" ref="C69:H69">+C133</f>
        <v>551</v>
      </c>
      <c r="D69" s="183">
        <f t="shared" si="39"/>
        <v>8220.56</v>
      </c>
      <c r="E69" s="183">
        <f t="shared" si="39"/>
        <v>276.14300000000003</v>
      </c>
      <c r="F69" s="183">
        <f t="shared" si="39"/>
        <v>274</v>
      </c>
      <c r="G69" s="183">
        <f t="shared" si="39"/>
        <v>100</v>
      </c>
      <c r="H69" s="184">
        <f t="shared" si="39"/>
        <v>882.2970000000005</v>
      </c>
      <c r="I69" s="185">
        <f>+SUM(C69:H69)</f>
        <v>10304</v>
      </c>
    </row>
    <row r="70" spans="2:9" ht="22.5" customHeight="1" thickBot="1">
      <c r="B70" s="199" t="s">
        <v>85</v>
      </c>
      <c r="C70" s="200">
        <f aca="true" t="shared" si="40" ref="C70:I70">+SUM(C68:C69)</f>
        <v>1231</v>
      </c>
      <c r="D70" s="201">
        <f t="shared" si="40"/>
        <v>31044.42</v>
      </c>
      <c r="E70" s="201">
        <f t="shared" si="40"/>
        <v>593.4315570000001</v>
      </c>
      <c r="F70" s="201">
        <f t="shared" si="40"/>
        <v>816</v>
      </c>
      <c r="G70" s="201">
        <f t="shared" si="40"/>
        <v>378</v>
      </c>
      <c r="H70" s="202">
        <f t="shared" si="40"/>
        <v>2919.148443</v>
      </c>
      <c r="I70" s="203">
        <f t="shared" si="40"/>
        <v>36982</v>
      </c>
    </row>
    <row r="71" spans="2:10" ht="22.5" customHeight="1">
      <c r="B71" s="156"/>
      <c r="C71" s="156"/>
      <c r="D71" s="154" t="s">
        <v>100</v>
      </c>
      <c r="I71" s="156"/>
      <c r="J71" s="177"/>
    </row>
    <row r="72" spans="2:10" ht="22.5" customHeight="1" thickBot="1">
      <c r="B72" s="153" t="s">
        <v>105</v>
      </c>
      <c r="C72" s="204"/>
      <c r="H72" s="205" t="s">
        <v>2</v>
      </c>
      <c r="I72" s="156"/>
      <c r="J72" s="177"/>
    </row>
    <row r="73" spans="2:9" ht="22.5" customHeight="1">
      <c r="B73" s="158" t="s">
        <v>1</v>
      </c>
      <c r="C73" s="158" t="s">
        <v>65</v>
      </c>
      <c r="D73" s="159" t="s">
        <v>70</v>
      </c>
      <c r="E73" s="159" t="s">
        <v>71</v>
      </c>
      <c r="F73" s="159" t="s">
        <v>67</v>
      </c>
      <c r="G73" s="159" t="s">
        <v>68</v>
      </c>
      <c r="H73" s="160" t="s">
        <v>69</v>
      </c>
      <c r="I73" s="161"/>
    </row>
    <row r="74" spans="2:9" ht="22.5" customHeight="1">
      <c r="B74" s="162" t="s">
        <v>0</v>
      </c>
      <c r="C74" s="162"/>
      <c r="D74" s="163" t="s">
        <v>74</v>
      </c>
      <c r="E74" s="164" t="s">
        <v>72</v>
      </c>
      <c r="F74" s="163"/>
      <c r="G74" s="163"/>
      <c r="H74" s="165"/>
      <c r="I74" s="166" t="s">
        <v>103</v>
      </c>
    </row>
    <row r="75" spans="2:9" ht="22.5" customHeight="1" thickBot="1">
      <c r="B75" s="167"/>
      <c r="C75" s="168" t="s">
        <v>0</v>
      </c>
      <c r="D75" s="169"/>
      <c r="E75" s="170" t="s">
        <v>73</v>
      </c>
      <c r="F75" s="169"/>
      <c r="G75" s="169"/>
      <c r="H75" s="171"/>
      <c r="I75" s="172"/>
    </row>
    <row r="76" spans="2:9" ht="22.5" customHeight="1" thickBot="1">
      <c r="B76" s="206" t="s">
        <v>3</v>
      </c>
      <c r="C76" s="207">
        <f aca="true" t="shared" si="41" ref="C76:H76">+C86+C94+C103+C106+C112+C118+C129+C137</f>
        <v>29440</v>
      </c>
      <c r="D76" s="208">
        <f t="shared" si="41"/>
        <v>595913.6499999999</v>
      </c>
      <c r="E76" s="208">
        <f t="shared" si="41"/>
        <v>16801.650797</v>
      </c>
      <c r="F76" s="208">
        <f t="shared" si="41"/>
        <v>16145.1485</v>
      </c>
      <c r="G76" s="208">
        <f t="shared" si="41"/>
        <v>11239</v>
      </c>
      <c r="H76" s="209">
        <f t="shared" si="41"/>
        <v>40930.550702999986</v>
      </c>
      <c r="I76" s="176">
        <f aca="true" t="shared" si="42" ref="I76:I107">+SUM(C76:H76)</f>
        <v>710470</v>
      </c>
    </row>
    <row r="77" spans="2:12" ht="22.5" customHeight="1">
      <c r="B77" s="210" t="s">
        <v>4</v>
      </c>
      <c r="C77" s="211">
        <v>1249</v>
      </c>
      <c r="D77" s="212">
        <v>5442</v>
      </c>
      <c r="E77" s="212">
        <v>387.53360999999995</v>
      </c>
      <c r="F77" s="212">
        <v>1502.3833</v>
      </c>
      <c r="G77" s="212">
        <v>2944</v>
      </c>
      <c r="H77" s="213">
        <v>2970.08309</v>
      </c>
      <c r="I77" s="214">
        <f t="shared" si="42"/>
        <v>14495</v>
      </c>
      <c r="K77" s="215">
        <v>5442</v>
      </c>
      <c r="L77" s="215">
        <v>0</v>
      </c>
    </row>
    <row r="78" spans="2:12" ht="22.5" customHeight="1">
      <c r="B78" s="210" t="s">
        <v>5</v>
      </c>
      <c r="C78" s="211">
        <v>748</v>
      </c>
      <c r="D78" s="212">
        <v>21585.89</v>
      </c>
      <c r="E78" s="212">
        <v>280.144</v>
      </c>
      <c r="F78" s="212">
        <v>337</v>
      </c>
      <c r="G78" s="212">
        <v>312</v>
      </c>
      <c r="H78" s="213">
        <v>1557.9660000000003</v>
      </c>
      <c r="I78" s="214">
        <f t="shared" si="42"/>
        <v>24821</v>
      </c>
      <c r="K78" s="215">
        <v>21585.89</v>
      </c>
      <c r="L78" s="215">
        <v>0</v>
      </c>
    </row>
    <row r="79" spans="2:12" ht="22.5" customHeight="1">
      <c r="B79" s="210" t="s">
        <v>6</v>
      </c>
      <c r="C79" s="211">
        <v>1108</v>
      </c>
      <c r="D79" s="212">
        <v>28032.97</v>
      </c>
      <c r="E79" s="212">
        <v>699.979919</v>
      </c>
      <c r="F79" s="212">
        <v>505</v>
      </c>
      <c r="G79" s="212">
        <v>334</v>
      </c>
      <c r="H79" s="213">
        <v>1054.0500809999976</v>
      </c>
      <c r="I79" s="214">
        <f t="shared" si="42"/>
        <v>31734</v>
      </c>
      <c r="K79" s="215">
        <v>28032.97</v>
      </c>
      <c r="L79" s="215">
        <v>0</v>
      </c>
    </row>
    <row r="80" spans="2:12" ht="22.5" customHeight="1">
      <c r="B80" s="210" t="s">
        <v>7</v>
      </c>
      <c r="C80" s="211">
        <v>2682</v>
      </c>
      <c r="D80" s="212">
        <v>6096.6</v>
      </c>
      <c r="E80" s="212">
        <v>561.18716</v>
      </c>
      <c r="F80" s="212">
        <v>677.8549</v>
      </c>
      <c r="G80" s="212">
        <v>848</v>
      </c>
      <c r="H80" s="213">
        <v>1669.3579399999999</v>
      </c>
      <c r="I80" s="214">
        <f t="shared" si="42"/>
        <v>12535</v>
      </c>
      <c r="K80" s="215">
        <v>6096.6</v>
      </c>
      <c r="L80" s="215">
        <v>0</v>
      </c>
    </row>
    <row r="81" spans="2:12" ht="22.5" customHeight="1">
      <c r="B81" s="210" t="s">
        <v>8</v>
      </c>
      <c r="C81" s="211">
        <v>1587</v>
      </c>
      <c r="D81" s="212">
        <v>4893</v>
      </c>
      <c r="E81" s="212">
        <v>305.4529</v>
      </c>
      <c r="F81" s="212">
        <v>556.8108</v>
      </c>
      <c r="G81" s="212">
        <v>447</v>
      </c>
      <c r="H81" s="213">
        <v>1369.7362999999996</v>
      </c>
      <c r="I81" s="214">
        <f t="shared" si="42"/>
        <v>9159</v>
      </c>
      <c r="K81" s="215">
        <v>4893</v>
      </c>
      <c r="L81" s="215">
        <v>0</v>
      </c>
    </row>
    <row r="82" spans="2:12" ht="22.5" customHeight="1">
      <c r="B82" s="210" t="s">
        <v>9</v>
      </c>
      <c r="C82" s="211">
        <v>877</v>
      </c>
      <c r="D82" s="212">
        <v>10156.16</v>
      </c>
      <c r="E82" s="212">
        <v>170.099392</v>
      </c>
      <c r="F82" s="212">
        <v>398.022</v>
      </c>
      <c r="G82" s="212">
        <v>403</v>
      </c>
      <c r="H82" s="213">
        <v>1541.7186079999992</v>
      </c>
      <c r="I82" s="214">
        <f t="shared" si="42"/>
        <v>13546</v>
      </c>
      <c r="K82" s="215">
        <v>10156.16</v>
      </c>
      <c r="L82" s="215">
        <v>0</v>
      </c>
    </row>
    <row r="83" spans="2:12" ht="22.5" customHeight="1">
      <c r="B83" s="210" t="s">
        <v>10</v>
      </c>
      <c r="C83" s="211">
        <v>1827</v>
      </c>
      <c r="D83" s="212">
        <v>30889.93</v>
      </c>
      <c r="E83" s="212">
        <v>1305.38878</v>
      </c>
      <c r="F83" s="212">
        <v>866</v>
      </c>
      <c r="G83" s="212">
        <v>571</v>
      </c>
      <c r="H83" s="213">
        <v>2990.6812199999986</v>
      </c>
      <c r="I83" s="214">
        <f t="shared" si="42"/>
        <v>38450</v>
      </c>
      <c r="K83" s="215">
        <v>30833.93</v>
      </c>
      <c r="L83" s="215">
        <v>56</v>
      </c>
    </row>
    <row r="84" spans="2:12" ht="22.5" customHeight="1">
      <c r="B84" s="210" t="s">
        <v>11</v>
      </c>
      <c r="C84" s="211">
        <v>1269</v>
      </c>
      <c r="D84" s="212">
        <v>23817.73</v>
      </c>
      <c r="E84" s="212">
        <v>791.4545</v>
      </c>
      <c r="F84" s="212">
        <v>643</v>
      </c>
      <c r="G84" s="212">
        <v>483</v>
      </c>
      <c r="H84" s="213">
        <v>1562.8155000000006</v>
      </c>
      <c r="I84" s="214">
        <f t="shared" si="42"/>
        <v>28567</v>
      </c>
      <c r="K84" s="215">
        <v>23817.73</v>
      </c>
      <c r="L84" s="215">
        <v>0</v>
      </c>
    </row>
    <row r="85" spans="2:12" ht="22.5" customHeight="1">
      <c r="B85" s="216" t="s">
        <v>12</v>
      </c>
      <c r="C85" s="217">
        <v>680</v>
      </c>
      <c r="D85" s="218">
        <v>22823.86</v>
      </c>
      <c r="E85" s="218">
        <v>317.288557</v>
      </c>
      <c r="F85" s="218">
        <v>542</v>
      </c>
      <c r="G85" s="212">
        <v>278</v>
      </c>
      <c r="H85" s="219">
        <v>2036.8514429999996</v>
      </c>
      <c r="I85" s="220">
        <f t="shared" si="42"/>
        <v>26678</v>
      </c>
      <c r="K85" s="221">
        <v>22823.86</v>
      </c>
      <c r="L85" s="221">
        <v>0</v>
      </c>
    </row>
    <row r="86" spans="2:12" ht="22.5" customHeight="1">
      <c r="B86" s="216" t="s">
        <v>13</v>
      </c>
      <c r="C86" s="217">
        <f>+SUM(C77:C85)</f>
        <v>12027</v>
      </c>
      <c r="D86" s="218">
        <v>153738.14</v>
      </c>
      <c r="E86" s="218">
        <v>4818.528818</v>
      </c>
      <c r="F86" s="218">
        <f>+SUM(F77:F85)</f>
        <v>6028.071</v>
      </c>
      <c r="G86" s="222">
        <v>6620</v>
      </c>
      <c r="H86" s="219">
        <v>16753.260181999995</v>
      </c>
      <c r="I86" s="220">
        <f t="shared" si="42"/>
        <v>199985</v>
      </c>
      <c r="K86" s="221">
        <v>153682.14</v>
      </c>
      <c r="L86" s="221">
        <v>56</v>
      </c>
    </row>
    <row r="87" spans="2:12" ht="22.5" customHeight="1">
      <c r="B87" s="210" t="s">
        <v>14</v>
      </c>
      <c r="C87" s="211">
        <v>209</v>
      </c>
      <c r="D87" s="212">
        <v>6376.13</v>
      </c>
      <c r="E87" s="212">
        <v>128</v>
      </c>
      <c r="F87" s="212">
        <v>148</v>
      </c>
      <c r="G87" s="212">
        <v>69</v>
      </c>
      <c r="H87" s="213">
        <v>478.87</v>
      </c>
      <c r="I87" s="214">
        <f t="shared" si="42"/>
        <v>7409</v>
      </c>
      <c r="K87" s="215">
        <v>6376.13</v>
      </c>
      <c r="L87" s="215">
        <v>0</v>
      </c>
    </row>
    <row r="88" spans="2:12" ht="22.5" customHeight="1">
      <c r="B88" s="210" t="s">
        <v>15</v>
      </c>
      <c r="C88" s="211">
        <v>177</v>
      </c>
      <c r="D88" s="212">
        <v>2170.14</v>
      </c>
      <c r="E88" s="212">
        <v>52</v>
      </c>
      <c r="F88" s="212">
        <v>75</v>
      </c>
      <c r="G88" s="212">
        <v>76</v>
      </c>
      <c r="H88" s="213">
        <v>281.86</v>
      </c>
      <c r="I88" s="214">
        <f t="shared" si="42"/>
        <v>2832</v>
      </c>
      <c r="K88" s="215">
        <v>2170.14</v>
      </c>
      <c r="L88" s="215">
        <v>0</v>
      </c>
    </row>
    <row r="89" spans="2:12" ht="22.5" customHeight="1">
      <c r="B89" s="210" t="s">
        <v>16</v>
      </c>
      <c r="C89" s="211">
        <v>137</v>
      </c>
      <c r="D89" s="212">
        <v>299.12</v>
      </c>
      <c r="E89" s="212">
        <v>52.91291</v>
      </c>
      <c r="F89" s="212">
        <v>41</v>
      </c>
      <c r="G89" s="212">
        <v>75</v>
      </c>
      <c r="H89" s="213">
        <v>50.967089999999985</v>
      </c>
      <c r="I89" s="214">
        <f t="shared" si="42"/>
        <v>656</v>
      </c>
      <c r="K89" s="215">
        <v>299.12</v>
      </c>
      <c r="L89" s="215">
        <v>0</v>
      </c>
    </row>
    <row r="90" spans="2:12" ht="22.5" customHeight="1">
      <c r="B90" s="210" t="s">
        <v>17</v>
      </c>
      <c r="C90" s="211">
        <v>300</v>
      </c>
      <c r="D90" s="212">
        <v>4242.6</v>
      </c>
      <c r="E90" s="212">
        <v>185.373211</v>
      </c>
      <c r="F90" s="212">
        <v>112</v>
      </c>
      <c r="G90" s="212">
        <v>58</v>
      </c>
      <c r="H90" s="213">
        <v>405.02678899999955</v>
      </c>
      <c r="I90" s="214">
        <f t="shared" si="42"/>
        <v>5303</v>
      </c>
      <c r="K90" s="215">
        <v>4242.6</v>
      </c>
      <c r="L90" s="215">
        <v>0</v>
      </c>
    </row>
    <row r="91" spans="2:12" ht="22.5" customHeight="1">
      <c r="B91" s="210" t="s">
        <v>18</v>
      </c>
      <c r="C91" s="211">
        <v>231</v>
      </c>
      <c r="D91" s="212">
        <v>18539.16</v>
      </c>
      <c r="E91" s="212">
        <v>486</v>
      </c>
      <c r="F91" s="212">
        <v>303</v>
      </c>
      <c r="G91" s="212">
        <v>37</v>
      </c>
      <c r="H91" s="213">
        <v>21.840000000000146</v>
      </c>
      <c r="I91" s="214">
        <f t="shared" si="42"/>
        <v>19618</v>
      </c>
      <c r="K91" s="215">
        <v>18539.16</v>
      </c>
      <c r="L91" s="215">
        <v>0</v>
      </c>
    </row>
    <row r="92" spans="2:12" ht="22.5" customHeight="1">
      <c r="B92" s="210" t="s">
        <v>19</v>
      </c>
      <c r="C92" s="211">
        <v>66</v>
      </c>
      <c r="D92" s="212">
        <v>15847.12</v>
      </c>
      <c r="E92" s="212">
        <v>407</v>
      </c>
      <c r="F92" s="212">
        <v>227</v>
      </c>
      <c r="G92" s="212">
        <v>31</v>
      </c>
      <c r="H92" s="213">
        <v>-26.12000000000262</v>
      </c>
      <c r="I92" s="214">
        <f t="shared" si="42"/>
        <v>16552</v>
      </c>
      <c r="K92" s="215">
        <v>15847.12</v>
      </c>
      <c r="L92" s="215">
        <v>0</v>
      </c>
    </row>
    <row r="93" spans="2:12" ht="22.5" customHeight="1">
      <c r="B93" s="216" t="s">
        <v>20</v>
      </c>
      <c r="C93" s="217">
        <v>327</v>
      </c>
      <c r="D93" s="218">
        <v>2924</v>
      </c>
      <c r="E93" s="218">
        <v>83.43814</v>
      </c>
      <c r="F93" s="218">
        <v>117</v>
      </c>
      <c r="G93" s="212">
        <v>78</v>
      </c>
      <c r="H93" s="219">
        <v>433.5618599999998</v>
      </c>
      <c r="I93" s="220">
        <f t="shared" si="42"/>
        <v>3963</v>
      </c>
      <c r="K93" s="221">
        <v>2924</v>
      </c>
      <c r="L93" s="221">
        <v>0</v>
      </c>
    </row>
    <row r="94" spans="2:12" ht="22.5" customHeight="1">
      <c r="B94" s="216" t="s">
        <v>21</v>
      </c>
      <c r="C94" s="217">
        <f>+SUM(C87:C93)</f>
        <v>1447</v>
      </c>
      <c r="D94" s="218">
        <v>50398.27</v>
      </c>
      <c r="E94" s="218">
        <v>1394.724261</v>
      </c>
      <c r="F94" s="218">
        <f>+SUM(F87:F93)</f>
        <v>1023</v>
      </c>
      <c r="G94" s="222">
        <v>424</v>
      </c>
      <c r="H94" s="219">
        <v>1646.0057389999965</v>
      </c>
      <c r="I94" s="220">
        <f t="shared" si="42"/>
        <v>56333</v>
      </c>
      <c r="K94" s="221">
        <v>50398.27</v>
      </c>
      <c r="L94" s="221">
        <v>0</v>
      </c>
    </row>
    <row r="95" spans="2:12" ht="22.5" customHeight="1">
      <c r="B95" s="210" t="s">
        <v>22</v>
      </c>
      <c r="C95" s="211">
        <v>31</v>
      </c>
      <c r="D95" s="212">
        <v>2</v>
      </c>
      <c r="E95" s="212">
        <v>7</v>
      </c>
      <c r="F95" s="212">
        <v>24</v>
      </c>
      <c r="G95" s="212">
        <v>60</v>
      </c>
      <c r="H95" s="213">
        <v>40</v>
      </c>
      <c r="I95" s="214">
        <f t="shared" si="42"/>
        <v>164</v>
      </c>
      <c r="K95" s="215">
        <v>2</v>
      </c>
      <c r="L95" s="215">
        <v>0</v>
      </c>
    </row>
    <row r="96" spans="2:12" ht="22.5" customHeight="1">
      <c r="B96" s="210" t="s">
        <v>23</v>
      </c>
      <c r="C96" s="211">
        <v>742</v>
      </c>
      <c r="D96" s="212">
        <v>3996</v>
      </c>
      <c r="E96" s="212">
        <v>119.19211</v>
      </c>
      <c r="F96" s="212">
        <v>158</v>
      </c>
      <c r="G96" s="212">
        <v>145</v>
      </c>
      <c r="H96" s="213">
        <v>728.80789</v>
      </c>
      <c r="I96" s="214">
        <f t="shared" si="42"/>
        <v>5889</v>
      </c>
      <c r="K96" s="215">
        <v>3996</v>
      </c>
      <c r="L96" s="215">
        <v>0</v>
      </c>
    </row>
    <row r="97" spans="2:12" ht="22.5" customHeight="1">
      <c r="B97" s="210" t="s">
        <v>24</v>
      </c>
      <c r="C97" s="211">
        <v>1080</v>
      </c>
      <c r="D97" s="212">
        <v>8405.67</v>
      </c>
      <c r="E97" s="212">
        <v>417.28018</v>
      </c>
      <c r="F97" s="212">
        <v>355.02</v>
      </c>
      <c r="G97" s="212">
        <v>369</v>
      </c>
      <c r="H97" s="213">
        <v>1019.0298199999997</v>
      </c>
      <c r="I97" s="214">
        <f t="shared" si="42"/>
        <v>11646</v>
      </c>
      <c r="K97" s="215">
        <v>8405.67</v>
      </c>
      <c r="L97" s="215">
        <v>0</v>
      </c>
    </row>
    <row r="98" spans="2:12" ht="22.5" customHeight="1">
      <c r="B98" s="210" t="s">
        <v>25</v>
      </c>
      <c r="C98" s="211">
        <v>821</v>
      </c>
      <c r="D98" s="212">
        <v>432</v>
      </c>
      <c r="E98" s="212">
        <v>358.37238</v>
      </c>
      <c r="F98" s="212">
        <v>173</v>
      </c>
      <c r="G98" s="212">
        <v>264</v>
      </c>
      <c r="H98" s="213">
        <v>241.6276200000002</v>
      </c>
      <c r="I98" s="214">
        <f t="shared" si="42"/>
        <v>2290</v>
      </c>
      <c r="K98" s="215">
        <v>432</v>
      </c>
      <c r="L98" s="215">
        <v>0</v>
      </c>
    </row>
    <row r="99" spans="2:12" ht="22.5" customHeight="1">
      <c r="B99" s="210" t="s">
        <v>26</v>
      </c>
      <c r="C99" s="211">
        <v>263</v>
      </c>
      <c r="D99" s="212">
        <v>2823</v>
      </c>
      <c r="E99" s="212">
        <v>32</v>
      </c>
      <c r="F99" s="212">
        <v>108</v>
      </c>
      <c r="G99" s="212">
        <v>89</v>
      </c>
      <c r="H99" s="213">
        <v>589</v>
      </c>
      <c r="I99" s="214">
        <f t="shared" si="42"/>
        <v>3904</v>
      </c>
      <c r="K99" s="215">
        <v>2823</v>
      </c>
      <c r="L99" s="215">
        <v>0</v>
      </c>
    </row>
    <row r="100" spans="2:12" ht="22.5" customHeight="1">
      <c r="B100" s="210" t="s">
        <v>27</v>
      </c>
      <c r="C100" s="211">
        <v>435</v>
      </c>
      <c r="D100" s="212">
        <v>11133.5</v>
      </c>
      <c r="E100" s="212">
        <v>444</v>
      </c>
      <c r="F100" s="212">
        <v>237</v>
      </c>
      <c r="G100" s="212">
        <v>118</v>
      </c>
      <c r="H100" s="213">
        <v>669.5</v>
      </c>
      <c r="I100" s="214">
        <f t="shared" si="42"/>
        <v>13037</v>
      </c>
      <c r="K100" s="215">
        <v>11133.5</v>
      </c>
      <c r="L100" s="215">
        <v>0</v>
      </c>
    </row>
    <row r="101" spans="2:12" ht="22.5" customHeight="1">
      <c r="B101" s="210" t="s">
        <v>28</v>
      </c>
      <c r="C101" s="211">
        <v>144</v>
      </c>
      <c r="D101" s="212">
        <v>6</v>
      </c>
      <c r="E101" s="212">
        <v>64.99107000000001</v>
      </c>
      <c r="F101" s="212">
        <v>40</v>
      </c>
      <c r="G101" s="212">
        <v>44</v>
      </c>
      <c r="H101" s="213">
        <v>126.00892999999996</v>
      </c>
      <c r="I101" s="214">
        <f t="shared" si="42"/>
        <v>425</v>
      </c>
      <c r="K101" s="215">
        <v>6</v>
      </c>
      <c r="L101" s="215">
        <v>0</v>
      </c>
    </row>
    <row r="102" spans="2:12" ht="22.5" customHeight="1">
      <c r="B102" s="216" t="s">
        <v>29</v>
      </c>
      <c r="C102" s="217">
        <v>249</v>
      </c>
      <c r="D102" s="218">
        <v>27534.86</v>
      </c>
      <c r="E102" s="218">
        <v>245.135</v>
      </c>
      <c r="F102" s="218">
        <v>360</v>
      </c>
      <c r="G102" s="212">
        <v>62</v>
      </c>
      <c r="H102" s="219">
        <v>661.005000000001</v>
      </c>
      <c r="I102" s="220">
        <f t="shared" si="42"/>
        <v>29112</v>
      </c>
      <c r="K102" s="221">
        <v>27525.86</v>
      </c>
      <c r="L102" s="221">
        <v>9</v>
      </c>
    </row>
    <row r="103" spans="2:12" ht="22.5" customHeight="1">
      <c r="B103" s="216" t="s">
        <v>30</v>
      </c>
      <c r="C103" s="217">
        <f>+SUM(C95:C102)</f>
        <v>3765</v>
      </c>
      <c r="D103" s="218">
        <v>54333.03</v>
      </c>
      <c r="E103" s="218">
        <v>1687.97074</v>
      </c>
      <c r="F103" s="218">
        <f>+SUM(F95:F102)</f>
        <v>1455.02</v>
      </c>
      <c r="G103" s="222">
        <v>1151</v>
      </c>
      <c r="H103" s="219">
        <v>4074.979260000001</v>
      </c>
      <c r="I103" s="220">
        <f t="shared" si="42"/>
        <v>66467</v>
      </c>
      <c r="K103" s="221">
        <v>54324.03</v>
      </c>
      <c r="L103" s="221">
        <v>9</v>
      </c>
    </row>
    <row r="104" spans="2:12" ht="22.5" customHeight="1">
      <c r="B104" s="210" t="s">
        <v>31</v>
      </c>
      <c r="C104" s="211">
        <v>302</v>
      </c>
      <c r="D104" s="212">
        <v>12174.61</v>
      </c>
      <c r="E104" s="212">
        <v>207</v>
      </c>
      <c r="F104" s="212">
        <v>213</v>
      </c>
      <c r="G104" s="212">
        <v>88</v>
      </c>
      <c r="H104" s="213">
        <v>436.3899999999994</v>
      </c>
      <c r="I104" s="214">
        <f t="shared" si="42"/>
        <v>13421</v>
      </c>
      <c r="K104" s="215">
        <v>12162.61</v>
      </c>
      <c r="L104" s="215">
        <v>12</v>
      </c>
    </row>
    <row r="105" spans="2:12" ht="22.5" customHeight="1">
      <c r="B105" s="216" t="s">
        <v>32</v>
      </c>
      <c r="C105" s="217">
        <v>350</v>
      </c>
      <c r="D105" s="218">
        <v>28193.78</v>
      </c>
      <c r="E105" s="218">
        <v>472</v>
      </c>
      <c r="F105" s="218">
        <v>565.3317999999999</v>
      </c>
      <c r="G105" s="212">
        <v>163</v>
      </c>
      <c r="H105" s="219">
        <v>1749.8882000000012</v>
      </c>
      <c r="I105" s="220">
        <f t="shared" si="42"/>
        <v>31494</v>
      </c>
      <c r="K105" s="221">
        <v>28151.78</v>
      </c>
      <c r="L105" s="221">
        <v>42</v>
      </c>
    </row>
    <row r="106" spans="2:12" ht="22.5" customHeight="1">
      <c r="B106" s="216" t="s">
        <v>33</v>
      </c>
      <c r="C106" s="217">
        <f>+SUM(C104:C105)</f>
        <v>652</v>
      </c>
      <c r="D106" s="218">
        <v>40368.39</v>
      </c>
      <c r="E106" s="218">
        <v>679</v>
      </c>
      <c r="F106" s="218">
        <v>778.3317999999999</v>
      </c>
      <c r="G106" s="222">
        <v>251</v>
      </c>
      <c r="H106" s="219">
        <v>2186.2782000000007</v>
      </c>
      <c r="I106" s="220">
        <f t="shared" si="42"/>
        <v>44915</v>
      </c>
      <c r="K106" s="221">
        <v>40314.39</v>
      </c>
      <c r="L106" s="221">
        <v>54</v>
      </c>
    </row>
    <row r="107" spans="2:12" ht="22.5" customHeight="1">
      <c r="B107" s="210" t="s">
        <v>34</v>
      </c>
      <c r="C107" s="211">
        <v>179</v>
      </c>
      <c r="D107" s="212">
        <v>5132</v>
      </c>
      <c r="E107" s="212">
        <v>142</v>
      </c>
      <c r="F107" s="212">
        <v>51</v>
      </c>
      <c r="G107" s="212">
        <v>21</v>
      </c>
      <c r="H107" s="213">
        <v>481</v>
      </c>
      <c r="I107" s="214">
        <f t="shared" si="42"/>
        <v>6006</v>
      </c>
      <c r="K107" s="215">
        <v>5132</v>
      </c>
      <c r="L107" s="215">
        <v>0</v>
      </c>
    </row>
    <row r="108" spans="2:12" ht="22.5" customHeight="1">
      <c r="B108" s="210" t="s">
        <v>35</v>
      </c>
      <c r="C108" s="211">
        <v>175</v>
      </c>
      <c r="D108" s="212">
        <v>5225</v>
      </c>
      <c r="E108" s="212">
        <v>56</v>
      </c>
      <c r="F108" s="212">
        <v>66</v>
      </c>
      <c r="G108" s="212">
        <v>17</v>
      </c>
      <c r="H108" s="213">
        <v>383</v>
      </c>
      <c r="I108" s="214">
        <f aca="true" t="shared" si="43" ref="I108:I137">+SUM(C108:H108)</f>
        <v>5922</v>
      </c>
      <c r="K108" s="215">
        <v>5220</v>
      </c>
      <c r="L108" s="215">
        <v>5</v>
      </c>
    </row>
    <row r="109" spans="2:12" ht="22.5" customHeight="1">
      <c r="B109" s="210" t="s">
        <v>36</v>
      </c>
      <c r="C109" s="211">
        <v>522</v>
      </c>
      <c r="D109" s="212">
        <v>18494.32</v>
      </c>
      <c r="E109" s="212">
        <v>786</v>
      </c>
      <c r="F109" s="212">
        <v>352</v>
      </c>
      <c r="G109" s="212">
        <v>102</v>
      </c>
      <c r="H109" s="213">
        <v>954.68</v>
      </c>
      <c r="I109" s="214">
        <f t="shared" si="43"/>
        <v>21211</v>
      </c>
      <c r="K109" s="215">
        <v>18494.32</v>
      </c>
      <c r="L109" s="215">
        <v>0</v>
      </c>
    </row>
    <row r="110" spans="2:12" ht="22.5" customHeight="1">
      <c r="B110" s="210" t="s">
        <v>37</v>
      </c>
      <c r="C110" s="211">
        <v>58</v>
      </c>
      <c r="D110" s="212">
        <v>8980.84</v>
      </c>
      <c r="E110" s="212">
        <v>177</v>
      </c>
      <c r="F110" s="212">
        <v>126</v>
      </c>
      <c r="G110" s="212">
        <v>14</v>
      </c>
      <c r="H110" s="213">
        <v>172.16</v>
      </c>
      <c r="I110" s="214">
        <f t="shared" si="43"/>
        <v>9528</v>
      </c>
      <c r="K110" s="215">
        <v>8980.84</v>
      </c>
      <c r="L110" s="215">
        <v>0</v>
      </c>
    </row>
    <row r="111" spans="2:12" ht="22.5" customHeight="1">
      <c r="B111" s="216" t="s">
        <v>38</v>
      </c>
      <c r="C111" s="217">
        <v>14</v>
      </c>
      <c r="D111" s="218">
        <v>20011</v>
      </c>
      <c r="E111" s="218">
        <v>417</v>
      </c>
      <c r="F111" s="218">
        <v>266</v>
      </c>
      <c r="G111" s="212">
        <v>24</v>
      </c>
      <c r="H111" s="219">
        <f>+I111-SUM(C111:G111)</f>
        <v>138</v>
      </c>
      <c r="I111" s="220">
        <v>20870</v>
      </c>
      <c r="K111" s="221">
        <v>8411</v>
      </c>
      <c r="L111" s="221">
        <v>0</v>
      </c>
    </row>
    <row r="112" spans="2:12" ht="22.5" customHeight="1">
      <c r="B112" s="216" t="s">
        <v>39</v>
      </c>
      <c r="C112" s="217">
        <f>+SUM(C107:C111)</f>
        <v>948</v>
      </c>
      <c r="D112" s="218">
        <v>57843.16</v>
      </c>
      <c r="E112" s="218">
        <f>+SUM(E107:E111)</f>
        <v>1578</v>
      </c>
      <c r="F112" s="218">
        <f>+SUM(F107:F111)</f>
        <v>861</v>
      </c>
      <c r="G112" s="222">
        <f>+SUM(G107:G111)</f>
        <v>178</v>
      </c>
      <c r="H112" s="219">
        <f>+SUM(H107:H111)</f>
        <v>2128.84</v>
      </c>
      <c r="I112" s="220">
        <f t="shared" si="43"/>
        <v>63537</v>
      </c>
      <c r="K112" s="221">
        <v>46238.16</v>
      </c>
      <c r="L112" s="221">
        <v>5</v>
      </c>
    </row>
    <row r="113" spans="2:12" ht="22.5" customHeight="1">
      <c r="B113" s="210" t="s">
        <v>40</v>
      </c>
      <c r="C113" s="211">
        <v>508</v>
      </c>
      <c r="D113" s="212">
        <v>7825.9</v>
      </c>
      <c r="E113" s="212">
        <v>304.9945</v>
      </c>
      <c r="F113" s="212">
        <v>388.7257</v>
      </c>
      <c r="G113" s="212">
        <v>313</v>
      </c>
      <c r="H113" s="213">
        <f>+I113-SUM(C113:G113)</f>
        <v>717.3797999999988</v>
      </c>
      <c r="I113" s="214">
        <v>10058</v>
      </c>
      <c r="K113" s="215">
        <v>19425.9</v>
      </c>
      <c r="L113" s="215">
        <v>0</v>
      </c>
    </row>
    <row r="114" spans="2:12" ht="22.5" customHeight="1">
      <c r="B114" s="210" t="s">
        <v>41</v>
      </c>
      <c r="C114" s="211">
        <v>152</v>
      </c>
      <c r="D114" s="212">
        <v>13397.2</v>
      </c>
      <c r="E114" s="212">
        <v>92</v>
      </c>
      <c r="F114" s="212">
        <v>219</v>
      </c>
      <c r="G114" s="212">
        <v>45</v>
      </c>
      <c r="H114" s="213">
        <v>362.7999999999993</v>
      </c>
      <c r="I114" s="214">
        <f t="shared" si="43"/>
        <v>14268</v>
      </c>
      <c r="K114" s="215">
        <v>13397.2</v>
      </c>
      <c r="L114" s="215">
        <v>0</v>
      </c>
    </row>
    <row r="115" spans="2:12" ht="22.5" customHeight="1">
      <c r="B115" s="210" t="s">
        <v>42</v>
      </c>
      <c r="C115" s="211">
        <v>1114</v>
      </c>
      <c r="D115" s="212">
        <v>1672</v>
      </c>
      <c r="E115" s="212">
        <v>627.9185</v>
      </c>
      <c r="F115" s="212">
        <v>258</v>
      </c>
      <c r="G115" s="212">
        <v>298</v>
      </c>
      <c r="H115" s="213">
        <v>524.0815000000002</v>
      </c>
      <c r="I115" s="214">
        <f t="shared" si="43"/>
        <v>4494</v>
      </c>
      <c r="K115" s="215">
        <v>1672</v>
      </c>
      <c r="L115" s="215">
        <v>0</v>
      </c>
    </row>
    <row r="116" spans="2:12" ht="22.5" customHeight="1">
      <c r="B116" s="210" t="s">
        <v>43</v>
      </c>
      <c r="C116" s="211">
        <v>187</v>
      </c>
      <c r="D116" s="212">
        <v>7036.74</v>
      </c>
      <c r="E116" s="212">
        <v>232</v>
      </c>
      <c r="F116" s="212">
        <v>216</v>
      </c>
      <c r="G116" s="212">
        <v>56</v>
      </c>
      <c r="H116" s="213">
        <v>684.26</v>
      </c>
      <c r="I116" s="214">
        <f t="shared" si="43"/>
        <v>8412</v>
      </c>
      <c r="K116" s="215">
        <v>7036.74</v>
      </c>
      <c r="L116" s="215">
        <v>0</v>
      </c>
    </row>
    <row r="117" spans="2:12" ht="22.5" customHeight="1">
      <c r="B117" s="216" t="s">
        <v>44</v>
      </c>
      <c r="C117" s="217">
        <v>273</v>
      </c>
      <c r="D117" s="218">
        <v>14563</v>
      </c>
      <c r="E117" s="218">
        <v>84</v>
      </c>
      <c r="F117" s="218">
        <v>182</v>
      </c>
      <c r="G117" s="212">
        <v>65</v>
      </c>
      <c r="H117" s="219">
        <v>976</v>
      </c>
      <c r="I117" s="220">
        <f t="shared" si="43"/>
        <v>16143</v>
      </c>
      <c r="K117" s="221">
        <v>14563</v>
      </c>
      <c r="L117" s="221">
        <v>0</v>
      </c>
    </row>
    <row r="118" spans="2:12" ht="22.5" customHeight="1">
      <c r="B118" s="216" t="s">
        <v>45</v>
      </c>
      <c r="C118" s="217">
        <f>+SUM(C113:C117)</f>
        <v>2234</v>
      </c>
      <c r="D118" s="218">
        <v>44494.84</v>
      </c>
      <c r="E118" s="218">
        <f>+SUM(E113:E117)</f>
        <v>1340.913</v>
      </c>
      <c r="F118" s="218">
        <f>+SUM(F113:F117)</f>
        <v>1263.7257</v>
      </c>
      <c r="G118" s="222">
        <f>+SUM(G113:G117)</f>
        <v>777</v>
      </c>
      <c r="H118" s="219">
        <f>+SUM(H113:H117)</f>
        <v>3264.5212999999985</v>
      </c>
      <c r="I118" s="220">
        <f t="shared" si="43"/>
        <v>53375</v>
      </c>
      <c r="K118" s="221">
        <v>56094.84</v>
      </c>
      <c r="L118" s="221">
        <v>0</v>
      </c>
    </row>
    <row r="119" spans="2:12" ht="22.5" customHeight="1">
      <c r="B119" s="210" t="s">
        <v>46</v>
      </c>
      <c r="C119" s="211">
        <v>281</v>
      </c>
      <c r="D119" s="212">
        <v>8107.75</v>
      </c>
      <c r="E119" s="212">
        <v>44.52744</v>
      </c>
      <c r="F119" s="212">
        <v>209</v>
      </c>
      <c r="G119" s="212">
        <v>86</v>
      </c>
      <c r="H119" s="213">
        <v>549.7225600000002</v>
      </c>
      <c r="I119" s="214">
        <f t="shared" si="43"/>
        <v>9278</v>
      </c>
      <c r="K119" s="215">
        <v>8107.75</v>
      </c>
      <c r="L119" s="215">
        <v>0</v>
      </c>
    </row>
    <row r="120" spans="2:12" ht="22.5" customHeight="1">
      <c r="B120" s="210" t="s">
        <v>47</v>
      </c>
      <c r="C120" s="211">
        <v>920</v>
      </c>
      <c r="D120" s="212">
        <v>7369</v>
      </c>
      <c r="E120" s="212">
        <v>172.84031</v>
      </c>
      <c r="F120" s="212">
        <v>322</v>
      </c>
      <c r="G120" s="212">
        <v>259</v>
      </c>
      <c r="H120" s="213">
        <v>1078.1596900000004</v>
      </c>
      <c r="I120" s="214">
        <f t="shared" si="43"/>
        <v>10121</v>
      </c>
      <c r="K120" s="215">
        <v>7369</v>
      </c>
      <c r="L120" s="215">
        <v>0</v>
      </c>
    </row>
    <row r="121" spans="2:12" ht="22.5" customHeight="1">
      <c r="B121" s="210" t="s">
        <v>48</v>
      </c>
      <c r="C121" s="211">
        <v>390</v>
      </c>
      <c r="D121" s="212">
        <v>9301</v>
      </c>
      <c r="E121" s="212">
        <v>341</v>
      </c>
      <c r="F121" s="212">
        <v>257</v>
      </c>
      <c r="G121" s="212">
        <v>119</v>
      </c>
      <c r="H121" s="213">
        <v>750</v>
      </c>
      <c r="I121" s="214">
        <f t="shared" si="43"/>
        <v>11158</v>
      </c>
      <c r="K121" s="215">
        <v>9301</v>
      </c>
      <c r="L121" s="215">
        <v>0</v>
      </c>
    </row>
    <row r="122" spans="2:12" ht="22.5" customHeight="1">
      <c r="B122" s="210" t="s">
        <v>49</v>
      </c>
      <c r="C122" s="211">
        <v>2136</v>
      </c>
      <c r="D122" s="212">
        <v>22872.67</v>
      </c>
      <c r="E122" s="212">
        <v>766.5645579999999</v>
      </c>
      <c r="F122" s="212">
        <v>583</v>
      </c>
      <c r="G122" s="212">
        <v>306</v>
      </c>
      <c r="H122" s="213">
        <v>1143.7654420000035</v>
      </c>
      <c r="I122" s="214">
        <f t="shared" si="43"/>
        <v>27808</v>
      </c>
      <c r="K122" s="215">
        <v>22872.67</v>
      </c>
      <c r="L122" s="215">
        <v>0</v>
      </c>
    </row>
    <row r="123" spans="2:12" ht="22.5" customHeight="1">
      <c r="B123" s="210" t="s">
        <v>50</v>
      </c>
      <c r="C123" s="211">
        <v>520</v>
      </c>
      <c r="D123" s="212">
        <v>21610.08</v>
      </c>
      <c r="E123" s="212">
        <v>388</v>
      </c>
      <c r="F123" s="212">
        <v>576</v>
      </c>
      <c r="G123" s="212">
        <v>107</v>
      </c>
      <c r="H123" s="213">
        <v>449.91999999999825</v>
      </c>
      <c r="I123" s="214">
        <f t="shared" si="43"/>
        <v>23651</v>
      </c>
      <c r="K123" s="215">
        <v>21610.08</v>
      </c>
      <c r="L123" s="215">
        <v>0</v>
      </c>
    </row>
    <row r="124" spans="2:12" ht="22.5" customHeight="1">
      <c r="B124" s="210" t="s">
        <v>51</v>
      </c>
      <c r="C124" s="211">
        <v>266</v>
      </c>
      <c r="D124" s="212">
        <v>9177.71</v>
      </c>
      <c r="E124" s="212">
        <v>191</v>
      </c>
      <c r="F124" s="212">
        <v>168</v>
      </c>
      <c r="G124" s="212">
        <v>38</v>
      </c>
      <c r="H124" s="213">
        <v>200.29000000000087</v>
      </c>
      <c r="I124" s="214">
        <f t="shared" si="43"/>
        <v>10041</v>
      </c>
      <c r="K124" s="215">
        <v>9177.71</v>
      </c>
      <c r="L124" s="215">
        <v>0</v>
      </c>
    </row>
    <row r="125" spans="2:12" ht="22.5" customHeight="1">
      <c r="B125" s="210" t="s">
        <v>52</v>
      </c>
      <c r="C125" s="211">
        <v>234</v>
      </c>
      <c r="D125" s="212">
        <v>12009.78</v>
      </c>
      <c r="E125" s="212">
        <v>108</v>
      </c>
      <c r="F125" s="212">
        <v>351</v>
      </c>
      <c r="G125" s="212">
        <v>45</v>
      </c>
      <c r="H125" s="213">
        <v>399.22000000000116</v>
      </c>
      <c r="I125" s="214">
        <f t="shared" si="43"/>
        <v>13147.000000000002</v>
      </c>
      <c r="K125" s="215">
        <v>12009.78</v>
      </c>
      <c r="L125" s="215">
        <v>0</v>
      </c>
    </row>
    <row r="126" spans="2:12" ht="22.5" customHeight="1">
      <c r="B126" s="210" t="s">
        <v>53</v>
      </c>
      <c r="C126" s="211">
        <v>250</v>
      </c>
      <c r="D126" s="212">
        <v>5713.21</v>
      </c>
      <c r="E126" s="212">
        <v>55</v>
      </c>
      <c r="F126" s="212">
        <v>102</v>
      </c>
      <c r="G126" s="212">
        <v>79</v>
      </c>
      <c r="H126" s="213">
        <v>475.79</v>
      </c>
      <c r="I126" s="214">
        <f t="shared" si="43"/>
        <v>6675</v>
      </c>
      <c r="K126" s="215">
        <v>5713.21</v>
      </c>
      <c r="L126" s="215">
        <v>0</v>
      </c>
    </row>
    <row r="127" spans="2:12" ht="22.5" customHeight="1">
      <c r="B127" s="210" t="s">
        <v>54</v>
      </c>
      <c r="C127" s="211">
        <v>220</v>
      </c>
      <c r="D127" s="212">
        <v>9346.67</v>
      </c>
      <c r="E127" s="212">
        <v>185</v>
      </c>
      <c r="F127" s="212">
        <v>232</v>
      </c>
      <c r="G127" s="212">
        <v>38</v>
      </c>
      <c r="H127" s="213">
        <v>594.33</v>
      </c>
      <c r="I127" s="214">
        <f t="shared" si="43"/>
        <v>10616</v>
      </c>
      <c r="K127" s="215">
        <v>9346.67</v>
      </c>
      <c r="L127" s="215">
        <v>0</v>
      </c>
    </row>
    <row r="128" spans="2:12" ht="22.5" customHeight="1">
      <c r="B128" s="216" t="s">
        <v>55</v>
      </c>
      <c r="C128" s="217">
        <v>314</v>
      </c>
      <c r="D128" s="218">
        <v>2948</v>
      </c>
      <c r="E128" s="218">
        <v>276.142</v>
      </c>
      <c r="F128" s="218">
        <v>135</v>
      </c>
      <c r="G128" s="212">
        <v>108</v>
      </c>
      <c r="H128" s="219">
        <v>706.8580000000002</v>
      </c>
      <c r="I128" s="220">
        <f t="shared" si="43"/>
        <v>4488</v>
      </c>
      <c r="K128" s="221">
        <v>2948</v>
      </c>
      <c r="L128" s="221">
        <v>0</v>
      </c>
    </row>
    <row r="129" spans="2:12" ht="22.5" customHeight="1">
      <c r="B129" s="216" t="s">
        <v>56</v>
      </c>
      <c r="C129" s="217">
        <f>+SUM(C119:C128)</f>
        <v>5531</v>
      </c>
      <c r="D129" s="218">
        <v>108455.87</v>
      </c>
      <c r="E129" s="218">
        <v>2528.0743079999997</v>
      </c>
      <c r="F129" s="218">
        <f>+SUM(F119:F128)</f>
        <v>2935</v>
      </c>
      <c r="G129" s="222">
        <v>1185</v>
      </c>
      <c r="H129" s="219">
        <v>6348.0556920000045</v>
      </c>
      <c r="I129" s="220">
        <f t="shared" si="43"/>
        <v>126983</v>
      </c>
      <c r="K129" s="221">
        <v>108455.87</v>
      </c>
      <c r="L129" s="221">
        <v>0</v>
      </c>
    </row>
    <row r="130" spans="2:12" ht="22.5" customHeight="1">
      <c r="B130" s="210" t="s">
        <v>57</v>
      </c>
      <c r="C130" s="211">
        <v>201</v>
      </c>
      <c r="D130" s="212">
        <v>6342.07</v>
      </c>
      <c r="E130" s="212">
        <v>125.97705</v>
      </c>
      <c r="F130" s="212">
        <v>186</v>
      </c>
      <c r="G130" s="212">
        <v>77</v>
      </c>
      <c r="H130" s="213">
        <v>651.9529499999999</v>
      </c>
      <c r="I130" s="214">
        <f t="shared" si="43"/>
        <v>7584</v>
      </c>
      <c r="K130" s="215">
        <v>6342.07</v>
      </c>
      <c r="L130" s="215">
        <v>0</v>
      </c>
    </row>
    <row r="131" spans="2:12" ht="22.5" customHeight="1">
      <c r="B131" s="210" t="s">
        <v>58</v>
      </c>
      <c r="C131" s="211">
        <v>277</v>
      </c>
      <c r="D131" s="212">
        <v>18314.18</v>
      </c>
      <c r="E131" s="212">
        <v>723.56</v>
      </c>
      <c r="F131" s="212">
        <v>310</v>
      </c>
      <c r="G131" s="212">
        <v>80</v>
      </c>
      <c r="H131" s="213">
        <v>227.2599999999984</v>
      </c>
      <c r="I131" s="214">
        <f t="shared" si="43"/>
        <v>19932</v>
      </c>
      <c r="K131" s="215">
        <v>18314.18</v>
      </c>
      <c r="L131" s="215">
        <v>0</v>
      </c>
    </row>
    <row r="132" spans="2:12" ht="22.5" customHeight="1">
      <c r="B132" s="210" t="s">
        <v>59</v>
      </c>
      <c r="C132" s="211">
        <v>693</v>
      </c>
      <c r="D132" s="212">
        <v>8562.89</v>
      </c>
      <c r="E132" s="212">
        <v>137.06362000000001</v>
      </c>
      <c r="F132" s="212">
        <v>268</v>
      </c>
      <c r="G132" s="212">
        <v>168</v>
      </c>
      <c r="H132" s="213">
        <v>1425.0463799999998</v>
      </c>
      <c r="I132" s="214">
        <f t="shared" si="43"/>
        <v>11254</v>
      </c>
      <c r="K132" s="215">
        <v>8560.89</v>
      </c>
      <c r="L132" s="215">
        <v>2</v>
      </c>
    </row>
    <row r="133" spans="2:12" ht="22.5" customHeight="1">
      <c r="B133" s="210" t="s">
        <v>60</v>
      </c>
      <c r="C133" s="211">
        <v>551</v>
      </c>
      <c r="D133" s="212">
        <v>8220.56</v>
      </c>
      <c r="E133" s="212">
        <v>276.14300000000003</v>
      </c>
      <c r="F133" s="212">
        <v>274</v>
      </c>
      <c r="G133" s="212">
        <v>100</v>
      </c>
      <c r="H133" s="213">
        <v>882.2970000000005</v>
      </c>
      <c r="I133" s="214">
        <f t="shared" si="43"/>
        <v>10304</v>
      </c>
      <c r="K133" s="215">
        <v>8102.56</v>
      </c>
      <c r="L133" s="215">
        <v>118</v>
      </c>
    </row>
    <row r="134" spans="2:12" ht="22.5" customHeight="1">
      <c r="B134" s="210" t="s">
        <v>61</v>
      </c>
      <c r="C134" s="211">
        <v>322</v>
      </c>
      <c r="D134" s="212">
        <v>14823.97</v>
      </c>
      <c r="E134" s="212">
        <v>505</v>
      </c>
      <c r="F134" s="212">
        <v>255</v>
      </c>
      <c r="G134" s="212">
        <v>72</v>
      </c>
      <c r="H134" s="213">
        <v>488.02999999999884</v>
      </c>
      <c r="I134" s="214">
        <f t="shared" si="43"/>
        <v>16466</v>
      </c>
      <c r="K134" s="215">
        <v>14823.97</v>
      </c>
      <c r="L134" s="215">
        <v>0</v>
      </c>
    </row>
    <row r="135" spans="2:12" ht="22.5" customHeight="1">
      <c r="B135" s="210" t="s">
        <v>62</v>
      </c>
      <c r="C135" s="211">
        <v>420</v>
      </c>
      <c r="D135" s="212">
        <v>22556.46</v>
      </c>
      <c r="E135" s="212">
        <v>860</v>
      </c>
      <c r="F135" s="212">
        <v>317</v>
      </c>
      <c r="G135" s="212">
        <v>97</v>
      </c>
      <c r="H135" s="213">
        <v>549.5400000000009</v>
      </c>
      <c r="I135" s="214">
        <f t="shared" si="43"/>
        <v>24800</v>
      </c>
      <c r="K135" s="215">
        <v>22555.46</v>
      </c>
      <c r="L135" s="215">
        <v>1</v>
      </c>
    </row>
    <row r="136" spans="2:12" ht="22.5" customHeight="1">
      <c r="B136" s="216" t="s">
        <v>63</v>
      </c>
      <c r="C136" s="217">
        <v>372</v>
      </c>
      <c r="D136" s="218">
        <v>7461.82</v>
      </c>
      <c r="E136" s="218">
        <v>146.696</v>
      </c>
      <c r="F136" s="218">
        <v>191</v>
      </c>
      <c r="G136" s="212">
        <v>59</v>
      </c>
      <c r="H136" s="219">
        <v>304.4840000000004</v>
      </c>
      <c r="I136" s="220">
        <f t="shared" si="43"/>
        <v>8535</v>
      </c>
      <c r="K136" s="221">
        <v>7461.82</v>
      </c>
      <c r="L136" s="221">
        <v>0</v>
      </c>
    </row>
    <row r="137" spans="2:12" ht="22.5" customHeight="1" thickBot="1">
      <c r="B137" s="206" t="s">
        <v>64</v>
      </c>
      <c r="C137" s="207">
        <f>+SUM(C130:C136)</f>
        <v>2836</v>
      </c>
      <c r="D137" s="208">
        <v>86281.95</v>
      </c>
      <c r="E137" s="208">
        <v>2774.4396699999998</v>
      </c>
      <c r="F137" s="208">
        <f>+SUM(F130:F136)</f>
        <v>1801</v>
      </c>
      <c r="G137" s="223">
        <v>653</v>
      </c>
      <c r="H137" s="209">
        <v>4528.610329999999</v>
      </c>
      <c r="I137" s="224">
        <f t="shared" si="43"/>
        <v>98875</v>
      </c>
      <c r="K137" s="225">
        <v>86160.95</v>
      </c>
      <c r="L137" s="225">
        <v>121</v>
      </c>
    </row>
    <row r="138" spans="2:8" ht="21">
      <c r="B138" s="226"/>
      <c r="C138" s="226"/>
      <c r="D138" s="227"/>
      <c r="E138" s="226"/>
      <c r="F138" s="226"/>
      <c r="G138" s="226"/>
      <c r="H138" s="22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33"/>
  <sheetViews>
    <sheetView showZeros="0" zoomScale="75" zoomScaleNormal="75" workbookViewId="0" topLeftCell="A1">
      <selection activeCell="A1" sqref="A1"/>
    </sheetView>
  </sheetViews>
  <sheetFormatPr defaultColWidth="8.66015625" defaultRowHeight="18"/>
  <cols>
    <col min="1" max="1" width="7.91015625" style="0" customWidth="1"/>
    <col min="2" max="2" width="10.33203125" style="3" customWidth="1"/>
    <col min="3" max="4" width="10.33203125" style="2" customWidth="1"/>
    <col min="5" max="9" width="10.33203125" style="13" customWidth="1"/>
    <col min="10" max="10" width="7.91015625" style="13" customWidth="1"/>
    <col min="11" max="11" width="18.16015625" style="13" customWidth="1"/>
    <col min="12" max="13" width="13.41015625" style="10" customWidth="1"/>
    <col min="14" max="14" width="10.41015625" style="10" customWidth="1"/>
    <col min="15" max="15" width="8.83203125" style="10" customWidth="1"/>
    <col min="16" max="16" width="14.08203125" style="10" customWidth="1"/>
    <col min="17" max="26" width="7.16015625" style="0" customWidth="1"/>
    <col min="28" max="28" width="12.83203125" style="0" customWidth="1"/>
    <col min="29" max="38" width="7.58203125" style="0" customWidth="1"/>
  </cols>
  <sheetData>
    <row r="1" spans="3:9" ht="24">
      <c r="C1" s="13"/>
      <c r="D1" s="18" t="s">
        <v>113</v>
      </c>
      <c r="H1" s="10"/>
      <c r="I1" s="10"/>
    </row>
    <row r="2" spans="2:14" ht="24">
      <c r="B2" s="18"/>
      <c r="C2" s="13"/>
      <c r="D2" s="13"/>
      <c r="H2" s="10"/>
      <c r="I2" s="10" t="s">
        <v>126</v>
      </c>
      <c r="K2" s="18"/>
      <c r="L2" s="13"/>
      <c r="M2" s="13"/>
      <c r="N2" s="13"/>
    </row>
    <row r="3" spans="2:38" ht="18" thickBot="1">
      <c r="B3" s="91"/>
      <c r="C3" s="13"/>
      <c r="D3" s="13"/>
      <c r="H3" s="13" t="s">
        <v>127</v>
      </c>
      <c r="I3" s="10"/>
      <c r="K3" s="91"/>
      <c r="L3" s="13"/>
      <c r="M3" s="13"/>
      <c r="N3" s="13"/>
      <c r="P3" s="126" t="s">
        <v>130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B3" s="126" t="s">
        <v>130</v>
      </c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2:38" ht="17.25">
      <c r="B4" s="92"/>
      <c r="C4" s="93"/>
      <c r="D4" s="9"/>
      <c r="E4" s="9"/>
      <c r="F4" s="9"/>
      <c r="G4" s="9"/>
      <c r="H4" s="9"/>
      <c r="I4" s="94"/>
      <c r="K4" s="92"/>
      <c r="L4" s="93"/>
      <c r="M4" s="9"/>
      <c r="N4" s="9"/>
      <c r="P4" s="134"/>
      <c r="Q4" s="128"/>
      <c r="R4" s="128"/>
      <c r="S4" s="128"/>
      <c r="T4" s="128"/>
      <c r="U4" s="128"/>
      <c r="V4" s="128"/>
      <c r="W4" s="128"/>
      <c r="X4" s="128"/>
      <c r="Y4" s="128"/>
      <c r="Z4" s="135"/>
      <c r="AB4" s="134"/>
      <c r="AC4" s="128"/>
      <c r="AD4" s="128"/>
      <c r="AE4" s="128"/>
      <c r="AF4" s="128"/>
      <c r="AG4" s="128"/>
      <c r="AH4" s="128"/>
      <c r="AI4" s="128"/>
      <c r="AJ4" s="128"/>
      <c r="AK4" s="128"/>
      <c r="AL4" s="135"/>
    </row>
    <row r="5" spans="2:38" ht="17.25">
      <c r="B5" s="95" t="s">
        <v>125</v>
      </c>
      <c r="C5" s="96" t="s">
        <v>65</v>
      </c>
      <c r="D5" s="97" t="s">
        <v>66</v>
      </c>
      <c r="E5" s="12" t="s">
        <v>67</v>
      </c>
      <c r="F5" s="12" t="s">
        <v>68</v>
      </c>
      <c r="G5" s="12" t="s">
        <v>69</v>
      </c>
      <c r="H5" s="12" t="s">
        <v>70</v>
      </c>
      <c r="I5" s="98" t="s">
        <v>97</v>
      </c>
      <c r="K5" s="95" t="s">
        <v>125</v>
      </c>
      <c r="L5" s="142" t="s">
        <v>156</v>
      </c>
      <c r="M5" s="143" t="s">
        <v>157</v>
      </c>
      <c r="N5" s="12" t="s">
        <v>69</v>
      </c>
      <c r="P5" s="95" t="s">
        <v>125</v>
      </c>
      <c r="Q5" s="129" t="s">
        <v>0</v>
      </c>
      <c r="R5" s="129"/>
      <c r="S5" s="129"/>
      <c r="T5" s="129"/>
      <c r="U5" s="129"/>
      <c r="V5" s="129"/>
      <c r="W5" s="129"/>
      <c r="X5" s="129"/>
      <c r="Y5" s="129"/>
      <c r="Z5" s="130"/>
      <c r="AB5" s="95" t="s">
        <v>125</v>
      </c>
      <c r="AC5" s="129" t="s">
        <v>0</v>
      </c>
      <c r="AD5" s="129"/>
      <c r="AE5" s="129"/>
      <c r="AF5" s="129"/>
      <c r="AG5" s="129"/>
      <c r="AH5" s="129"/>
      <c r="AI5" s="129"/>
      <c r="AJ5" s="129"/>
      <c r="AK5" s="129"/>
      <c r="AL5" s="130"/>
    </row>
    <row r="6" spans="2:38" ht="17.25">
      <c r="B6" s="99"/>
      <c r="C6" s="96" t="s">
        <v>0</v>
      </c>
      <c r="D6" s="12"/>
      <c r="E6" s="12"/>
      <c r="F6" s="12"/>
      <c r="G6" s="12"/>
      <c r="H6" s="12" t="s">
        <v>74</v>
      </c>
      <c r="I6" s="98"/>
      <c r="K6" s="99"/>
      <c r="L6" s="96" t="s">
        <v>0</v>
      </c>
      <c r="M6" s="12"/>
      <c r="N6" s="12"/>
      <c r="P6" s="137"/>
      <c r="Q6" s="129" t="s">
        <v>0</v>
      </c>
      <c r="R6" s="129"/>
      <c r="S6" s="129"/>
      <c r="T6" s="129"/>
      <c r="U6" s="129"/>
      <c r="V6" s="129"/>
      <c r="W6" s="129"/>
      <c r="X6" s="129"/>
      <c r="Y6" s="129"/>
      <c r="Z6" s="130"/>
      <c r="AB6" s="137"/>
      <c r="AC6" s="129" t="s">
        <v>0</v>
      </c>
      <c r="AD6" s="129"/>
      <c r="AE6" s="129"/>
      <c r="AF6" s="129"/>
      <c r="AG6" s="129"/>
      <c r="AH6" s="129"/>
      <c r="AI6" s="129"/>
      <c r="AJ6" s="129"/>
      <c r="AK6" s="129"/>
      <c r="AL6" s="130"/>
    </row>
    <row r="7" spans="2:38" ht="18" thickBot="1">
      <c r="B7" s="100"/>
      <c r="C7" s="101"/>
      <c r="D7" s="102"/>
      <c r="E7" s="102"/>
      <c r="F7" s="102"/>
      <c r="G7" s="103"/>
      <c r="H7" s="102"/>
      <c r="I7" s="104"/>
      <c r="K7" s="100"/>
      <c r="L7" s="101"/>
      <c r="M7" s="102"/>
      <c r="N7" s="102"/>
      <c r="P7" s="138"/>
      <c r="Q7" s="132" t="s">
        <v>137</v>
      </c>
      <c r="R7" s="132" t="s">
        <v>139</v>
      </c>
      <c r="S7" s="132" t="s">
        <v>141</v>
      </c>
      <c r="T7" s="132" t="s">
        <v>142</v>
      </c>
      <c r="U7" s="132" t="s">
        <v>144</v>
      </c>
      <c r="V7" s="132" t="s">
        <v>146</v>
      </c>
      <c r="W7" s="132" t="s">
        <v>148</v>
      </c>
      <c r="X7" s="132" t="s">
        <v>149</v>
      </c>
      <c r="Y7" s="132" t="s">
        <v>151</v>
      </c>
      <c r="Z7" s="152" t="s">
        <v>153</v>
      </c>
      <c r="AB7" s="138"/>
      <c r="AC7" s="132" t="s">
        <v>137</v>
      </c>
      <c r="AD7" s="132" t="s">
        <v>139</v>
      </c>
      <c r="AE7" s="132" t="s">
        <v>141</v>
      </c>
      <c r="AF7" s="132" t="s">
        <v>142</v>
      </c>
      <c r="AG7" s="132" t="s">
        <v>144</v>
      </c>
      <c r="AH7" s="132" t="s">
        <v>146</v>
      </c>
      <c r="AI7" s="132" t="s">
        <v>148</v>
      </c>
      <c r="AJ7" s="132" t="s">
        <v>149</v>
      </c>
      <c r="AK7" s="132" t="s">
        <v>151</v>
      </c>
      <c r="AL7" s="152" t="s">
        <v>153</v>
      </c>
    </row>
    <row r="8" spans="2:38" ht="17.25">
      <c r="B8" s="105" t="s">
        <v>114</v>
      </c>
      <c r="C8" s="106">
        <f aca="true" t="shared" si="0" ref="C8:H17">C23+C38+C53+C73+C88+C103+C118+C137+C152+C167+C182</f>
        <v>34910</v>
      </c>
      <c r="D8" s="15">
        <f t="shared" si="0"/>
        <v>15857</v>
      </c>
      <c r="E8" s="15">
        <f t="shared" si="0"/>
        <v>14530</v>
      </c>
      <c r="F8" s="15">
        <f t="shared" si="0"/>
        <v>10403</v>
      </c>
      <c r="G8" s="15">
        <f t="shared" si="0"/>
        <v>40832</v>
      </c>
      <c r="H8" s="15">
        <f t="shared" si="0"/>
        <v>593881</v>
      </c>
      <c r="I8" s="107">
        <f aca="true" t="shared" si="1" ref="I8:I17">SUM(C8,D8,E8,F8,G8,H8)</f>
        <v>710413</v>
      </c>
      <c r="K8" s="105" t="s">
        <v>114</v>
      </c>
      <c r="L8" s="106">
        <f>+C8+H8</f>
        <v>628791</v>
      </c>
      <c r="M8" s="15">
        <f>+E8+F8</f>
        <v>24933</v>
      </c>
      <c r="N8" s="15">
        <f>+I8-L8-M8</f>
        <v>56689</v>
      </c>
      <c r="P8" s="139" t="s">
        <v>132</v>
      </c>
      <c r="Q8" s="144">
        <v>100</v>
      </c>
      <c r="R8" s="144">
        <f>+ROUND(C9/$C8*100,1)</f>
        <v>96.2</v>
      </c>
      <c r="S8" s="144">
        <f>+ROUND(C10/$C8*100,1)</f>
        <v>92.5</v>
      </c>
      <c r="T8" s="144">
        <f>+ROUND(C11/$C8*100,1)</f>
        <v>89.7</v>
      </c>
      <c r="U8" s="144">
        <f>+ROUND(C12/$C8*100,1)</f>
        <v>88.8</v>
      </c>
      <c r="V8" s="144">
        <f>+ROUND(C13/$C8*100,1)</f>
        <v>87</v>
      </c>
      <c r="W8" s="144">
        <f>+ROUND(C14/$C8*100,1)</f>
        <v>85.9</v>
      </c>
      <c r="X8" s="144">
        <f>+ROUND(C15/$C8*100,1)</f>
        <v>84.7</v>
      </c>
      <c r="Y8" s="144">
        <f>+ROUND(C16/$C8*100,1)</f>
        <v>84.6</v>
      </c>
      <c r="Z8" s="145">
        <f>+ROUND(C17/$C8*100,1)</f>
        <v>84.3</v>
      </c>
      <c r="AB8" s="150" t="s">
        <v>155</v>
      </c>
      <c r="AC8" s="144">
        <v>100</v>
      </c>
      <c r="AD8" s="144">
        <f>+ROUND(L9/$L8*100,1)</f>
        <v>99.6</v>
      </c>
      <c r="AE8" s="144">
        <f>+ROUND(L10/$L8*100,1)</f>
        <v>99.5</v>
      </c>
      <c r="AF8" s="144">
        <f>+ROUND(L11/$L8*100,1)</f>
        <v>99.3</v>
      </c>
      <c r="AG8" s="144">
        <f>+ROUND(L12/$L8*100,1)</f>
        <v>99.2</v>
      </c>
      <c r="AH8" s="144">
        <f>+ROUND(L13/$L8*100,1)</f>
        <v>99.2</v>
      </c>
      <c r="AI8" s="144">
        <f>+ROUND(L14/$L8*100,1)</f>
        <v>99.1</v>
      </c>
      <c r="AJ8" s="144">
        <f>+ROUND(L15/$L8*100,1)</f>
        <v>99</v>
      </c>
      <c r="AK8" s="144">
        <f>+ROUND(L16/$L8*100,1)</f>
        <v>99</v>
      </c>
      <c r="AL8" s="145">
        <f>+ROUND(L17/$L8*100,1)</f>
        <v>99.5</v>
      </c>
    </row>
    <row r="9" spans="2:38" ht="17.25">
      <c r="B9" s="108" t="s">
        <v>115</v>
      </c>
      <c r="C9" s="109">
        <f t="shared" si="0"/>
        <v>33599</v>
      </c>
      <c r="D9" s="16">
        <f t="shared" si="0"/>
        <v>15910</v>
      </c>
      <c r="E9" s="16">
        <f t="shared" si="0"/>
        <v>14650</v>
      </c>
      <c r="F9" s="16">
        <f t="shared" si="0"/>
        <v>10518</v>
      </c>
      <c r="G9" s="16">
        <f t="shared" si="0"/>
        <v>42873</v>
      </c>
      <c r="H9" s="16">
        <f t="shared" si="0"/>
        <v>592657</v>
      </c>
      <c r="I9" s="110">
        <f t="shared" si="1"/>
        <v>710207</v>
      </c>
      <c r="K9" s="108" t="s">
        <v>115</v>
      </c>
      <c r="L9" s="109">
        <f aca="true" t="shared" si="2" ref="L9:L17">+C9+H9</f>
        <v>626256</v>
      </c>
      <c r="M9" s="16">
        <f aca="true" t="shared" si="3" ref="M9:M17">+E9+F9</f>
        <v>25168</v>
      </c>
      <c r="N9" s="16">
        <f aca="true" t="shared" si="4" ref="N9:N17">+I9-L9-M9</f>
        <v>58783</v>
      </c>
      <c r="P9" s="140" t="s">
        <v>131</v>
      </c>
      <c r="Q9" s="146">
        <v>100</v>
      </c>
      <c r="R9" s="146">
        <f>+ROUND(H9/$H8*100,1)</f>
        <v>99.8</v>
      </c>
      <c r="S9" s="146">
        <f>+ROUND(H10/$H8*100,1)</f>
        <v>99.9</v>
      </c>
      <c r="T9" s="146">
        <f>+ROUND(H11/$H8*100,1)</f>
        <v>99.9</v>
      </c>
      <c r="U9" s="146">
        <f>+ROUND(H12/$H8*100,1)</f>
        <v>99.9</v>
      </c>
      <c r="V9" s="146">
        <f>+ROUND(H13/$H8*100,1)</f>
        <v>99.9</v>
      </c>
      <c r="W9" s="146">
        <f>+ROUND(H14/$H8*100,1)</f>
        <v>99.9</v>
      </c>
      <c r="X9" s="146">
        <f>+ROUND(H15/$H8*100,1)</f>
        <v>99.8</v>
      </c>
      <c r="Y9" s="146">
        <f>+ROUND(H16/$H8*100,1)</f>
        <v>99.8</v>
      </c>
      <c r="Z9" s="147">
        <f>+ROUND(H17/$H8*100,1)</f>
        <v>100.3</v>
      </c>
      <c r="AB9" s="151" t="s">
        <v>157</v>
      </c>
      <c r="AC9" s="146">
        <v>100</v>
      </c>
      <c r="AD9" s="146">
        <f>+ROUND(M9/$M8*100,1)</f>
        <v>100.9</v>
      </c>
      <c r="AE9" s="146">
        <f>+ROUND(M10/$M8*100,1)</f>
        <v>101.4</v>
      </c>
      <c r="AF9" s="146">
        <f>+ROUND(M11/$M8*100,1)</f>
        <v>102.5</v>
      </c>
      <c r="AG9" s="146">
        <f>+ROUND(M12/$M8*100,1)</f>
        <v>103.6</v>
      </c>
      <c r="AH9" s="146">
        <f>+ROUND(M13/$M8*100,1)</f>
        <v>104.5</v>
      </c>
      <c r="AI9" s="146">
        <f>+ROUND(M14/$M8*100,1)</f>
        <v>105.7</v>
      </c>
      <c r="AJ9" s="146">
        <f>+ROUND(M15/$M8*100,1)</f>
        <v>106.9</v>
      </c>
      <c r="AK9" s="146">
        <f>+ROUND(M16/$M8*100,1)</f>
        <v>107.9</v>
      </c>
      <c r="AL9" s="147">
        <f>+ROUND(M17/$M8*100,1)</f>
        <v>109.8</v>
      </c>
    </row>
    <row r="10" spans="2:38" ht="18" thickBot="1">
      <c r="B10" s="108" t="s">
        <v>116</v>
      </c>
      <c r="C10" s="109">
        <f t="shared" si="0"/>
        <v>32288</v>
      </c>
      <c r="D10" s="16">
        <f t="shared" si="0"/>
        <v>15872</v>
      </c>
      <c r="E10" s="16">
        <f t="shared" si="0"/>
        <v>14649</v>
      </c>
      <c r="F10" s="16">
        <f t="shared" si="0"/>
        <v>10622</v>
      </c>
      <c r="G10" s="16">
        <f t="shared" si="0"/>
        <v>43674</v>
      </c>
      <c r="H10" s="16">
        <f t="shared" si="0"/>
        <v>593312</v>
      </c>
      <c r="I10" s="110">
        <f t="shared" si="1"/>
        <v>710417</v>
      </c>
      <c r="K10" s="108" t="s">
        <v>116</v>
      </c>
      <c r="L10" s="109">
        <f t="shared" si="2"/>
        <v>625600</v>
      </c>
      <c r="M10" s="16">
        <f t="shared" si="3"/>
        <v>25271</v>
      </c>
      <c r="N10" s="16">
        <f t="shared" si="4"/>
        <v>59546</v>
      </c>
      <c r="P10" s="140" t="s">
        <v>133</v>
      </c>
      <c r="Q10" s="146">
        <v>100</v>
      </c>
      <c r="R10" s="146">
        <f>+ROUND(D9/$D8*100,1)</f>
        <v>100.3</v>
      </c>
      <c r="S10" s="146">
        <f>+ROUND(D10/$D8*100,1)</f>
        <v>100.1</v>
      </c>
      <c r="T10" s="146">
        <f>+ROUND(D11/$D8*100,1)</f>
        <v>99.9</v>
      </c>
      <c r="U10" s="146">
        <f>+ROUND(D12/$D8*100,1)</f>
        <v>101.9</v>
      </c>
      <c r="V10" s="146">
        <f>+ROUND(D13/$D8*100,1)</f>
        <v>103.5</v>
      </c>
      <c r="W10" s="146">
        <f>+ROUND(D14/$D8*100,1)</f>
        <v>104.4</v>
      </c>
      <c r="X10" s="146">
        <f>+ROUND(D15/$D8*100,1)</f>
        <v>104.2</v>
      </c>
      <c r="Y10" s="146">
        <f>+ROUND(D16/$D8*100,1)</f>
        <v>104.4</v>
      </c>
      <c r="Z10" s="147">
        <f>+ROUND(D17/$D8*100,1)</f>
        <v>106</v>
      </c>
      <c r="AB10" s="141" t="s">
        <v>136</v>
      </c>
      <c r="AC10" s="148">
        <v>100</v>
      </c>
      <c r="AD10" s="148">
        <f>+ROUND(N9/$N8*100,1)</f>
        <v>103.7</v>
      </c>
      <c r="AE10" s="148">
        <f>+ROUND(N10/$N8*100,1)</f>
        <v>105</v>
      </c>
      <c r="AF10" s="148">
        <f>+ROUND(N11/$N8*100,1)</f>
        <v>106.6</v>
      </c>
      <c r="AG10" s="148">
        <f>+ROUND(N12/$N8*100,1)</f>
        <v>106.9</v>
      </c>
      <c r="AH10" s="148">
        <f>+ROUND(N13/$N8*100,1)</f>
        <v>107.5</v>
      </c>
      <c r="AI10" s="148">
        <f>+ROUND(N14/$N8*100,1)</f>
        <v>107.7</v>
      </c>
      <c r="AJ10" s="148">
        <f>+ROUND(N15/$N8*100,1)</f>
        <v>108.5</v>
      </c>
      <c r="AK10" s="148">
        <f>+ROUND(N16/$N8*100,1)</f>
        <v>108.1</v>
      </c>
      <c r="AL10" s="149">
        <f>+ROUND(N17/$N8*100,1)</f>
        <v>101.8</v>
      </c>
    </row>
    <row r="11" spans="2:26" ht="17.25">
      <c r="B11" s="108" t="s">
        <v>117</v>
      </c>
      <c r="C11" s="109">
        <f t="shared" si="0"/>
        <v>31318</v>
      </c>
      <c r="D11" s="16">
        <f t="shared" si="0"/>
        <v>15845</v>
      </c>
      <c r="E11" s="16">
        <f t="shared" si="0"/>
        <v>14844</v>
      </c>
      <c r="F11" s="16">
        <f t="shared" si="0"/>
        <v>10715</v>
      </c>
      <c r="G11" s="16">
        <f t="shared" si="0"/>
        <v>44611.32</v>
      </c>
      <c r="H11" s="16">
        <f t="shared" si="0"/>
        <v>593083.6799999999</v>
      </c>
      <c r="I11" s="110">
        <f t="shared" si="1"/>
        <v>710417</v>
      </c>
      <c r="K11" s="108" t="s">
        <v>117</v>
      </c>
      <c r="L11" s="109">
        <f t="shared" si="2"/>
        <v>624401.6799999999</v>
      </c>
      <c r="M11" s="16">
        <f t="shared" si="3"/>
        <v>25559</v>
      </c>
      <c r="N11" s="16">
        <f t="shared" si="4"/>
        <v>60456.320000000065</v>
      </c>
      <c r="P11" s="140" t="s">
        <v>134</v>
      </c>
      <c r="Q11" s="146">
        <v>100</v>
      </c>
      <c r="R11" s="146">
        <f>+ROUND(E9/$E8*100,1)</f>
        <v>100.8</v>
      </c>
      <c r="S11" s="146">
        <f>+ROUND(E10/$E8*100,1)</f>
        <v>100.8</v>
      </c>
      <c r="T11" s="146">
        <f>+ROUND(E11/$E8*100,1)</f>
        <v>102.2</v>
      </c>
      <c r="U11" s="146">
        <f>+ROUND(E12/$E8*100,1)</f>
        <v>103.3</v>
      </c>
      <c r="V11" s="146">
        <f>+ROUND(E13/$E8*100,1)</f>
        <v>104.4</v>
      </c>
      <c r="W11" s="146">
        <f>+ROUND(E14/$E8*100,1)</f>
        <v>105.6</v>
      </c>
      <c r="X11" s="146">
        <f>+ROUND(E15/$E8*100,1)</f>
        <v>106.7</v>
      </c>
      <c r="Y11" s="146">
        <f>+ROUND(E16/$E8*100,1)</f>
        <v>108.4</v>
      </c>
      <c r="Z11" s="147">
        <f>+ROUND(E17/$E8*100,1)</f>
        <v>111.1</v>
      </c>
    </row>
    <row r="12" spans="2:26" ht="17.25">
      <c r="B12" s="108" t="s">
        <v>118</v>
      </c>
      <c r="C12" s="109">
        <f t="shared" si="0"/>
        <v>31010</v>
      </c>
      <c r="D12" s="16">
        <f t="shared" si="0"/>
        <v>16166</v>
      </c>
      <c r="E12" s="16">
        <f t="shared" si="0"/>
        <v>15010</v>
      </c>
      <c r="F12" s="16">
        <f t="shared" si="0"/>
        <v>10814</v>
      </c>
      <c r="G12" s="16">
        <f t="shared" si="0"/>
        <v>44434.32</v>
      </c>
      <c r="H12" s="16">
        <f t="shared" si="0"/>
        <v>593019.6799999999</v>
      </c>
      <c r="I12" s="110">
        <f t="shared" si="1"/>
        <v>710454</v>
      </c>
      <c r="K12" s="108" t="s">
        <v>118</v>
      </c>
      <c r="L12" s="109">
        <f t="shared" si="2"/>
        <v>624029.6799999999</v>
      </c>
      <c r="M12" s="16">
        <f t="shared" si="3"/>
        <v>25824</v>
      </c>
      <c r="N12" s="16">
        <f t="shared" si="4"/>
        <v>60600.320000000065</v>
      </c>
      <c r="P12" s="140" t="s">
        <v>135</v>
      </c>
      <c r="Q12" s="146">
        <v>100</v>
      </c>
      <c r="R12" s="146">
        <f>+ROUND(F9/$F8*100,1)</f>
        <v>101.1</v>
      </c>
      <c r="S12" s="146">
        <f>+ROUND(F10/$F8*100,1)</f>
        <v>102.1</v>
      </c>
      <c r="T12" s="146">
        <f>+ROUND(F11/$F8*100,1)</f>
        <v>103</v>
      </c>
      <c r="U12" s="146">
        <f>+ROUND(F12/$F8*100,1)</f>
        <v>104</v>
      </c>
      <c r="V12" s="146">
        <f>+ROUND(F13/$F8*100,1)</f>
        <v>104.6</v>
      </c>
      <c r="W12" s="146">
        <f>+ROUND(F14/$F8*100,1)</f>
        <v>105.9</v>
      </c>
      <c r="X12" s="146">
        <f>+ROUND(F15/$F8*100,1)</f>
        <v>107.1</v>
      </c>
      <c r="Y12" s="146">
        <f>+ROUND(F16/$F8*100,1)</f>
        <v>107.1</v>
      </c>
      <c r="Z12" s="147">
        <f>+ROUND(F17/$F8*100,1)</f>
        <v>108</v>
      </c>
    </row>
    <row r="13" spans="2:26" ht="18" thickBot="1">
      <c r="B13" s="108" t="s">
        <v>119</v>
      </c>
      <c r="C13" s="109">
        <f t="shared" si="0"/>
        <v>30375</v>
      </c>
      <c r="D13" s="16">
        <f t="shared" si="0"/>
        <v>16414.634889999998</v>
      </c>
      <c r="E13" s="16">
        <f t="shared" si="0"/>
        <v>15170</v>
      </c>
      <c r="F13" s="16">
        <f t="shared" si="0"/>
        <v>10883</v>
      </c>
      <c r="G13" s="16">
        <f t="shared" si="0"/>
        <v>44550.59510999998</v>
      </c>
      <c r="H13" s="16">
        <f t="shared" si="0"/>
        <v>593072.7699999999</v>
      </c>
      <c r="I13" s="110">
        <f t="shared" si="1"/>
        <v>710465.9999999999</v>
      </c>
      <c r="K13" s="108" t="s">
        <v>119</v>
      </c>
      <c r="L13" s="109">
        <f t="shared" si="2"/>
        <v>623447.7699999999</v>
      </c>
      <c r="M13" s="16">
        <f t="shared" si="3"/>
        <v>26053</v>
      </c>
      <c r="N13" s="16">
        <f t="shared" si="4"/>
        <v>60965.22999999998</v>
      </c>
      <c r="P13" s="141" t="s">
        <v>136</v>
      </c>
      <c r="Q13" s="148">
        <v>100</v>
      </c>
      <c r="R13" s="148">
        <f>+ROUND(G9/$G8*100,1)</f>
        <v>105</v>
      </c>
      <c r="S13" s="148">
        <f>+ROUND(G10/$G8*100,1)</f>
        <v>107</v>
      </c>
      <c r="T13" s="148">
        <f>+ROUND(G11/$G8*100,1)</f>
        <v>109.3</v>
      </c>
      <c r="U13" s="148">
        <f>+ROUND(G12/$G8*100,1)</f>
        <v>108.8</v>
      </c>
      <c r="V13" s="148">
        <f>+ROUND(G13/$G8*100,1)</f>
        <v>109.1</v>
      </c>
      <c r="W13" s="148">
        <f>+ROUND(G14/$G8*100,1)</f>
        <v>109</v>
      </c>
      <c r="X13" s="148">
        <f>+ROUND(G15/$G8*100,1)</f>
        <v>110.1</v>
      </c>
      <c r="Y13" s="148">
        <f>+ROUND(G16/$G8*100,1)</f>
        <v>109.5</v>
      </c>
      <c r="Z13" s="149">
        <f>+ROUND(G17/$G8*100,1)</f>
        <v>100.2</v>
      </c>
    </row>
    <row r="14" spans="2:14" ht="17.25">
      <c r="B14" s="108" t="s">
        <v>120</v>
      </c>
      <c r="C14" s="109">
        <f t="shared" si="0"/>
        <v>29976</v>
      </c>
      <c r="D14" s="16">
        <f t="shared" si="0"/>
        <v>16561.25303</v>
      </c>
      <c r="E14" s="16">
        <f t="shared" si="0"/>
        <v>15344</v>
      </c>
      <c r="F14" s="16">
        <f t="shared" si="0"/>
        <v>11014</v>
      </c>
      <c r="G14" s="16">
        <f t="shared" si="0"/>
        <v>44514.47696999999</v>
      </c>
      <c r="H14" s="16">
        <f t="shared" si="0"/>
        <v>593060.27</v>
      </c>
      <c r="I14" s="110">
        <f t="shared" si="1"/>
        <v>710470</v>
      </c>
      <c r="K14" s="108" t="s">
        <v>120</v>
      </c>
      <c r="L14" s="109">
        <f t="shared" si="2"/>
        <v>623036.27</v>
      </c>
      <c r="M14" s="16">
        <f t="shared" si="3"/>
        <v>26358</v>
      </c>
      <c r="N14" s="16">
        <f t="shared" si="4"/>
        <v>61075.72999999998</v>
      </c>
    </row>
    <row r="15" spans="2:17" ht="17.25">
      <c r="B15" s="108" t="s">
        <v>121</v>
      </c>
      <c r="C15" s="109">
        <f t="shared" si="0"/>
        <v>29585</v>
      </c>
      <c r="D15" s="16">
        <f t="shared" si="0"/>
        <v>16523.21181</v>
      </c>
      <c r="E15" s="16">
        <f t="shared" si="0"/>
        <v>15508</v>
      </c>
      <c r="F15" s="16">
        <f t="shared" si="0"/>
        <v>11139</v>
      </c>
      <c r="G15" s="16">
        <f t="shared" si="0"/>
        <v>44965.99818999999</v>
      </c>
      <c r="H15" s="16">
        <f t="shared" si="0"/>
        <v>592748.79</v>
      </c>
      <c r="I15" s="110">
        <f t="shared" si="1"/>
        <v>710470</v>
      </c>
      <c r="K15" s="108" t="s">
        <v>121</v>
      </c>
      <c r="L15" s="109">
        <f t="shared" si="2"/>
        <v>622333.79</v>
      </c>
      <c r="M15" s="16">
        <f t="shared" si="3"/>
        <v>26647</v>
      </c>
      <c r="N15" s="16">
        <f t="shared" si="4"/>
        <v>61489.20999999996</v>
      </c>
      <c r="Q15" s="2"/>
    </row>
    <row r="16" spans="2:17" ht="17.25">
      <c r="B16" s="108" t="s">
        <v>122</v>
      </c>
      <c r="C16" s="109">
        <f t="shared" si="0"/>
        <v>29540</v>
      </c>
      <c r="D16" s="16">
        <f t="shared" si="0"/>
        <v>16554.38391</v>
      </c>
      <c r="E16" s="16">
        <f t="shared" si="0"/>
        <v>15754</v>
      </c>
      <c r="F16" s="16">
        <f t="shared" si="0"/>
        <v>11139</v>
      </c>
      <c r="G16" s="16">
        <f t="shared" si="0"/>
        <v>44698.92608999999</v>
      </c>
      <c r="H16" s="16">
        <f t="shared" si="0"/>
        <v>592783.69</v>
      </c>
      <c r="I16" s="110">
        <f t="shared" si="1"/>
        <v>710470</v>
      </c>
      <c r="K16" s="108" t="s">
        <v>122</v>
      </c>
      <c r="L16" s="109">
        <f t="shared" si="2"/>
        <v>622323.69</v>
      </c>
      <c r="M16" s="16">
        <f t="shared" si="3"/>
        <v>26893</v>
      </c>
      <c r="N16" s="16">
        <f t="shared" si="4"/>
        <v>61253.310000000056</v>
      </c>
      <c r="Q16" s="2"/>
    </row>
    <row r="17" spans="2:17" ht="18" thickBot="1">
      <c r="B17" s="111" t="s">
        <v>123</v>
      </c>
      <c r="C17" s="112">
        <f t="shared" si="0"/>
        <v>29440</v>
      </c>
      <c r="D17" s="14">
        <f t="shared" si="0"/>
        <v>16801.650797</v>
      </c>
      <c r="E17" s="14">
        <f t="shared" si="0"/>
        <v>16145.1485</v>
      </c>
      <c r="F17" s="14">
        <f t="shared" si="0"/>
        <v>11239</v>
      </c>
      <c r="G17" s="14">
        <f t="shared" si="0"/>
        <v>40930.55070299999</v>
      </c>
      <c r="H17" s="14">
        <f t="shared" si="0"/>
        <v>595913.65</v>
      </c>
      <c r="I17" s="113">
        <f t="shared" si="1"/>
        <v>710470</v>
      </c>
      <c r="K17" s="111" t="s">
        <v>123</v>
      </c>
      <c r="L17" s="112">
        <f t="shared" si="2"/>
        <v>625353.65</v>
      </c>
      <c r="M17" s="14">
        <f t="shared" si="3"/>
        <v>27384.1485</v>
      </c>
      <c r="N17" s="14">
        <f t="shared" si="4"/>
        <v>57732.20149999998</v>
      </c>
      <c r="Q17" s="2"/>
    </row>
    <row r="18" spans="2:17" ht="18" thickBot="1">
      <c r="B18" s="13"/>
      <c r="C18" s="13"/>
      <c r="D18" s="13"/>
      <c r="L18" s="13"/>
      <c r="M18" s="13"/>
      <c r="N18" s="13"/>
      <c r="Q18" s="2"/>
    </row>
    <row r="19" spans="2:38" ht="17.25">
      <c r="B19" s="92"/>
      <c r="C19" s="93"/>
      <c r="D19" s="9"/>
      <c r="E19" s="9"/>
      <c r="F19" s="9"/>
      <c r="G19" s="9"/>
      <c r="H19" s="9"/>
      <c r="I19" s="114"/>
      <c r="K19" s="92"/>
      <c r="L19" s="93"/>
      <c r="M19" s="9"/>
      <c r="N19" s="9"/>
      <c r="P19" s="134"/>
      <c r="Q19" s="128"/>
      <c r="R19" s="128"/>
      <c r="S19" s="128"/>
      <c r="T19" s="128"/>
      <c r="U19" s="128"/>
      <c r="V19" s="128"/>
      <c r="W19" s="128"/>
      <c r="X19" s="128"/>
      <c r="Y19" s="128"/>
      <c r="Z19" s="135"/>
      <c r="AB19" s="134"/>
      <c r="AC19" s="128"/>
      <c r="AD19" s="128"/>
      <c r="AE19" s="128"/>
      <c r="AF19" s="128"/>
      <c r="AG19" s="128"/>
      <c r="AH19" s="128"/>
      <c r="AI19" s="128"/>
      <c r="AJ19" s="128"/>
      <c r="AK19" s="128"/>
      <c r="AL19" s="135"/>
    </row>
    <row r="20" spans="2:38" ht="17.25">
      <c r="B20" s="115" t="s">
        <v>88</v>
      </c>
      <c r="C20" s="116" t="s">
        <v>65</v>
      </c>
      <c r="D20" s="11" t="s">
        <v>66</v>
      </c>
      <c r="E20" s="11" t="s">
        <v>67</v>
      </c>
      <c r="F20" s="11" t="s">
        <v>68</v>
      </c>
      <c r="G20" s="11" t="s">
        <v>69</v>
      </c>
      <c r="H20" s="12" t="s">
        <v>70</v>
      </c>
      <c r="I20" s="98" t="s">
        <v>97</v>
      </c>
      <c r="K20" s="115" t="s">
        <v>88</v>
      </c>
      <c r="L20" s="142" t="s">
        <v>156</v>
      </c>
      <c r="M20" s="143" t="s">
        <v>157</v>
      </c>
      <c r="N20" s="12" t="s">
        <v>69</v>
      </c>
      <c r="P20" s="136"/>
      <c r="Q20" s="129" t="s">
        <v>138</v>
      </c>
      <c r="R20" s="129" t="s">
        <v>140</v>
      </c>
      <c r="S20" s="129" t="s">
        <v>112</v>
      </c>
      <c r="T20" s="129" t="s">
        <v>143</v>
      </c>
      <c r="U20" s="129" t="s">
        <v>145</v>
      </c>
      <c r="V20" s="129" t="s">
        <v>147</v>
      </c>
      <c r="W20" s="129" t="s">
        <v>148</v>
      </c>
      <c r="X20" s="129" t="s">
        <v>150</v>
      </c>
      <c r="Y20" s="129" t="s">
        <v>152</v>
      </c>
      <c r="Z20" s="130" t="s">
        <v>154</v>
      </c>
      <c r="AB20" s="136"/>
      <c r="AC20" s="129" t="s">
        <v>138</v>
      </c>
      <c r="AD20" s="129" t="s">
        <v>140</v>
      </c>
      <c r="AE20" s="129" t="s">
        <v>112</v>
      </c>
      <c r="AF20" s="129" t="s">
        <v>143</v>
      </c>
      <c r="AG20" s="129" t="s">
        <v>145</v>
      </c>
      <c r="AH20" s="129" t="s">
        <v>147</v>
      </c>
      <c r="AI20" s="129" t="s">
        <v>148</v>
      </c>
      <c r="AJ20" s="129" t="s">
        <v>150</v>
      </c>
      <c r="AK20" s="129" t="s">
        <v>152</v>
      </c>
      <c r="AL20" s="130" t="s">
        <v>154</v>
      </c>
    </row>
    <row r="21" spans="2:38" ht="17.25">
      <c r="B21" s="117"/>
      <c r="C21" s="116" t="s">
        <v>0</v>
      </c>
      <c r="D21" s="11"/>
      <c r="E21" s="11"/>
      <c r="F21" s="11"/>
      <c r="G21" s="12"/>
      <c r="H21" s="12" t="s">
        <v>74</v>
      </c>
      <c r="I21" s="118"/>
      <c r="K21" s="117"/>
      <c r="L21" s="96" t="s">
        <v>0</v>
      </c>
      <c r="M21" s="12"/>
      <c r="N21" s="12"/>
      <c r="P21" s="137"/>
      <c r="Q21" s="129" t="s">
        <v>0</v>
      </c>
      <c r="R21" s="129"/>
      <c r="S21" s="129"/>
      <c r="T21" s="129"/>
      <c r="U21" s="129"/>
      <c r="V21" s="129"/>
      <c r="W21" s="129"/>
      <c r="X21" s="129"/>
      <c r="Y21" s="129"/>
      <c r="Z21" s="130"/>
      <c r="AB21" s="137"/>
      <c r="AC21" s="129" t="s">
        <v>0</v>
      </c>
      <c r="AD21" s="129"/>
      <c r="AE21" s="129"/>
      <c r="AF21" s="129"/>
      <c r="AG21" s="129"/>
      <c r="AH21" s="129"/>
      <c r="AI21" s="129"/>
      <c r="AJ21" s="129"/>
      <c r="AK21" s="129"/>
      <c r="AL21" s="130"/>
    </row>
    <row r="22" spans="2:38" ht="18" thickBot="1">
      <c r="B22" s="100"/>
      <c r="C22" s="101"/>
      <c r="D22" s="102"/>
      <c r="E22" s="102"/>
      <c r="F22" s="102"/>
      <c r="G22" s="103"/>
      <c r="H22" s="102"/>
      <c r="I22" s="104"/>
      <c r="K22" s="100"/>
      <c r="L22" s="101"/>
      <c r="M22" s="102"/>
      <c r="N22" s="102"/>
      <c r="P22" s="138"/>
      <c r="Q22" s="131"/>
      <c r="R22" s="131"/>
      <c r="S22" s="131"/>
      <c r="T22" s="131"/>
      <c r="U22" s="132"/>
      <c r="V22" s="131"/>
      <c r="W22" s="131"/>
      <c r="X22" s="131"/>
      <c r="Y22" s="131"/>
      <c r="Z22" s="133"/>
      <c r="AB22" s="138"/>
      <c r="AC22" s="131"/>
      <c r="AD22" s="131"/>
      <c r="AE22" s="131"/>
      <c r="AF22" s="131"/>
      <c r="AG22" s="132"/>
      <c r="AH22" s="131"/>
      <c r="AI22" s="131"/>
      <c r="AJ22" s="131"/>
      <c r="AK22" s="131"/>
      <c r="AL22" s="133"/>
    </row>
    <row r="23" spans="2:38" ht="17.25">
      <c r="B23" s="105" t="s">
        <v>114</v>
      </c>
      <c r="C23" s="106">
        <f>+'H7'!C9</f>
        <v>1125</v>
      </c>
      <c r="D23" s="15">
        <f>+'H7'!E9</f>
        <v>415</v>
      </c>
      <c r="E23" s="15">
        <f>+'H7'!F9</f>
        <v>464</v>
      </c>
      <c r="F23" s="15">
        <f>+'H7'!G9</f>
        <v>372</v>
      </c>
      <c r="G23" s="15">
        <f>+'H7'!H9</f>
        <v>1956</v>
      </c>
      <c r="H23" s="15">
        <f>+'H7'!D9</f>
        <v>27896</v>
      </c>
      <c r="I23" s="107">
        <f aca="true" t="shared" si="5" ref="I23:I32">SUM(C23,D23,E23,F23,G23,H23)</f>
        <v>32228</v>
      </c>
      <c r="K23" s="105" t="s">
        <v>114</v>
      </c>
      <c r="L23" s="106">
        <f>+C23+H23</f>
        <v>29021</v>
      </c>
      <c r="M23" s="15">
        <f>+E23+F23</f>
        <v>836</v>
      </c>
      <c r="N23" s="15">
        <f>+I23-L23-M23</f>
        <v>2371</v>
      </c>
      <c r="P23" s="139" t="s">
        <v>132</v>
      </c>
      <c r="Q23" s="144">
        <v>100</v>
      </c>
      <c r="R23" s="144">
        <f>+ROUND(C24/$C23*100,1)</f>
        <v>94.5</v>
      </c>
      <c r="S23" s="144">
        <f>+ROUND(C25/$C23*100,1)</f>
        <v>87.6</v>
      </c>
      <c r="T23" s="144">
        <f>+ROUND(C26/$C23*100,1)</f>
        <v>84.4</v>
      </c>
      <c r="U23" s="144">
        <f>+ROUND(C27/$C23*100,1)</f>
        <v>83.4</v>
      </c>
      <c r="V23" s="144">
        <f>+ROUND(C28/$C23*100,1)</f>
        <v>82.9</v>
      </c>
      <c r="W23" s="144">
        <f>+ROUND(C29/$C23*100,1)</f>
        <v>82.9</v>
      </c>
      <c r="X23" s="144">
        <f>+ROUND(C30/$C23*100,1)</f>
        <v>82.6</v>
      </c>
      <c r="Y23" s="144">
        <f>+ROUND(C31/$C23*100,1)</f>
        <v>82.8</v>
      </c>
      <c r="Z23" s="145">
        <f>+ROUND(C32/$C23*100,1)</f>
        <v>85.1</v>
      </c>
      <c r="AB23" s="150" t="s">
        <v>155</v>
      </c>
      <c r="AC23" s="144">
        <v>100</v>
      </c>
      <c r="AD23" s="144">
        <f>+ROUND(L24/$L23*100,1)</f>
        <v>99.7</v>
      </c>
      <c r="AE23" s="144">
        <f>+ROUND(L25/$L23*100,1)</f>
        <v>99.7</v>
      </c>
      <c r="AF23" s="144">
        <f>+ROUND(L26/$L23*100,1)</f>
        <v>99.5</v>
      </c>
      <c r="AG23" s="144">
        <f>+ROUND(L27/$L23*100,1)</f>
        <v>99.5</v>
      </c>
      <c r="AH23" s="144">
        <f>+ROUND(L28/$L23*100,1)</f>
        <v>99.6</v>
      </c>
      <c r="AI23" s="144">
        <f>+ROUND(L29/$L23*100,1)</f>
        <v>99.4</v>
      </c>
      <c r="AJ23" s="144">
        <f>+ROUND(L30/$L23*100,1)</f>
        <v>99.4</v>
      </c>
      <c r="AK23" s="144">
        <f>+ROUND(L31/$L23*100,1)</f>
        <v>99.4</v>
      </c>
      <c r="AL23" s="145">
        <f>+ROUND(L32/$L23*100,1)</f>
        <v>99.6</v>
      </c>
    </row>
    <row r="24" spans="2:38" ht="17.25">
      <c r="B24" s="108" t="s">
        <v>115</v>
      </c>
      <c r="C24" s="109">
        <f>+'H8'!C9</f>
        <v>1063</v>
      </c>
      <c r="D24" s="16">
        <f>+'H8'!E9</f>
        <v>412</v>
      </c>
      <c r="E24" s="16">
        <f>+'H8'!F9</f>
        <v>463</v>
      </c>
      <c r="F24" s="16">
        <f>+'H8'!G9</f>
        <v>369</v>
      </c>
      <c r="G24" s="16">
        <f>+'H8'!H9</f>
        <v>2040</v>
      </c>
      <c r="H24" s="16">
        <f>+'H8'!D9</f>
        <v>27881</v>
      </c>
      <c r="I24" s="110">
        <f t="shared" si="5"/>
        <v>32228</v>
      </c>
      <c r="K24" s="108" t="s">
        <v>115</v>
      </c>
      <c r="L24" s="109">
        <f aca="true" t="shared" si="6" ref="L24:L32">+C24+H24</f>
        <v>28944</v>
      </c>
      <c r="M24" s="16">
        <f aca="true" t="shared" si="7" ref="M24:M32">+E24+F24</f>
        <v>832</v>
      </c>
      <c r="N24" s="16">
        <f aca="true" t="shared" si="8" ref="N24:N32">+I24-L24-M24</f>
        <v>2452</v>
      </c>
      <c r="P24" s="140" t="s">
        <v>131</v>
      </c>
      <c r="Q24" s="146">
        <v>100</v>
      </c>
      <c r="R24" s="146">
        <f>+ROUND(H24/$H23*100,1)</f>
        <v>99.9</v>
      </c>
      <c r="S24" s="146">
        <f>+ROUND(H25/$H23*100,1)</f>
        <v>100.1</v>
      </c>
      <c r="T24" s="146">
        <f>+ROUND(H26/$H23*100,1)</f>
        <v>100.1</v>
      </c>
      <c r="U24" s="146">
        <f>+ROUND(H27/$H23*100,1)</f>
        <v>100.1</v>
      </c>
      <c r="V24" s="146">
        <f>+ROUND(H28/$H23*100,1)</f>
        <v>100.2</v>
      </c>
      <c r="W24" s="146">
        <f>+ROUND(H29/$H23*100,1)</f>
        <v>100.1</v>
      </c>
      <c r="X24" s="146">
        <f>+ROUND(H30/$H23*100,1)</f>
        <v>100.1</v>
      </c>
      <c r="Y24" s="146">
        <f>+ROUND(H31/$H23*100,1)</f>
        <v>100.1</v>
      </c>
      <c r="Z24" s="147">
        <f>+ROUND(H32/$H23*100,1)</f>
        <v>100.2</v>
      </c>
      <c r="AB24" s="151" t="s">
        <v>157</v>
      </c>
      <c r="AC24" s="146">
        <v>100</v>
      </c>
      <c r="AD24" s="146">
        <f>+ROUND(M24/$M23*100,1)</f>
        <v>99.5</v>
      </c>
      <c r="AE24" s="146">
        <f>+ROUND(M25/$M23*100,1)</f>
        <v>96.7</v>
      </c>
      <c r="AF24" s="146">
        <f>+ROUND(M26/$M23*100,1)</f>
        <v>97.2</v>
      </c>
      <c r="AG24" s="146">
        <f>+ROUND(M27/$M23*100,1)</f>
        <v>94.5</v>
      </c>
      <c r="AH24" s="146">
        <f>+ROUND(M28/$M23*100,1)</f>
        <v>94.5</v>
      </c>
      <c r="AI24" s="146">
        <f>+ROUND(M29/$M23*100,1)</f>
        <v>99</v>
      </c>
      <c r="AJ24" s="146">
        <f>+ROUND(M30/$M23*100,1)</f>
        <v>99.6</v>
      </c>
      <c r="AK24" s="146">
        <f>+ROUND(M31/$M23*100,1)</f>
        <v>100.7</v>
      </c>
      <c r="AL24" s="147">
        <f>+ROUND(M32/$M23*100,1)</f>
        <v>103.6</v>
      </c>
    </row>
    <row r="25" spans="2:38" ht="18" thickBot="1">
      <c r="B25" s="108" t="s">
        <v>116</v>
      </c>
      <c r="C25" s="109">
        <f>+'H9'!C9</f>
        <v>985</v>
      </c>
      <c r="D25" s="16">
        <f>+'H9'!E9</f>
        <v>409</v>
      </c>
      <c r="E25" s="16">
        <f>+'H9'!F9</f>
        <v>440</v>
      </c>
      <c r="F25" s="16">
        <f>+'H9'!G9</f>
        <v>368</v>
      </c>
      <c r="G25" s="16">
        <f>+'H9'!H9</f>
        <v>2090</v>
      </c>
      <c r="H25" s="16">
        <f>+'H9'!D9</f>
        <v>27936</v>
      </c>
      <c r="I25" s="110">
        <f t="shared" si="5"/>
        <v>32228</v>
      </c>
      <c r="K25" s="108" t="s">
        <v>116</v>
      </c>
      <c r="L25" s="109">
        <f t="shared" si="6"/>
        <v>28921</v>
      </c>
      <c r="M25" s="16">
        <f t="shared" si="7"/>
        <v>808</v>
      </c>
      <c r="N25" s="16">
        <f t="shared" si="8"/>
        <v>2499</v>
      </c>
      <c r="P25" s="140" t="s">
        <v>133</v>
      </c>
      <c r="Q25" s="146">
        <v>100</v>
      </c>
      <c r="R25" s="146">
        <f>+ROUND(D24/$D23*100,1)</f>
        <v>99.3</v>
      </c>
      <c r="S25" s="146">
        <f>+ROUND(D25/$D23*100,1)</f>
        <v>98.6</v>
      </c>
      <c r="T25" s="146">
        <f>+ROUND(D26/$D23*100,1)</f>
        <v>98.1</v>
      </c>
      <c r="U25" s="146">
        <f>+ROUND(D27/$D23*100,1)</f>
        <v>95.9</v>
      </c>
      <c r="V25" s="146">
        <f>+ROUND(D28/$D23*100,1)</f>
        <v>98.1</v>
      </c>
      <c r="W25" s="146">
        <f>+ROUND(D29/$D23*100,1)</f>
        <v>98.3</v>
      </c>
      <c r="X25" s="146">
        <f>+ROUND(D30/$D23*100,1)</f>
        <v>98.3</v>
      </c>
      <c r="Y25" s="146">
        <f>+ROUND(D31/$D23*100,1)</f>
        <v>98.3</v>
      </c>
      <c r="Z25" s="147">
        <f>+ROUND(D32/$D23*100,1)</f>
        <v>98.3</v>
      </c>
      <c r="AB25" s="141" t="s">
        <v>136</v>
      </c>
      <c r="AC25" s="148">
        <v>100</v>
      </c>
      <c r="AD25" s="148">
        <f>+ROUND(N24/$N23*100,1)</f>
        <v>103.4</v>
      </c>
      <c r="AE25" s="148">
        <f>+ROUND(N25/$N23*100,1)</f>
        <v>105.4</v>
      </c>
      <c r="AF25" s="148">
        <f>+ROUND(N26/$N23*100,1)</f>
        <v>106.7</v>
      </c>
      <c r="AG25" s="148">
        <f>+ROUND(N27/$N23*100,1)</f>
        <v>108.2</v>
      </c>
      <c r="AH25" s="148">
        <f>+ROUND(N28/$N23*100,1)</f>
        <v>107.4</v>
      </c>
      <c r="AI25" s="148">
        <f>+ROUND(N29/$N23*100,1)</f>
        <v>107.3</v>
      </c>
      <c r="AJ25" s="148">
        <f>+ROUND(N30/$N23*100,1)</f>
        <v>107.7</v>
      </c>
      <c r="AK25" s="148">
        <f>+ROUND(N31/$N23*100,1)</f>
        <v>107.2</v>
      </c>
      <c r="AL25" s="149">
        <f>+ROUND(N32/$N23*100,1)</f>
        <v>103.1</v>
      </c>
    </row>
    <row r="26" spans="2:26" ht="17.25">
      <c r="B26" s="108" t="s">
        <v>117</v>
      </c>
      <c r="C26" s="109">
        <f>+'H10'!C9</f>
        <v>950</v>
      </c>
      <c r="D26" s="16">
        <f>+'H10'!E9</f>
        <v>407</v>
      </c>
      <c r="E26" s="16">
        <f>+'H10'!F9</f>
        <v>443</v>
      </c>
      <c r="F26" s="16">
        <f>+'H10'!G9</f>
        <v>370</v>
      </c>
      <c r="G26" s="16">
        <f>+'H10'!H9</f>
        <v>2122</v>
      </c>
      <c r="H26" s="16">
        <f>+'H10'!D9</f>
        <v>27936</v>
      </c>
      <c r="I26" s="110">
        <f t="shared" si="5"/>
        <v>32228</v>
      </c>
      <c r="K26" s="108" t="s">
        <v>117</v>
      </c>
      <c r="L26" s="109">
        <f t="shared" si="6"/>
        <v>28886</v>
      </c>
      <c r="M26" s="16">
        <f t="shared" si="7"/>
        <v>813</v>
      </c>
      <c r="N26" s="16">
        <f t="shared" si="8"/>
        <v>2529</v>
      </c>
      <c r="P26" s="140" t="s">
        <v>134</v>
      </c>
      <c r="Q26" s="146">
        <v>100</v>
      </c>
      <c r="R26" s="146">
        <f>+ROUND(E24/$E23*100,1)</f>
        <v>99.8</v>
      </c>
      <c r="S26" s="146">
        <f>+ROUND(E25/$E23*100,1)</f>
        <v>94.8</v>
      </c>
      <c r="T26" s="146">
        <f>+ROUND(E26/$E23*100,1)</f>
        <v>95.5</v>
      </c>
      <c r="U26" s="146">
        <f>+ROUND(E27/$E23*100,1)</f>
        <v>97.2</v>
      </c>
      <c r="V26" s="146">
        <f>+ROUND(E28/$E23*100,1)</f>
        <v>89.7</v>
      </c>
      <c r="W26" s="146">
        <f>+ROUND(E29/$E23*100,1)</f>
        <v>97.8</v>
      </c>
      <c r="X26" s="146">
        <f>+ROUND(E30/$E23*100,1)</f>
        <v>97.6</v>
      </c>
      <c r="Y26" s="146">
        <f>+ROUND(E31/$E23*100,1)</f>
        <v>99.6</v>
      </c>
      <c r="Z26" s="147">
        <f>+ROUND(E32/$E23*100,1)</f>
        <v>104.5</v>
      </c>
    </row>
    <row r="27" spans="2:26" ht="17.25">
      <c r="B27" s="108" t="s">
        <v>118</v>
      </c>
      <c r="C27" s="109">
        <f>+'H11'!C9</f>
        <v>938</v>
      </c>
      <c r="D27" s="16">
        <f>+'H11'!E9</f>
        <v>398</v>
      </c>
      <c r="E27" s="16">
        <f>+'H11'!F9</f>
        <v>451</v>
      </c>
      <c r="F27" s="16">
        <f>+'H11'!G9</f>
        <v>339</v>
      </c>
      <c r="G27" s="16">
        <f>+'H11'!H9</f>
        <v>2167</v>
      </c>
      <c r="H27" s="16">
        <f>+'H11'!D9</f>
        <v>27935</v>
      </c>
      <c r="I27" s="110">
        <f t="shared" si="5"/>
        <v>32228</v>
      </c>
      <c r="K27" s="108" t="s">
        <v>118</v>
      </c>
      <c r="L27" s="109">
        <f t="shared" si="6"/>
        <v>28873</v>
      </c>
      <c r="M27" s="16">
        <f t="shared" si="7"/>
        <v>790</v>
      </c>
      <c r="N27" s="16">
        <f t="shared" si="8"/>
        <v>2565</v>
      </c>
      <c r="P27" s="140" t="s">
        <v>135</v>
      </c>
      <c r="Q27" s="146">
        <v>100</v>
      </c>
      <c r="R27" s="146">
        <f>+ROUND(F24/$F23*100,1)</f>
        <v>99.2</v>
      </c>
      <c r="S27" s="146">
        <f>+ROUND(F25/$F23*100,1)</f>
        <v>98.9</v>
      </c>
      <c r="T27" s="146">
        <f>+ROUND(F26/$F23*100,1)</f>
        <v>99.5</v>
      </c>
      <c r="U27" s="146">
        <f>+ROUND(F27/$F23*100,1)</f>
        <v>91.1</v>
      </c>
      <c r="V27" s="146">
        <f>+ROUND(F28/$F23*100,1)</f>
        <v>100.5</v>
      </c>
      <c r="W27" s="146">
        <f>+ROUND(F29/$F23*100,1)</f>
        <v>100.5</v>
      </c>
      <c r="X27" s="146">
        <f>+ROUND(F30/$F23*100,1)</f>
        <v>102.2</v>
      </c>
      <c r="Y27" s="146">
        <f>+ROUND(F31/$F23*100,1)</f>
        <v>102.2</v>
      </c>
      <c r="Z27" s="147">
        <f>+ROUND(F32/$F23*100,1)</f>
        <v>102.4</v>
      </c>
    </row>
    <row r="28" spans="2:26" ht="18" thickBot="1">
      <c r="B28" s="108" t="s">
        <v>119</v>
      </c>
      <c r="C28" s="109">
        <f>+'H12'!C9</f>
        <v>933</v>
      </c>
      <c r="D28" s="16">
        <f>+'H12'!E9</f>
        <v>407.148</v>
      </c>
      <c r="E28" s="16">
        <f>+'H12'!F9</f>
        <v>416</v>
      </c>
      <c r="F28" s="16">
        <f>+'H12'!G9</f>
        <v>374</v>
      </c>
      <c r="G28" s="16">
        <f>+'H12'!H9</f>
        <v>2138.582</v>
      </c>
      <c r="H28" s="16">
        <f>+'H12'!D9</f>
        <v>27961.269999999997</v>
      </c>
      <c r="I28" s="110">
        <f t="shared" si="5"/>
        <v>32229.999999999996</v>
      </c>
      <c r="K28" s="108" t="s">
        <v>119</v>
      </c>
      <c r="L28" s="109">
        <f t="shared" si="6"/>
        <v>28894.269999999997</v>
      </c>
      <c r="M28" s="16">
        <f t="shared" si="7"/>
        <v>790</v>
      </c>
      <c r="N28" s="16">
        <f t="shared" si="8"/>
        <v>2545.7299999999996</v>
      </c>
      <c r="P28" s="141" t="s">
        <v>136</v>
      </c>
      <c r="Q28" s="148">
        <v>100</v>
      </c>
      <c r="R28" s="148">
        <f>+ROUND(G24/$G23*100,1)</f>
        <v>104.3</v>
      </c>
      <c r="S28" s="148">
        <f>+ROUND(G25/$G23*100,1)</f>
        <v>106.9</v>
      </c>
      <c r="T28" s="148">
        <f>+ROUND(G26/$G23*100,1)</f>
        <v>108.5</v>
      </c>
      <c r="U28" s="148">
        <f>+ROUND(G27/$G23*100,1)</f>
        <v>110.8</v>
      </c>
      <c r="V28" s="148">
        <f>+ROUND(G28/$G23*100,1)</f>
        <v>109.3</v>
      </c>
      <c r="W28" s="148">
        <f>+ROUND(G29/$G23*100,1)</f>
        <v>109.2</v>
      </c>
      <c r="X28" s="148">
        <f>+ROUND(G30/$G23*100,1)</f>
        <v>109.7</v>
      </c>
      <c r="Y28" s="148">
        <f>+ROUND(G31/$G23*100,1)</f>
        <v>109.1</v>
      </c>
      <c r="Z28" s="149">
        <f>+ROUND(G32/$G23*100,1)</f>
        <v>104.1</v>
      </c>
    </row>
    <row r="29" spans="2:14" ht="17.25">
      <c r="B29" s="108" t="s">
        <v>120</v>
      </c>
      <c r="C29" s="109">
        <f>+'H13'!C9</f>
        <v>933</v>
      </c>
      <c r="D29" s="16">
        <f>+'H13'!E9</f>
        <v>408.144</v>
      </c>
      <c r="E29" s="16">
        <f>+'H13'!F9</f>
        <v>454</v>
      </c>
      <c r="F29" s="16">
        <f>+'H13'!G9</f>
        <v>374</v>
      </c>
      <c r="G29" s="16">
        <f>+'H13'!H9</f>
        <v>2136.5860000000007</v>
      </c>
      <c r="H29" s="16">
        <f>+'H13'!D9</f>
        <v>27924.269999999997</v>
      </c>
      <c r="I29" s="110">
        <f t="shared" si="5"/>
        <v>32230</v>
      </c>
      <c r="K29" s="108" t="s">
        <v>120</v>
      </c>
      <c r="L29" s="109">
        <f t="shared" si="6"/>
        <v>28857.269999999997</v>
      </c>
      <c r="M29" s="16">
        <f t="shared" si="7"/>
        <v>828</v>
      </c>
      <c r="N29" s="16">
        <f t="shared" si="8"/>
        <v>2544.730000000003</v>
      </c>
    </row>
    <row r="30" spans="2:14" ht="17.25">
      <c r="B30" s="108" t="s">
        <v>121</v>
      </c>
      <c r="C30" s="109">
        <f>+'H14'!C9</f>
        <v>929</v>
      </c>
      <c r="D30" s="16">
        <f>+'H14'!E9</f>
        <v>408.144</v>
      </c>
      <c r="E30" s="16">
        <f>+'H14'!F9</f>
        <v>453</v>
      </c>
      <c r="F30" s="16">
        <f>+'H14'!G9</f>
        <v>380</v>
      </c>
      <c r="G30" s="16">
        <f>+'H14'!H9</f>
        <v>2145.8559999999998</v>
      </c>
      <c r="H30" s="16">
        <f>+'H14'!D9</f>
        <v>27914</v>
      </c>
      <c r="I30" s="110">
        <f t="shared" si="5"/>
        <v>32230</v>
      </c>
      <c r="K30" s="108" t="s">
        <v>121</v>
      </c>
      <c r="L30" s="109">
        <f t="shared" si="6"/>
        <v>28843</v>
      </c>
      <c r="M30" s="16">
        <f t="shared" si="7"/>
        <v>833</v>
      </c>
      <c r="N30" s="16">
        <f t="shared" si="8"/>
        <v>2554</v>
      </c>
    </row>
    <row r="31" spans="2:14" ht="17.25">
      <c r="B31" s="108" t="s">
        <v>122</v>
      </c>
      <c r="C31" s="109">
        <f>+'H15'!C9</f>
        <v>932</v>
      </c>
      <c r="D31" s="16">
        <f>+'H15'!E9</f>
        <v>408.144</v>
      </c>
      <c r="E31" s="16">
        <f>+'H15'!F9</f>
        <v>462</v>
      </c>
      <c r="F31" s="16">
        <f>+'H15'!G9</f>
        <v>380</v>
      </c>
      <c r="G31" s="16">
        <f>+'H15'!H9</f>
        <v>2133.8559999999998</v>
      </c>
      <c r="H31" s="16">
        <f>+'H15'!D9</f>
        <v>27914</v>
      </c>
      <c r="I31" s="110">
        <f t="shared" si="5"/>
        <v>32230</v>
      </c>
      <c r="K31" s="108" t="s">
        <v>122</v>
      </c>
      <c r="L31" s="109">
        <f t="shared" si="6"/>
        <v>28846</v>
      </c>
      <c r="M31" s="16">
        <f t="shared" si="7"/>
        <v>842</v>
      </c>
      <c r="N31" s="16">
        <f t="shared" si="8"/>
        <v>2542</v>
      </c>
    </row>
    <row r="32" spans="2:14" ht="18" thickBot="1">
      <c r="B32" s="111" t="s">
        <v>123</v>
      </c>
      <c r="C32" s="112">
        <f>+'H16'!C9</f>
        <v>957</v>
      </c>
      <c r="D32" s="14">
        <f>+'H16'!E9</f>
        <v>408.144</v>
      </c>
      <c r="E32" s="14">
        <f>+'H16'!F9</f>
        <v>485</v>
      </c>
      <c r="F32" s="14">
        <f>+'H16'!G9</f>
        <v>381</v>
      </c>
      <c r="G32" s="14">
        <f>+'H16'!H9</f>
        <v>2036.8360000000002</v>
      </c>
      <c r="H32" s="14">
        <f>+'H16'!D9</f>
        <v>27962.02</v>
      </c>
      <c r="I32" s="113">
        <f t="shared" si="5"/>
        <v>32230</v>
      </c>
      <c r="K32" s="111" t="s">
        <v>123</v>
      </c>
      <c r="L32" s="112">
        <f t="shared" si="6"/>
        <v>28919.02</v>
      </c>
      <c r="M32" s="14">
        <f t="shared" si="7"/>
        <v>866</v>
      </c>
      <c r="N32" s="14">
        <f t="shared" si="8"/>
        <v>2444.9799999999996</v>
      </c>
    </row>
    <row r="33" spans="2:11" ht="18" thickBot="1">
      <c r="B33" s="10"/>
      <c r="C33" s="10"/>
      <c r="D33" s="10"/>
      <c r="E33" s="10"/>
      <c r="F33" s="10"/>
      <c r="G33" s="10"/>
      <c r="H33" s="10"/>
      <c r="I33" s="10"/>
      <c r="K33" s="10"/>
    </row>
    <row r="34" spans="2:38" ht="17.25">
      <c r="B34" s="92"/>
      <c r="C34" s="93"/>
      <c r="D34" s="9"/>
      <c r="E34" s="9"/>
      <c r="F34" s="9"/>
      <c r="G34" s="9"/>
      <c r="H34" s="9"/>
      <c r="I34" s="114"/>
      <c r="K34" s="92"/>
      <c r="L34" s="93"/>
      <c r="M34" s="9"/>
      <c r="N34" s="9"/>
      <c r="P34" s="134"/>
      <c r="Q34" s="128"/>
      <c r="R34" s="128"/>
      <c r="S34" s="128"/>
      <c r="T34" s="128"/>
      <c r="U34" s="128"/>
      <c r="V34" s="128"/>
      <c r="W34" s="128"/>
      <c r="X34" s="128"/>
      <c r="Y34" s="128"/>
      <c r="Z34" s="135"/>
      <c r="AB34" s="134"/>
      <c r="AC34" s="128"/>
      <c r="AD34" s="128"/>
      <c r="AE34" s="128"/>
      <c r="AF34" s="128"/>
      <c r="AG34" s="128"/>
      <c r="AH34" s="128"/>
      <c r="AI34" s="128"/>
      <c r="AJ34" s="128"/>
      <c r="AK34" s="128"/>
      <c r="AL34" s="135"/>
    </row>
    <row r="35" spans="2:38" ht="17.25">
      <c r="B35" s="115" t="s">
        <v>89</v>
      </c>
      <c r="C35" s="116" t="s">
        <v>65</v>
      </c>
      <c r="D35" s="11" t="s">
        <v>66</v>
      </c>
      <c r="E35" s="11" t="s">
        <v>67</v>
      </c>
      <c r="F35" s="11" t="s">
        <v>68</v>
      </c>
      <c r="G35" s="11" t="s">
        <v>69</v>
      </c>
      <c r="H35" s="12" t="s">
        <v>70</v>
      </c>
      <c r="I35" s="98" t="s">
        <v>97</v>
      </c>
      <c r="K35" s="115" t="s">
        <v>89</v>
      </c>
      <c r="L35" s="142" t="s">
        <v>156</v>
      </c>
      <c r="M35" s="143" t="s">
        <v>157</v>
      </c>
      <c r="N35" s="12" t="s">
        <v>69</v>
      </c>
      <c r="P35" s="136"/>
      <c r="Q35" s="129" t="s">
        <v>138</v>
      </c>
      <c r="R35" s="129" t="s">
        <v>140</v>
      </c>
      <c r="S35" s="129" t="s">
        <v>112</v>
      </c>
      <c r="T35" s="129" t="s">
        <v>143</v>
      </c>
      <c r="U35" s="129" t="s">
        <v>145</v>
      </c>
      <c r="V35" s="129" t="s">
        <v>147</v>
      </c>
      <c r="W35" s="129" t="s">
        <v>148</v>
      </c>
      <c r="X35" s="129" t="s">
        <v>150</v>
      </c>
      <c r="Y35" s="129" t="s">
        <v>152</v>
      </c>
      <c r="Z35" s="130" t="s">
        <v>154</v>
      </c>
      <c r="AB35" s="136"/>
      <c r="AC35" s="129" t="s">
        <v>138</v>
      </c>
      <c r="AD35" s="129" t="s">
        <v>140</v>
      </c>
      <c r="AE35" s="129" t="s">
        <v>112</v>
      </c>
      <c r="AF35" s="129" t="s">
        <v>143</v>
      </c>
      <c r="AG35" s="129" t="s">
        <v>145</v>
      </c>
      <c r="AH35" s="129" t="s">
        <v>147</v>
      </c>
      <c r="AI35" s="129" t="s">
        <v>148</v>
      </c>
      <c r="AJ35" s="129" t="s">
        <v>150</v>
      </c>
      <c r="AK35" s="129" t="s">
        <v>152</v>
      </c>
      <c r="AL35" s="130" t="s">
        <v>154</v>
      </c>
    </row>
    <row r="36" spans="2:38" ht="17.25">
      <c r="B36" s="117"/>
      <c r="C36" s="116" t="s">
        <v>0</v>
      </c>
      <c r="D36" s="11"/>
      <c r="E36" s="11"/>
      <c r="F36" s="11"/>
      <c r="G36" s="12"/>
      <c r="H36" s="12" t="s">
        <v>74</v>
      </c>
      <c r="I36" s="118"/>
      <c r="K36" s="117"/>
      <c r="L36" s="96" t="s">
        <v>0</v>
      </c>
      <c r="M36" s="12"/>
      <c r="N36" s="12"/>
      <c r="P36" s="137"/>
      <c r="Q36" s="129" t="s">
        <v>0</v>
      </c>
      <c r="R36" s="129"/>
      <c r="S36" s="129"/>
      <c r="T36" s="129"/>
      <c r="U36" s="129"/>
      <c r="V36" s="129"/>
      <c r="W36" s="129"/>
      <c r="X36" s="129"/>
      <c r="Y36" s="129"/>
      <c r="Z36" s="130"/>
      <c r="AB36" s="137"/>
      <c r="AC36" s="129" t="s">
        <v>0</v>
      </c>
      <c r="AD36" s="129"/>
      <c r="AE36" s="129"/>
      <c r="AF36" s="129"/>
      <c r="AG36" s="129"/>
      <c r="AH36" s="129"/>
      <c r="AI36" s="129"/>
      <c r="AJ36" s="129"/>
      <c r="AK36" s="129"/>
      <c r="AL36" s="130"/>
    </row>
    <row r="37" spans="2:38" ht="18" thickBot="1">
      <c r="B37" s="100"/>
      <c r="C37" s="101"/>
      <c r="D37" s="102"/>
      <c r="E37" s="102"/>
      <c r="F37" s="102"/>
      <c r="G37" s="103"/>
      <c r="H37" s="102"/>
      <c r="I37" s="104"/>
      <c r="K37" s="100"/>
      <c r="L37" s="101"/>
      <c r="M37" s="102"/>
      <c r="N37" s="102"/>
      <c r="P37" s="138"/>
      <c r="Q37" s="131"/>
      <c r="R37" s="131"/>
      <c r="S37" s="131"/>
      <c r="T37" s="131"/>
      <c r="U37" s="132"/>
      <c r="V37" s="131"/>
      <c r="W37" s="131"/>
      <c r="X37" s="131"/>
      <c r="Y37" s="131"/>
      <c r="Z37" s="133"/>
      <c r="AB37" s="138"/>
      <c r="AC37" s="131"/>
      <c r="AD37" s="131"/>
      <c r="AE37" s="131"/>
      <c r="AF37" s="131"/>
      <c r="AG37" s="132"/>
      <c r="AH37" s="131"/>
      <c r="AI37" s="131"/>
      <c r="AJ37" s="131"/>
      <c r="AK37" s="131"/>
      <c r="AL37" s="133"/>
    </row>
    <row r="38" spans="2:38" ht="17.25">
      <c r="B38" s="105" t="s">
        <v>114</v>
      </c>
      <c r="C38" s="106">
        <f>+'H7'!C15</f>
        <v>982</v>
      </c>
      <c r="D38" s="15">
        <f>+'H7'!E15</f>
        <v>1201</v>
      </c>
      <c r="E38" s="15">
        <f>+'H7'!F15</f>
        <v>704</v>
      </c>
      <c r="F38" s="15">
        <f>+'H7'!G15</f>
        <v>255</v>
      </c>
      <c r="G38" s="15">
        <f>+'H7'!H15</f>
        <v>732</v>
      </c>
      <c r="H38" s="15">
        <f>+'H7'!D15</f>
        <v>41085</v>
      </c>
      <c r="I38" s="107">
        <f aca="true" t="shared" si="9" ref="I38:I47">SUM(C38,D38,E38,F38,G38,H38)</f>
        <v>44959</v>
      </c>
      <c r="K38" s="105" t="s">
        <v>114</v>
      </c>
      <c r="L38" s="106">
        <f>+C38+H38</f>
        <v>42067</v>
      </c>
      <c r="M38" s="15">
        <f>+E38+F38</f>
        <v>959</v>
      </c>
      <c r="N38" s="15">
        <f>+I38-L38-M38</f>
        <v>1933</v>
      </c>
      <c r="P38" s="139" t="s">
        <v>132</v>
      </c>
      <c r="Q38" s="144">
        <v>100</v>
      </c>
      <c r="R38" s="144">
        <f>+ROUND(C39/$C38*100,1)</f>
        <v>98.1</v>
      </c>
      <c r="S38" s="144">
        <f>+ROUND(C40/$C38*100,1)</f>
        <v>97.1</v>
      </c>
      <c r="T38" s="144">
        <f>+ROUND(C41/$C38*100,1)</f>
        <v>94.9</v>
      </c>
      <c r="U38" s="144">
        <f>+ROUND(C42/$C38*100,1)</f>
        <v>94</v>
      </c>
      <c r="V38" s="144">
        <f>+ROUND(C43/$C38*100,1)</f>
        <v>92.9</v>
      </c>
      <c r="W38" s="144">
        <f>+ROUND(C44/$C38*100,1)</f>
        <v>92.4</v>
      </c>
      <c r="X38" s="144">
        <f>+ROUND(C45/$C38*100,1)</f>
        <v>92.1</v>
      </c>
      <c r="Y38" s="144">
        <f>+ROUND(C46/$C38*100,1)</f>
        <v>92.8</v>
      </c>
      <c r="Z38" s="145">
        <f>+ROUND(C47/$C38*100,1)</f>
        <v>92.8</v>
      </c>
      <c r="AB38" s="150" t="s">
        <v>155</v>
      </c>
      <c r="AC38" s="144">
        <v>100</v>
      </c>
      <c r="AD38" s="144">
        <f>+ROUND(L39/$L38*100,1)</f>
        <v>99.4</v>
      </c>
      <c r="AE38" s="144">
        <f>+ROUND(L40/$L38*100,1)</f>
        <v>100</v>
      </c>
      <c r="AF38" s="144">
        <f>+ROUND(L41/$L38*100,1)</f>
        <v>99.9</v>
      </c>
      <c r="AG38" s="144">
        <f>+ROUND(L42/$L38*100,1)</f>
        <v>99.9</v>
      </c>
      <c r="AH38" s="144">
        <f>+ROUND(L43/$L38*100,1)</f>
        <v>99.8</v>
      </c>
      <c r="AI38" s="144">
        <f>+ROUND(L44/$L38*100,1)</f>
        <v>99.8</v>
      </c>
      <c r="AJ38" s="144">
        <f>+ROUND(L45/$L38*100,1)</f>
        <v>99.7</v>
      </c>
      <c r="AK38" s="144">
        <f>+ROUND(L46/$L38*100,1)</f>
        <v>99.7</v>
      </c>
      <c r="AL38" s="145">
        <f>+ROUND(L47/$L38*100,1)</f>
        <v>99.9</v>
      </c>
    </row>
    <row r="39" spans="2:38" ht="17.25">
      <c r="B39" s="108" t="s">
        <v>115</v>
      </c>
      <c r="C39" s="109">
        <f>+'H8'!C15</f>
        <v>963</v>
      </c>
      <c r="D39" s="16">
        <f>+'H8'!E15</f>
        <v>1200</v>
      </c>
      <c r="E39" s="16">
        <f>+'H8'!F15</f>
        <v>705</v>
      </c>
      <c r="F39" s="16">
        <f>+'H8'!G15</f>
        <v>257</v>
      </c>
      <c r="G39" s="16">
        <f>+'H8'!H15</f>
        <v>778</v>
      </c>
      <c r="H39" s="16">
        <f>+'H8'!D15</f>
        <v>40846</v>
      </c>
      <c r="I39" s="110">
        <f t="shared" si="9"/>
        <v>44749</v>
      </c>
      <c r="K39" s="108" t="s">
        <v>115</v>
      </c>
      <c r="L39" s="109">
        <f aca="true" t="shared" si="10" ref="L39:L47">+C39+H39</f>
        <v>41809</v>
      </c>
      <c r="M39" s="16">
        <f aca="true" t="shared" si="11" ref="M39:M47">+E39+F39</f>
        <v>962</v>
      </c>
      <c r="N39" s="16">
        <f aca="true" t="shared" si="12" ref="N39:N47">+I39-L39-M39</f>
        <v>1978</v>
      </c>
      <c r="P39" s="140" t="s">
        <v>131</v>
      </c>
      <c r="Q39" s="146">
        <v>100</v>
      </c>
      <c r="R39" s="146">
        <f>+ROUND(H39/$H38*100,1)</f>
        <v>99.4</v>
      </c>
      <c r="S39" s="146">
        <f>+ROUND(H40/$H38*100,1)</f>
        <v>100</v>
      </c>
      <c r="T39" s="146">
        <f>+ROUND(H41/$H38*100,1)</f>
        <v>100</v>
      </c>
      <c r="U39" s="146">
        <f>+ROUND(H42/$H38*100,1)</f>
        <v>100</v>
      </c>
      <c r="V39" s="146">
        <f>+ROUND(H43/$H38*100,1)</f>
        <v>100</v>
      </c>
      <c r="W39" s="146">
        <f>+ROUND(H44/$H38*100,1)</f>
        <v>100</v>
      </c>
      <c r="X39" s="146">
        <f>+ROUND(H45/$H38*100,1)</f>
        <v>99.8</v>
      </c>
      <c r="Y39" s="146">
        <f>+ROUND(H46/$H38*100,1)</f>
        <v>99.8</v>
      </c>
      <c r="Z39" s="147">
        <f>+ROUND(H47/$H38*100,1)</f>
        <v>100</v>
      </c>
      <c r="AB39" s="151" t="s">
        <v>157</v>
      </c>
      <c r="AC39" s="146">
        <v>100</v>
      </c>
      <c r="AD39" s="146">
        <f>+ROUND(M39/$M38*100,1)</f>
        <v>100.3</v>
      </c>
      <c r="AE39" s="146">
        <f>+ROUND(M40/$M38*100,1)</f>
        <v>100.8</v>
      </c>
      <c r="AF39" s="146">
        <f>+ROUND(M41/$M38*100,1)</f>
        <v>101.5</v>
      </c>
      <c r="AG39" s="146">
        <f>+ROUND(M42/$M38*100,1)</f>
        <v>102.6</v>
      </c>
      <c r="AH39" s="146">
        <f>+ROUND(M43/$M38*100,1)</f>
        <v>101.7</v>
      </c>
      <c r="AI39" s="146">
        <f>+ROUND(M44/$M38*100,1)</f>
        <v>103.8</v>
      </c>
      <c r="AJ39" s="146">
        <f>+ROUND(M45/$M38*100,1)</f>
        <v>104.4</v>
      </c>
      <c r="AK39" s="146">
        <f>+ROUND(M46/$M38*100,1)</f>
        <v>104.8</v>
      </c>
      <c r="AL39" s="147">
        <f>+ROUND(M47/$M38*100,1)</f>
        <v>107.9</v>
      </c>
    </row>
    <row r="40" spans="2:38" ht="18" thickBot="1">
      <c r="B40" s="108" t="s">
        <v>116</v>
      </c>
      <c r="C40" s="109">
        <f>+'H9'!C15</f>
        <v>954</v>
      </c>
      <c r="D40" s="16">
        <f>+'H9'!E15</f>
        <v>1199</v>
      </c>
      <c r="E40" s="16">
        <f>+'H9'!F15</f>
        <v>709</v>
      </c>
      <c r="F40" s="16">
        <f>+'H9'!G15</f>
        <v>258</v>
      </c>
      <c r="G40" s="16">
        <f>+'H9'!H15</f>
        <v>742</v>
      </c>
      <c r="H40" s="16">
        <f>+'H9'!D15</f>
        <v>41097</v>
      </c>
      <c r="I40" s="110">
        <f t="shared" si="9"/>
        <v>44959</v>
      </c>
      <c r="K40" s="108" t="s">
        <v>116</v>
      </c>
      <c r="L40" s="109">
        <f t="shared" si="10"/>
        <v>42051</v>
      </c>
      <c r="M40" s="16">
        <f t="shared" si="11"/>
        <v>967</v>
      </c>
      <c r="N40" s="16">
        <f t="shared" si="12"/>
        <v>1941</v>
      </c>
      <c r="P40" s="140" t="s">
        <v>133</v>
      </c>
      <c r="Q40" s="146">
        <v>100</v>
      </c>
      <c r="R40" s="146">
        <f>+ROUND(D39/$D38*100,1)</f>
        <v>99.9</v>
      </c>
      <c r="S40" s="146">
        <f>+ROUND(D40/$D38*100,1)</f>
        <v>99.8</v>
      </c>
      <c r="T40" s="146">
        <f>+ROUND(D41/$D38*100,1)</f>
        <v>99.6</v>
      </c>
      <c r="U40" s="146">
        <f>+ROUND(D42/$D38*100,1)</f>
        <v>98.3</v>
      </c>
      <c r="V40" s="146">
        <f>+ROUND(D43/$D38*100,1)</f>
        <v>98.3</v>
      </c>
      <c r="W40" s="146">
        <f>+ROUND(D44/$D38*100,1)</f>
        <v>98.4</v>
      </c>
      <c r="X40" s="146">
        <f>+ROUND(D45/$D38*100,1)</f>
        <v>98.6</v>
      </c>
      <c r="Y40" s="146">
        <f>+ROUND(D46/$D38*100,1)</f>
        <v>98.6</v>
      </c>
      <c r="Z40" s="147">
        <f>+ROUND(D47/$D38*100,1)</f>
        <v>98.5</v>
      </c>
      <c r="AB40" s="141" t="s">
        <v>136</v>
      </c>
      <c r="AC40" s="148">
        <v>100</v>
      </c>
      <c r="AD40" s="148">
        <f>+ROUND(N39/$N38*100,1)</f>
        <v>102.3</v>
      </c>
      <c r="AE40" s="148">
        <f>+ROUND(N40/$N38*100,1)</f>
        <v>100.4</v>
      </c>
      <c r="AF40" s="148">
        <f>+ROUND(N41/$N38*100,1)</f>
        <v>102.3</v>
      </c>
      <c r="AG40" s="148">
        <f>+ROUND(N42/$N38*100,1)</f>
        <v>101.6</v>
      </c>
      <c r="AH40" s="148">
        <f>+ROUND(N43/$N38*100,1)</f>
        <v>103.1</v>
      </c>
      <c r="AI40" s="148">
        <f>+ROUND(N44/$N38*100,1)</f>
        <v>102.5</v>
      </c>
      <c r="AJ40" s="148">
        <f>+ROUND(N45/$N38*100,1)</f>
        <v>105.2</v>
      </c>
      <c r="AK40" s="148">
        <f>+ROUND(N46/$N38*100,1)</f>
        <v>104.6</v>
      </c>
      <c r="AL40" s="149">
        <f>+ROUND(N47/$N38*100,1)</f>
        <v>99.2</v>
      </c>
    </row>
    <row r="41" spans="2:26" ht="17.25">
      <c r="B41" s="108" t="s">
        <v>117</v>
      </c>
      <c r="C41" s="109">
        <f>+'H10'!C15</f>
        <v>932</v>
      </c>
      <c r="D41" s="16">
        <f>+'H10'!E15</f>
        <v>1196</v>
      </c>
      <c r="E41" s="16">
        <f>+'H10'!F15</f>
        <v>712</v>
      </c>
      <c r="F41" s="16">
        <f>+'H10'!G15</f>
        <v>261</v>
      </c>
      <c r="G41" s="16">
        <f>+'H10'!H15</f>
        <v>782</v>
      </c>
      <c r="H41" s="16">
        <f>+'H10'!D15</f>
        <v>41076</v>
      </c>
      <c r="I41" s="110">
        <f t="shared" si="9"/>
        <v>44959</v>
      </c>
      <c r="K41" s="108" t="s">
        <v>117</v>
      </c>
      <c r="L41" s="109">
        <f t="shared" si="10"/>
        <v>42008</v>
      </c>
      <c r="M41" s="16">
        <f t="shared" si="11"/>
        <v>973</v>
      </c>
      <c r="N41" s="16">
        <f t="shared" si="12"/>
        <v>1978</v>
      </c>
      <c r="P41" s="140" t="s">
        <v>134</v>
      </c>
      <c r="Q41" s="146">
        <v>100</v>
      </c>
      <c r="R41" s="146">
        <f>+ROUND(E39/$E38*100,1)</f>
        <v>100.1</v>
      </c>
      <c r="S41" s="146">
        <f>+ROUND(E40/$E38*100,1)</f>
        <v>100.7</v>
      </c>
      <c r="T41" s="146">
        <f>+ROUND(E41/$E38*100,1)</f>
        <v>101.1</v>
      </c>
      <c r="U41" s="146">
        <f>+ROUND(E42/$E38*100,1)</f>
        <v>101.8</v>
      </c>
      <c r="V41" s="146">
        <f>+ROUND(E43/$E38*100,1)</f>
        <v>102.1</v>
      </c>
      <c r="W41" s="146">
        <f>+ROUND(E44/$E38*100,1)</f>
        <v>103.3</v>
      </c>
      <c r="X41" s="146">
        <f>+ROUND(E45/$E38*100,1)</f>
        <v>103.3</v>
      </c>
      <c r="Y41" s="146">
        <f>+ROUND(E46/$E38*100,1)</f>
        <v>103.8</v>
      </c>
      <c r="Z41" s="147">
        <f>+ROUND(E47/$E38*100,1)</f>
        <v>107.7</v>
      </c>
    </row>
    <row r="42" spans="2:26" ht="17.25">
      <c r="B42" s="108" t="s">
        <v>118</v>
      </c>
      <c r="C42" s="109">
        <f>+'H11'!C15</f>
        <v>923</v>
      </c>
      <c r="D42" s="16">
        <f>+'H11'!E15</f>
        <v>1181</v>
      </c>
      <c r="E42" s="16">
        <f>+'H11'!F15</f>
        <v>717</v>
      </c>
      <c r="F42" s="16">
        <f>+'H11'!G15</f>
        <v>267</v>
      </c>
      <c r="G42" s="16">
        <f>+'H11'!H15</f>
        <v>782</v>
      </c>
      <c r="H42" s="16">
        <f>+'H11'!D15</f>
        <v>41091</v>
      </c>
      <c r="I42" s="110">
        <f t="shared" si="9"/>
        <v>44961</v>
      </c>
      <c r="K42" s="108" t="s">
        <v>118</v>
      </c>
      <c r="L42" s="109">
        <f t="shared" si="10"/>
        <v>42014</v>
      </c>
      <c r="M42" s="16">
        <f t="shared" si="11"/>
        <v>984</v>
      </c>
      <c r="N42" s="16">
        <f t="shared" si="12"/>
        <v>1963</v>
      </c>
      <c r="P42" s="140" t="s">
        <v>135</v>
      </c>
      <c r="Q42" s="146">
        <v>100</v>
      </c>
      <c r="R42" s="146">
        <f>+ROUND(F39/$F38*100,1)</f>
        <v>100.8</v>
      </c>
      <c r="S42" s="146">
        <f>+ROUND(F40/$F38*100,1)</f>
        <v>101.2</v>
      </c>
      <c r="T42" s="146">
        <f>+ROUND(F41/$F38*100,1)</f>
        <v>102.4</v>
      </c>
      <c r="U42" s="146">
        <f>+ROUND(F42/$F38*100,1)</f>
        <v>104.7</v>
      </c>
      <c r="V42" s="146">
        <f>+ROUND(F43/$F38*100,1)</f>
        <v>100.4</v>
      </c>
      <c r="W42" s="146">
        <f>+ROUND(F44/$F38*100,1)</f>
        <v>105.1</v>
      </c>
      <c r="X42" s="146">
        <f>+ROUND(F45/$F38*100,1)</f>
        <v>107.5</v>
      </c>
      <c r="Y42" s="146">
        <f>+ROUND(F46/$F38*100,1)</f>
        <v>107.5</v>
      </c>
      <c r="Z42" s="147">
        <f>+ROUND(F47/$F38*100,1)</f>
        <v>108.6</v>
      </c>
    </row>
    <row r="43" spans="2:26" ht="18" thickBot="1">
      <c r="B43" s="108" t="s">
        <v>119</v>
      </c>
      <c r="C43" s="109">
        <f>+'H12'!C15</f>
        <v>912</v>
      </c>
      <c r="D43" s="16">
        <f>+'H12'!E15</f>
        <v>1180.6242200000002</v>
      </c>
      <c r="E43" s="16">
        <f>+'H12'!F15</f>
        <v>719</v>
      </c>
      <c r="F43" s="16">
        <f>+'H12'!G15</f>
        <v>256</v>
      </c>
      <c r="G43" s="16">
        <f>+'H12'!H15</f>
        <v>813.1857799999982</v>
      </c>
      <c r="H43" s="16">
        <f>+'H12'!D15</f>
        <v>41080.19</v>
      </c>
      <c r="I43" s="110">
        <f t="shared" si="9"/>
        <v>44961</v>
      </c>
      <c r="K43" s="108" t="s">
        <v>119</v>
      </c>
      <c r="L43" s="109">
        <f t="shared" si="10"/>
        <v>41992.19</v>
      </c>
      <c r="M43" s="16">
        <f t="shared" si="11"/>
        <v>975</v>
      </c>
      <c r="N43" s="16">
        <f t="shared" si="12"/>
        <v>1993.8099999999977</v>
      </c>
      <c r="P43" s="141" t="s">
        <v>136</v>
      </c>
      <c r="Q43" s="148">
        <v>100</v>
      </c>
      <c r="R43" s="148">
        <f>+ROUND(G39/$G38*100,1)</f>
        <v>106.3</v>
      </c>
      <c r="S43" s="148">
        <f>+ROUND(G40/$G38*100,1)</f>
        <v>101.4</v>
      </c>
      <c r="T43" s="148">
        <f>+ROUND(G41/$G38*100,1)</f>
        <v>106.8</v>
      </c>
      <c r="U43" s="148">
        <f>+ROUND(G42/$G38*100,1)</f>
        <v>106.8</v>
      </c>
      <c r="V43" s="148">
        <f>+ROUND(G43/$G38*100,1)</f>
        <v>111.1</v>
      </c>
      <c r="W43" s="148">
        <f>+ROUND(G44/$G38*100,1)</f>
        <v>109.2</v>
      </c>
      <c r="X43" s="148">
        <f>+ROUND(G45/$G38*100,1)</f>
        <v>116</v>
      </c>
      <c r="Y43" s="148">
        <f>+ROUND(G46/$G38*100,1)</f>
        <v>114.5</v>
      </c>
      <c r="Z43" s="149">
        <f>+ROUND(G47/$G38*100,1)</f>
        <v>100.2</v>
      </c>
    </row>
    <row r="44" spans="2:14" ht="17.25">
      <c r="B44" s="108" t="s">
        <v>120</v>
      </c>
      <c r="C44" s="109">
        <f>+'H13'!C15</f>
        <v>907</v>
      </c>
      <c r="D44" s="16">
        <f>+'H13'!E15</f>
        <v>1181.7322199999999</v>
      </c>
      <c r="E44" s="16">
        <f>+'H13'!F15</f>
        <v>727</v>
      </c>
      <c r="F44" s="16">
        <f>+'H13'!G15</f>
        <v>268</v>
      </c>
      <c r="G44" s="16">
        <f>+'H13'!H15</f>
        <v>799.077779999998</v>
      </c>
      <c r="H44" s="16">
        <f>+'H13'!D15</f>
        <v>41078.19</v>
      </c>
      <c r="I44" s="110">
        <f t="shared" si="9"/>
        <v>44961</v>
      </c>
      <c r="K44" s="108" t="s">
        <v>120</v>
      </c>
      <c r="L44" s="109">
        <f t="shared" si="10"/>
        <v>41985.19</v>
      </c>
      <c r="M44" s="16">
        <f t="shared" si="11"/>
        <v>995</v>
      </c>
      <c r="N44" s="16">
        <f t="shared" si="12"/>
        <v>1980.8099999999977</v>
      </c>
    </row>
    <row r="45" spans="2:14" ht="17.25">
      <c r="B45" s="108" t="s">
        <v>121</v>
      </c>
      <c r="C45" s="109">
        <f>+'H14'!C15</f>
        <v>904</v>
      </c>
      <c r="D45" s="16">
        <f>+'H14'!E15</f>
        <v>1183.69591</v>
      </c>
      <c r="E45" s="16">
        <f>+'H14'!F15</f>
        <v>727</v>
      </c>
      <c r="F45" s="16">
        <f>+'H14'!G15</f>
        <v>274</v>
      </c>
      <c r="G45" s="16">
        <f>+'H14'!H15</f>
        <v>849.2640899999999</v>
      </c>
      <c r="H45" s="16">
        <f>+'H14'!D15</f>
        <v>41023.04</v>
      </c>
      <c r="I45" s="110">
        <f t="shared" si="9"/>
        <v>44961</v>
      </c>
      <c r="K45" s="108" t="s">
        <v>121</v>
      </c>
      <c r="L45" s="109">
        <f t="shared" si="10"/>
        <v>41927.04</v>
      </c>
      <c r="M45" s="16">
        <f t="shared" si="11"/>
        <v>1001</v>
      </c>
      <c r="N45" s="16">
        <f t="shared" si="12"/>
        <v>2032.9599999999991</v>
      </c>
    </row>
    <row r="46" spans="2:14" ht="17.25">
      <c r="B46" s="108" t="s">
        <v>122</v>
      </c>
      <c r="C46" s="109">
        <f>+'H15'!C15</f>
        <v>911</v>
      </c>
      <c r="D46" s="16">
        <f>+'H15'!E15</f>
        <v>1183.74191</v>
      </c>
      <c r="E46" s="16">
        <f>+'H15'!F15</f>
        <v>731</v>
      </c>
      <c r="F46" s="16">
        <f>+'H15'!G15</f>
        <v>274</v>
      </c>
      <c r="G46" s="16">
        <f>+'H15'!H15</f>
        <v>838.4180900000013</v>
      </c>
      <c r="H46" s="16">
        <f>+'H15'!D15</f>
        <v>41022.84</v>
      </c>
      <c r="I46" s="110">
        <f t="shared" si="9"/>
        <v>44961</v>
      </c>
      <c r="K46" s="108" t="s">
        <v>122</v>
      </c>
      <c r="L46" s="109">
        <f t="shared" si="10"/>
        <v>41933.84</v>
      </c>
      <c r="M46" s="16">
        <f t="shared" si="11"/>
        <v>1005</v>
      </c>
      <c r="N46" s="16">
        <f t="shared" si="12"/>
        <v>2022.1600000000035</v>
      </c>
    </row>
    <row r="47" spans="2:14" ht="18" thickBot="1">
      <c r="B47" s="111" t="s">
        <v>123</v>
      </c>
      <c r="C47" s="112">
        <f>+'H16'!C15</f>
        <v>911</v>
      </c>
      <c r="D47" s="14">
        <f>+'H16'!E15</f>
        <v>1183.286121</v>
      </c>
      <c r="E47" s="14">
        <f>+'H16'!F15</f>
        <v>758</v>
      </c>
      <c r="F47" s="14">
        <f>+'H16'!G15</f>
        <v>277</v>
      </c>
      <c r="G47" s="14">
        <f>+'H16'!H15</f>
        <v>733.5738789999971</v>
      </c>
      <c r="H47" s="14">
        <f>+'H16'!D15</f>
        <v>41098.14</v>
      </c>
      <c r="I47" s="113">
        <f t="shared" si="9"/>
        <v>44961</v>
      </c>
      <c r="K47" s="111" t="s">
        <v>123</v>
      </c>
      <c r="L47" s="112">
        <f t="shared" si="10"/>
        <v>42009.14</v>
      </c>
      <c r="M47" s="14">
        <f t="shared" si="11"/>
        <v>1035</v>
      </c>
      <c r="N47" s="14">
        <f t="shared" si="12"/>
        <v>1916.8600000000006</v>
      </c>
    </row>
    <row r="48" spans="2:11" ht="18" thickBot="1">
      <c r="B48" s="10"/>
      <c r="C48" s="10"/>
      <c r="D48" s="10"/>
      <c r="E48" s="10"/>
      <c r="F48" s="10"/>
      <c r="G48" s="10"/>
      <c r="H48" s="10"/>
      <c r="I48" s="10"/>
      <c r="K48" s="10"/>
    </row>
    <row r="49" spans="2:38" ht="17.25">
      <c r="B49" s="92"/>
      <c r="C49" s="93"/>
      <c r="D49" s="9"/>
      <c r="E49" s="9"/>
      <c r="F49" s="9"/>
      <c r="G49" s="9"/>
      <c r="H49" s="9"/>
      <c r="I49" s="114"/>
      <c r="K49" s="92"/>
      <c r="L49" s="93"/>
      <c r="M49" s="9"/>
      <c r="N49" s="9"/>
      <c r="P49" s="134"/>
      <c r="Q49" s="128"/>
      <c r="R49" s="128"/>
      <c r="S49" s="128"/>
      <c r="T49" s="128"/>
      <c r="U49" s="128"/>
      <c r="V49" s="128"/>
      <c r="W49" s="128"/>
      <c r="X49" s="128"/>
      <c r="Y49" s="128"/>
      <c r="Z49" s="135"/>
      <c r="AB49" s="134"/>
      <c r="AC49" s="128"/>
      <c r="AD49" s="128"/>
      <c r="AE49" s="128"/>
      <c r="AF49" s="128"/>
      <c r="AG49" s="128"/>
      <c r="AH49" s="128"/>
      <c r="AI49" s="128"/>
      <c r="AJ49" s="128"/>
      <c r="AK49" s="128"/>
      <c r="AL49" s="135"/>
    </row>
    <row r="50" spans="2:38" ht="17.25">
      <c r="B50" s="115" t="s">
        <v>86</v>
      </c>
      <c r="C50" s="116" t="s">
        <v>65</v>
      </c>
      <c r="D50" s="11" t="s">
        <v>66</v>
      </c>
      <c r="E50" s="11" t="s">
        <v>67</v>
      </c>
      <c r="F50" s="11" t="s">
        <v>68</v>
      </c>
      <c r="G50" s="11" t="s">
        <v>69</v>
      </c>
      <c r="H50" s="12" t="s">
        <v>70</v>
      </c>
      <c r="I50" s="98" t="s">
        <v>97</v>
      </c>
      <c r="K50" s="115" t="s">
        <v>86</v>
      </c>
      <c r="L50" s="142" t="s">
        <v>156</v>
      </c>
      <c r="M50" s="143" t="s">
        <v>157</v>
      </c>
      <c r="N50" s="12" t="s">
        <v>69</v>
      </c>
      <c r="P50" s="136"/>
      <c r="Q50" s="129" t="s">
        <v>138</v>
      </c>
      <c r="R50" s="129" t="s">
        <v>140</v>
      </c>
      <c r="S50" s="129" t="s">
        <v>112</v>
      </c>
      <c r="T50" s="129" t="s">
        <v>143</v>
      </c>
      <c r="U50" s="129" t="s">
        <v>145</v>
      </c>
      <c r="V50" s="129" t="s">
        <v>147</v>
      </c>
      <c r="W50" s="129" t="s">
        <v>148</v>
      </c>
      <c r="X50" s="129" t="s">
        <v>150</v>
      </c>
      <c r="Y50" s="129" t="s">
        <v>152</v>
      </c>
      <c r="Z50" s="130" t="s">
        <v>154</v>
      </c>
      <c r="AB50" s="136"/>
      <c r="AC50" s="129" t="s">
        <v>138</v>
      </c>
      <c r="AD50" s="129" t="s">
        <v>140</v>
      </c>
      <c r="AE50" s="129" t="s">
        <v>112</v>
      </c>
      <c r="AF50" s="129" t="s">
        <v>143</v>
      </c>
      <c r="AG50" s="129" t="s">
        <v>145</v>
      </c>
      <c r="AH50" s="129" t="s">
        <v>147</v>
      </c>
      <c r="AI50" s="129" t="s">
        <v>148</v>
      </c>
      <c r="AJ50" s="129" t="s">
        <v>150</v>
      </c>
      <c r="AK50" s="129" t="s">
        <v>152</v>
      </c>
      <c r="AL50" s="130" t="s">
        <v>154</v>
      </c>
    </row>
    <row r="51" spans="2:38" ht="17.25">
      <c r="B51" s="117"/>
      <c r="C51" s="116" t="s">
        <v>0</v>
      </c>
      <c r="D51" s="11"/>
      <c r="E51" s="11"/>
      <c r="F51" s="11"/>
      <c r="G51" s="12"/>
      <c r="H51" s="12" t="s">
        <v>74</v>
      </c>
      <c r="I51" s="118"/>
      <c r="K51" s="117"/>
      <c r="L51" s="96" t="s">
        <v>0</v>
      </c>
      <c r="M51" s="12"/>
      <c r="N51" s="12"/>
      <c r="P51" s="137"/>
      <c r="Q51" s="129" t="s">
        <v>0</v>
      </c>
      <c r="R51" s="129"/>
      <c r="S51" s="129"/>
      <c r="T51" s="129"/>
      <c r="U51" s="129"/>
      <c r="V51" s="129"/>
      <c r="W51" s="129"/>
      <c r="X51" s="129"/>
      <c r="Y51" s="129"/>
      <c r="Z51" s="130"/>
      <c r="AB51" s="137"/>
      <c r="AC51" s="129" t="s">
        <v>0</v>
      </c>
      <c r="AD51" s="129"/>
      <c r="AE51" s="129"/>
      <c r="AF51" s="129"/>
      <c r="AG51" s="129"/>
      <c r="AH51" s="129"/>
      <c r="AI51" s="129"/>
      <c r="AJ51" s="129"/>
      <c r="AK51" s="129"/>
      <c r="AL51" s="130"/>
    </row>
    <row r="52" spans="2:38" ht="18" thickBot="1">
      <c r="B52" s="100"/>
      <c r="C52" s="101"/>
      <c r="D52" s="102"/>
      <c r="E52" s="102"/>
      <c r="F52" s="102"/>
      <c r="G52" s="103"/>
      <c r="H52" s="102"/>
      <c r="I52" s="104"/>
      <c r="K52" s="100"/>
      <c r="L52" s="101"/>
      <c r="M52" s="102"/>
      <c r="N52" s="102"/>
      <c r="P52" s="138"/>
      <c r="Q52" s="131"/>
      <c r="R52" s="131"/>
      <c r="S52" s="131"/>
      <c r="T52" s="131"/>
      <c r="U52" s="132"/>
      <c r="V52" s="131"/>
      <c r="W52" s="131"/>
      <c r="X52" s="131"/>
      <c r="Y52" s="131"/>
      <c r="Z52" s="133"/>
      <c r="AB52" s="138"/>
      <c r="AC52" s="131"/>
      <c r="AD52" s="131"/>
      <c r="AE52" s="131"/>
      <c r="AF52" s="131"/>
      <c r="AG52" s="132"/>
      <c r="AH52" s="131"/>
      <c r="AI52" s="131"/>
      <c r="AJ52" s="131"/>
      <c r="AK52" s="131"/>
      <c r="AL52" s="133"/>
    </row>
    <row r="53" spans="2:38" ht="17.25">
      <c r="B53" s="105" t="s">
        <v>114</v>
      </c>
      <c r="C53" s="106">
        <f>+'H7'!C18</f>
        <v>1607</v>
      </c>
      <c r="D53" s="15">
        <f>+'H7'!E18</f>
        <v>793</v>
      </c>
      <c r="E53" s="15">
        <f>+'H7'!F18</f>
        <v>579</v>
      </c>
      <c r="F53" s="15">
        <f>+'H7'!G18</f>
        <v>400</v>
      </c>
      <c r="G53" s="15">
        <f>+'H7'!H18</f>
        <v>1730</v>
      </c>
      <c r="H53" s="15">
        <f>+'H7'!D18</f>
        <v>30588</v>
      </c>
      <c r="I53" s="107">
        <f aca="true" t="shared" si="13" ref="I53:I62">SUM(C53,D53,E53,F53,G53,H53)</f>
        <v>35697</v>
      </c>
      <c r="K53" s="105" t="s">
        <v>114</v>
      </c>
      <c r="L53" s="106">
        <f>+C53+H53</f>
        <v>32195</v>
      </c>
      <c r="M53" s="15">
        <f>+E53+F53</f>
        <v>979</v>
      </c>
      <c r="N53" s="15">
        <f>+I53-L53-M53</f>
        <v>2523</v>
      </c>
      <c r="P53" s="139" t="s">
        <v>132</v>
      </c>
      <c r="Q53" s="144">
        <v>100</v>
      </c>
      <c r="R53" s="144">
        <f>+ROUND(C54/$C53*100,1)</f>
        <v>97.9</v>
      </c>
      <c r="S53" s="144">
        <f>+ROUND(C55/$C53*100,1)</f>
        <v>95.8</v>
      </c>
      <c r="T53" s="144">
        <f>+ROUND(C56/$C53*100,1)</f>
        <v>93.5</v>
      </c>
      <c r="U53" s="144">
        <f>+ROUND(C57/$C53*100,1)</f>
        <v>92.2</v>
      </c>
      <c r="V53" s="144">
        <f>+ROUND(C58/$C53*100,1)</f>
        <v>90.3</v>
      </c>
      <c r="W53" s="144">
        <f>+ROUND(C59/$C53*100,1)</f>
        <v>89.7</v>
      </c>
      <c r="X53" s="144">
        <f>+ROUND(C60/$C53*100,1)</f>
        <v>89</v>
      </c>
      <c r="Y53" s="144">
        <f>+ROUND(C61/$C53*100,1)</f>
        <v>89.1</v>
      </c>
      <c r="Z53" s="145">
        <f>+ROUND(C62/$C53*100,1)</f>
        <v>89.3</v>
      </c>
      <c r="AB53" s="150" t="s">
        <v>155</v>
      </c>
      <c r="AC53" s="144">
        <v>100</v>
      </c>
      <c r="AD53" s="144">
        <f>+ROUND(L54/$L53*100,1)</f>
        <v>99.6</v>
      </c>
      <c r="AE53" s="144">
        <f>+ROUND(L55/$L53*100,1)</f>
        <v>99.8</v>
      </c>
      <c r="AF53" s="144">
        <f>+ROUND(L56/$L53*100,1)</f>
        <v>99.7</v>
      </c>
      <c r="AG53" s="144">
        <f>+ROUND(L57/$L53*100,1)</f>
        <v>99.6</v>
      </c>
      <c r="AH53" s="144">
        <f>+ROUND(L58/$L53*100,1)</f>
        <v>99.5</v>
      </c>
      <c r="AI53" s="144">
        <f>+ROUND(L59/$L53*100,1)</f>
        <v>99.5</v>
      </c>
      <c r="AJ53" s="144">
        <f>+ROUND(L60/$L53*100,1)</f>
        <v>99.4</v>
      </c>
      <c r="AK53" s="144">
        <f>+ROUND(L61/$L53*100,1)</f>
        <v>99.4</v>
      </c>
      <c r="AL53" s="145">
        <f>+ROUND(L62/$L53*100,1)</f>
        <v>100.6</v>
      </c>
    </row>
    <row r="54" spans="2:38" ht="17.25">
      <c r="B54" s="108" t="s">
        <v>115</v>
      </c>
      <c r="C54" s="109">
        <f>+'H8'!C18</f>
        <v>1573</v>
      </c>
      <c r="D54" s="16">
        <f>+'H8'!E18</f>
        <v>791</v>
      </c>
      <c r="E54" s="16">
        <f>+'H8'!F18</f>
        <v>587</v>
      </c>
      <c r="F54" s="16">
        <f>+'H8'!G18</f>
        <v>415</v>
      </c>
      <c r="G54" s="16">
        <f>+'H8'!H18</f>
        <v>1825</v>
      </c>
      <c r="H54" s="16">
        <f>+'H8'!D18</f>
        <v>30506</v>
      </c>
      <c r="I54" s="110">
        <f t="shared" si="13"/>
        <v>35697</v>
      </c>
      <c r="K54" s="108" t="s">
        <v>115</v>
      </c>
      <c r="L54" s="109">
        <f aca="true" t="shared" si="14" ref="L54:L62">+C54+H54</f>
        <v>32079</v>
      </c>
      <c r="M54" s="16">
        <f aca="true" t="shared" si="15" ref="M54:M62">+E54+F54</f>
        <v>1002</v>
      </c>
      <c r="N54" s="16">
        <f aca="true" t="shared" si="16" ref="N54:N62">+I54-L54-M54</f>
        <v>2616</v>
      </c>
      <c r="P54" s="140" t="s">
        <v>131</v>
      </c>
      <c r="Q54" s="146">
        <v>100</v>
      </c>
      <c r="R54" s="146">
        <f>+ROUND(H54/$H53*100,1)</f>
        <v>99.7</v>
      </c>
      <c r="S54" s="146">
        <f>+ROUND(H55/$H53*100,1)</f>
        <v>100</v>
      </c>
      <c r="T54" s="146">
        <f>+ROUND(H56/$H53*100,1)</f>
        <v>100</v>
      </c>
      <c r="U54" s="146">
        <f>+ROUND(H57/$H53*100,1)</f>
        <v>100</v>
      </c>
      <c r="V54" s="146">
        <f>+ROUND(H58/$H53*100,1)</f>
        <v>100</v>
      </c>
      <c r="W54" s="146">
        <f>+ROUND(H59/$H53*100,1)</f>
        <v>100</v>
      </c>
      <c r="X54" s="146">
        <f>+ROUND(H60/$H53*100,1)</f>
        <v>100</v>
      </c>
      <c r="Y54" s="146">
        <f>+ROUND(H61/$H53*100,1)</f>
        <v>100</v>
      </c>
      <c r="Z54" s="147">
        <f>+ROUND(H62/$H53*100,1)</f>
        <v>101.2</v>
      </c>
      <c r="AB54" s="151" t="s">
        <v>157</v>
      </c>
      <c r="AC54" s="146">
        <v>100</v>
      </c>
      <c r="AD54" s="146">
        <f>+ROUND(M54/$M53*100,1)</f>
        <v>102.3</v>
      </c>
      <c r="AE54" s="146">
        <f>+ROUND(M55/$M53*100,1)</f>
        <v>101.6</v>
      </c>
      <c r="AF54" s="146">
        <f>+ROUND(M56/$M53*100,1)</f>
        <v>101.8</v>
      </c>
      <c r="AG54" s="146">
        <f>+ROUND(M57/$M53*100,1)</f>
        <v>102.7</v>
      </c>
      <c r="AH54" s="146">
        <f>+ROUND(M58/$M53*100,1)</f>
        <v>104.7</v>
      </c>
      <c r="AI54" s="146">
        <f>+ROUND(M59/$M53*100,1)</f>
        <v>105.6</v>
      </c>
      <c r="AJ54" s="146">
        <f>+ROUND(M60/$M53*100,1)</f>
        <v>103.5</v>
      </c>
      <c r="AK54" s="146">
        <f>+ROUND(M61/$M53*100,1)</f>
        <v>103.7</v>
      </c>
      <c r="AL54" s="147">
        <f>+ROUND(M62/$M53*100,1)</f>
        <v>105.6</v>
      </c>
    </row>
    <row r="55" spans="2:38" ht="18" thickBot="1">
      <c r="B55" s="108" t="s">
        <v>116</v>
      </c>
      <c r="C55" s="109">
        <f>+'H9'!C18</f>
        <v>1539</v>
      </c>
      <c r="D55" s="16">
        <f>+'H9'!E18</f>
        <v>790</v>
      </c>
      <c r="E55" s="16">
        <f>+'H9'!F18</f>
        <v>579</v>
      </c>
      <c r="F55" s="16">
        <f>+'H9'!G18</f>
        <v>416</v>
      </c>
      <c r="G55" s="16">
        <f>+'H9'!H18</f>
        <v>1771</v>
      </c>
      <c r="H55" s="16">
        <f>+'H9'!D18</f>
        <v>30602</v>
      </c>
      <c r="I55" s="110">
        <f t="shared" si="13"/>
        <v>35697</v>
      </c>
      <c r="K55" s="108" t="s">
        <v>116</v>
      </c>
      <c r="L55" s="109">
        <f t="shared" si="14"/>
        <v>32141</v>
      </c>
      <c r="M55" s="16">
        <f t="shared" si="15"/>
        <v>995</v>
      </c>
      <c r="N55" s="16">
        <f t="shared" si="16"/>
        <v>2561</v>
      </c>
      <c r="P55" s="140" t="s">
        <v>133</v>
      </c>
      <c r="Q55" s="146">
        <v>100</v>
      </c>
      <c r="R55" s="146">
        <f>+ROUND(D54/$D53*100,1)</f>
        <v>99.7</v>
      </c>
      <c r="S55" s="146">
        <f>+ROUND(D55/$D53*100,1)</f>
        <v>99.6</v>
      </c>
      <c r="T55" s="146">
        <f>+ROUND(D56/$D53*100,1)</f>
        <v>99.4</v>
      </c>
      <c r="U55" s="146">
        <f>+ROUND(D57/$D53*100,1)</f>
        <v>98.4</v>
      </c>
      <c r="V55" s="146">
        <f>+ROUND(D58/$D53*100,1)</f>
        <v>98.2</v>
      </c>
      <c r="W55" s="146">
        <f>+ROUND(D59/$D53*100,1)</f>
        <v>98.1</v>
      </c>
      <c r="X55" s="146">
        <f>+ROUND(D60/$D53*100,1)</f>
        <v>98.8</v>
      </c>
      <c r="Y55" s="146">
        <f>+ROUND(D61/$D53*100,1)</f>
        <v>99</v>
      </c>
      <c r="Z55" s="147">
        <f>+ROUND(D62/$D53*100,1)</f>
        <v>98.8</v>
      </c>
      <c r="AB55" s="141" t="s">
        <v>136</v>
      </c>
      <c r="AC55" s="148">
        <v>100</v>
      </c>
      <c r="AD55" s="148">
        <f>+ROUND(N54/$N53*100,1)</f>
        <v>103.7</v>
      </c>
      <c r="AE55" s="148">
        <f>+ROUND(N55/$N53*100,1)</f>
        <v>101.5</v>
      </c>
      <c r="AF55" s="148">
        <f>+ROUND(N56/$N53*100,1)</f>
        <v>103.3</v>
      </c>
      <c r="AG55" s="148">
        <f>+ROUND(N57/$N53*100,1)</f>
        <v>103.9</v>
      </c>
      <c r="AH55" s="148">
        <f>+ROUND(N58/$N53*100,1)</f>
        <v>104.3</v>
      </c>
      <c r="AI55" s="148">
        <f>+ROUND(N59/$N53*100,1)</f>
        <v>104.4</v>
      </c>
      <c r="AJ55" s="148">
        <f>+ROUND(N60/$N53*100,1)</f>
        <v>105.9</v>
      </c>
      <c r="AK55" s="148">
        <f>+ROUND(N61/$N53*100,1)</f>
        <v>105.8</v>
      </c>
      <c r="AL55" s="149">
        <f>+ROUND(N62/$N53*100,1)</f>
        <v>90</v>
      </c>
    </row>
    <row r="56" spans="2:26" ht="17.25">
      <c r="B56" s="108" t="s">
        <v>117</v>
      </c>
      <c r="C56" s="109">
        <f>+'H10'!C18</f>
        <v>1502</v>
      </c>
      <c r="D56" s="16">
        <f>+'H10'!E18</f>
        <v>788</v>
      </c>
      <c r="E56" s="16">
        <f>+'H10'!F18</f>
        <v>578</v>
      </c>
      <c r="F56" s="16">
        <f>+'H10'!G18</f>
        <v>419</v>
      </c>
      <c r="G56" s="16">
        <f>+'H10'!H18</f>
        <v>1819</v>
      </c>
      <c r="H56" s="16">
        <f>+'H10'!D18</f>
        <v>30591</v>
      </c>
      <c r="I56" s="110">
        <f t="shared" si="13"/>
        <v>35697</v>
      </c>
      <c r="K56" s="108" t="s">
        <v>117</v>
      </c>
      <c r="L56" s="109">
        <f t="shared" si="14"/>
        <v>32093</v>
      </c>
      <c r="M56" s="16">
        <f t="shared" si="15"/>
        <v>997</v>
      </c>
      <c r="N56" s="16">
        <f t="shared" si="16"/>
        <v>2607</v>
      </c>
      <c r="P56" s="140" t="s">
        <v>134</v>
      </c>
      <c r="Q56" s="146">
        <v>100</v>
      </c>
      <c r="R56" s="146">
        <f>+ROUND(E54/$E53*100,1)</f>
        <v>101.4</v>
      </c>
      <c r="S56" s="146">
        <f>+ROUND(E55/$E53*100,1)</f>
        <v>100</v>
      </c>
      <c r="T56" s="146">
        <f>+ROUND(E56/$E53*100,1)</f>
        <v>99.8</v>
      </c>
      <c r="U56" s="146">
        <f>+ROUND(E57/$E53*100,1)</f>
        <v>100</v>
      </c>
      <c r="V56" s="146">
        <f>+ROUND(E58/$E53*100,1)</f>
        <v>103.1</v>
      </c>
      <c r="W56" s="146">
        <f>+ROUND(E59/$E53*100,1)</f>
        <v>104.1</v>
      </c>
      <c r="X56" s="146">
        <f>+ROUND(E60/$E53*100,1)</f>
        <v>104.1</v>
      </c>
      <c r="Y56" s="146">
        <f>+ROUND(E61/$E53*100,1)</f>
        <v>104.5</v>
      </c>
      <c r="Z56" s="147">
        <f>+ROUND(E62/$E53*100,1)</f>
        <v>107.4</v>
      </c>
    </row>
    <row r="57" spans="2:26" ht="17.25">
      <c r="B57" s="108" t="s">
        <v>118</v>
      </c>
      <c r="C57" s="109">
        <f>+'H11'!C18</f>
        <v>1481</v>
      </c>
      <c r="D57" s="16">
        <f>+'H11'!E18</f>
        <v>780</v>
      </c>
      <c r="E57" s="16">
        <f>+'H11'!F18</f>
        <v>579</v>
      </c>
      <c r="F57" s="16">
        <f>+'H11'!G18</f>
        <v>426</v>
      </c>
      <c r="G57" s="16">
        <f>+'H11'!H18</f>
        <v>1841</v>
      </c>
      <c r="H57" s="16">
        <f>+'H11'!D18</f>
        <v>30590</v>
      </c>
      <c r="I57" s="110">
        <f t="shared" si="13"/>
        <v>35697</v>
      </c>
      <c r="K57" s="108" t="s">
        <v>118</v>
      </c>
      <c r="L57" s="109">
        <f t="shared" si="14"/>
        <v>32071</v>
      </c>
      <c r="M57" s="16">
        <f t="shared" si="15"/>
        <v>1005</v>
      </c>
      <c r="N57" s="16">
        <f t="shared" si="16"/>
        <v>2621</v>
      </c>
      <c r="P57" s="140" t="s">
        <v>135</v>
      </c>
      <c r="Q57" s="146">
        <v>100</v>
      </c>
      <c r="R57" s="146">
        <f>+ROUND(F54/$F53*100,1)</f>
        <v>103.8</v>
      </c>
      <c r="S57" s="146">
        <f>+ROUND(F55/$F53*100,1)</f>
        <v>104</v>
      </c>
      <c r="T57" s="146">
        <f>+ROUND(F56/$F53*100,1)</f>
        <v>104.8</v>
      </c>
      <c r="U57" s="146">
        <f>+ROUND(F57/$F53*100,1)</f>
        <v>106.5</v>
      </c>
      <c r="V57" s="146">
        <f>+ROUND(F58/$F53*100,1)</f>
        <v>107</v>
      </c>
      <c r="W57" s="146">
        <f>+ROUND(F59/$F53*100,1)</f>
        <v>107.8</v>
      </c>
      <c r="X57" s="146">
        <f>+ROUND(F60/$F53*100,1)</f>
        <v>102.5</v>
      </c>
      <c r="Y57" s="146">
        <f>+ROUND(F61/$F53*100,1)</f>
        <v>102.5</v>
      </c>
      <c r="Z57" s="147">
        <f>+ROUND(F62/$F53*100,1)</f>
        <v>103</v>
      </c>
    </row>
    <row r="58" spans="2:26" ht="18" thickBot="1">
      <c r="B58" s="108" t="s">
        <v>119</v>
      </c>
      <c r="C58" s="109">
        <f>+'H12'!C18</f>
        <v>1451</v>
      </c>
      <c r="D58" s="16">
        <f>+'H12'!E18</f>
        <v>778.6907899999999</v>
      </c>
      <c r="E58" s="16">
        <f>+'H12'!F18</f>
        <v>597</v>
      </c>
      <c r="F58" s="16">
        <f>+'H12'!G18</f>
        <v>428</v>
      </c>
      <c r="G58" s="16">
        <f>+'H12'!H18</f>
        <v>1853.6192100000026</v>
      </c>
      <c r="H58" s="16">
        <f>+'H12'!D18</f>
        <v>30588.69</v>
      </c>
      <c r="I58" s="110">
        <f t="shared" si="13"/>
        <v>35697</v>
      </c>
      <c r="K58" s="108" t="s">
        <v>119</v>
      </c>
      <c r="L58" s="109">
        <f t="shared" si="14"/>
        <v>32039.69</v>
      </c>
      <c r="M58" s="16">
        <f t="shared" si="15"/>
        <v>1025</v>
      </c>
      <c r="N58" s="16">
        <f t="shared" si="16"/>
        <v>2632.3100000000013</v>
      </c>
      <c r="P58" s="141" t="s">
        <v>136</v>
      </c>
      <c r="Q58" s="148">
        <v>100</v>
      </c>
      <c r="R58" s="148">
        <f>+ROUND(G54/$G53*100,1)</f>
        <v>105.5</v>
      </c>
      <c r="S58" s="148">
        <f>+ROUND(G55/$G53*100,1)</f>
        <v>102.4</v>
      </c>
      <c r="T58" s="148">
        <f>+ROUND(G56/$G53*100,1)</f>
        <v>105.1</v>
      </c>
      <c r="U58" s="148">
        <f>+ROUND(G57/$G53*100,1)</f>
        <v>106.4</v>
      </c>
      <c r="V58" s="148">
        <f>+ROUND(G58/$G53*100,1)</f>
        <v>107.1</v>
      </c>
      <c r="W58" s="148">
        <f>+ROUND(G59/$G53*100,1)</f>
        <v>107.3</v>
      </c>
      <c r="X58" s="148">
        <f>+ROUND(G60/$G53*100,1)</f>
        <v>109.2</v>
      </c>
      <c r="Y58" s="148">
        <f>+ROUND(G61/$G53*100,1)</f>
        <v>108.9</v>
      </c>
      <c r="Z58" s="149">
        <f>+ROUND(G62/$G53*100,1)</f>
        <v>86</v>
      </c>
    </row>
    <row r="59" spans="2:14" ht="17.25">
      <c r="B59" s="108" t="s">
        <v>120</v>
      </c>
      <c r="C59" s="109">
        <f>+'H13'!C18</f>
        <v>1441</v>
      </c>
      <c r="D59" s="16">
        <f>+'H13'!E18</f>
        <v>777.6907899999999</v>
      </c>
      <c r="E59" s="16">
        <f>+'H13'!F18</f>
        <v>603</v>
      </c>
      <c r="F59" s="16">
        <f>+'H13'!G18</f>
        <v>431</v>
      </c>
      <c r="G59" s="16">
        <f>+'H13'!H18</f>
        <v>1856.4192100000018</v>
      </c>
      <c r="H59" s="16">
        <f>+'H13'!D18</f>
        <v>30587.89</v>
      </c>
      <c r="I59" s="110">
        <f t="shared" si="13"/>
        <v>35697</v>
      </c>
      <c r="K59" s="108" t="s">
        <v>120</v>
      </c>
      <c r="L59" s="109">
        <f t="shared" si="14"/>
        <v>32028.89</v>
      </c>
      <c r="M59" s="16">
        <f t="shared" si="15"/>
        <v>1034</v>
      </c>
      <c r="N59" s="16">
        <f t="shared" si="16"/>
        <v>2634.1100000000006</v>
      </c>
    </row>
    <row r="60" spans="2:14" ht="17.25">
      <c r="B60" s="108" t="s">
        <v>121</v>
      </c>
      <c r="C60" s="109">
        <f>+'H14'!C18</f>
        <v>1431</v>
      </c>
      <c r="D60" s="16">
        <f>+'H14'!E18</f>
        <v>783.43814</v>
      </c>
      <c r="E60" s="16">
        <f>+'H14'!F18</f>
        <v>603</v>
      </c>
      <c r="F60" s="16">
        <f>+'H14'!G18</f>
        <v>410</v>
      </c>
      <c r="G60" s="16">
        <f>+'H14'!H18</f>
        <v>1889.1618599999997</v>
      </c>
      <c r="H60" s="16">
        <f>+'H14'!D18</f>
        <v>30580.4</v>
      </c>
      <c r="I60" s="110">
        <f t="shared" si="13"/>
        <v>35697</v>
      </c>
      <c r="K60" s="108" t="s">
        <v>121</v>
      </c>
      <c r="L60" s="109">
        <f t="shared" si="14"/>
        <v>32011.4</v>
      </c>
      <c r="M60" s="16">
        <f t="shared" si="15"/>
        <v>1013</v>
      </c>
      <c r="N60" s="16">
        <f t="shared" si="16"/>
        <v>2672.5999999999985</v>
      </c>
    </row>
    <row r="61" spans="2:14" ht="17.25">
      <c r="B61" s="108" t="s">
        <v>122</v>
      </c>
      <c r="C61" s="109">
        <f>+'H15'!C18</f>
        <v>1432</v>
      </c>
      <c r="D61" s="16">
        <f>+'H15'!E18</f>
        <v>784.76244</v>
      </c>
      <c r="E61" s="16">
        <f>+'H15'!F18</f>
        <v>605</v>
      </c>
      <c r="F61" s="16">
        <f>+'H15'!G18</f>
        <v>410</v>
      </c>
      <c r="G61" s="16">
        <f>+'H15'!H18</f>
        <v>1884.637560000001</v>
      </c>
      <c r="H61" s="16">
        <f>+'H15'!D18</f>
        <v>30580.6</v>
      </c>
      <c r="I61" s="110">
        <f t="shared" si="13"/>
        <v>35697</v>
      </c>
      <c r="K61" s="108" t="s">
        <v>122</v>
      </c>
      <c r="L61" s="109">
        <f t="shared" si="14"/>
        <v>32012.6</v>
      </c>
      <c r="M61" s="16">
        <f t="shared" si="15"/>
        <v>1015</v>
      </c>
      <c r="N61" s="16">
        <f t="shared" si="16"/>
        <v>2669.4000000000015</v>
      </c>
    </row>
    <row r="62" spans="2:14" ht="18" thickBot="1">
      <c r="B62" s="111" t="s">
        <v>123</v>
      </c>
      <c r="C62" s="112">
        <f>+'H16'!C18</f>
        <v>1435</v>
      </c>
      <c r="D62" s="14">
        <f>+'H16'!E18</f>
        <v>783.418059</v>
      </c>
      <c r="E62" s="14">
        <f>+'H16'!F18</f>
        <v>622</v>
      </c>
      <c r="F62" s="14">
        <f>+'H16'!G18</f>
        <v>412</v>
      </c>
      <c r="G62" s="14">
        <f>+'H16'!H18</f>
        <v>1487.6119409999974</v>
      </c>
      <c r="H62" s="14">
        <f>+'H16'!D18</f>
        <v>30956.97</v>
      </c>
      <c r="I62" s="113">
        <f t="shared" si="13"/>
        <v>35697</v>
      </c>
      <c r="K62" s="111" t="s">
        <v>123</v>
      </c>
      <c r="L62" s="112">
        <f t="shared" si="14"/>
        <v>32391.97</v>
      </c>
      <c r="M62" s="14">
        <f t="shared" si="15"/>
        <v>1034</v>
      </c>
      <c r="N62" s="14">
        <f t="shared" si="16"/>
        <v>2271.029999999999</v>
      </c>
    </row>
    <row r="63" spans="2:14" ht="17.25">
      <c r="B63" s="91"/>
      <c r="C63" s="17"/>
      <c r="D63" s="17"/>
      <c r="E63" s="17"/>
      <c r="F63" s="17"/>
      <c r="G63" s="17"/>
      <c r="H63" s="17"/>
      <c r="K63" s="91"/>
      <c r="L63" s="17"/>
      <c r="M63" s="17"/>
      <c r="N63" s="17"/>
    </row>
    <row r="64" spans="2:14" ht="17.25">
      <c r="B64" s="91"/>
      <c r="C64" s="17"/>
      <c r="D64" s="17"/>
      <c r="E64" s="17"/>
      <c r="F64" s="17"/>
      <c r="G64" s="17"/>
      <c r="H64" s="17"/>
      <c r="K64" s="91"/>
      <c r="L64" s="17"/>
      <c r="M64" s="17"/>
      <c r="N64" s="17"/>
    </row>
    <row r="65" spans="2:14" ht="24">
      <c r="B65" s="91"/>
      <c r="D65" s="18" t="s">
        <v>113</v>
      </c>
      <c r="G65" s="17"/>
      <c r="H65" s="17"/>
      <c r="K65" s="91"/>
      <c r="L65" s="2"/>
      <c r="M65" s="18" t="s">
        <v>113</v>
      </c>
      <c r="N65" s="13"/>
    </row>
    <row r="66" spans="2:14" ht="17.25">
      <c r="B66" s="91"/>
      <c r="C66" s="17"/>
      <c r="D66" s="17"/>
      <c r="E66" s="17"/>
      <c r="F66" s="17"/>
      <c r="G66" s="17"/>
      <c r="H66" s="17"/>
      <c r="K66" s="91"/>
      <c r="L66" s="17"/>
      <c r="M66" s="17"/>
      <c r="N66" s="17"/>
    </row>
    <row r="67" spans="2:14" ht="17.25">
      <c r="B67" s="91"/>
      <c r="C67" s="17"/>
      <c r="D67" s="17"/>
      <c r="E67" s="17"/>
      <c r="F67" s="17"/>
      <c r="G67" s="17"/>
      <c r="H67" s="10"/>
      <c r="I67" s="10" t="s">
        <v>128</v>
      </c>
      <c r="K67" s="91"/>
      <c r="L67" s="17"/>
      <c r="M67" s="17"/>
      <c r="N67" s="17"/>
    </row>
    <row r="68" spans="2:11" ht="18" thickBot="1">
      <c r="B68" s="10"/>
      <c r="C68" s="10"/>
      <c r="D68" s="10"/>
      <c r="E68" s="10"/>
      <c r="F68" s="10"/>
      <c r="G68" s="10"/>
      <c r="H68" s="13" t="s">
        <v>127</v>
      </c>
      <c r="I68" s="10"/>
      <c r="K68" s="10"/>
    </row>
    <row r="69" spans="2:38" ht="17.25">
      <c r="B69" s="92"/>
      <c r="C69" s="93"/>
      <c r="D69" s="9"/>
      <c r="E69" s="9"/>
      <c r="F69" s="9"/>
      <c r="G69" s="9"/>
      <c r="H69" s="9"/>
      <c r="I69" s="114"/>
      <c r="K69" s="92"/>
      <c r="L69" s="93"/>
      <c r="M69" s="9"/>
      <c r="N69" s="9"/>
      <c r="P69" s="134"/>
      <c r="Q69" s="128"/>
      <c r="R69" s="128"/>
      <c r="S69" s="128"/>
      <c r="T69" s="128"/>
      <c r="U69" s="128"/>
      <c r="V69" s="128"/>
      <c r="W69" s="128"/>
      <c r="X69" s="128"/>
      <c r="Y69" s="128"/>
      <c r="Z69" s="135"/>
      <c r="AB69" s="134"/>
      <c r="AC69" s="128"/>
      <c r="AD69" s="128"/>
      <c r="AE69" s="128"/>
      <c r="AF69" s="128"/>
      <c r="AG69" s="128"/>
      <c r="AH69" s="128"/>
      <c r="AI69" s="128"/>
      <c r="AJ69" s="128"/>
      <c r="AK69" s="128"/>
      <c r="AL69" s="135"/>
    </row>
    <row r="70" spans="2:38" ht="17.25">
      <c r="B70" s="115" t="s">
        <v>87</v>
      </c>
      <c r="C70" s="116" t="s">
        <v>65</v>
      </c>
      <c r="D70" s="11" t="s">
        <v>66</v>
      </c>
      <c r="E70" s="11" t="s">
        <v>67</v>
      </c>
      <c r="F70" s="11" t="s">
        <v>68</v>
      </c>
      <c r="G70" s="11" t="s">
        <v>69</v>
      </c>
      <c r="H70" s="12" t="s">
        <v>70</v>
      </c>
      <c r="I70" s="98" t="s">
        <v>97</v>
      </c>
      <c r="K70" s="115" t="s">
        <v>87</v>
      </c>
      <c r="L70" s="142" t="s">
        <v>156</v>
      </c>
      <c r="M70" s="143" t="s">
        <v>157</v>
      </c>
      <c r="N70" s="12" t="s">
        <v>69</v>
      </c>
      <c r="P70" s="136"/>
      <c r="Q70" s="129" t="s">
        <v>138</v>
      </c>
      <c r="R70" s="129" t="s">
        <v>140</v>
      </c>
      <c r="S70" s="129" t="s">
        <v>112</v>
      </c>
      <c r="T70" s="129" t="s">
        <v>143</v>
      </c>
      <c r="U70" s="129" t="s">
        <v>145</v>
      </c>
      <c r="V70" s="129" t="s">
        <v>147</v>
      </c>
      <c r="W70" s="129" t="s">
        <v>148</v>
      </c>
      <c r="X70" s="129" t="s">
        <v>150</v>
      </c>
      <c r="Y70" s="129" t="s">
        <v>152</v>
      </c>
      <c r="Z70" s="130" t="s">
        <v>154</v>
      </c>
      <c r="AB70" s="136"/>
      <c r="AC70" s="129" t="s">
        <v>138</v>
      </c>
      <c r="AD70" s="129" t="s">
        <v>140</v>
      </c>
      <c r="AE70" s="129" t="s">
        <v>112</v>
      </c>
      <c r="AF70" s="129" t="s">
        <v>143</v>
      </c>
      <c r="AG70" s="129" t="s">
        <v>145</v>
      </c>
      <c r="AH70" s="129" t="s">
        <v>147</v>
      </c>
      <c r="AI70" s="129" t="s">
        <v>148</v>
      </c>
      <c r="AJ70" s="129" t="s">
        <v>150</v>
      </c>
      <c r="AK70" s="129" t="s">
        <v>152</v>
      </c>
      <c r="AL70" s="130" t="s">
        <v>154</v>
      </c>
    </row>
    <row r="71" spans="2:38" ht="17.25">
      <c r="B71" s="117"/>
      <c r="C71" s="116" t="s">
        <v>0</v>
      </c>
      <c r="D71" s="11"/>
      <c r="E71" s="11"/>
      <c r="F71" s="11"/>
      <c r="G71" s="12"/>
      <c r="H71" s="12" t="s">
        <v>74</v>
      </c>
      <c r="I71" s="118"/>
      <c r="K71" s="117"/>
      <c r="L71" s="96" t="s">
        <v>0</v>
      </c>
      <c r="M71" s="12"/>
      <c r="N71" s="12"/>
      <c r="P71" s="137"/>
      <c r="Q71" s="129" t="s">
        <v>0</v>
      </c>
      <c r="R71" s="129"/>
      <c r="S71" s="129"/>
      <c r="T71" s="129"/>
      <c r="U71" s="129"/>
      <c r="V71" s="129"/>
      <c r="W71" s="129"/>
      <c r="X71" s="129"/>
      <c r="Y71" s="129"/>
      <c r="Z71" s="130"/>
      <c r="AB71" s="137"/>
      <c r="AC71" s="129" t="s">
        <v>0</v>
      </c>
      <c r="AD71" s="129"/>
      <c r="AE71" s="129"/>
      <c r="AF71" s="129"/>
      <c r="AG71" s="129"/>
      <c r="AH71" s="129"/>
      <c r="AI71" s="129"/>
      <c r="AJ71" s="129"/>
      <c r="AK71" s="129"/>
      <c r="AL71" s="130"/>
    </row>
    <row r="72" spans="2:38" ht="18" thickBot="1">
      <c r="B72" s="100"/>
      <c r="C72" s="101"/>
      <c r="D72" s="102"/>
      <c r="E72" s="102"/>
      <c r="F72" s="102"/>
      <c r="G72" s="103"/>
      <c r="H72" s="102"/>
      <c r="I72" s="104"/>
      <c r="K72" s="100"/>
      <c r="L72" s="101"/>
      <c r="M72" s="102"/>
      <c r="N72" s="102"/>
      <c r="P72" s="138"/>
      <c r="Q72" s="131"/>
      <c r="R72" s="131"/>
      <c r="S72" s="131"/>
      <c r="T72" s="131"/>
      <c r="U72" s="132"/>
      <c r="V72" s="131"/>
      <c r="W72" s="131"/>
      <c r="X72" s="131"/>
      <c r="Y72" s="131"/>
      <c r="Z72" s="133"/>
      <c r="AB72" s="138"/>
      <c r="AC72" s="131"/>
      <c r="AD72" s="131"/>
      <c r="AE72" s="131"/>
      <c r="AF72" s="131"/>
      <c r="AG72" s="132"/>
      <c r="AH72" s="131"/>
      <c r="AI72" s="131"/>
      <c r="AJ72" s="131"/>
      <c r="AK72" s="131"/>
      <c r="AL72" s="133"/>
    </row>
    <row r="73" spans="2:38" ht="17.25">
      <c r="B73" s="105" t="s">
        <v>114</v>
      </c>
      <c r="C73" s="106">
        <f>+'H7'!C28</f>
        <v>7420</v>
      </c>
      <c r="D73" s="15">
        <f>+'H7'!E28</f>
        <v>2125</v>
      </c>
      <c r="E73" s="15">
        <f>+'H7'!F28</f>
        <v>1978</v>
      </c>
      <c r="F73" s="15">
        <f>+'H7'!G28</f>
        <v>1793</v>
      </c>
      <c r="G73" s="15">
        <f>+'H7'!H28</f>
        <v>5218</v>
      </c>
      <c r="H73" s="15">
        <f>+'H7'!D28</f>
        <v>60467</v>
      </c>
      <c r="I73" s="107">
        <f aca="true" t="shared" si="17" ref="I73:I82">SUM(C73,D73,E73,F73,G73,H73)</f>
        <v>79001</v>
      </c>
      <c r="K73" s="105" t="s">
        <v>114</v>
      </c>
      <c r="L73" s="106">
        <f>+C73+H73</f>
        <v>67887</v>
      </c>
      <c r="M73" s="15">
        <f>+E73+F73</f>
        <v>3771</v>
      </c>
      <c r="N73" s="15">
        <f>+I73-L73-M73</f>
        <v>7343</v>
      </c>
      <c r="P73" s="139" t="s">
        <v>132</v>
      </c>
      <c r="Q73" s="144">
        <v>100</v>
      </c>
      <c r="R73" s="144">
        <f>+ROUND(C74/$C73*100,1)</f>
        <v>97.2</v>
      </c>
      <c r="S73" s="144">
        <f>+ROUND(C75/$C73*100,1)</f>
        <v>93.5</v>
      </c>
      <c r="T73" s="144">
        <f>+ROUND(C76/$C73*100,1)</f>
        <v>91.2</v>
      </c>
      <c r="U73" s="144">
        <f>+ROUND(C77/$C73*100,1)</f>
        <v>90.1</v>
      </c>
      <c r="V73" s="144">
        <f>+ROUND(C78/$C73*100,1)</f>
        <v>89.8</v>
      </c>
      <c r="W73" s="144">
        <f>+ROUND(C79/$C73*100,1)</f>
        <v>88.5</v>
      </c>
      <c r="X73" s="144">
        <f>+ROUND(C80/$C73*100,1)</f>
        <v>87.7</v>
      </c>
      <c r="Y73" s="144">
        <f>+ROUND(C81/$C73*100,1)</f>
        <v>87.4</v>
      </c>
      <c r="Z73" s="145">
        <f>+ROUND(C82/$C73*100,1)</f>
        <v>86.9</v>
      </c>
      <c r="AB73" s="150" t="s">
        <v>155</v>
      </c>
      <c r="AC73" s="144">
        <v>100</v>
      </c>
      <c r="AD73" s="144">
        <f>+ROUND(L74/$L73*100,1)</f>
        <v>99.5</v>
      </c>
      <c r="AE73" s="144">
        <f>+ROUND(L75/$L73*100,1)</f>
        <v>99.3</v>
      </c>
      <c r="AF73" s="144">
        <f>+ROUND(L76/$L73*100,1)</f>
        <v>99</v>
      </c>
      <c r="AG73" s="144">
        <f>+ROUND(L77/$L73*100,1)</f>
        <v>98.8</v>
      </c>
      <c r="AH73" s="144">
        <f>+ROUND(L78/$L73*100,1)</f>
        <v>98.7</v>
      </c>
      <c r="AI73" s="144">
        <f>+ROUND(L79/$L73*100,1)</f>
        <v>98.6</v>
      </c>
      <c r="AJ73" s="144">
        <f>+ROUND(L80/$L73*100,1)</f>
        <v>98.6</v>
      </c>
      <c r="AK73" s="144">
        <f>+ROUND(L81/$L73*100,1)</f>
        <v>98.5</v>
      </c>
      <c r="AL73" s="145">
        <f>+ROUND(L82/$L73*100,1)</f>
        <v>98.5</v>
      </c>
    </row>
    <row r="74" spans="2:38" ht="17.25">
      <c r="B74" s="108" t="s">
        <v>115</v>
      </c>
      <c r="C74" s="109">
        <f>+'H8'!C28</f>
        <v>7210</v>
      </c>
      <c r="D74" s="16">
        <f>+'H8'!E28</f>
        <v>2138</v>
      </c>
      <c r="E74" s="16">
        <f>+'H8'!F28</f>
        <v>2001</v>
      </c>
      <c r="F74" s="16">
        <f>+'H8'!G28</f>
        <v>1820</v>
      </c>
      <c r="G74" s="16">
        <f>+'H8'!H28</f>
        <v>5483</v>
      </c>
      <c r="H74" s="16">
        <f>+'H8'!D28</f>
        <v>60349</v>
      </c>
      <c r="I74" s="110">
        <f t="shared" si="17"/>
        <v>79001</v>
      </c>
      <c r="K74" s="108" t="s">
        <v>115</v>
      </c>
      <c r="L74" s="109">
        <f aca="true" t="shared" si="18" ref="L74:L82">+C74+H74</f>
        <v>67559</v>
      </c>
      <c r="M74" s="16">
        <f aca="true" t="shared" si="19" ref="M74:M82">+E74+F74</f>
        <v>3821</v>
      </c>
      <c r="N74" s="16">
        <f aca="true" t="shared" si="20" ref="N74:N82">+I74-L74-M74</f>
        <v>7621</v>
      </c>
      <c r="P74" s="140" t="s">
        <v>131</v>
      </c>
      <c r="Q74" s="146">
        <v>100</v>
      </c>
      <c r="R74" s="146">
        <f>+ROUND(H74/$H73*100,1)</f>
        <v>99.8</v>
      </c>
      <c r="S74" s="146">
        <f>+ROUND(H75/$H73*100,1)</f>
        <v>100</v>
      </c>
      <c r="T74" s="146">
        <f>+ROUND(H76/$H73*100,1)</f>
        <v>100</v>
      </c>
      <c r="U74" s="146">
        <f>+ROUND(H77/$H73*100,1)</f>
        <v>99.9</v>
      </c>
      <c r="V74" s="146">
        <f>+ROUND(H78/$H73*100,1)</f>
        <v>99.8</v>
      </c>
      <c r="W74" s="146">
        <f>+ROUND(H79/$H73*100,1)</f>
        <v>99.9</v>
      </c>
      <c r="X74" s="146">
        <f>+ROUND(H80/$H73*100,1)</f>
        <v>99.9</v>
      </c>
      <c r="Y74" s="146">
        <f>+ROUND(H81/$H73*100,1)</f>
        <v>99.9</v>
      </c>
      <c r="Z74" s="147">
        <f>+ROUND(H82/$H73*100,1)</f>
        <v>99.9</v>
      </c>
      <c r="AB74" s="151" t="s">
        <v>157</v>
      </c>
      <c r="AC74" s="146">
        <v>100</v>
      </c>
      <c r="AD74" s="146">
        <f>+ROUND(M74/$M73*100,1)</f>
        <v>101.3</v>
      </c>
      <c r="AE74" s="146">
        <f>+ROUND(M75/$M73*100,1)</f>
        <v>102.4</v>
      </c>
      <c r="AF74" s="146">
        <f>+ROUND(M76/$M73*100,1)</f>
        <v>104</v>
      </c>
      <c r="AG74" s="146">
        <f>+ROUND(M77/$M73*100,1)</f>
        <v>105.4</v>
      </c>
      <c r="AH74" s="146">
        <f>+ROUND(M78/$M73*100,1)</f>
        <v>107.2</v>
      </c>
      <c r="AI74" s="146">
        <f>+ROUND(M79/$M73*100,1)</f>
        <v>108</v>
      </c>
      <c r="AJ74" s="146">
        <f>+ROUND(M80/$M73*100,1)</f>
        <v>109.2</v>
      </c>
      <c r="AK74" s="146">
        <f>+ROUND(M81/$M73*100,1)</f>
        <v>110.1</v>
      </c>
      <c r="AL74" s="147">
        <f>+ROUND(M82/$M73*100,1)</f>
        <v>109.6</v>
      </c>
    </row>
    <row r="75" spans="2:38" ht="18" thickBot="1">
      <c r="B75" s="108" t="s">
        <v>116</v>
      </c>
      <c r="C75" s="109">
        <f>+'H9'!C28</f>
        <v>6936</v>
      </c>
      <c r="D75" s="16">
        <f>+'H9'!E28</f>
        <v>2130</v>
      </c>
      <c r="E75" s="16">
        <f>+'H9'!F28</f>
        <v>2009</v>
      </c>
      <c r="F75" s="16">
        <f>+'H9'!G28</f>
        <v>1852</v>
      </c>
      <c r="G75" s="16">
        <f>+'H9'!H28</f>
        <v>5605</v>
      </c>
      <c r="H75" s="16">
        <f>+'H9'!D28</f>
        <v>60469</v>
      </c>
      <c r="I75" s="110">
        <f t="shared" si="17"/>
        <v>79001</v>
      </c>
      <c r="K75" s="108" t="s">
        <v>116</v>
      </c>
      <c r="L75" s="109">
        <f t="shared" si="18"/>
        <v>67405</v>
      </c>
      <c r="M75" s="16">
        <f t="shared" si="19"/>
        <v>3861</v>
      </c>
      <c r="N75" s="16">
        <f t="shared" si="20"/>
        <v>7735</v>
      </c>
      <c r="P75" s="140" t="s">
        <v>133</v>
      </c>
      <c r="Q75" s="146">
        <v>100</v>
      </c>
      <c r="R75" s="146">
        <f>+ROUND(D74/$D73*100,1)</f>
        <v>100.6</v>
      </c>
      <c r="S75" s="146">
        <f>+ROUND(D75/$D73*100,1)</f>
        <v>100.2</v>
      </c>
      <c r="T75" s="146">
        <f>+ROUND(D76/$D73*100,1)</f>
        <v>100</v>
      </c>
      <c r="U75" s="146">
        <f>+ROUND(D77/$D73*100,1)</f>
        <v>104.4</v>
      </c>
      <c r="V75" s="146">
        <f>+ROUND(D78/$D73*100,1)</f>
        <v>105</v>
      </c>
      <c r="W75" s="146">
        <f>+ROUND(D79/$D73*100,1)</f>
        <v>105.6</v>
      </c>
      <c r="X75" s="146">
        <f>+ROUND(D80/$D73*100,1)</f>
        <v>106.1</v>
      </c>
      <c r="Y75" s="146">
        <f>+ROUND(D81/$D73*100,1)</f>
        <v>106.2</v>
      </c>
      <c r="Z75" s="147">
        <f>+ROUND(D82/$D73*100,1)</f>
        <v>105.8</v>
      </c>
      <c r="AB75" s="141" t="s">
        <v>136</v>
      </c>
      <c r="AC75" s="148">
        <v>100</v>
      </c>
      <c r="AD75" s="148">
        <f>+ROUND(N74/$N73*100,1)</f>
        <v>103.8</v>
      </c>
      <c r="AE75" s="148">
        <f>+ROUND(N75/$N73*100,1)</f>
        <v>105.3</v>
      </c>
      <c r="AF75" s="148">
        <f>+ROUND(N76/$N73*100,1)</f>
        <v>107.3</v>
      </c>
      <c r="AG75" s="148">
        <f>+ROUND(N77/$N73*100,1)</f>
        <v>107.9</v>
      </c>
      <c r="AH75" s="148">
        <f>+ROUND(N78/$N73*100,1)</f>
        <v>108</v>
      </c>
      <c r="AI75" s="148">
        <f>+ROUND(N79/$N73*100,1)</f>
        <v>108.5</v>
      </c>
      <c r="AJ75" s="148">
        <f>+ROUND(N80/$N73*100,1)</f>
        <v>108.7</v>
      </c>
      <c r="AK75" s="148">
        <f>+ROUND(N81/$N73*100,1)</f>
        <v>108.5</v>
      </c>
      <c r="AL75" s="149">
        <f>+ROUND(N82/$N73*100,1)</f>
        <v>108.9</v>
      </c>
    </row>
    <row r="76" spans="2:26" ht="17.25">
      <c r="B76" s="108" t="s">
        <v>117</v>
      </c>
      <c r="C76" s="109">
        <f>+'H10'!C28</f>
        <v>6766</v>
      </c>
      <c r="D76" s="16">
        <f>+'H10'!E28</f>
        <v>2124</v>
      </c>
      <c r="E76" s="16">
        <f>+'H10'!F28</f>
        <v>2046</v>
      </c>
      <c r="F76" s="16">
        <f>+'H10'!G28</f>
        <v>1876</v>
      </c>
      <c r="G76" s="16">
        <f>+'H10'!H28</f>
        <v>5752</v>
      </c>
      <c r="H76" s="16">
        <f>+'H10'!D28</f>
        <v>60437</v>
      </c>
      <c r="I76" s="110">
        <f t="shared" si="17"/>
        <v>79001</v>
      </c>
      <c r="K76" s="108" t="s">
        <v>117</v>
      </c>
      <c r="L76" s="109">
        <f t="shared" si="18"/>
        <v>67203</v>
      </c>
      <c r="M76" s="16">
        <f t="shared" si="19"/>
        <v>3922</v>
      </c>
      <c r="N76" s="16">
        <f t="shared" si="20"/>
        <v>7876</v>
      </c>
      <c r="P76" s="140" t="s">
        <v>134</v>
      </c>
      <c r="Q76" s="146">
        <v>100</v>
      </c>
      <c r="R76" s="146">
        <f>+ROUND(E74/$E73*100,1)</f>
        <v>101.2</v>
      </c>
      <c r="S76" s="146">
        <f>+ROUND(E75/$E73*100,1)</f>
        <v>101.6</v>
      </c>
      <c r="T76" s="146">
        <f>+ROUND(E76/$E73*100,1)</f>
        <v>103.4</v>
      </c>
      <c r="U76" s="146">
        <f>+ROUND(E77/$E73*100,1)</f>
        <v>104.5</v>
      </c>
      <c r="V76" s="146">
        <f>+ROUND(E78/$E73*100,1)</f>
        <v>107.5</v>
      </c>
      <c r="W76" s="146">
        <f>+ROUND(E79/$E73*100,1)</f>
        <v>107.7</v>
      </c>
      <c r="X76" s="146">
        <f>+ROUND(E80/$E73*100,1)</f>
        <v>108.6</v>
      </c>
      <c r="Y76" s="146">
        <f>+ROUND(E81/$E73*100,1)</f>
        <v>110.3</v>
      </c>
      <c r="Z76" s="147">
        <f>+ROUND(E82/$E73*100,1)</f>
        <v>107.8</v>
      </c>
    </row>
    <row r="77" spans="2:26" ht="17.25">
      <c r="B77" s="108" t="s">
        <v>118</v>
      </c>
      <c r="C77" s="109">
        <f>+'H11'!C28</f>
        <v>6687</v>
      </c>
      <c r="D77" s="16">
        <f>+'H11'!E28</f>
        <v>2219</v>
      </c>
      <c r="E77" s="16">
        <f>+'H11'!F28</f>
        <v>2067</v>
      </c>
      <c r="F77" s="16">
        <f>+'H11'!G28</f>
        <v>1908</v>
      </c>
      <c r="G77" s="16">
        <f>+'H11'!H28</f>
        <v>5707</v>
      </c>
      <c r="H77" s="16">
        <f>+'H11'!D28</f>
        <v>60414</v>
      </c>
      <c r="I77" s="110">
        <f t="shared" si="17"/>
        <v>79002</v>
      </c>
      <c r="K77" s="108" t="s">
        <v>118</v>
      </c>
      <c r="L77" s="109">
        <f t="shared" si="18"/>
        <v>67101</v>
      </c>
      <c r="M77" s="16">
        <f t="shared" si="19"/>
        <v>3975</v>
      </c>
      <c r="N77" s="16">
        <f t="shared" si="20"/>
        <v>7926</v>
      </c>
      <c r="P77" s="140" t="s">
        <v>135</v>
      </c>
      <c r="Q77" s="146">
        <v>100</v>
      </c>
      <c r="R77" s="146">
        <f>+ROUND(F74/$F73*100,1)</f>
        <v>101.5</v>
      </c>
      <c r="S77" s="146">
        <f>+ROUND(F75/$F73*100,1)</f>
        <v>103.3</v>
      </c>
      <c r="T77" s="146">
        <f>+ROUND(F76/$F73*100,1)</f>
        <v>104.6</v>
      </c>
      <c r="U77" s="146">
        <f>+ROUND(F77/$F73*100,1)</f>
        <v>106.4</v>
      </c>
      <c r="V77" s="146">
        <f>+ROUND(F78/$F73*100,1)</f>
        <v>106.8</v>
      </c>
      <c r="W77" s="146">
        <f>+ROUND(F79/$F73*100,1)</f>
        <v>108.2</v>
      </c>
      <c r="X77" s="146">
        <f>+ROUND(F80/$F73*100,1)</f>
        <v>109.9</v>
      </c>
      <c r="Y77" s="146">
        <f>+ROUND(F81/$F73*100,1)</f>
        <v>109.9</v>
      </c>
      <c r="Z77" s="147">
        <f>+ROUND(F82/$F73*100,1)</f>
        <v>111.5</v>
      </c>
    </row>
    <row r="78" spans="2:26" ht="18" thickBot="1">
      <c r="B78" s="108" t="s">
        <v>119</v>
      </c>
      <c r="C78" s="109">
        <f>+'H12'!C28</f>
        <v>6664</v>
      </c>
      <c r="D78" s="16">
        <f>+'H12'!E28</f>
        <v>2232.2158400000003</v>
      </c>
      <c r="E78" s="16">
        <f>+'H12'!F28</f>
        <v>2127</v>
      </c>
      <c r="F78" s="16">
        <f>+'H12'!G28</f>
        <v>1915</v>
      </c>
      <c r="G78" s="16">
        <f>+'H12'!H28</f>
        <v>5698.29416</v>
      </c>
      <c r="H78" s="16">
        <f>+'H12'!D28</f>
        <v>60365.49</v>
      </c>
      <c r="I78" s="110">
        <f t="shared" si="17"/>
        <v>79002</v>
      </c>
      <c r="K78" s="108" t="s">
        <v>119</v>
      </c>
      <c r="L78" s="109">
        <f t="shared" si="18"/>
        <v>67029.48999999999</v>
      </c>
      <c r="M78" s="16">
        <f t="shared" si="19"/>
        <v>4042</v>
      </c>
      <c r="N78" s="16">
        <f t="shared" si="20"/>
        <v>7930.510000000009</v>
      </c>
      <c r="P78" s="141" t="s">
        <v>136</v>
      </c>
      <c r="Q78" s="148">
        <v>100</v>
      </c>
      <c r="R78" s="148">
        <f>+ROUND(G74/$G73*100,1)</f>
        <v>105.1</v>
      </c>
      <c r="S78" s="148">
        <f>+ROUND(G75/$G73*100,1)</f>
        <v>107.4</v>
      </c>
      <c r="T78" s="148">
        <f>+ROUND(G76/$G73*100,1)</f>
        <v>110.2</v>
      </c>
      <c r="U78" s="148">
        <f>+ROUND(G77/$G73*100,1)</f>
        <v>109.4</v>
      </c>
      <c r="V78" s="148">
        <f>+ROUND(G78/$G73*100,1)</f>
        <v>109.2</v>
      </c>
      <c r="W78" s="148">
        <f>+ROUND(G79/$G73*100,1)</f>
        <v>109.7</v>
      </c>
      <c r="X78" s="148">
        <f>+ROUND(G80/$G73*100,1)</f>
        <v>109.7</v>
      </c>
      <c r="Y78" s="148">
        <f>+ROUND(G81/$G73*100,1)</f>
        <v>109.5</v>
      </c>
      <c r="Z78" s="149">
        <f>+ROUND(G82/$G73*100,1)</f>
        <v>110.1</v>
      </c>
    </row>
    <row r="79" spans="2:14" ht="17.25">
      <c r="B79" s="108" t="s">
        <v>120</v>
      </c>
      <c r="C79" s="109">
        <f>+'H13'!C28</f>
        <v>6566</v>
      </c>
      <c r="D79" s="16">
        <f>+'H13'!E28</f>
        <v>2244.98084</v>
      </c>
      <c r="E79" s="16">
        <f>+'H13'!F28</f>
        <v>2131</v>
      </c>
      <c r="F79" s="16">
        <f>+'H13'!G28</f>
        <v>1940</v>
      </c>
      <c r="G79" s="16">
        <f>+'H13'!H28</f>
        <v>5722.529160000003</v>
      </c>
      <c r="H79" s="16">
        <f>+'H13'!D28</f>
        <v>60397.49</v>
      </c>
      <c r="I79" s="110">
        <f t="shared" si="17"/>
        <v>79002</v>
      </c>
      <c r="K79" s="108" t="s">
        <v>120</v>
      </c>
      <c r="L79" s="109">
        <f t="shared" si="18"/>
        <v>66963.48999999999</v>
      </c>
      <c r="M79" s="16">
        <f t="shared" si="19"/>
        <v>4071</v>
      </c>
      <c r="N79" s="16">
        <f t="shared" si="20"/>
        <v>7967.510000000009</v>
      </c>
    </row>
    <row r="80" spans="2:14" ht="17.25">
      <c r="B80" s="108" t="s">
        <v>121</v>
      </c>
      <c r="C80" s="109">
        <f>+'H14'!C28</f>
        <v>6509</v>
      </c>
      <c r="D80" s="16">
        <f>+'H14'!E28</f>
        <v>2255.5052800000003</v>
      </c>
      <c r="E80" s="16">
        <f>+'H14'!F28</f>
        <v>2149</v>
      </c>
      <c r="F80" s="16">
        <f>+'H14'!G28</f>
        <v>1970</v>
      </c>
      <c r="G80" s="16">
        <f>+'H14'!H28</f>
        <v>5722.694720000003</v>
      </c>
      <c r="H80" s="16">
        <f>+'H14'!D28</f>
        <v>60395.8</v>
      </c>
      <c r="I80" s="110">
        <f t="shared" si="17"/>
        <v>79002</v>
      </c>
      <c r="K80" s="108" t="s">
        <v>121</v>
      </c>
      <c r="L80" s="109">
        <f t="shared" si="18"/>
        <v>66904.8</v>
      </c>
      <c r="M80" s="16">
        <f t="shared" si="19"/>
        <v>4119</v>
      </c>
      <c r="N80" s="16">
        <f t="shared" si="20"/>
        <v>7978.199999999997</v>
      </c>
    </row>
    <row r="81" spans="2:14" ht="17.25">
      <c r="B81" s="108" t="s">
        <v>122</v>
      </c>
      <c r="C81" s="109">
        <f>+'H15'!C28</f>
        <v>6486</v>
      </c>
      <c r="D81" s="16">
        <f>+'H15'!E28</f>
        <v>2255.9168799999998</v>
      </c>
      <c r="E81" s="16">
        <f>+'H15'!F28</f>
        <v>2181</v>
      </c>
      <c r="F81" s="16">
        <f>+'H15'!G28</f>
        <v>1970</v>
      </c>
      <c r="G81" s="16">
        <f>+'H15'!H28</f>
        <v>5713.283120000002</v>
      </c>
      <c r="H81" s="16">
        <f>+'H15'!D28</f>
        <v>60395.8</v>
      </c>
      <c r="I81" s="110">
        <f t="shared" si="17"/>
        <v>79002</v>
      </c>
      <c r="K81" s="108" t="s">
        <v>122</v>
      </c>
      <c r="L81" s="109">
        <f t="shared" si="18"/>
        <v>66881.8</v>
      </c>
      <c r="M81" s="16">
        <f t="shared" si="19"/>
        <v>4151</v>
      </c>
      <c r="N81" s="16">
        <f t="shared" si="20"/>
        <v>7969.199999999997</v>
      </c>
    </row>
    <row r="82" spans="2:14" ht="18" thickBot="1">
      <c r="B82" s="111" t="s">
        <v>123</v>
      </c>
      <c r="C82" s="112">
        <f>+'H16'!C28</f>
        <v>6447</v>
      </c>
      <c r="D82" s="14">
        <f>+'H16'!E28</f>
        <v>2249.1579</v>
      </c>
      <c r="E82" s="14">
        <f>+'H16'!F28</f>
        <v>2132.8749</v>
      </c>
      <c r="F82" s="14">
        <f>+'H16'!G28</f>
        <v>1999</v>
      </c>
      <c r="G82" s="14">
        <f>+'H16'!H28</f>
        <v>5744.337200000001</v>
      </c>
      <c r="H82" s="14">
        <f>+'H16'!D28</f>
        <v>60429.630000000005</v>
      </c>
      <c r="I82" s="113">
        <f t="shared" si="17"/>
        <v>79002</v>
      </c>
      <c r="K82" s="111" t="s">
        <v>123</v>
      </c>
      <c r="L82" s="112">
        <f t="shared" si="18"/>
        <v>66876.63</v>
      </c>
      <c r="M82" s="14">
        <f t="shared" si="19"/>
        <v>4131.8749</v>
      </c>
      <c r="N82" s="14">
        <f t="shared" si="20"/>
        <v>7993.495099999996</v>
      </c>
    </row>
    <row r="83" spans="2:11" ht="18" thickBot="1">
      <c r="B83" s="10"/>
      <c r="C83" s="10"/>
      <c r="D83" s="10"/>
      <c r="E83" s="10"/>
      <c r="F83" s="10"/>
      <c r="G83" s="10"/>
      <c r="H83" s="10"/>
      <c r="I83" s="10"/>
      <c r="K83" s="10"/>
    </row>
    <row r="84" spans="2:38" ht="17.25">
      <c r="B84" s="92"/>
      <c r="C84" s="93"/>
      <c r="D84" s="9"/>
      <c r="E84" s="9"/>
      <c r="F84" s="9"/>
      <c r="G84" s="9"/>
      <c r="H84" s="9"/>
      <c r="I84" s="114"/>
      <c r="K84" s="92"/>
      <c r="L84" s="93"/>
      <c r="M84" s="9"/>
      <c r="N84" s="9"/>
      <c r="P84" s="134"/>
      <c r="Q84" s="128"/>
      <c r="R84" s="128"/>
      <c r="S84" s="128"/>
      <c r="T84" s="128"/>
      <c r="U84" s="128"/>
      <c r="V84" s="128"/>
      <c r="W84" s="128"/>
      <c r="X84" s="128"/>
      <c r="Y84" s="128"/>
      <c r="Z84" s="135"/>
      <c r="AB84" s="134"/>
      <c r="AC84" s="128"/>
      <c r="AD84" s="128"/>
      <c r="AE84" s="128"/>
      <c r="AF84" s="128"/>
      <c r="AG84" s="128"/>
      <c r="AH84" s="128"/>
      <c r="AI84" s="128"/>
      <c r="AJ84" s="128"/>
      <c r="AK84" s="128"/>
      <c r="AL84" s="135"/>
    </row>
    <row r="85" spans="2:38" ht="17.25">
      <c r="B85" s="115" t="s">
        <v>90</v>
      </c>
      <c r="C85" s="116" t="s">
        <v>65</v>
      </c>
      <c r="D85" s="11" t="s">
        <v>66</v>
      </c>
      <c r="E85" s="11" t="s">
        <v>67</v>
      </c>
      <c r="F85" s="11" t="s">
        <v>68</v>
      </c>
      <c r="G85" s="11" t="s">
        <v>69</v>
      </c>
      <c r="H85" s="12" t="s">
        <v>70</v>
      </c>
      <c r="I85" s="98" t="s">
        <v>97</v>
      </c>
      <c r="K85" s="115" t="s">
        <v>90</v>
      </c>
      <c r="L85" s="142" t="s">
        <v>156</v>
      </c>
      <c r="M85" s="143" t="s">
        <v>157</v>
      </c>
      <c r="N85" s="12" t="s">
        <v>69</v>
      </c>
      <c r="P85" s="136"/>
      <c r="Q85" s="129" t="s">
        <v>138</v>
      </c>
      <c r="R85" s="129" t="s">
        <v>140</v>
      </c>
      <c r="S85" s="129" t="s">
        <v>112</v>
      </c>
      <c r="T85" s="129" t="s">
        <v>143</v>
      </c>
      <c r="U85" s="129" t="s">
        <v>145</v>
      </c>
      <c r="V85" s="129" t="s">
        <v>147</v>
      </c>
      <c r="W85" s="129" t="s">
        <v>148</v>
      </c>
      <c r="X85" s="129" t="s">
        <v>150</v>
      </c>
      <c r="Y85" s="129" t="s">
        <v>152</v>
      </c>
      <c r="Z85" s="130" t="s">
        <v>154</v>
      </c>
      <c r="AB85" s="136"/>
      <c r="AC85" s="129" t="s">
        <v>138</v>
      </c>
      <c r="AD85" s="129" t="s">
        <v>140</v>
      </c>
      <c r="AE85" s="129" t="s">
        <v>112</v>
      </c>
      <c r="AF85" s="129" t="s">
        <v>143</v>
      </c>
      <c r="AG85" s="129" t="s">
        <v>145</v>
      </c>
      <c r="AH85" s="129" t="s">
        <v>147</v>
      </c>
      <c r="AI85" s="129" t="s">
        <v>148</v>
      </c>
      <c r="AJ85" s="129" t="s">
        <v>150</v>
      </c>
      <c r="AK85" s="129" t="s">
        <v>152</v>
      </c>
      <c r="AL85" s="130" t="s">
        <v>154</v>
      </c>
    </row>
    <row r="86" spans="2:38" ht="17.25">
      <c r="B86" s="117"/>
      <c r="C86" s="116" t="s">
        <v>0</v>
      </c>
      <c r="D86" s="11"/>
      <c r="E86" s="11"/>
      <c r="F86" s="11"/>
      <c r="G86" s="12"/>
      <c r="H86" s="12" t="s">
        <v>74</v>
      </c>
      <c r="I86" s="118"/>
      <c r="K86" s="117"/>
      <c r="L86" s="96" t="s">
        <v>0</v>
      </c>
      <c r="M86" s="12"/>
      <c r="N86" s="12"/>
      <c r="P86" s="137"/>
      <c r="Q86" s="129" t="s">
        <v>0</v>
      </c>
      <c r="R86" s="129"/>
      <c r="S86" s="129"/>
      <c r="T86" s="129"/>
      <c r="U86" s="129"/>
      <c r="V86" s="129"/>
      <c r="W86" s="129"/>
      <c r="X86" s="129"/>
      <c r="Y86" s="129"/>
      <c r="Z86" s="130"/>
      <c r="AB86" s="137"/>
      <c r="AC86" s="129" t="s">
        <v>0</v>
      </c>
      <c r="AD86" s="129"/>
      <c r="AE86" s="129"/>
      <c r="AF86" s="129"/>
      <c r="AG86" s="129"/>
      <c r="AH86" s="129"/>
      <c r="AI86" s="129"/>
      <c r="AJ86" s="129"/>
      <c r="AK86" s="129"/>
      <c r="AL86" s="130"/>
    </row>
    <row r="87" spans="2:38" ht="18" thickBot="1">
      <c r="B87" s="100"/>
      <c r="C87" s="101"/>
      <c r="D87" s="102"/>
      <c r="E87" s="102"/>
      <c r="F87" s="102"/>
      <c r="G87" s="103"/>
      <c r="H87" s="102"/>
      <c r="I87" s="104"/>
      <c r="K87" s="100"/>
      <c r="L87" s="101"/>
      <c r="M87" s="102"/>
      <c r="N87" s="102"/>
      <c r="P87" s="138"/>
      <c r="Q87" s="131"/>
      <c r="R87" s="131"/>
      <c r="S87" s="131"/>
      <c r="T87" s="131"/>
      <c r="U87" s="132"/>
      <c r="V87" s="131"/>
      <c r="W87" s="131"/>
      <c r="X87" s="131"/>
      <c r="Y87" s="131"/>
      <c r="Z87" s="133"/>
      <c r="AB87" s="138"/>
      <c r="AC87" s="131"/>
      <c r="AD87" s="131"/>
      <c r="AE87" s="131"/>
      <c r="AF87" s="131"/>
      <c r="AG87" s="132"/>
      <c r="AH87" s="131"/>
      <c r="AI87" s="131"/>
      <c r="AJ87" s="131"/>
      <c r="AK87" s="131"/>
      <c r="AL87" s="133"/>
    </row>
    <row r="88" spans="2:38" ht="17.25">
      <c r="B88" s="105" t="s">
        <v>114</v>
      </c>
      <c r="C88" s="106">
        <f>+'H7'!C34</f>
        <v>1587</v>
      </c>
      <c r="D88" s="15">
        <f>+'H7'!E34</f>
        <v>2094</v>
      </c>
      <c r="E88" s="15">
        <f>+'H7'!F34</f>
        <v>1524</v>
      </c>
      <c r="F88" s="15">
        <f>+'H7'!G34</f>
        <v>351</v>
      </c>
      <c r="G88" s="15">
        <f>+'H7'!H34</f>
        <v>4425</v>
      </c>
      <c r="H88" s="15">
        <f>+'H7'!D34</f>
        <v>86543</v>
      </c>
      <c r="I88" s="107">
        <f aca="true" t="shared" si="21" ref="I88:I97">SUM(C88,D88,E88,F88,G88,H88)</f>
        <v>96524</v>
      </c>
      <c r="K88" s="105" t="s">
        <v>114</v>
      </c>
      <c r="L88" s="106">
        <f>+C88+H88</f>
        <v>88130</v>
      </c>
      <c r="M88" s="15">
        <f>+E88+F88</f>
        <v>1875</v>
      </c>
      <c r="N88" s="15">
        <f>+I88-L88-M88</f>
        <v>6519</v>
      </c>
      <c r="P88" s="139" t="s">
        <v>132</v>
      </c>
      <c r="Q88" s="144">
        <v>100</v>
      </c>
      <c r="R88" s="144">
        <f>+ROUND(C89/$C88*100,1)</f>
        <v>94</v>
      </c>
      <c r="S88" s="144">
        <f>+ROUND(C90/$C88*100,1)</f>
        <v>87.7</v>
      </c>
      <c r="T88" s="144">
        <f>+ROUND(C91/$C88*100,1)</f>
        <v>86.1</v>
      </c>
      <c r="U88" s="144">
        <f>+ROUND(C92/$C88*100,1)</f>
        <v>84.4</v>
      </c>
      <c r="V88" s="144">
        <f>+ROUND(C93/$C88*100,1)</f>
        <v>83.3</v>
      </c>
      <c r="W88" s="144">
        <f>+ROUND(C94/$C88*100,1)</f>
        <v>82.7</v>
      </c>
      <c r="X88" s="144">
        <f>+ROUND(C95/$C88*100,1)</f>
        <v>80</v>
      </c>
      <c r="Y88" s="144">
        <f>+ROUND(C96/$C88*100,1)</f>
        <v>79.1</v>
      </c>
      <c r="Z88" s="145">
        <f>+ROUND(C97/$C88*100,1)</f>
        <v>78.5</v>
      </c>
      <c r="AB88" s="150" t="s">
        <v>155</v>
      </c>
      <c r="AC88" s="144">
        <v>100</v>
      </c>
      <c r="AD88" s="144">
        <f>+ROUND(L89/$L88*100,1)</f>
        <v>99.7</v>
      </c>
      <c r="AE88" s="144">
        <f>+ROUND(L90/$L88*100,1)</f>
        <v>99.8</v>
      </c>
      <c r="AF88" s="144">
        <f>+ROUND(L91/$L88*100,1)</f>
        <v>99.7</v>
      </c>
      <c r="AG88" s="144">
        <f>+ROUND(L92/$L88*100,1)</f>
        <v>99.7</v>
      </c>
      <c r="AH88" s="144">
        <f>+ROUND(L93/$L88*100,1)</f>
        <v>99.7</v>
      </c>
      <c r="AI88" s="144">
        <f>+ROUND(L94/$L88*100,1)</f>
        <v>99.6</v>
      </c>
      <c r="AJ88" s="144">
        <f>+ROUND(L95/$L88*100,1)</f>
        <v>99.6</v>
      </c>
      <c r="AK88" s="144">
        <f>+ROUND(L96/$L88*100,1)</f>
        <v>99.6</v>
      </c>
      <c r="AL88" s="145">
        <f>+ROUND(L97/$L88*100,1)</f>
        <v>101.1</v>
      </c>
    </row>
    <row r="89" spans="2:38" ht="17.25">
      <c r="B89" s="108" t="s">
        <v>115</v>
      </c>
      <c r="C89" s="109">
        <f>+'H8'!C34</f>
        <v>1492</v>
      </c>
      <c r="D89" s="16">
        <f>+'H8'!E34</f>
        <v>2094</v>
      </c>
      <c r="E89" s="16">
        <f>+'H8'!F34</f>
        <v>1535</v>
      </c>
      <c r="F89" s="16">
        <f>+'H8'!G34</f>
        <v>345</v>
      </c>
      <c r="G89" s="16">
        <f>+'H8'!H34</f>
        <v>4684</v>
      </c>
      <c r="H89" s="16">
        <f>+'H8'!D34</f>
        <v>86374</v>
      </c>
      <c r="I89" s="110">
        <f t="shared" si="21"/>
        <v>96524</v>
      </c>
      <c r="K89" s="108" t="s">
        <v>115</v>
      </c>
      <c r="L89" s="109">
        <f aca="true" t="shared" si="22" ref="L89:L97">+C89+H89</f>
        <v>87866</v>
      </c>
      <c r="M89" s="16">
        <f aca="true" t="shared" si="23" ref="M89:M97">+E89+F89</f>
        <v>1880</v>
      </c>
      <c r="N89" s="16">
        <f aca="true" t="shared" si="24" ref="N89:N97">+I89-L89-M89</f>
        <v>6778</v>
      </c>
      <c r="P89" s="140" t="s">
        <v>131</v>
      </c>
      <c r="Q89" s="146">
        <v>100</v>
      </c>
      <c r="R89" s="146">
        <f>+ROUND(H89/$H88*100,1)</f>
        <v>99.8</v>
      </c>
      <c r="S89" s="146">
        <f>+ROUND(H90/$H88*100,1)</f>
        <v>100</v>
      </c>
      <c r="T89" s="146">
        <f>+ROUND(H91/$H88*100,1)</f>
        <v>100</v>
      </c>
      <c r="U89" s="146">
        <f>+ROUND(H92/$H88*100,1)</f>
        <v>100</v>
      </c>
      <c r="V89" s="146">
        <f>+ROUND(H93/$H88*100,1)</f>
        <v>100</v>
      </c>
      <c r="W89" s="146">
        <f>+ROUND(H94/$H88*100,1)</f>
        <v>100</v>
      </c>
      <c r="X89" s="146">
        <f>+ROUND(H95/$H88*100,1)</f>
        <v>99.9</v>
      </c>
      <c r="Y89" s="146">
        <f>+ROUND(H96/$H88*100,1)</f>
        <v>100</v>
      </c>
      <c r="Z89" s="147">
        <f>+ROUND(H97/$H88*100,1)</f>
        <v>101.5</v>
      </c>
      <c r="AB89" s="151" t="s">
        <v>157</v>
      </c>
      <c r="AC89" s="146">
        <v>100</v>
      </c>
      <c r="AD89" s="146">
        <f>+ROUND(M89/$M88*100,1)</f>
        <v>100.3</v>
      </c>
      <c r="AE89" s="146">
        <f>+ROUND(M90/$M88*100,1)</f>
        <v>98.5</v>
      </c>
      <c r="AF89" s="146">
        <f>+ROUND(M91/$M88*100,1)</f>
        <v>98.9</v>
      </c>
      <c r="AG89" s="146">
        <f>+ROUND(M92/$M88*100,1)</f>
        <v>99.7</v>
      </c>
      <c r="AH89" s="146">
        <f>+ROUND(M93/$M88*100,1)</f>
        <v>100.6</v>
      </c>
      <c r="AI89" s="146">
        <f>+ROUND(M94/$M88*100,1)</f>
        <v>101.3</v>
      </c>
      <c r="AJ89" s="146">
        <f>+ROUND(M95/$M88*100,1)</f>
        <v>103.7</v>
      </c>
      <c r="AK89" s="146">
        <f>+ROUND(M96/$M88*100,1)</f>
        <v>102.7</v>
      </c>
      <c r="AL89" s="147">
        <f>+ROUND(M97/$M88*100,1)</f>
        <v>102</v>
      </c>
    </row>
    <row r="90" spans="2:38" ht="18" thickBot="1">
      <c r="B90" s="108" t="s">
        <v>116</v>
      </c>
      <c r="C90" s="109">
        <f>+'H9'!C34</f>
        <v>1392</v>
      </c>
      <c r="D90" s="16">
        <f>+'H9'!E34</f>
        <v>2090</v>
      </c>
      <c r="E90" s="16">
        <f>+'H9'!F34</f>
        <v>1500</v>
      </c>
      <c r="F90" s="16">
        <f>+'H9'!G34</f>
        <v>347</v>
      </c>
      <c r="G90" s="16">
        <f>+'H9'!H34</f>
        <v>4666</v>
      </c>
      <c r="H90" s="16">
        <f>+'H9'!D34</f>
        <v>86529</v>
      </c>
      <c r="I90" s="110">
        <f t="shared" si="21"/>
        <v>96524</v>
      </c>
      <c r="K90" s="108" t="s">
        <v>116</v>
      </c>
      <c r="L90" s="109">
        <f t="shared" si="22"/>
        <v>87921</v>
      </c>
      <c r="M90" s="16">
        <f t="shared" si="23"/>
        <v>1847</v>
      </c>
      <c r="N90" s="16">
        <f t="shared" si="24"/>
        <v>6756</v>
      </c>
      <c r="P90" s="140" t="s">
        <v>133</v>
      </c>
      <c r="Q90" s="146">
        <v>100</v>
      </c>
      <c r="R90" s="146">
        <f>+ROUND(D89/$D88*100,1)</f>
        <v>100</v>
      </c>
      <c r="S90" s="146">
        <f>+ROUND(D90/$D88*100,1)</f>
        <v>99.8</v>
      </c>
      <c r="T90" s="146">
        <f>+ROUND(D91/$D88*100,1)</f>
        <v>99.8</v>
      </c>
      <c r="U90" s="146">
        <f>+ROUND(D92/$D88*100,1)</f>
        <v>98.8</v>
      </c>
      <c r="V90" s="146">
        <f>+ROUND(D93/$D88*100,1)</f>
        <v>98.4</v>
      </c>
      <c r="W90" s="146">
        <f>+ROUND(D94/$D88*100,1)</f>
        <v>98.2</v>
      </c>
      <c r="X90" s="146">
        <f>+ROUND(D95/$D88*100,1)</f>
        <v>98.3</v>
      </c>
      <c r="Y90" s="146">
        <f>+ROUND(D96/$D88*100,1)</f>
        <v>98.3</v>
      </c>
      <c r="Z90" s="147">
        <f>+ROUND(D97/$D88*100,1)</f>
        <v>98.3</v>
      </c>
      <c r="AB90" s="141" t="s">
        <v>136</v>
      </c>
      <c r="AC90" s="148">
        <v>100</v>
      </c>
      <c r="AD90" s="148">
        <f>+ROUND(N89/$N88*100,1)</f>
        <v>104</v>
      </c>
      <c r="AE90" s="148">
        <f>+ROUND(N90/$N88*100,1)</f>
        <v>103.6</v>
      </c>
      <c r="AF90" s="148">
        <f>+ROUND(N91/$N88*100,1)</f>
        <v>104.2</v>
      </c>
      <c r="AG90" s="148">
        <f>+ROUND(N92/$N88*100,1)</f>
        <v>104.4</v>
      </c>
      <c r="AH90" s="148">
        <f>+ROUND(N93/$N88*100,1)</f>
        <v>104.5</v>
      </c>
      <c r="AI90" s="148">
        <f>+ROUND(N94/$N88*100,1)</f>
        <v>104.4</v>
      </c>
      <c r="AJ90" s="148">
        <f>+ROUND(N95/$N88*100,1)</f>
        <v>104.6</v>
      </c>
      <c r="AK90" s="148">
        <f>+ROUND(N96/$N88*100,1)</f>
        <v>104.6</v>
      </c>
      <c r="AL90" s="149">
        <f>+ROUND(N97/$N88*100,1)</f>
        <v>84.5</v>
      </c>
    </row>
    <row r="91" spans="2:26" ht="17.25">
      <c r="B91" s="108" t="s">
        <v>117</v>
      </c>
      <c r="C91" s="109">
        <f>+'H10'!C34</f>
        <v>1367</v>
      </c>
      <c r="D91" s="16">
        <f>+'H10'!E34</f>
        <v>2089</v>
      </c>
      <c r="E91" s="16">
        <f>+'H10'!F34</f>
        <v>1508</v>
      </c>
      <c r="F91" s="16">
        <f>+'H10'!G34</f>
        <v>346</v>
      </c>
      <c r="G91" s="16">
        <f>+'H10'!H34</f>
        <v>4703</v>
      </c>
      <c r="H91" s="16">
        <f>+'H10'!D34</f>
        <v>86511</v>
      </c>
      <c r="I91" s="110">
        <f t="shared" si="21"/>
        <v>96524</v>
      </c>
      <c r="K91" s="108" t="s">
        <v>117</v>
      </c>
      <c r="L91" s="109">
        <f t="shared" si="22"/>
        <v>87878</v>
      </c>
      <c r="M91" s="16">
        <f t="shared" si="23"/>
        <v>1854</v>
      </c>
      <c r="N91" s="16">
        <f t="shared" si="24"/>
        <v>6792</v>
      </c>
      <c r="P91" s="140" t="s">
        <v>134</v>
      </c>
      <c r="Q91" s="146">
        <v>100</v>
      </c>
      <c r="R91" s="146">
        <f>+ROUND(E89/$E88*100,1)</f>
        <v>100.7</v>
      </c>
      <c r="S91" s="146">
        <f>+ROUND(E90/$E88*100,1)</f>
        <v>98.4</v>
      </c>
      <c r="T91" s="146">
        <f>+ROUND(E91/$E88*100,1)</f>
        <v>99</v>
      </c>
      <c r="U91" s="146">
        <f>+ROUND(E92/$E88*100,1)</f>
        <v>99.6</v>
      </c>
      <c r="V91" s="146">
        <f>+ROUND(E93/$E88*100,1)</f>
        <v>100.9</v>
      </c>
      <c r="W91" s="146">
        <f>+ROUND(E94/$E88*100,1)</f>
        <v>101.6</v>
      </c>
      <c r="X91" s="146">
        <f>+ROUND(E95/$E88*100,1)</f>
        <v>102</v>
      </c>
      <c r="Y91" s="146">
        <f>+ROUND(E96/$E88*100,1)</f>
        <v>100.7</v>
      </c>
      <c r="Z91" s="147">
        <f>+ROUND(E97/$E88*100,1)</f>
        <v>99.9</v>
      </c>
    </row>
    <row r="92" spans="2:26" ht="17.25">
      <c r="B92" s="108" t="s">
        <v>118</v>
      </c>
      <c r="C92" s="109">
        <f>+'H11'!C34</f>
        <v>1340</v>
      </c>
      <c r="D92" s="16">
        <f>+'H11'!E34</f>
        <v>2068</v>
      </c>
      <c r="E92" s="16">
        <f>+'H11'!F34</f>
        <v>1518</v>
      </c>
      <c r="F92" s="16">
        <f>+'H11'!G34</f>
        <v>351</v>
      </c>
      <c r="G92" s="16">
        <f>+'H11'!H34</f>
        <v>4740</v>
      </c>
      <c r="H92" s="16">
        <f>+'H11'!D34</f>
        <v>86507</v>
      </c>
      <c r="I92" s="110">
        <f t="shared" si="21"/>
        <v>96524</v>
      </c>
      <c r="K92" s="108" t="s">
        <v>118</v>
      </c>
      <c r="L92" s="109">
        <f t="shared" si="22"/>
        <v>87847</v>
      </c>
      <c r="M92" s="16">
        <f t="shared" si="23"/>
        <v>1869</v>
      </c>
      <c r="N92" s="16">
        <f t="shared" si="24"/>
        <v>6808</v>
      </c>
      <c r="P92" s="140" t="s">
        <v>135</v>
      </c>
      <c r="Q92" s="146">
        <v>100</v>
      </c>
      <c r="R92" s="146">
        <f>+ROUND(F89/$F88*100,1)</f>
        <v>98.3</v>
      </c>
      <c r="S92" s="146">
        <f>+ROUND(F90/$F88*100,1)</f>
        <v>98.9</v>
      </c>
      <c r="T92" s="146">
        <f>+ROUND(F91/$F88*100,1)</f>
        <v>98.6</v>
      </c>
      <c r="U92" s="146">
        <f>+ROUND(F92/$F88*100,1)</f>
        <v>100</v>
      </c>
      <c r="V92" s="146">
        <f>+ROUND(F93/$F88*100,1)</f>
        <v>99.7</v>
      </c>
      <c r="W92" s="146">
        <f>+ROUND(F94/$F88*100,1)</f>
        <v>100</v>
      </c>
      <c r="X92" s="146">
        <f>+ROUND(F95/$F88*100,1)</f>
        <v>111.1</v>
      </c>
      <c r="Y92" s="146">
        <f>+ROUND(F96/$F88*100,1)</f>
        <v>111.1</v>
      </c>
      <c r="Z92" s="147">
        <f>+ROUND(F97/$F88*100,1)</f>
        <v>111.4</v>
      </c>
    </row>
    <row r="93" spans="2:26" ht="18" thickBot="1">
      <c r="B93" s="108" t="s">
        <v>119</v>
      </c>
      <c r="C93" s="109">
        <f>+'H12'!C34</f>
        <v>1322</v>
      </c>
      <c r="D93" s="16">
        <f>+'H12'!E34</f>
        <v>2060</v>
      </c>
      <c r="E93" s="16">
        <f>+'H12'!F34</f>
        <v>1537</v>
      </c>
      <c r="F93" s="16">
        <f>+'H12'!G34</f>
        <v>350</v>
      </c>
      <c r="G93" s="16">
        <f>+'H12'!H34</f>
        <v>4753.110000000001</v>
      </c>
      <c r="H93" s="16">
        <f>+'H12'!D34</f>
        <v>86501.88999999998</v>
      </c>
      <c r="I93" s="110">
        <f t="shared" si="21"/>
        <v>96523.99999999999</v>
      </c>
      <c r="K93" s="108" t="s">
        <v>119</v>
      </c>
      <c r="L93" s="109">
        <f t="shared" si="22"/>
        <v>87823.88999999998</v>
      </c>
      <c r="M93" s="16">
        <f t="shared" si="23"/>
        <v>1887</v>
      </c>
      <c r="N93" s="16">
        <f t="shared" si="24"/>
        <v>6813.110000000001</v>
      </c>
      <c r="P93" s="141" t="s">
        <v>136</v>
      </c>
      <c r="Q93" s="148">
        <v>100</v>
      </c>
      <c r="R93" s="148">
        <f>+ROUND(G89/$G88*100,1)</f>
        <v>105.9</v>
      </c>
      <c r="S93" s="148">
        <f>+ROUND(G90/$G88*100,1)</f>
        <v>105.4</v>
      </c>
      <c r="T93" s="148">
        <f>+ROUND(G91/$G88*100,1)</f>
        <v>106.3</v>
      </c>
      <c r="U93" s="148">
        <f>+ROUND(G92/$G88*100,1)</f>
        <v>107.1</v>
      </c>
      <c r="V93" s="148">
        <f>+ROUND(G93/$G88*100,1)</f>
        <v>107.4</v>
      </c>
      <c r="W93" s="148">
        <f>+ROUND(G94/$G88*100,1)</f>
        <v>107.4</v>
      </c>
      <c r="X93" s="148">
        <f>+ROUND(G95/$G88*100,1)</f>
        <v>107.6</v>
      </c>
      <c r="Y93" s="148">
        <f>+ROUND(G96/$G88*100,1)</f>
        <v>107.5</v>
      </c>
      <c r="Z93" s="149">
        <f>+ROUND(G97/$G88*100,1)</f>
        <v>78</v>
      </c>
    </row>
    <row r="94" spans="2:14" ht="17.25">
      <c r="B94" s="108" t="s">
        <v>120</v>
      </c>
      <c r="C94" s="109">
        <f>+'H13'!C34</f>
        <v>1312</v>
      </c>
      <c r="D94" s="16">
        <f>+'H13'!E34</f>
        <v>2057</v>
      </c>
      <c r="E94" s="16">
        <f>+'H13'!F34</f>
        <v>1548</v>
      </c>
      <c r="F94" s="16">
        <f>+'H13'!G34</f>
        <v>351</v>
      </c>
      <c r="G94" s="16">
        <f>+'H13'!H34</f>
        <v>4750.510000000002</v>
      </c>
      <c r="H94" s="16">
        <f>+'H13'!D34</f>
        <v>86505.48999999999</v>
      </c>
      <c r="I94" s="110">
        <f t="shared" si="21"/>
        <v>96524</v>
      </c>
      <c r="K94" s="108" t="s">
        <v>120</v>
      </c>
      <c r="L94" s="109">
        <f t="shared" si="22"/>
        <v>87817.48999999999</v>
      </c>
      <c r="M94" s="16">
        <f t="shared" si="23"/>
        <v>1899</v>
      </c>
      <c r="N94" s="16">
        <f t="shared" si="24"/>
        <v>6807.510000000009</v>
      </c>
    </row>
    <row r="95" spans="2:14" ht="17.25">
      <c r="B95" s="108" t="s">
        <v>121</v>
      </c>
      <c r="C95" s="109">
        <f>+'H14'!C34</f>
        <v>1270</v>
      </c>
      <c r="D95" s="16">
        <f>+'H14'!E34</f>
        <v>2058</v>
      </c>
      <c r="E95" s="16">
        <f>+'H14'!F34</f>
        <v>1554</v>
      </c>
      <c r="F95" s="16">
        <f>+'H14'!G34</f>
        <v>390</v>
      </c>
      <c r="G95" s="16">
        <f>+'H14'!H34</f>
        <v>4760.4</v>
      </c>
      <c r="H95" s="16">
        <f>+'H14'!D34</f>
        <v>86491.59999999999</v>
      </c>
      <c r="I95" s="110">
        <f t="shared" si="21"/>
        <v>96523.99999999999</v>
      </c>
      <c r="K95" s="108" t="s">
        <v>121</v>
      </c>
      <c r="L95" s="109">
        <f t="shared" si="22"/>
        <v>87761.59999999999</v>
      </c>
      <c r="M95" s="16">
        <f t="shared" si="23"/>
        <v>1944</v>
      </c>
      <c r="N95" s="16">
        <f t="shared" si="24"/>
        <v>6818.399999999994</v>
      </c>
    </row>
    <row r="96" spans="2:14" ht="17.25">
      <c r="B96" s="108" t="s">
        <v>122</v>
      </c>
      <c r="C96" s="109">
        <f>+'H15'!C34</f>
        <v>1255</v>
      </c>
      <c r="D96" s="16">
        <f>+'H15'!E34</f>
        <v>2059</v>
      </c>
      <c r="E96" s="16">
        <f>+'H15'!F34</f>
        <v>1535</v>
      </c>
      <c r="F96" s="16">
        <f>+'H15'!G34</f>
        <v>390</v>
      </c>
      <c r="G96" s="16">
        <f>+'H15'!H34</f>
        <v>4758.6</v>
      </c>
      <c r="H96" s="16">
        <f>+'H15'!D34</f>
        <v>86526.4</v>
      </c>
      <c r="I96" s="110">
        <f t="shared" si="21"/>
        <v>96524</v>
      </c>
      <c r="K96" s="108" t="s">
        <v>122</v>
      </c>
      <c r="L96" s="109">
        <f t="shared" si="22"/>
        <v>87781.4</v>
      </c>
      <c r="M96" s="16">
        <f t="shared" si="23"/>
        <v>1925</v>
      </c>
      <c r="N96" s="16">
        <f t="shared" si="24"/>
        <v>6817.600000000006</v>
      </c>
    </row>
    <row r="97" spans="2:14" ht="18" thickBot="1">
      <c r="B97" s="111" t="s">
        <v>123</v>
      </c>
      <c r="C97" s="112">
        <f>+'H16'!C34</f>
        <v>1246</v>
      </c>
      <c r="D97" s="14">
        <f>+'H16'!E34</f>
        <v>2059</v>
      </c>
      <c r="E97" s="14">
        <f>+'H16'!F34</f>
        <v>1522.3318</v>
      </c>
      <c r="F97" s="14">
        <f>+'H16'!G34</f>
        <v>391</v>
      </c>
      <c r="G97" s="14">
        <f>+'H16'!H34</f>
        <v>3451.1182000000003</v>
      </c>
      <c r="H97" s="14">
        <f>+'H16'!D34</f>
        <v>87854.55</v>
      </c>
      <c r="I97" s="113">
        <f t="shared" si="21"/>
        <v>96524</v>
      </c>
      <c r="K97" s="111" t="s">
        <v>123</v>
      </c>
      <c r="L97" s="112">
        <f t="shared" si="22"/>
        <v>89100.55</v>
      </c>
      <c r="M97" s="14">
        <f t="shared" si="23"/>
        <v>1913.3318</v>
      </c>
      <c r="N97" s="14">
        <f t="shared" si="24"/>
        <v>5510.118199999997</v>
      </c>
    </row>
    <row r="98" spans="2:11" ht="18" thickBot="1">
      <c r="B98" s="10"/>
      <c r="C98" s="10"/>
      <c r="D98" s="10"/>
      <c r="E98" s="10"/>
      <c r="F98" s="10"/>
      <c r="G98" s="10"/>
      <c r="H98" s="10"/>
      <c r="I98" s="10"/>
      <c r="K98" s="10"/>
    </row>
    <row r="99" spans="2:38" ht="17.25">
      <c r="B99" s="92"/>
      <c r="C99" s="93"/>
      <c r="D99" s="9"/>
      <c r="E99" s="9"/>
      <c r="F99" s="9"/>
      <c r="G99" s="9"/>
      <c r="H99" s="9"/>
      <c r="I99" s="114"/>
      <c r="K99" s="92"/>
      <c r="L99" s="93"/>
      <c r="M99" s="9"/>
      <c r="N99" s="9"/>
      <c r="P99" s="134"/>
      <c r="Q99" s="128"/>
      <c r="R99" s="128"/>
      <c r="S99" s="128"/>
      <c r="T99" s="128"/>
      <c r="U99" s="128"/>
      <c r="V99" s="128"/>
      <c r="W99" s="128"/>
      <c r="X99" s="128"/>
      <c r="Y99" s="128"/>
      <c r="Z99" s="135"/>
      <c r="AB99" s="134"/>
      <c r="AC99" s="128"/>
      <c r="AD99" s="128"/>
      <c r="AE99" s="128"/>
      <c r="AF99" s="128"/>
      <c r="AG99" s="128"/>
      <c r="AH99" s="128"/>
      <c r="AI99" s="128"/>
      <c r="AJ99" s="128"/>
      <c r="AK99" s="128"/>
      <c r="AL99" s="135"/>
    </row>
    <row r="100" spans="2:38" ht="17.25">
      <c r="B100" s="115" t="s">
        <v>91</v>
      </c>
      <c r="C100" s="116" t="s">
        <v>65</v>
      </c>
      <c r="D100" s="11" t="s">
        <v>66</v>
      </c>
      <c r="E100" s="11" t="s">
        <v>67</v>
      </c>
      <c r="F100" s="11" t="s">
        <v>68</v>
      </c>
      <c r="G100" s="11" t="s">
        <v>69</v>
      </c>
      <c r="H100" s="12" t="s">
        <v>70</v>
      </c>
      <c r="I100" s="98" t="s">
        <v>97</v>
      </c>
      <c r="K100" s="115" t="s">
        <v>91</v>
      </c>
      <c r="L100" s="142" t="s">
        <v>156</v>
      </c>
      <c r="M100" s="143" t="s">
        <v>157</v>
      </c>
      <c r="N100" s="12" t="s">
        <v>69</v>
      </c>
      <c r="P100" s="136"/>
      <c r="Q100" s="129" t="s">
        <v>138</v>
      </c>
      <c r="R100" s="129" t="s">
        <v>140</v>
      </c>
      <c r="S100" s="129" t="s">
        <v>112</v>
      </c>
      <c r="T100" s="129" t="s">
        <v>143</v>
      </c>
      <c r="U100" s="129" t="s">
        <v>145</v>
      </c>
      <c r="V100" s="129" t="s">
        <v>147</v>
      </c>
      <c r="W100" s="129" t="s">
        <v>148</v>
      </c>
      <c r="X100" s="129" t="s">
        <v>150</v>
      </c>
      <c r="Y100" s="129" t="s">
        <v>152</v>
      </c>
      <c r="Z100" s="130" t="s">
        <v>154</v>
      </c>
      <c r="AB100" s="136"/>
      <c r="AC100" s="129" t="s">
        <v>138</v>
      </c>
      <c r="AD100" s="129" t="s">
        <v>140</v>
      </c>
      <c r="AE100" s="129" t="s">
        <v>112</v>
      </c>
      <c r="AF100" s="129" t="s">
        <v>143</v>
      </c>
      <c r="AG100" s="129" t="s">
        <v>145</v>
      </c>
      <c r="AH100" s="129" t="s">
        <v>147</v>
      </c>
      <c r="AI100" s="129" t="s">
        <v>148</v>
      </c>
      <c r="AJ100" s="129" t="s">
        <v>150</v>
      </c>
      <c r="AK100" s="129" t="s">
        <v>152</v>
      </c>
      <c r="AL100" s="130" t="s">
        <v>154</v>
      </c>
    </row>
    <row r="101" spans="2:38" ht="17.25">
      <c r="B101" s="117"/>
      <c r="C101" s="116" t="s">
        <v>0</v>
      </c>
      <c r="D101" s="11"/>
      <c r="E101" s="11"/>
      <c r="F101" s="11"/>
      <c r="G101" s="12"/>
      <c r="H101" s="12" t="s">
        <v>74</v>
      </c>
      <c r="I101" s="118"/>
      <c r="K101" s="117"/>
      <c r="L101" s="96" t="s">
        <v>0</v>
      </c>
      <c r="M101" s="12"/>
      <c r="N101" s="12"/>
      <c r="P101" s="137"/>
      <c r="Q101" s="129" t="s">
        <v>0</v>
      </c>
      <c r="R101" s="129"/>
      <c r="S101" s="129"/>
      <c r="T101" s="129"/>
      <c r="U101" s="129"/>
      <c r="V101" s="129"/>
      <c r="W101" s="129"/>
      <c r="X101" s="129"/>
      <c r="Y101" s="129"/>
      <c r="Z101" s="130"/>
      <c r="AB101" s="137"/>
      <c r="AC101" s="129" t="s">
        <v>0</v>
      </c>
      <c r="AD101" s="129"/>
      <c r="AE101" s="129"/>
      <c r="AF101" s="129"/>
      <c r="AG101" s="129"/>
      <c r="AH101" s="129"/>
      <c r="AI101" s="129"/>
      <c r="AJ101" s="129"/>
      <c r="AK101" s="129"/>
      <c r="AL101" s="130"/>
    </row>
    <row r="102" spans="2:38" ht="18" thickBot="1">
      <c r="B102" s="100"/>
      <c r="C102" s="101"/>
      <c r="D102" s="102"/>
      <c r="E102" s="102"/>
      <c r="F102" s="102"/>
      <c r="G102" s="103"/>
      <c r="H102" s="102"/>
      <c r="I102" s="104"/>
      <c r="K102" s="100"/>
      <c r="L102" s="101"/>
      <c r="M102" s="102"/>
      <c r="N102" s="102"/>
      <c r="P102" s="138"/>
      <c r="Q102" s="131"/>
      <c r="R102" s="131"/>
      <c r="S102" s="131"/>
      <c r="T102" s="131"/>
      <c r="U102" s="132"/>
      <c r="V102" s="131"/>
      <c r="W102" s="131"/>
      <c r="X102" s="131"/>
      <c r="Y102" s="131"/>
      <c r="Z102" s="133"/>
      <c r="AB102" s="138"/>
      <c r="AC102" s="131"/>
      <c r="AD102" s="131"/>
      <c r="AE102" s="131"/>
      <c r="AF102" s="131"/>
      <c r="AG102" s="132"/>
      <c r="AH102" s="131"/>
      <c r="AI102" s="131"/>
      <c r="AJ102" s="131"/>
      <c r="AK102" s="131"/>
      <c r="AL102" s="133"/>
    </row>
    <row r="103" spans="2:38" ht="17.25">
      <c r="B103" s="105" t="s">
        <v>114</v>
      </c>
      <c r="C103" s="106">
        <f>+'H7'!C38</f>
        <v>1986</v>
      </c>
      <c r="D103" s="15">
        <f>+'H7'!E38</f>
        <v>519</v>
      </c>
      <c r="E103" s="15">
        <f>+'H7'!F38</f>
        <v>1388</v>
      </c>
      <c r="F103" s="15">
        <f>+'H7'!G38</f>
        <v>2793</v>
      </c>
      <c r="G103" s="15">
        <f>+'H7'!H38</f>
        <v>3602</v>
      </c>
      <c r="H103" s="15">
        <f>+'H7'!D38</f>
        <v>16108</v>
      </c>
      <c r="I103" s="107">
        <f aca="true" t="shared" si="25" ref="I103:I112">SUM(C103,D103,E103,F103,G103,H103)</f>
        <v>26396</v>
      </c>
      <c r="K103" s="105" t="s">
        <v>114</v>
      </c>
      <c r="L103" s="106">
        <f>+C103+H103</f>
        <v>18094</v>
      </c>
      <c r="M103" s="15">
        <f>+E103+F103</f>
        <v>4181</v>
      </c>
      <c r="N103" s="15">
        <f>+I103-L103-M103</f>
        <v>4121</v>
      </c>
      <c r="P103" s="139" t="s">
        <v>132</v>
      </c>
      <c r="Q103" s="144">
        <v>100</v>
      </c>
      <c r="R103" s="144">
        <f>+ROUND(C104/$C103*100,1)</f>
        <v>93.3</v>
      </c>
      <c r="S103" s="144">
        <f>+ROUND(C105/$C103*100,1)</f>
        <v>87.2</v>
      </c>
      <c r="T103" s="144">
        <f>+ROUND(C106/$C103*100,1)</f>
        <v>85.1</v>
      </c>
      <c r="U103" s="144">
        <f>+ROUND(C107/$C103*100,1)</f>
        <v>83.3</v>
      </c>
      <c r="V103" s="144">
        <f>+ROUND(C108/$C103*100,1)</f>
        <v>81.9</v>
      </c>
      <c r="W103" s="144">
        <f>+ROUND(C109/$C103*100,1)</f>
        <v>81.8</v>
      </c>
      <c r="X103" s="144">
        <f>+ROUND(C110/$C103*100,1)</f>
        <v>80.8</v>
      </c>
      <c r="Y103" s="144">
        <f>+ROUND(C111/$C103*100,1)</f>
        <v>80.7</v>
      </c>
      <c r="Z103" s="145">
        <f>+ROUND(C112/$C103*100,1)</f>
        <v>80.7</v>
      </c>
      <c r="AB103" s="150" t="s">
        <v>155</v>
      </c>
      <c r="AC103" s="144">
        <v>100</v>
      </c>
      <c r="AD103" s="144">
        <f>+ROUND(L104/$L103*100,1)</f>
        <v>99.2</v>
      </c>
      <c r="AE103" s="144">
        <f>+ROUND(L105/$L103*100,1)</f>
        <v>98.4</v>
      </c>
      <c r="AF103" s="144">
        <f>+ROUND(L106/$L103*100,1)</f>
        <v>97.8</v>
      </c>
      <c r="AG103" s="144">
        <f>+ROUND(L107/$L103*100,1)</f>
        <v>97.5</v>
      </c>
      <c r="AH103" s="144">
        <f>+ROUND(L108/$L103*100,1)</f>
        <v>97.3</v>
      </c>
      <c r="AI103" s="144">
        <f>+ROUND(L109/$L103*100,1)</f>
        <v>97.3</v>
      </c>
      <c r="AJ103" s="144">
        <f>+ROUND(L110/$L103*100,1)</f>
        <v>97.2</v>
      </c>
      <c r="AK103" s="144">
        <f>+ROUND(L111/$L103*100,1)</f>
        <v>97.2</v>
      </c>
      <c r="AL103" s="145">
        <f>+ROUND(L112/$L103*100,1)</f>
        <v>96.2</v>
      </c>
    </row>
    <row r="104" spans="2:38" ht="17.25">
      <c r="B104" s="108" t="s">
        <v>115</v>
      </c>
      <c r="C104" s="109">
        <f>+'H8'!C38</f>
        <v>1853</v>
      </c>
      <c r="D104" s="16">
        <f>+'H8'!E38</f>
        <v>514</v>
      </c>
      <c r="E104" s="16">
        <f>+'H8'!F38</f>
        <v>1405</v>
      </c>
      <c r="F104" s="16">
        <f>+'H8'!G38</f>
        <v>2822</v>
      </c>
      <c r="G104" s="16">
        <f>+'H8'!H38</f>
        <v>3699</v>
      </c>
      <c r="H104" s="16">
        <f>+'H8'!D38</f>
        <v>16103</v>
      </c>
      <c r="I104" s="110">
        <f t="shared" si="25"/>
        <v>26396</v>
      </c>
      <c r="K104" s="108" t="s">
        <v>115</v>
      </c>
      <c r="L104" s="109">
        <f aca="true" t="shared" si="26" ref="L104:L112">+C104+H104</f>
        <v>17956</v>
      </c>
      <c r="M104" s="16">
        <f aca="true" t="shared" si="27" ref="M104:M112">+E104+F104</f>
        <v>4227</v>
      </c>
      <c r="N104" s="16">
        <f aca="true" t="shared" si="28" ref="N104:N112">+I104-L104-M104</f>
        <v>4213</v>
      </c>
      <c r="P104" s="140" t="s">
        <v>131</v>
      </c>
      <c r="Q104" s="146">
        <v>100</v>
      </c>
      <c r="R104" s="146">
        <f>+ROUND(H104/$H103*100,1)</f>
        <v>100</v>
      </c>
      <c r="S104" s="146">
        <f>+ROUND(H105/$H103*100,1)</f>
        <v>99.8</v>
      </c>
      <c r="T104" s="146">
        <f>+ROUND(H106/$H103*100,1)</f>
        <v>99.4</v>
      </c>
      <c r="U104" s="146">
        <f>+ROUND(H107/$H103*100,1)</f>
        <v>99.2</v>
      </c>
      <c r="V104" s="146">
        <f>+ROUND(H108/$H103*100,1)</f>
        <v>99.2</v>
      </c>
      <c r="W104" s="146">
        <f>+ROUND(H109/$H103*100,1)</f>
        <v>99.2</v>
      </c>
      <c r="X104" s="146">
        <f>+ROUND(H110/$H103*100,1)</f>
        <v>99.2</v>
      </c>
      <c r="Y104" s="146">
        <f>+ROUND(H111/$H103*100,1)</f>
        <v>99.2</v>
      </c>
      <c r="Z104" s="147">
        <f>+ROUND(H112/$H103*100,1)</f>
        <v>98.1</v>
      </c>
      <c r="AB104" s="151" t="s">
        <v>157</v>
      </c>
      <c r="AC104" s="146">
        <v>100</v>
      </c>
      <c r="AD104" s="146">
        <f>+ROUND(M104/$M103*100,1)</f>
        <v>101.1</v>
      </c>
      <c r="AE104" s="146">
        <f>+ROUND(M105/$M103*100,1)</f>
        <v>102.2</v>
      </c>
      <c r="AF104" s="146">
        <f>+ROUND(M106/$M103*100,1)</f>
        <v>104.7</v>
      </c>
      <c r="AG104" s="146">
        <f>+ROUND(M107/$M103*100,1)</f>
        <v>106</v>
      </c>
      <c r="AH104" s="146">
        <f>+ROUND(M108/$M103*100,1)</f>
        <v>106.6</v>
      </c>
      <c r="AI104" s="146">
        <f>+ROUND(M109/$M103*100,1)</f>
        <v>107.6</v>
      </c>
      <c r="AJ104" s="146">
        <f>+ROUND(M110/$M103*100,1)</f>
        <v>108.7</v>
      </c>
      <c r="AK104" s="146">
        <f>+ROUND(M111/$M103*100,1)</f>
        <v>108.8</v>
      </c>
      <c r="AL104" s="147">
        <f>+ROUND(M112/$M103*100,1)</f>
        <v>110.1</v>
      </c>
    </row>
    <row r="105" spans="2:38" ht="18" thickBot="1">
      <c r="B105" s="108" t="s">
        <v>116</v>
      </c>
      <c r="C105" s="109">
        <f>+'H9'!C38</f>
        <v>1732</v>
      </c>
      <c r="D105" s="16">
        <f>+'H9'!E38</f>
        <v>509</v>
      </c>
      <c r="E105" s="16">
        <f>+'H9'!F38</f>
        <v>1426</v>
      </c>
      <c r="F105" s="16">
        <f>+'H9'!G38</f>
        <v>2846</v>
      </c>
      <c r="G105" s="16">
        <f>+'H9'!H38</f>
        <v>3815</v>
      </c>
      <c r="H105" s="16">
        <f>+'H9'!D38</f>
        <v>16068</v>
      </c>
      <c r="I105" s="110">
        <f t="shared" si="25"/>
        <v>26396</v>
      </c>
      <c r="K105" s="108" t="s">
        <v>116</v>
      </c>
      <c r="L105" s="109">
        <f t="shared" si="26"/>
        <v>17800</v>
      </c>
      <c r="M105" s="16">
        <f t="shared" si="27"/>
        <v>4272</v>
      </c>
      <c r="N105" s="16">
        <f t="shared" si="28"/>
        <v>4324</v>
      </c>
      <c r="P105" s="140" t="s">
        <v>133</v>
      </c>
      <c r="Q105" s="146">
        <v>100</v>
      </c>
      <c r="R105" s="146">
        <f>+ROUND(D104/$D103*100,1)</f>
        <v>99</v>
      </c>
      <c r="S105" s="146">
        <f>+ROUND(D105/$D103*100,1)</f>
        <v>98.1</v>
      </c>
      <c r="T105" s="146">
        <f>+ROUND(D106/$D103*100,1)</f>
        <v>97.7</v>
      </c>
      <c r="U105" s="146">
        <f>+ROUND(D107/$D103*100,1)</f>
        <v>103.1</v>
      </c>
      <c r="V105" s="146">
        <f>+ROUND(D108/$D103*100,1)</f>
        <v>111.5</v>
      </c>
      <c r="W105" s="146">
        <f>+ROUND(D109/$D103*100,1)</f>
        <v>112.2</v>
      </c>
      <c r="X105" s="146">
        <f>+ROUND(D110/$D103*100,1)</f>
        <v>113.3</v>
      </c>
      <c r="Y105" s="146">
        <f>+ROUND(D111/$D103*100,1)</f>
        <v>113.4</v>
      </c>
      <c r="Z105" s="147">
        <f>+ROUND(D112/$D103*100,1)</f>
        <v>112.8</v>
      </c>
      <c r="AB105" s="141" t="s">
        <v>136</v>
      </c>
      <c r="AC105" s="148">
        <v>100</v>
      </c>
      <c r="AD105" s="148">
        <f>+ROUND(N104/$N103*100,1)</f>
        <v>102.2</v>
      </c>
      <c r="AE105" s="148">
        <f>+ROUND(N105/$N103*100,1)</f>
        <v>104.9</v>
      </c>
      <c r="AF105" s="148">
        <f>+ROUND(N106/$N103*100,1)</f>
        <v>104.8</v>
      </c>
      <c r="AG105" s="148">
        <f>+ROUND(N107/$N103*100,1)</f>
        <v>105.7</v>
      </c>
      <c r="AH105" s="148">
        <f>+ROUND(N108/$N103*100,1)</f>
        <v>105.9</v>
      </c>
      <c r="AI105" s="148">
        <f>+ROUND(N109/$N103*100,1)</f>
        <v>104.9</v>
      </c>
      <c r="AJ105" s="148">
        <f>+ROUND(N110/$N103*100,1)</f>
        <v>104.3</v>
      </c>
      <c r="AK105" s="148">
        <f>+ROUND(N111/$N103*100,1)</f>
        <v>104.2</v>
      </c>
      <c r="AL105" s="149">
        <f>+ROUND(N112/$N103*100,1)</f>
        <v>107.2</v>
      </c>
    </row>
    <row r="106" spans="2:26" ht="17.25">
      <c r="B106" s="108" t="s">
        <v>117</v>
      </c>
      <c r="C106" s="109">
        <f>+'H10'!C38</f>
        <v>1691</v>
      </c>
      <c r="D106" s="16">
        <f>+'H10'!E38</f>
        <v>507</v>
      </c>
      <c r="E106" s="16">
        <f>+'H10'!F38</f>
        <v>1506</v>
      </c>
      <c r="F106" s="16">
        <f>+'H10'!G38</f>
        <v>2871</v>
      </c>
      <c r="G106" s="16">
        <f>+'H10'!H38</f>
        <v>3811</v>
      </c>
      <c r="H106" s="16">
        <f>+'H10'!D38</f>
        <v>16010</v>
      </c>
      <c r="I106" s="110">
        <f t="shared" si="25"/>
        <v>26396</v>
      </c>
      <c r="K106" s="108" t="s">
        <v>117</v>
      </c>
      <c r="L106" s="109">
        <f t="shared" si="26"/>
        <v>17701</v>
      </c>
      <c r="M106" s="16">
        <f t="shared" si="27"/>
        <v>4377</v>
      </c>
      <c r="N106" s="16">
        <f t="shared" si="28"/>
        <v>4318</v>
      </c>
      <c r="P106" s="140" t="s">
        <v>134</v>
      </c>
      <c r="Q106" s="146">
        <v>100</v>
      </c>
      <c r="R106" s="146">
        <f>+ROUND(E104/$E103*100,1)</f>
        <v>101.2</v>
      </c>
      <c r="S106" s="146">
        <f>+ROUND(E105/$E103*100,1)</f>
        <v>102.7</v>
      </c>
      <c r="T106" s="146">
        <f>+ROUND(E106/$E103*100,1)</f>
        <v>108.5</v>
      </c>
      <c r="U106" s="146">
        <f>+ROUND(E107/$E103*100,1)</f>
        <v>111.2</v>
      </c>
      <c r="V106" s="146">
        <f>+ROUND(E108/$E103*100,1)</f>
        <v>112.5</v>
      </c>
      <c r="W106" s="146">
        <f>+ROUND(E109/$E103*100,1)</f>
        <v>113.4</v>
      </c>
      <c r="X106" s="146">
        <f>+ROUND(E110/$E103*100,1)</f>
        <v>115.2</v>
      </c>
      <c r="Y106" s="146">
        <f>+ROUND(E111/$E103*100,1)</f>
        <v>115.5</v>
      </c>
      <c r="Z106" s="147">
        <f>+ROUND(E112/$E103*100,1)</f>
        <v>116.7</v>
      </c>
    </row>
    <row r="107" spans="2:26" ht="17.25">
      <c r="B107" s="108" t="s">
        <v>118</v>
      </c>
      <c r="C107" s="109">
        <f>+'H11'!C38</f>
        <v>1655</v>
      </c>
      <c r="D107" s="16">
        <f>+'H11'!E38</f>
        <v>535</v>
      </c>
      <c r="E107" s="16">
        <f>+'H11'!F38</f>
        <v>1543</v>
      </c>
      <c r="F107" s="16">
        <f>+'H11'!G38</f>
        <v>2887</v>
      </c>
      <c r="G107" s="16">
        <f>+'H11'!H38</f>
        <v>3821</v>
      </c>
      <c r="H107" s="16">
        <f>+'H11'!D38</f>
        <v>15982</v>
      </c>
      <c r="I107" s="110">
        <f t="shared" si="25"/>
        <v>26423</v>
      </c>
      <c r="K107" s="108" t="s">
        <v>118</v>
      </c>
      <c r="L107" s="109">
        <f t="shared" si="26"/>
        <v>17637</v>
      </c>
      <c r="M107" s="16">
        <f t="shared" si="27"/>
        <v>4430</v>
      </c>
      <c r="N107" s="16">
        <f t="shared" si="28"/>
        <v>4356</v>
      </c>
      <c r="P107" s="140" t="s">
        <v>135</v>
      </c>
      <c r="Q107" s="146">
        <v>100</v>
      </c>
      <c r="R107" s="146">
        <f>+ROUND(F104/$F103*100,1)</f>
        <v>101</v>
      </c>
      <c r="S107" s="146">
        <f>+ROUND(F105/$F103*100,1)</f>
        <v>101.9</v>
      </c>
      <c r="T107" s="146">
        <f>+ROUND(F106/$F103*100,1)</f>
        <v>102.8</v>
      </c>
      <c r="U107" s="146">
        <f>+ROUND(F107/$F103*100,1)</f>
        <v>103.4</v>
      </c>
      <c r="V107" s="146">
        <f>+ROUND(F108/$F103*100,1)</f>
        <v>103.7</v>
      </c>
      <c r="W107" s="146">
        <f>+ROUND(F109/$F103*100,1)</f>
        <v>104.8</v>
      </c>
      <c r="X107" s="146">
        <f>+ROUND(F110/$F103*100,1)</f>
        <v>105.5</v>
      </c>
      <c r="Y107" s="146">
        <f>+ROUND(F111/$F103*100,1)</f>
        <v>105.5</v>
      </c>
      <c r="Z107" s="147">
        <f>+ROUND(F112/$F103*100,1)</f>
        <v>106.8</v>
      </c>
    </row>
    <row r="108" spans="2:26" ht="18" thickBot="1">
      <c r="B108" s="108" t="s">
        <v>119</v>
      </c>
      <c r="C108" s="109">
        <f>+'H12'!C38</f>
        <v>1626</v>
      </c>
      <c r="D108" s="16">
        <f>+'H12'!E38</f>
        <v>578.55576</v>
      </c>
      <c r="E108" s="16">
        <f>+'H12'!F38</f>
        <v>1562</v>
      </c>
      <c r="F108" s="16">
        <f>+'H12'!G38</f>
        <v>2896</v>
      </c>
      <c r="G108" s="16">
        <f>+'H12'!H38</f>
        <v>3784.0142399999986</v>
      </c>
      <c r="H108" s="16">
        <f>+'H12'!D38</f>
        <v>15976.43</v>
      </c>
      <c r="I108" s="110">
        <f t="shared" si="25"/>
        <v>26423</v>
      </c>
      <c r="K108" s="108" t="s">
        <v>119</v>
      </c>
      <c r="L108" s="109">
        <f t="shared" si="26"/>
        <v>17602.43</v>
      </c>
      <c r="M108" s="16">
        <f t="shared" si="27"/>
        <v>4458</v>
      </c>
      <c r="N108" s="16">
        <f t="shared" si="28"/>
        <v>4362.57</v>
      </c>
      <c r="P108" s="141" t="s">
        <v>136</v>
      </c>
      <c r="Q108" s="148">
        <v>100</v>
      </c>
      <c r="R108" s="148">
        <f>+ROUND(G104/$G103*100,1)</f>
        <v>102.7</v>
      </c>
      <c r="S108" s="148">
        <f>+ROUND(G105/$G103*100,1)</f>
        <v>105.9</v>
      </c>
      <c r="T108" s="148">
        <f>+ROUND(G106/$G103*100,1)</f>
        <v>105.8</v>
      </c>
      <c r="U108" s="148">
        <f>+ROUND(G107/$G103*100,1)</f>
        <v>106.1</v>
      </c>
      <c r="V108" s="148">
        <f>+ROUND(G108/$G103*100,1)</f>
        <v>105.1</v>
      </c>
      <c r="W108" s="148">
        <f>+ROUND(G109/$G103*100,1)</f>
        <v>103.8</v>
      </c>
      <c r="X108" s="148">
        <f>+ROUND(G110/$G103*100,1)</f>
        <v>103</v>
      </c>
      <c r="Y108" s="148">
        <f>+ROUND(G111/$G103*100,1)</f>
        <v>102.9</v>
      </c>
      <c r="Z108" s="149">
        <f>+ROUND(G112/$G103*100,1)</f>
        <v>106.4</v>
      </c>
    </row>
    <row r="109" spans="2:17" ht="17.25">
      <c r="B109" s="108" t="s">
        <v>120</v>
      </c>
      <c r="C109" s="109">
        <f>+'H13'!C38</f>
        <v>1624</v>
      </c>
      <c r="D109" s="16">
        <f>+'H13'!E38</f>
        <v>582.43376</v>
      </c>
      <c r="E109" s="16">
        <f>+'H13'!F38</f>
        <v>1574</v>
      </c>
      <c r="F109" s="16">
        <f>+'H13'!G38</f>
        <v>2926</v>
      </c>
      <c r="G109" s="16">
        <f>+'H13'!H38</f>
        <v>3740.13624</v>
      </c>
      <c r="H109" s="16">
        <f>+'H13'!D38</f>
        <v>15976.43</v>
      </c>
      <c r="I109" s="110">
        <f t="shared" si="25"/>
        <v>26423</v>
      </c>
      <c r="K109" s="108" t="s">
        <v>120</v>
      </c>
      <c r="L109" s="109">
        <f t="shared" si="26"/>
        <v>17600.43</v>
      </c>
      <c r="M109" s="16">
        <f t="shared" si="27"/>
        <v>4500</v>
      </c>
      <c r="N109" s="16">
        <f t="shared" si="28"/>
        <v>4322.57</v>
      </c>
      <c r="Q109" s="2"/>
    </row>
    <row r="110" spans="2:17" ht="17.25">
      <c r="B110" s="108" t="s">
        <v>121</v>
      </c>
      <c r="C110" s="109">
        <f>+'H14'!C38</f>
        <v>1604</v>
      </c>
      <c r="D110" s="16">
        <f>+'H14'!E38</f>
        <v>588</v>
      </c>
      <c r="E110" s="16">
        <f>+'H14'!F38</f>
        <v>1599</v>
      </c>
      <c r="F110" s="16">
        <f>+'H14'!G38</f>
        <v>2946</v>
      </c>
      <c r="G110" s="16">
        <f>+'H14'!H38</f>
        <v>3710.6</v>
      </c>
      <c r="H110" s="16">
        <f>+'H14'!D38</f>
        <v>15975.4</v>
      </c>
      <c r="I110" s="110">
        <f t="shared" si="25"/>
        <v>26423</v>
      </c>
      <c r="K110" s="108" t="s">
        <v>121</v>
      </c>
      <c r="L110" s="109">
        <f t="shared" si="26"/>
        <v>17579.4</v>
      </c>
      <c r="M110" s="16">
        <f t="shared" si="27"/>
        <v>4545</v>
      </c>
      <c r="N110" s="16">
        <f t="shared" si="28"/>
        <v>4298.5999999999985</v>
      </c>
      <c r="Q110" s="2"/>
    </row>
    <row r="111" spans="2:17" ht="17.25">
      <c r="B111" s="108" t="s">
        <v>122</v>
      </c>
      <c r="C111" s="109">
        <f>+'H15'!C38</f>
        <v>1603</v>
      </c>
      <c r="D111" s="16">
        <f>+'H15'!E38</f>
        <v>588.4089</v>
      </c>
      <c r="E111" s="16">
        <f>+'H15'!F38</f>
        <v>1603</v>
      </c>
      <c r="F111" s="16">
        <f>+'H15'!G38</f>
        <v>2946</v>
      </c>
      <c r="G111" s="16">
        <f>+'H15'!H38</f>
        <v>3706.7911</v>
      </c>
      <c r="H111" s="16">
        <f>+'H15'!D38</f>
        <v>15975.8</v>
      </c>
      <c r="I111" s="110">
        <f t="shared" si="25"/>
        <v>26423</v>
      </c>
      <c r="K111" s="108" t="s">
        <v>122</v>
      </c>
      <c r="L111" s="109">
        <f t="shared" si="26"/>
        <v>17578.8</v>
      </c>
      <c r="M111" s="16">
        <f t="shared" si="27"/>
        <v>4549</v>
      </c>
      <c r="N111" s="16">
        <f t="shared" si="28"/>
        <v>4295.200000000001</v>
      </c>
      <c r="Q111" s="2"/>
    </row>
    <row r="112" spans="1:17" ht="18" thickBot="1">
      <c r="A112" s="2"/>
      <c r="B112" s="111" t="s">
        <v>123</v>
      </c>
      <c r="C112" s="112">
        <f>+'H16'!C38</f>
        <v>1603</v>
      </c>
      <c r="D112" s="14">
        <f>+'H16'!E38</f>
        <v>585.53361</v>
      </c>
      <c r="E112" s="14">
        <f>+'H16'!F38</f>
        <v>1619.3833</v>
      </c>
      <c r="F112" s="14">
        <f>+'H16'!G38</f>
        <v>2982</v>
      </c>
      <c r="G112" s="14">
        <f>+'H16'!H38</f>
        <v>3834.08309</v>
      </c>
      <c r="H112" s="14">
        <f>+'H16'!D38</f>
        <v>15799</v>
      </c>
      <c r="I112" s="113">
        <f t="shared" si="25"/>
        <v>26423</v>
      </c>
      <c r="K112" s="111" t="s">
        <v>123</v>
      </c>
      <c r="L112" s="112">
        <f t="shared" si="26"/>
        <v>17402</v>
      </c>
      <c r="M112" s="14">
        <f t="shared" si="27"/>
        <v>4601.3832999999995</v>
      </c>
      <c r="N112" s="14">
        <f t="shared" si="28"/>
        <v>4419.6167000000005</v>
      </c>
      <c r="Q112" s="2"/>
    </row>
    <row r="113" spans="2:17" ht="18" thickBot="1">
      <c r="B113" s="17"/>
      <c r="C113" s="17"/>
      <c r="D113" s="17"/>
      <c r="E113" s="17"/>
      <c r="F113" s="17"/>
      <c r="G113" s="17"/>
      <c r="K113" s="17"/>
      <c r="L113" s="17"/>
      <c r="M113" s="17"/>
      <c r="N113" s="17"/>
      <c r="Q113" s="2"/>
    </row>
    <row r="114" spans="2:38" ht="17.25">
      <c r="B114" s="92"/>
      <c r="C114" s="93"/>
      <c r="D114" s="9"/>
      <c r="E114" s="9"/>
      <c r="F114" s="9"/>
      <c r="G114" s="9"/>
      <c r="H114" s="9"/>
      <c r="I114" s="114"/>
      <c r="K114" s="92"/>
      <c r="L114" s="93"/>
      <c r="M114" s="9"/>
      <c r="N114" s="9"/>
      <c r="P114" s="134"/>
      <c r="Q114" s="128"/>
      <c r="R114" s="128"/>
      <c r="S114" s="128"/>
      <c r="T114" s="128"/>
      <c r="U114" s="128"/>
      <c r="V114" s="128"/>
      <c r="W114" s="128"/>
      <c r="X114" s="128"/>
      <c r="Y114" s="128"/>
      <c r="Z114" s="135"/>
      <c r="AB114" s="134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35"/>
    </row>
    <row r="115" spans="2:38" ht="17.25" customHeight="1">
      <c r="B115" s="115" t="s">
        <v>92</v>
      </c>
      <c r="C115" s="116" t="s">
        <v>65</v>
      </c>
      <c r="D115" s="11" t="s">
        <v>66</v>
      </c>
      <c r="E115" s="11" t="s">
        <v>67</v>
      </c>
      <c r="F115" s="11" t="s">
        <v>68</v>
      </c>
      <c r="G115" s="11" t="s">
        <v>69</v>
      </c>
      <c r="H115" s="12" t="s">
        <v>70</v>
      </c>
      <c r="I115" s="98" t="s">
        <v>97</v>
      </c>
      <c r="K115" s="115" t="s">
        <v>92</v>
      </c>
      <c r="L115" s="142" t="s">
        <v>156</v>
      </c>
      <c r="M115" s="143" t="s">
        <v>157</v>
      </c>
      <c r="N115" s="12" t="s">
        <v>69</v>
      </c>
      <c r="P115" s="136"/>
      <c r="Q115" s="129" t="s">
        <v>138</v>
      </c>
      <c r="R115" s="129" t="s">
        <v>140</v>
      </c>
      <c r="S115" s="129" t="s">
        <v>112</v>
      </c>
      <c r="T115" s="129" t="s">
        <v>143</v>
      </c>
      <c r="U115" s="129" t="s">
        <v>145</v>
      </c>
      <c r="V115" s="129" t="s">
        <v>147</v>
      </c>
      <c r="W115" s="129" t="s">
        <v>148</v>
      </c>
      <c r="X115" s="129" t="s">
        <v>150</v>
      </c>
      <c r="Y115" s="129" t="s">
        <v>152</v>
      </c>
      <c r="Z115" s="130" t="s">
        <v>154</v>
      </c>
      <c r="AB115" s="136"/>
      <c r="AC115" s="129" t="s">
        <v>138</v>
      </c>
      <c r="AD115" s="129" t="s">
        <v>140</v>
      </c>
      <c r="AE115" s="129" t="s">
        <v>112</v>
      </c>
      <c r="AF115" s="129" t="s">
        <v>143</v>
      </c>
      <c r="AG115" s="129" t="s">
        <v>145</v>
      </c>
      <c r="AH115" s="129" t="s">
        <v>147</v>
      </c>
      <c r="AI115" s="129" t="s">
        <v>148</v>
      </c>
      <c r="AJ115" s="129" t="s">
        <v>150</v>
      </c>
      <c r="AK115" s="129" t="s">
        <v>152</v>
      </c>
      <c r="AL115" s="130" t="s">
        <v>154</v>
      </c>
    </row>
    <row r="116" spans="2:38" ht="17.25">
      <c r="B116" s="117"/>
      <c r="C116" s="116" t="s">
        <v>0</v>
      </c>
      <c r="D116" s="11"/>
      <c r="E116" s="11"/>
      <c r="F116" s="11"/>
      <c r="G116" s="12"/>
      <c r="H116" s="12" t="s">
        <v>74</v>
      </c>
      <c r="I116" s="118"/>
      <c r="K116" s="117"/>
      <c r="L116" s="96" t="s">
        <v>0</v>
      </c>
      <c r="M116" s="12"/>
      <c r="N116" s="12"/>
      <c r="P116" s="137"/>
      <c r="Q116" s="129" t="s">
        <v>0</v>
      </c>
      <c r="R116" s="129"/>
      <c r="S116" s="129"/>
      <c r="T116" s="129"/>
      <c r="U116" s="129"/>
      <c r="V116" s="129"/>
      <c r="W116" s="129"/>
      <c r="X116" s="129"/>
      <c r="Y116" s="129"/>
      <c r="Z116" s="130"/>
      <c r="AB116" s="137"/>
      <c r="AC116" s="129" t="s">
        <v>0</v>
      </c>
      <c r="AD116" s="129"/>
      <c r="AE116" s="129"/>
      <c r="AF116" s="129"/>
      <c r="AG116" s="129"/>
      <c r="AH116" s="129"/>
      <c r="AI116" s="129"/>
      <c r="AJ116" s="129"/>
      <c r="AK116" s="129"/>
      <c r="AL116" s="130"/>
    </row>
    <row r="117" spans="2:38" ht="18" thickBot="1">
      <c r="B117" s="100"/>
      <c r="C117" s="101"/>
      <c r="D117" s="102"/>
      <c r="E117" s="102"/>
      <c r="F117" s="102"/>
      <c r="G117" s="103"/>
      <c r="H117" s="102"/>
      <c r="I117" s="104"/>
      <c r="K117" s="100"/>
      <c r="L117" s="101"/>
      <c r="M117" s="102"/>
      <c r="N117" s="102"/>
      <c r="P117" s="138"/>
      <c r="Q117" s="131"/>
      <c r="R117" s="131"/>
      <c r="S117" s="131"/>
      <c r="T117" s="131"/>
      <c r="U117" s="132"/>
      <c r="V117" s="131"/>
      <c r="W117" s="131"/>
      <c r="X117" s="131"/>
      <c r="Y117" s="131"/>
      <c r="Z117" s="133"/>
      <c r="AB117" s="138"/>
      <c r="AC117" s="131"/>
      <c r="AD117" s="131"/>
      <c r="AE117" s="131"/>
      <c r="AF117" s="131"/>
      <c r="AG117" s="132"/>
      <c r="AH117" s="131"/>
      <c r="AI117" s="131"/>
      <c r="AJ117" s="131"/>
      <c r="AK117" s="131"/>
      <c r="AL117" s="133"/>
    </row>
    <row r="118" spans="2:38" ht="17.25">
      <c r="B118" s="105" t="s">
        <v>114</v>
      </c>
      <c r="C118" s="106">
        <f>+'H7'!C49</f>
        <v>6883</v>
      </c>
      <c r="D118" s="15">
        <f>+'H7'!E49</f>
        <v>2230</v>
      </c>
      <c r="E118" s="15">
        <f>+'H7'!F49</f>
        <v>2292</v>
      </c>
      <c r="F118" s="15">
        <f>+'H7'!G49</f>
        <v>1643</v>
      </c>
      <c r="G118" s="15">
        <f>+'H7'!H49</f>
        <v>7742</v>
      </c>
      <c r="H118" s="15">
        <f>+'H7'!D49</f>
        <v>78126</v>
      </c>
      <c r="I118" s="107">
        <f aca="true" t="shared" si="29" ref="I118:I127">SUM(C118,D118,E118,F118,G118,H118)</f>
        <v>98916</v>
      </c>
      <c r="K118" s="105" t="s">
        <v>114</v>
      </c>
      <c r="L118" s="106">
        <f>+C118+H118</f>
        <v>85009</v>
      </c>
      <c r="M118" s="15">
        <f>+E118+F118</f>
        <v>3935</v>
      </c>
      <c r="N118" s="15">
        <f>+I118-L118-M118</f>
        <v>9972</v>
      </c>
      <c r="P118" s="139" t="s">
        <v>132</v>
      </c>
      <c r="Q118" s="144">
        <v>100</v>
      </c>
      <c r="R118" s="144">
        <f>+ROUND(C119/$C118*100,1)</f>
        <v>97.5</v>
      </c>
      <c r="S118" s="144">
        <f>+ROUND(C120/$C118*100,1)</f>
        <v>92.7</v>
      </c>
      <c r="T118" s="144">
        <f>+ROUND(C121/$C118*100,1)</f>
        <v>88.7</v>
      </c>
      <c r="U118" s="144">
        <f>+ROUND(C122/$C118*100,1)</f>
        <v>88</v>
      </c>
      <c r="V118" s="144">
        <f>+ROUND(C123/$C118*100,1)</f>
        <v>85.6</v>
      </c>
      <c r="W118" s="144">
        <f>+ROUND(C124/$C118*100,1)</f>
        <v>84.9</v>
      </c>
      <c r="X118" s="144">
        <f>+ROUND(C125/$C118*100,1)</f>
        <v>83.6</v>
      </c>
      <c r="Y118" s="144">
        <f>+ROUND(C126/$C118*100,1)</f>
        <v>83.1</v>
      </c>
      <c r="Z118" s="145">
        <f>+ROUND(C127/$C118*100,1)</f>
        <v>82.3</v>
      </c>
      <c r="AB118" s="150" t="s">
        <v>155</v>
      </c>
      <c r="AC118" s="144">
        <v>100</v>
      </c>
      <c r="AD118" s="144">
        <f>+ROUND(L119/$L118*100,1)</f>
        <v>99.7</v>
      </c>
      <c r="AE118" s="144">
        <f>+ROUND(L120/$L118*100,1)</f>
        <v>99.3</v>
      </c>
      <c r="AF118" s="144">
        <f>+ROUND(L121/$L118*100,1)</f>
        <v>98.9</v>
      </c>
      <c r="AG118" s="144">
        <f>+ROUND(L122/$L118*100,1)</f>
        <v>98.9</v>
      </c>
      <c r="AH118" s="144">
        <f>+ROUND(L123/$L118*100,1)</f>
        <v>98.6</v>
      </c>
      <c r="AI118" s="144">
        <f>+ROUND(L124/$L118*100,1)</f>
        <v>98.5</v>
      </c>
      <c r="AJ118" s="144">
        <f>+ROUND(L125/$L118*100,1)</f>
        <v>98.4</v>
      </c>
      <c r="AK118" s="144">
        <f>+ROUND(L126/$L118*100,1)</f>
        <v>98.4</v>
      </c>
      <c r="AL118" s="145">
        <f>+ROUND(L127/$L118*100,1)</f>
        <v>98.8</v>
      </c>
    </row>
    <row r="119" spans="2:38" ht="17.25">
      <c r="B119" s="108" t="s">
        <v>115</v>
      </c>
      <c r="C119" s="109">
        <f>+'H8'!C49</f>
        <v>6712</v>
      </c>
      <c r="D119" s="16">
        <f>+'H8'!E49</f>
        <v>2228</v>
      </c>
      <c r="E119" s="16">
        <f>+'H8'!F49</f>
        <v>2330</v>
      </c>
      <c r="F119" s="16">
        <f>+'H8'!G49</f>
        <v>1647</v>
      </c>
      <c r="G119" s="16">
        <f>+'H8'!H49</f>
        <v>7946</v>
      </c>
      <c r="H119" s="16">
        <f>+'H8'!D49</f>
        <v>78053</v>
      </c>
      <c r="I119" s="110">
        <f t="shared" si="29"/>
        <v>98916</v>
      </c>
      <c r="K119" s="108" t="s">
        <v>115</v>
      </c>
      <c r="L119" s="109">
        <f aca="true" t="shared" si="30" ref="L119:L127">+C119+H119</f>
        <v>84765</v>
      </c>
      <c r="M119" s="16">
        <f aca="true" t="shared" si="31" ref="M119:M127">+E119+F119</f>
        <v>3977</v>
      </c>
      <c r="N119" s="16">
        <f aca="true" t="shared" si="32" ref="N119:N127">+I119-L119-M119</f>
        <v>10174</v>
      </c>
      <c r="P119" s="140" t="s">
        <v>131</v>
      </c>
      <c r="Q119" s="146">
        <v>100</v>
      </c>
      <c r="R119" s="146">
        <f>+ROUND(H119/$H118*100,1)</f>
        <v>99.9</v>
      </c>
      <c r="S119" s="146">
        <f>+ROUND(H120/$H118*100,1)</f>
        <v>99.9</v>
      </c>
      <c r="T119" s="146">
        <f>+ROUND(H121/$H118*100,1)</f>
        <v>99.8</v>
      </c>
      <c r="U119" s="146">
        <f>+ROUND(H122/$H118*100,1)</f>
        <v>99.8</v>
      </c>
      <c r="V119" s="146">
        <f>+ROUND(H123/$H118*100,1)</f>
        <v>99.7</v>
      </c>
      <c r="W119" s="146">
        <f>+ROUND(H124/$H118*100,1)</f>
        <v>99.7</v>
      </c>
      <c r="X119" s="146">
        <f>+ROUND(H125/$H118*100,1)</f>
        <v>99.7</v>
      </c>
      <c r="Y119" s="146">
        <f>+ROUND(H126/$H118*100,1)</f>
        <v>99.7</v>
      </c>
      <c r="Z119" s="147">
        <f>+ROUND(H127/$H118*100,1)</f>
        <v>100.3</v>
      </c>
      <c r="AB119" s="151" t="s">
        <v>157</v>
      </c>
      <c r="AC119" s="146">
        <v>100</v>
      </c>
      <c r="AD119" s="146">
        <f>+ROUND(M119/$M118*100,1)</f>
        <v>101.1</v>
      </c>
      <c r="AE119" s="146">
        <f>+ROUND(M120/$M118*100,1)</f>
        <v>101.7</v>
      </c>
      <c r="AF119" s="146">
        <f>+ROUND(M121/$M118*100,1)</f>
        <v>102.9</v>
      </c>
      <c r="AG119" s="146">
        <f>+ROUND(M122/$M118*100,1)</f>
        <v>104</v>
      </c>
      <c r="AH119" s="146">
        <f>+ROUND(M123/$M118*100,1)</f>
        <v>105</v>
      </c>
      <c r="AI119" s="146">
        <f>+ROUND(M124/$M118*100,1)</f>
        <v>106</v>
      </c>
      <c r="AJ119" s="146">
        <f>+ROUND(M125/$M118*100,1)</f>
        <v>106.9</v>
      </c>
      <c r="AK119" s="146">
        <f>+ROUND(M126/$M118*100,1)</f>
        <v>110.6</v>
      </c>
      <c r="AL119" s="147">
        <f>+ROUND(M127/$M118*100,1)</f>
        <v>114.7</v>
      </c>
    </row>
    <row r="120" spans="2:38" ht="18" thickBot="1">
      <c r="B120" s="108" t="s">
        <v>116</v>
      </c>
      <c r="C120" s="109">
        <f>+'H9'!C49</f>
        <v>6383</v>
      </c>
      <c r="D120" s="16">
        <f>+'H9'!E49</f>
        <v>2217</v>
      </c>
      <c r="E120" s="16">
        <f>+'H9'!F49</f>
        <v>2333</v>
      </c>
      <c r="F120" s="16">
        <f>+'H9'!G49</f>
        <v>1670</v>
      </c>
      <c r="G120" s="16">
        <f>+'H9'!H49</f>
        <v>8278</v>
      </c>
      <c r="H120" s="16">
        <f>+'H9'!D49</f>
        <v>78035</v>
      </c>
      <c r="I120" s="110">
        <f t="shared" si="29"/>
        <v>98916</v>
      </c>
      <c r="K120" s="108" t="s">
        <v>116</v>
      </c>
      <c r="L120" s="109">
        <f t="shared" si="30"/>
        <v>84418</v>
      </c>
      <c r="M120" s="16">
        <f t="shared" si="31"/>
        <v>4003</v>
      </c>
      <c r="N120" s="16">
        <f t="shared" si="32"/>
        <v>10495</v>
      </c>
      <c r="P120" s="140" t="s">
        <v>133</v>
      </c>
      <c r="Q120" s="146">
        <v>100</v>
      </c>
      <c r="R120" s="146">
        <f>+ROUND(D119/$D118*100,1)</f>
        <v>99.9</v>
      </c>
      <c r="S120" s="146">
        <f>+ROUND(D120/$D118*100,1)</f>
        <v>99.4</v>
      </c>
      <c r="T120" s="146">
        <f>+ROUND(D121/$D118*100,1)</f>
        <v>99</v>
      </c>
      <c r="U120" s="146">
        <f>+ROUND(D122/$D118*100,1)</f>
        <v>106</v>
      </c>
      <c r="V120" s="146">
        <f>+ROUND(D123/$D118*100,1)</f>
        <v>114.9</v>
      </c>
      <c r="W120" s="146">
        <f>+ROUND(D124/$D118*100,1)</f>
        <v>117.2</v>
      </c>
      <c r="X120" s="146">
        <f>+ROUND(D125/$D118*100,1)</f>
        <v>105.6</v>
      </c>
      <c r="Y120" s="146">
        <f>+ROUND(D126/$D118*100,1)</f>
        <v>105.7</v>
      </c>
      <c r="Z120" s="147">
        <f>+ROUND(D127/$D118*100,1)</f>
        <v>117.5</v>
      </c>
      <c r="AB120" s="141" t="s">
        <v>136</v>
      </c>
      <c r="AC120" s="148">
        <v>100</v>
      </c>
      <c r="AD120" s="148">
        <f>+ROUND(N119/$N118*100,1)</f>
        <v>102</v>
      </c>
      <c r="AE120" s="148">
        <f>+ROUND(N120/$N118*100,1)</f>
        <v>105.2</v>
      </c>
      <c r="AF120" s="148">
        <f>+ROUND(N121/$N118*100,1)</f>
        <v>108</v>
      </c>
      <c r="AG120" s="148">
        <f>+ROUND(N122/$N118*100,1)</f>
        <v>108</v>
      </c>
      <c r="AH120" s="148">
        <f>+ROUND(N123/$N118*100,1)</f>
        <v>110.2</v>
      </c>
      <c r="AI120" s="148">
        <f>+ROUND(N124/$N118*100,1)</f>
        <v>110.2</v>
      </c>
      <c r="AJ120" s="148">
        <f>+ROUND(N125/$N118*100,1)</f>
        <v>110.8</v>
      </c>
      <c r="AK120" s="148">
        <f>+ROUND(N126/$N118*100,1)</f>
        <v>109.7</v>
      </c>
      <c r="AL120" s="149">
        <f>+ROUND(N127/$N118*100,1)</f>
        <v>104.1</v>
      </c>
    </row>
    <row r="121" spans="2:26" ht="17.25">
      <c r="B121" s="108" t="s">
        <v>117</v>
      </c>
      <c r="C121" s="109">
        <f>+'H10'!C49</f>
        <v>6103</v>
      </c>
      <c r="D121" s="16">
        <f>+'H10'!E49</f>
        <v>2208</v>
      </c>
      <c r="E121" s="16">
        <f>+'H10'!F49</f>
        <v>2367</v>
      </c>
      <c r="F121" s="16">
        <f>+'H10'!G49</f>
        <v>1683</v>
      </c>
      <c r="G121" s="16">
        <f>+'H10'!H49</f>
        <v>8564.32</v>
      </c>
      <c r="H121" s="16">
        <f>+'H10'!D49</f>
        <v>77990.68</v>
      </c>
      <c r="I121" s="110">
        <f t="shared" si="29"/>
        <v>98916</v>
      </c>
      <c r="K121" s="108" t="s">
        <v>117</v>
      </c>
      <c r="L121" s="109">
        <f t="shared" si="30"/>
        <v>84093.68</v>
      </c>
      <c r="M121" s="16">
        <f t="shared" si="31"/>
        <v>4050</v>
      </c>
      <c r="N121" s="16">
        <f t="shared" si="32"/>
        <v>10772.320000000007</v>
      </c>
      <c r="P121" s="140" t="s">
        <v>134</v>
      </c>
      <c r="Q121" s="146">
        <v>100</v>
      </c>
      <c r="R121" s="146">
        <f>+ROUND(E119/$E118*100,1)</f>
        <v>101.7</v>
      </c>
      <c r="S121" s="146">
        <f>+ROUND(E120/$E118*100,1)</f>
        <v>101.8</v>
      </c>
      <c r="T121" s="146">
        <f>+ROUND(E121/$E118*100,1)</f>
        <v>103.3</v>
      </c>
      <c r="U121" s="146">
        <f>+ROUND(E122/$E118*100,1)</f>
        <v>104.4</v>
      </c>
      <c r="V121" s="146">
        <f>+ROUND(E123/$E118*100,1)</f>
        <v>105.9</v>
      </c>
      <c r="W121" s="146">
        <f>+ROUND(E124/$E118*100,1)</f>
        <v>107.1</v>
      </c>
      <c r="X121" s="146">
        <f>+ROUND(E125/$E118*100,1)</f>
        <v>108.2</v>
      </c>
      <c r="Y121" s="146">
        <f>+ROUND(E126/$E118*100,1)</f>
        <v>114.6</v>
      </c>
      <c r="Z121" s="147">
        <f>+ROUND(E127/$E118*100,1)</f>
        <v>120.7</v>
      </c>
    </row>
    <row r="122" spans="2:26" ht="18" customHeight="1">
      <c r="B122" s="108" t="s">
        <v>118</v>
      </c>
      <c r="C122" s="109">
        <f>+'H11'!C49</f>
        <v>6059</v>
      </c>
      <c r="D122" s="16">
        <f>+'H11'!E49</f>
        <v>2363</v>
      </c>
      <c r="E122" s="16">
        <f>+'H11'!F49</f>
        <v>2392</v>
      </c>
      <c r="F122" s="16">
        <f>+'H11'!G49</f>
        <v>1702</v>
      </c>
      <c r="G122" s="16">
        <f>+'H11'!H49</f>
        <v>8406.32</v>
      </c>
      <c r="H122" s="16">
        <f>+'H11'!D49</f>
        <v>77994.68</v>
      </c>
      <c r="I122" s="110">
        <f t="shared" si="29"/>
        <v>98917</v>
      </c>
      <c r="K122" s="108" t="s">
        <v>118</v>
      </c>
      <c r="L122" s="109">
        <f t="shared" si="30"/>
        <v>84053.68</v>
      </c>
      <c r="M122" s="16">
        <f t="shared" si="31"/>
        <v>4094</v>
      </c>
      <c r="N122" s="16">
        <f t="shared" si="32"/>
        <v>10769.320000000007</v>
      </c>
      <c r="P122" s="140" t="s">
        <v>135</v>
      </c>
      <c r="Q122" s="146">
        <v>100</v>
      </c>
      <c r="R122" s="146">
        <f>+ROUND(F119/$F118*100,1)</f>
        <v>100.2</v>
      </c>
      <c r="S122" s="146">
        <f>+ROUND(F120/$F118*100,1)</f>
        <v>101.6</v>
      </c>
      <c r="T122" s="146">
        <f>+ROUND(F121/$F118*100,1)</f>
        <v>102.4</v>
      </c>
      <c r="U122" s="146">
        <f>+ROUND(F122/$F118*100,1)</f>
        <v>103.6</v>
      </c>
      <c r="V122" s="146">
        <f>+ROUND(F123/$F118*100,1)</f>
        <v>103.8</v>
      </c>
      <c r="W122" s="146">
        <f>+ROUND(F124/$F118*100,1)</f>
        <v>104.4</v>
      </c>
      <c r="X122" s="146">
        <f>+ROUND(F125/$F118*100,1)</f>
        <v>105.1</v>
      </c>
      <c r="Y122" s="146">
        <f>+ROUND(F126/$F118*100,1)</f>
        <v>105.1</v>
      </c>
      <c r="Z122" s="147">
        <f>+ROUND(F127/$F118*100,1)</f>
        <v>106.4</v>
      </c>
    </row>
    <row r="123" spans="1:26" ht="18" thickBot="1">
      <c r="A123" s="89"/>
      <c r="B123" s="108" t="s">
        <v>119</v>
      </c>
      <c r="C123" s="109">
        <f>+'H12'!C49</f>
        <v>5890</v>
      </c>
      <c r="D123" s="16">
        <f>+'H12'!E49</f>
        <v>2563.25101</v>
      </c>
      <c r="E123" s="16">
        <f>+'H12'!F49</f>
        <v>2428</v>
      </c>
      <c r="F123" s="16">
        <f>+'H12'!G49</f>
        <v>1705</v>
      </c>
      <c r="G123" s="16">
        <f>+'H12'!H49</f>
        <v>8422.818989999998</v>
      </c>
      <c r="H123" s="16">
        <f>+'H12'!D49</f>
        <v>77907.93000000001</v>
      </c>
      <c r="I123" s="110">
        <f t="shared" si="29"/>
        <v>98917</v>
      </c>
      <c r="K123" s="108" t="s">
        <v>119</v>
      </c>
      <c r="L123" s="109">
        <f t="shared" si="30"/>
        <v>83797.93000000001</v>
      </c>
      <c r="M123" s="16">
        <f t="shared" si="31"/>
        <v>4133</v>
      </c>
      <c r="N123" s="16">
        <f t="shared" si="32"/>
        <v>10986.069999999992</v>
      </c>
      <c r="P123" s="141" t="s">
        <v>136</v>
      </c>
      <c r="Q123" s="148">
        <v>100</v>
      </c>
      <c r="R123" s="148">
        <f>+ROUND(G119/$G118*100,1)</f>
        <v>102.6</v>
      </c>
      <c r="S123" s="148">
        <f>+ROUND(G120/$G118*100,1)</f>
        <v>106.9</v>
      </c>
      <c r="T123" s="148">
        <f>+ROUND(G121/$G118*100,1)</f>
        <v>110.6</v>
      </c>
      <c r="U123" s="148">
        <f>+ROUND(G122/$G118*100,1)</f>
        <v>108.6</v>
      </c>
      <c r="V123" s="148">
        <f>+ROUND(G123/$G118*100,1)</f>
        <v>108.8</v>
      </c>
      <c r="W123" s="148">
        <f>+ROUND(G124/$G118*100,1)</f>
        <v>108.3</v>
      </c>
      <c r="X123" s="148">
        <f>+ROUND(G125/$G118*100,1)</f>
        <v>112.3</v>
      </c>
      <c r="Y123" s="148">
        <f>+ROUND(G126/$G118*100,1)</f>
        <v>110.9</v>
      </c>
      <c r="Z123" s="149">
        <f>+ROUND(G127/$G118*100,1)</f>
        <v>100.3</v>
      </c>
    </row>
    <row r="124" spans="2:17" ht="17.25">
      <c r="B124" s="108" t="s">
        <v>120</v>
      </c>
      <c r="C124" s="109">
        <f>+'H13'!C49</f>
        <v>5841</v>
      </c>
      <c r="D124" s="16">
        <f>+'H13'!E49</f>
        <v>2612.80301</v>
      </c>
      <c r="E124" s="16">
        <f>+'H13'!F49</f>
        <v>2455</v>
      </c>
      <c r="F124" s="16">
        <f>+'H13'!G49</f>
        <v>1716</v>
      </c>
      <c r="G124" s="16">
        <f>+'H13'!H49</f>
        <v>8381.266989999998</v>
      </c>
      <c r="H124" s="16">
        <f>+'H13'!D49</f>
        <v>77910.93000000001</v>
      </c>
      <c r="I124" s="110">
        <f t="shared" si="29"/>
        <v>98917</v>
      </c>
      <c r="K124" s="108" t="s">
        <v>120</v>
      </c>
      <c r="L124" s="109">
        <f t="shared" si="30"/>
        <v>83751.93000000001</v>
      </c>
      <c r="M124" s="16">
        <f t="shared" si="31"/>
        <v>4171</v>
      </c>
      <c r="N124" s="16">
        <f t="shared" si="32"/>
        <v>10994.069999999992</v>
      </c>
      <c r="Q124" s="2"/>
    </row>
    <row r="125" spans="2:17" ht="17.25">
      <c r="B125" s="108" t="s">
        <v>121</v>
      </c>
      <c r="C125" s="109">
        <f>+'H14'!C49</f>
        <v>5753</v>
      </c>
      <c r="D125" s="16">
        <f>+'H14'!E49</f>
        <v>2355.13181</v>
      </c>
      <c r="E125" s="16">
        <f>+'H14'!F49</f>
        <v>2480</v>
      </c>
      <c r="F125" s="16">
        <f>+'H14'!G49</f>
        <v>1727</v>
      </c>
      <c r="G125" s="16">
        <f>+'H14'!H49</f>
        <v>8695.71819</v>
      </c>
      <c r="H125" s="16">
        <f>+'H14'!D49</f>
        <v>77906.15</v>
      </c>
      <c r="I125" s="110">
        <f t="shared" si="29"/>
        <v>98917</v>
      </c>
      <c r="K125" s="108" t="s">
        <v>121</v>
      </c>
      <c r="L125" s="109">
        <f t="shared" si="30"/>
        <v>83659.15</v>
      </c>
      <c r="M125" s="16">
        <f t="shared" si="31"/>
        <v>4207</v>
      </c>
      <c r="N125" s="16">
        <f t="shared" si="32"/>
        <v>11050.850000000006</v>
      </c>
      <c r="Q125" s="2"/>
    </row>
    <row r="126" spans="2:17" ht="17.25">
      <c r="B126" s="108" t="s">
        <v>122</v>
      </c>
      <c r="C126" s="109">
        <f>+'H15'!C49</f>
        <v>5717</v>
      </c>
      <c r="D126" s="16">
        <f>+'H15'!E49</f>
        <v>2357.30581</v>
      </c>
      <c r="E126" s="16">
        <f>+'H15'!F49</f>
        <v>2626</v>
      </c>
      <c r="F126" s="16">
        <f>+'H15'!G49</f>
        <v>1727</v>
      </c>
      <c r="G126" s="16">
        <f>+'H15'!H49</f>
        <v>8583.144189999999</v>
      </c>
      <c r="H126" s="16">
        <f>+'H15'!D49</f>
        <v>77906.55</v>
      </c>
      <c r="I126" s="110">
        <f t="shared" si="29"/>
        <v>98917</v>
      </c>
      <c r="K126" s="108" t="s">
        <v>122</v>
      </c>
      <c r="L126" s="109">
        <f t="shared" si="30"/>
        <v>83623.55</v>
      </c>
      <c r="M126" s="16">
        <f t="shared" si="31"/>
        <v>4353</v>
      </c>
      <c r="N126" s="16">
        <f t="shared" si="32"/>
        <v>10940.449999999997</v>
      </c>
      <c r="Q126" s="2"/>
    </row>
    <row r="127" spans="2:17" ht="18" thickBot="1">
      <c r="B127" s="111" t="s">
        <v>123</v>
      </c>
      <c r="C127" s="112">
        <f>+'H16'!C49</f>
        <v>5665</v>
      </c>
      <c r="D127" s="14">
        <f>+'H16'!E49</f>
        <v>2621.34821</v>
      </c>
      <c r="E127" s="14">
        <f>+'H16'!F49</f>
        <v>2766.5365</v>
      </c>
      <c r="F127" s="14">
        <f>+'H16'!G49</f>
        <v>1748</v>
      </c>
      <c r="G127" s="14">
        <f>+'H16'!H49</f>
        <v>7763.605289999999</v>
      </c>
      <c r="H127" s="14">
        <f>+'H16'!D49</f>
        <v>78352.51</v>
      </c>
      <c r="I127" s="113">
        <f t="shared" si="29"/>
        <v>98917</v>
      </c>
      <c r="K127" s="111" t="s">
        <v>123</v>
      </c>
      <c r="L127" s="112">
        <f t="shared" si="30"/>
        <v>84017.51</v>
      </c>
      <c r="M127" s="14">
        <f t="shared" si="31"/>
        <v>4514.5365</v>
      </c>
      <c r="N127" s="14">
        <f t="shared" si="32"/>
        <v>10384.953500000005</v>
      </c>
      <c r="Q127" s="2"/>
    </row>
    <row r="128" spans="2:17" ht="17.25">
      <c r="B128" s="17"/>
      <c r="C128" s="17"/>
      <c r="D128" s="17"/>
      <c r="E128" s="17"/>
      <c r="F128" s="17"/>
      <c r="G128" s="17"/>
      <c r="K128" s="17"/>
      <c r="L128" s="17"/>
      <c r="M128" s="17"/>
      <c r="N128" s="17"/>
      <c r="Q128" s="2"/>
    </row>
    <row r="129" spans="2:17" ht="24">
      <c r="B129" s="17"/>
      <c r="C129" s="17"/>
      <c r="D129" s="18" t="s">
        <v>113</v>
      </c>
      <c r="G129" s="17"/>
      <c r="H129" s="17"/>
      <c r="K129" s="17"/>
      <c r="L129" s="17"/>
      <c r="M129" s="18" t="s">
        <v>113</v>
      </c>
      <c r="N129" s="13"/>
      <c r="Q129" s="2"/>
    </row>
    <row r="130" spans="2:17" ht="17.25">
      <c r="B130" s="17"/>
      <c r="C130" s="17"/>
      <c r="D130" s="17"/>
      <c r="E130" s="17"/>
      <c r="F130" s="17"/>
      <c r="G130" s="17"/>
      <c r="H130" s="17"/>
      <c r="K130" s="17"/>
      <c r="L130" s="17"/>
      <c r="M130" s="17"/>
      <c r="N130" s="17"/>
      <c r="Q130" s="2"/>
    </row>
    <row r="131" spans="2:17" ht="17.25">
      <c r="B131" s="17"/>
      <c r="C131" s="17"/>
      <c r="D131" s="17"/>
      <c r="E131" s="17"/>
      <c r="F131" s="17"/>
      <c r="G131" s="17"/>
      <c r="H131" s="10"/>
      <c r="I131" s="10" t="s">
        <v>129</v>
      </c>
      <c r="K131" s="17"/>
      <c r="L131" s="17"/>
      <c r="M131" s="17"/>
      <c r="N131" s="17"/>
      <c r="Q131" s="2"/>
    </row>
    <row r="132" spans="2:17" ht="18" thickBot="1">
      <c r="B132" s="17"/>
      <c r="C132" s="17"/>
      <c r="D132" s="10"/>
      <c r="E132" s="10"/>
      <c r="F132" s="10"/>
      <c r="G132" s="10"/>
      <c r="H132" s="13" t="s">
        <v>127</v>
      </c>
      <c r="I132" s="10"/>
      <c r="K132" s="17"/>
      <c r="L132" s="17"/>
      <c r="Q132" s="2"/>
    </row>
    <row r="133" spans="2:38" ht="17.25">
      <c r="B133" s="92"/>
      <c r="C133" s="93"/>
      <c r="D133" s="9"/>
      <c r="E133" s="9"/>
      <c r="F133" s="9"/>
      <c r="G133" s="9"/>
      <c r="H133" s="9"/>
      <c r="I133" s="114"/>
      <c r="K133" s="92"/>
      <c r="L133" s="93"/>
      <c r="M133" s="9"/>
      <c r="N133" s="9"/>
      <c r="P133" s="134"/>
      <c r="Q133" s="128"/>
      <c r="R133" s="128"/>
      <c r="S133" s="128"/>
      <c r="T133" s="128"/>
      <c r="U133" s="128"/>
      <c r="V133" s="128"/>
      <c r="W133" s="128"/>
      <c r="X133" s="128"/>
      <c r="Y133" s="128"/>
      <c r="Z133" s="135"/>
      <c r="AB133" s="134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35"/>
    </row>
    <row r="134" spans="2:38" ht="17.25" customHeight="1">
      <c r="B134" s="115" t="s">
        <v>93</v>
      </c>
      <c r="C134" s="116" t="s">
        <v>65</v>
      </c>
      <c r="D134" s="11" t="s">
        <v>66</v>
      </c>
      <c r="E134" s="11" t="s">
        <v>67</v>
      </c>
      <c r="F134" s="11" t="s">
        <v>68</v>
      </c>
      <c r="G134" s="11" t="s">
        <v>69</v>
      </c>
      <c r="H134" s="12" t="s">
        <v>70</v>
      </c>
      <c r="I134" s="98" t="s">
        <v>97</v>
      </c>
      <c r="K134" s="115" t="s">
        <v>93</v>
      </c>
      <c r="L134" s="142" t="s">
        <v>156</v>
      </c>
      <c r="M134" s="143" t="s">
        <v>157</v>
      </c>
      <c r="N134" s="12" t="s">
        <v>69</v>
      </c>
      <c r="P134" s="136"/>
      <c r="Q134" s="129" t="s">
        <v>138</v>
      </c>
      <c r="R134" s="129" t="s">
        <v>140</v>
      </c>
      <c r="S134" s="129" t="s">
        <v>112</v>
      </c>
      <c r="T134" s="129" t="s">
        <v>143</v>
      </c>
      <c r="U134" s="129" t="s">
        <v>145</v>
      </c>
      <c r="V134" s="129" t="s">
        <v>147</v>
      </c>
      <c r="W134" s="129" t="s">
        <v>148</v>
      </c>
      <c r="X134" s="129" t="s">
        <v>150</v>
      </c>
      <c r="Y134" s="129" t="s">
        <v>152</v>
      </c>
      <c r="Z134" s="130" t="s">
        <v>154</v>
      </c>
      <c r="AB134" s="136"/>
      <c r="AC134" s="129" t="s">
        <v>138</v>
      </c>
      <c r="AD134" s="129" t="s">
        <v>140</v>
      </c>
      <c r="AE134" s="129" t="s">
        <v>112</v>
      </c>
      <c r="AF134" s="129" t="s">
        <v>143</v>
      </c>
      <c r="AG134" s="129" t="s">
        <v>145</v>
      </c>
      <c r="AH134" s="129" t="s">
        <v>147</v>
      </c>
      <c r="AI134" s="129" t="s">
        <v>148</v>
      </c>
      <c r="AJ134" s="129" t="s">
        <v>150</v>
      </c>
      <c r="AK134" s="129" t="s">
        <v>152</v>
      </c>
      <c r="AL134" s="130" t="s">
        <v>154</v>
      </c>
    </row>
    <row r="135" spans="2:38" ht="17.25">
      <c r="B135" s="117"/>
      <c r="C135" s="116" t="s">
        <v>0</v>
      </c>
      <c r="D135" s="11"/>
      <c r="E135" s="11"/>
      <c r="F135" s="11"/>
      <c r="G135" s="12"/>
      <c r="H135" s="12" t="s">
        <v>74</v>
      </c>
      <c r="I135" s="118"/>
      <c r="K135" s="117"/>
      <c r="L135" s="96" t="s">
        <v>0</v>
      </c>
      <c r="M135" s="12"/>
      <c r="N135" s="12"/>
      <c r="P135" s="137"/>
      <c r="Q135" s="129" t="s">
        <v>0</v>
      </c>
      <c r="R135" s="129"/>
      <c r="S135" s="129"/>
      <c r="T135" s="129"/>
      <c r="U135" s="129"/>
      <c r="V135" s="129"/>
      <c r="W135" s="129"/>
      <c r="X135" s="129"/>
      <c r="Y135" s="129"/>
      <c r="Z135" s="130"/>
      <c r="AB135" s="137"/>
      <c r="AC135" s="129" t="s">
        <v>0</v>
      </c>
      <c r="AD135" s="129"/>
      <c r="AE135" s="129"/>
      <c r="AF135" s="129"/>
      <c r="AG135" s="129"/>
      <c r="AH135" s="129"/>
      <c r="AI135" s="129"/>
      <c r="AJ135" s="129"/>
      <c r="AK135" s="129"/>
      <c r="AL135" s="130"/>
    </row>
    <row r="136" spans="2:38" ht="18" thickBot="1">
      <c r="B136" s="100"/>
      <c r="C136" s="101"/>
      <c r="D136" s="102"/>
      <c r="E136" s="102"/>
      <c r="F136" s="102"/>
      <c r="G136" s="103"/>
      <c r="H136" s="102"/>
      <c r="I136" s="104"/>
      <c r="K136" s="100"/>
      <c r="L136" s="101"/>
      <c r="M136" s="102"/>
      <c r="N136" s="102"/>
      <c r="P136" s="138"/>
      <c r="Q136" s="131"/>
      <c r="R136" s="131"/>
      <c r="S136" s="131"/>
      <c r="T136" s="131"/>
      <c r="U136" s="132"/>
      <c r="V136" s="131"/>
      <c r="W136" s="131"/>
      <c r="X136" s="131"/>
      <c r="Y136" s="131"/>
      <c r="Z136" s="133"/>
      <c r="AB136" s="138"/>
      <c r="AC136" s="131"/>
      <c r="AD136" s="131"/>
      <c r="AE136" s="131"/>
      <c r="AF136" s="131"/>
      <c r="AG136" s="132"/>
      <c r="AH136" s="131"/>
      <c r="AI136" s="131"/>
      <c r="AJ136" s="131"/>
      <c r="AK136" s="131"/>
      <c r="AL136" s="133"/>
    </row>
    <row r="137" spans="1:38" ht="17.25">
      <c r="A137" s="2"/>
      <c r="B137" s="105" t="s">
        <v>114</v>
      </c>
      <c r="C137" s="106">
        <f>+'H7'!C53</f>
        <v>1679</v>
      </c>
      <c r="D137" s="15">
        <f>+'H7'!E53</f>
        <v>241</v>
      </c>
      <c r="E137" s="15">
        <f>+'H7'!F53</f>
        <v>711</v>
      </c>
      <c r="F137" s="15">
        <f>+'H7'!G53</f>
        <v>542</v>
      </c>
      <c r="G137" s="15">
        <f>+'H7'!H53</f>
        <v>2426</v>
      </c>
      <c r="H137" s="15">
        <f>+'H7'!D53</f>
        <v>23895</v>
      </c>
      <c r="I137" s="107">
        <f aca="true" t="shared" si="33" ref="I137:I146">SUM(C137,D137,E137,F137,G137,H137)</f>
        <v>29494</v>
      </c>
      <c r="K137" s="105" t="s">
        <v>114</v>
      </c>
      <c r="L137" s="106">
        <f>+C137+H137</f>
        <v>25574</v>
      </c>
      <c r="M137" s="15">
        <f>+E137+F137</f>
        <v>1253</v>
      </c>
      <c r="N137" s="15">
        <f>+I137-L137-M137</f>
        <v>2667</v>
      </c>
      <c r="P137" s="139" t="s">
        <v>132</v>
      </c>
      <c r="Q137" s="144">
        <v>100</v>
      </c>
      <c r="R137" s="144">
        <f>+ROUND(C138/$C137*100,1)</f>
        <v>96.1</v>
      </c>
      <c r="S137" s="144">
        <f>+ROUND(C139/$C137*100,1)</f>
        <v>92.1</v>
      </c>
      <c r="T137" s="144">
        <f>+ROUND(C140/$C137*100,1)</f>
        <v>88.3</v>
      </c>
      <c r="U137" s="144">
        <f>+ROUND(C141/$C137*100,1)</f>
        <v>87.7</v>
      </c>
      <c r="V137" s="144">
        <f>+ROUND(C142/$C137*100,1)</f>
        <v>87.9</v>
      </c>
      <c r="W137" s="144">
        <f>+ROUND(C143/$C137*100,1)</f>
        <v>86</v>
      </c>
      <c r="X137" s="144">
        <f>+ROUND(C144/$C137*100,1)</f>
        <v>84.8</v>
      </c>
      <c r="Y137" s="144">
        <f>+ROUND(C145/$C137*100,1)</f>
        <v>84.2</v>
      </c>
      <c r="Z137" s="145">
        <f>+ROUND(C146/$C137*100,1)</f>
        <v>83.9</v>
      </c>
      <c r="AB137" s="150" t="s">
        <v>155</v>
      </c>
      <c r="AC137" s="144">
        <v>100</v>
      </c>
      <c r="AD137" s="144">
        <f>+ROUND(L138/$L137*100,1)</f>
        <v>99.7</v>
      </c>
      <c r="AE137" s="144">
        <f>+ROUND(L139/$L137*100,1)</f>
        <v>99.2</v>
      </c>
      <c r="AF137" s="144">
        <f>+ROUND(L140/$L137*100,1)</f>
        <v>99</v>
      </c>
      <c r="AG137" s="144">
        <f>+ROUND(L141/$L137*100,1)</f>
        <v>98.9</v>
      </c>
      <c r="AH137" s="144">
        <f>+ROUND(L142/$L137*100,1)</f>
        <v>98.9</v>
      </c>
      <c r="AI137" s="144">
        <f>+ROUND(L143/$L137*100,1)</f>
        <v>98.8</v>
      </c>
      <c r="AJ137" s="144">
        <f>+ROUND(L144/$L137*100,1)</f>
        <v>98.7</v>
      </c>
      <c r="AK137" s="144">
        <f>+ROUND(L145/$L137*100,1)</f>
        <v>98.6</v>
      </c>
      <c r="AL137" s="145">
        <f>+ROUND(L146/$L137*100,1)</f>
        <v>99.3</v>
      </c>
    </row>
    <row r="138" spans="2:38" ht="17.25">
      <c r="B138" s="108" t="s">
        <v>115</v>
      </c>
      <c r="C138" s="109">
        <f>+'H8'!C53</f>
        <v>1613</v>
      </c>
      <c r="D138" s="16">
        <f>+'H8'!E53</f>
        <v>240</v>
      </c>
      <c r="E138" s="16">
        <f>+'H8'!F53</f>
        <v>706</v>
      </c>
      <c r="F138" s="16">
        <f>+'H8'!G53</f>
        <v>542</v>
      </c>
      <c r="G138" s="16">
        <f>+'H8'!H53</f>
        <v>2522</v>
      </c>
      <c r="H138" s="16">
        <f>+'H8'!D53</f>
        <v>23874</v>
      </c>
      <c r="I138" s="110">
        <f t="shared" si="33"/>
        <v>29497</v>
      </c>
      <c r="K138" s="108" t="s">
        <v>115</v>
      </c>
      <c r="L138" s="109">
        <f aca="true" t="shared" si="34" ref="L138:L146">+C138+H138</f>
        <v>25487</v>
      </c>
      <c r="M138" s="16">
        <f aca="true" t="shared" si="35" ref="M138:M146">+E138+F138</f>
        <v>1248</v>
      </c>
      <c r="N138" s="16">
        <f aca="true" t="shared" si="36" ref="N138:N146">+I138-L138-M138</f>
        <v>2762</v>
      </c>
      <c r="P138" s="140" t="s">
        <v>131</v>
      </c>
      <c r="Q138" s="146">
        <v>100</v>
      </c>
      <c r="R138" s="146">
        <f>+ROUND(H138/$H137*100,1)</f>
        <v>99.9</v>
      </c>
      <c r="S138" s="146">
        <f>+ROUND(H139/$H137*100,1)</f>
        <v>99.8</v>
      </c>
      <c r="T138" s="146">
        <f>+ROUND(H140/$H137*100,1)</f>
        <v>99.7</v>
      </c>
      <c r="U138" s="146">
        <f>+ROUND(H141/$H137*100,1)</f>
        <v>99.7</v>
      </c>
      <c r="V138" s="146">
        <f>+ROUND(H142/$H137*100,1)</f>
        <v>99.7</v>
      </c>
      <c r="W138" s="146">
        <f>+ROUND(H143/$H137*100,1)</f>
        <v>99.7</v>
      </c>
      <c r="X138" s="146">
        <f>+ROUND(H144/$H137*100,1)</f>
        <v>99.7</v>
      </c>
      <c r="Y138" s="146">
        <f>+ROUND(H145/$H137*100,1)</f>
        <v>99.7</v>
      </c>
      <c r="Z138" s="147">
        <f>+ROUND(H146/$H137*100,1)</f>
        <v>100.3</v>
      </c>
      <c r="AB138" s="151" t="s">
        <v>157</v>
      </c>
      <c r="AC138" s="146">
        <v>100</v>
      </c>
      <c r="AD138" s="146">
        <f>+ROUND(M138/$M137*100,1)</f>
        <v>99.6</v>
      </c>
      <c r="AE138" s="146">
        <f>+ROUND(M139/$M137*100,1)</f>
        <v>99.8</v>
      </c>
      <c r="AF138" s="146">
        <f>+ROUND(M140/$M137*100,1)</f>
        <v>100.4</v>
      </c>
      <c r="AG138" s="146">
        <f>+ROUND(M141/$M137*100,1)</f>
        <v>101.8</v>
      </c>
      <c r="AH138" s="146">
        <f>+ROUND(M142/$M137*100,1)</f>
        <v>101.9</v>
      </c>
      <c r="AI138" s="146">
        <f>+ROUND(M143/$M137*100,1)</f>
        <v>102.8</v>
      </c>
      <c r="AJ138" s="146">
        <f>+ROUND(M144/$M137*100,1)</f>
        <v>104.9</v>
      </c>
      <c r="AK138" s="146">
        <f>+ROUND(M145/$M137*100,1)</f>
        <v>104.5</v>
      </c>
      <c r="AL138" s="147">
        <f>+ROUND(M146/$M137*100,1)</f>
        <v>101.9</v>
      </c>
    </row>
    <row r="139" spans="2:38" ht="18" thickBot="1">
      <c r="B139" s="108" t="s">
        <v>116</v>
      </c>
      <c r="C139" s="109">
        <f>+'H9'!C53</f>
        <v>1546</v>
      </c>
      <c r="D139" s="16">
        <f>+'H9'!E53</f>
        <v>240</v>
      </c>
      <c r="E139" s="16">
        <f>+'H9'!F53</f>
        <v>708</v>
      </c>
      <c r="F139" s="16">
        <f>+'H9'!G53</f>
        <v>543</v>
      </c>
      <c r="G139" s="16">
        <f>+'H9'!H53</f>
        <v>2624</v>
      </c>
      <c r="H139" s="16">
        <f>+'H9'!D53</f>
        <v>23836</v>
      </c>
      <c r="I139" s="110">
        <f t="shared" si="33"/>
        <v>29497</v>
      </c>
      <c r="K139" s="108" t="s">
        <v>116</v>
      </c>
      <c r="L139" s="109">
        <f t="shared" si="34"/>
        <v>25382</v>
      </c>
      <c r="M139" s="16">
        <f t="shared" si="35"/>
        <v>1251</v>
      </c>
      <c r="N139" s="16">
        <f t="shared" si="36"/>
        <v>2864</v>
      </c>
      <c r="P139" s="140" t="s">
        <v>133</v>
      </c>
      <c r="Q139" s="146">
        <v>100</v>
      </c>
      <c r="R139" s="146">
        <f>+ROUND(D138/$D137*100,1)</f>
        <v>99.6</v>
      </c>
      <c r="S139" s="146">
        <f>+ROUND(D139/$D137*100,1)</f>
        <v>99.6</v>
      </c>
      <c r="T139" s="146">
        <f>+ROUND(D140/$D137*100,1)</f>
        <v>99.2</v>
      </c>
      <c r="U139" s="146">
        <f>+ROUND(D141/$D137*100,1)</f>
        <v>108.3</v>
      </c>
      <c r="V139" s="146">
        <f>+ROUND(D142/$D137*100,1)</f>
        <v>109</v>
      </c>
      <c r="W139" s="146">
        <f>+ROUND(D143/$D137*100,1)</f>
        <v>110.7</v>
      </c>
      <c r="X139" s="146">
        <f>+ROUND(D144/$D137*100,1)</f>
        <v>112.4</v>
      </c>
      <c r="Y139" s="146">
        <f>+ROUND(D145/$D137*100,1)</f>
        <v>112.5</v>
      </c>
      <c r="Z139" s="147">
        <f>+ROUND(D146/$D137*100,1)</f>
        <v>111.9</v>
      </c>
      <c r="AB139" s="141" t="s">
        <v>136</v>
      </c>
      <c r="AC139" s="148">
        <v>100</v>
      </c>
      <c r="AD139" s="148">
        <f>+ROUND(N138/$N137*100,1)</f>
        <v>103.6</v>
      </c>
      <c r="AE139" s="148">
        <f>+ROUND(N139/$N137*100,1)</f>
        <v>107.4</v>
      </c>
      <c r="AF139" s="148">
        <f>+ROUND(N140/$N137*100,1)</f>
        <v>109.6</v>
      </c>
      <c r="AG139" s="148">
        <f>+ROUND(N141/$N137*100,1)</f>
        <v>109.4</v>
      </c>
      <c r="AH139" s="148">
        <f>+ROUND(N142/$N137*100,1)</f>
        <v>109.4</v>
      </c>
      <c r="AI139" s="148">
        <f>+ROUND(N143/$N137*100,1)</f>
        <v>110.2</v>
      </c>
      <c r="AJ139" s="148">
        <f>+ROUND(N144/$N137*100,1)</f>
        <v>110.6</v>
      </c>
      <c r="AK139" s="148">
        <f>+ROUND(N145/$N137*100,1)</f>
        <v>111.1</v>
      </c>
      <c r="AL139" s="149">
        <f>+ROUND(N146/$N137*100,1)</f>
        <v>106.4</v>
      </c>
    </row>
    <row r="140" spans="2:26" ht="17.25">
      <c r="B140" s="108" t="s">
        <v>117</v>
      </c>
      <c r="C140" s="109">
        <f>+'H10'!C53</f>
        <v>1482</v>
      </c>
      <c r="D140" s="16">
        <f>+'H10'!E53</f>
        <v>239</v>
      </c>
      <c r="E140" s="16">
        <f>+'H10'!F53</f>
        <v>714</v>
      </c>
      <c r="F140" s="16">
        <f>+'H10'!G53</f>
        <v>544</v>
      </c>
      <c r="G140" s="16">
        <f>+'H10'!H53</f>
        <v>2685</v>
      </c>
      <c r="H140" s="16">
        <f>+'H10'!D53</f>
        <v>23833</v>
      </c>
      <c r="I140" s="110">
        <f t="shared" si="33"/>
        <v>29497</v>
      </c>
      <c r="K140" s="108" t="s">
        <v>117</v>
      </c>
      <c r="L140" s="109">
        <f t="shared" si="34"/>
        <v>25315</v>
      </c>
      <c r="M140" s="16">
        <f t="shared" si="35"/>
        <v>1258</v>
      </c>
      <c r="N140" s="16">
        <f t="shared" si="36"/>
        <v>2924</v>
      </c>
      <c r="P140" s="140" t="s">
        <v>134</v>
      </c>
      <c r="Q140" s="146">
        <v>100</v>
      </c>
      <c r="R140" s="146">
        <f>+ROUND(E138/$E137*100,1)</f>
        <v>99.3</v>
      </c>
      <c r="S140" s="146">
        <f>+ROUND(E139/$E137*100,1)</f>
        <v>99.6</v>
      </c>
      <c r="T140" s="146">
        <f>+ROUND(E140/$E137*100,1)</f>
        <v>100.4</v>
      </c>
      <c r="U140" s="146">
        <f>+ROUND(E141/$E137*100,1)</f>
        <v>101.8</v>
      </c>
      <c r="V140" s="146">
        <f>+ROUND(E142/$E137*100,1)</f>
        <v>101.8</v>
      </c>
      <c r="W140" s="146">
        <f>+ROUND(E143/$E137*100,1)</f>
        <v>103.1</v>
      </c>
      <c r="X140" s="146">
        <f>+ROUND(E144/$E137*100,1)</f>
        <v>105.9</v>
      </c>
      <c r="Y140" s="146">
        <f>+ROUND(E145/$E137*100,1)</f>
        <v>105.2</v>
      </c>
      <c r="Z140" s="147">
        <f>+ROUND(E146/$E137*100,1)</f>
        <v>99.7</v>
      </c>
    </row>
    <row r="141" spans="2:26" ht="17.25">
      <c r="B141" s="108" t="s">
        <v>118</v>
      </c>
      <c r="C141" s="109">
        <f>+'H11'!C53</f>
        <v>1472</v>
      </c>
      <c r="D141" s="16">
        <f>+'H11'!E53</f>
        <v>261</v>
      </c>
      <c r="E141" s="16">
        <f>+'H11'!F53</f>
        <v>724</v>
      </c>
      <c r="F141" s="16">
        <f>+'H11'!G53</f>
        <v>551</v>
      </c>
      <c r="G141" s="16">
        <f>+'H11'!H53</f>
        <v>2658</v>
      </c>
      <c r="H141" s="16">
        <f>+'H11'!D53</f>
        <v>23831</v>
      </c>
      <c r="I141" s="110">
        <f t="shared" si="33"/>
        <v>29497</v>
      </c>
      <c r="K141" s="108" t="s">
        <v>118</v>
      </c>
      <c r="L141" s="109">
        <f t="shared" si="34"/>
        <v>25303</v>
      </c>
      <c r="M141" s="16">
        <f t="shared" si="35"/>
        <v>1275</v>
      </c>
      <c r="N141" s="16">
        <f t="shared" si="36"/>
        <v>2919</v>
      </c>
      <c r="P141" s="140" t="s">
        <v>135</v>
      </c>
      <c r="Q141" s="146">
        <v>100</v>
      </c>
      <c r="R141" s="146">
        <f>+ROUND(F138/$F137*100,1)</f>
        <v>100</v>
      </c>
      <c r="S141" s="146">
        <f>+ROUND(F139/$F137*100,1)</f>
        <v>100.2</v>
      </c>
      <c r="T141" s="146">
        <f>+ROUND(F140/$F137*100,1)</f>
        <v>100.4</v>
      </c>
      <c r="U141" s="146">
        <f>+ROUND(F141/$F137*100,1)</f>
        <v>101.7</v>
      </c>
      <c r="V141" s="146">
        <f>+ROUND(F142/$F137*100,1)</f>
        <v>102</v>
      </c>
      <c r="W141" s="146">
        <f>+ROUND(F143/$F137*100,1)</f>
        <v>102.4</v>
      </c>
      <c r="X141" s="146">
        <f>+ROUND(F144/$F137*100,1)</f>
        <v>103.7</v>
      </c>
      <c r="Y141" s="146">
        <f>+ROUND(F145/$F137*100,1)</f>
        <v>103.7</v>
      </c>
      <c r="Z141" s="147">
        <f>+ROUND(F146/$F137*100,1)</f>
        <v>104.8</v>
      </c>
    </row>
    <row r="142" spans="2:26" ht="18" thickBot="1">
      <c r="B142" s="108" t="s">
        <v>119</v>
      </c>
      <c r="C142" s="109">
        <f>+'H12'!C53</f>
        <v>1476</v>
      </c>
      <c r="D142" s="16">
        <f>+'H12'!E53</f>
        <v>262.69506</v>
      </c>
      <c r="E142" s="16">
        <f>+'H12'!F53</f>
        <v>724</v>
      </c>
      <c r="F142" s="16">
        <f>+'H12'!G53</f>
        <v>553</v>
      </c>
      <c r="G142" s="16">
        <f>+'H12'!H53</f>
        <v>2654.484940000001</v>
      </c>
      <c r="H142" s="16">
        <f>+'H12'!D53</f>
        <v>23828.82</v>
      </c>
      <c r="I142" s="110">
        <f t="shared" si="33"/>
        <v>29499</v>
      </c>
      <c r="K142" s="108" t="s">
        <v>119</v>
      </c>
      <c r="L142" s="109">
        <f t="shared" si="34"/>
        <v>25304.82</v>
      </c>
      <c r="M142" s="16">
        <f t="shared" si="35"/>
        <v>1277</v>
      </c>
      <c r="N142" s="16">
        <f t="shared" si="36"/>
        <v>2917.1800000000003</v>
      </c>
      <c r="P142" s="141" t="s">
        <v>136</v>
      </c>
      <c r="Q142" s="148">
        <v>100</v>
      </c>
      <c r="R142" s="148">
        <f>+ROUND(G138/$G137*100,1)</f>
        <v>104</v>
      </c>
      <c r="S142" s="148">
        <f>+ROUND(G139/$G137*100,1)</f>
        <v>108.2</v>
      </c>
      <c r="T142" s="148">
        <f>+ROUND(G140/$G137*100,1)</f>
        <v>110.7</v>
      </c>
      <c r="U142" s="148">
        <f>+ROUND(G141/$G137*100,1)</f>
        <v>109.6</v>
      </c>
      <c r="V142" s="148">
        <f>+ROUND(G142/$G137*100,1)</f>
        <v>109.4</v>
      </c>
      <c r="W142" s="148">
        <f>+ROUND(G143/$G137*100,1)</f>
        <v>110.2</v>
      </c>
      <c r="X142" s="148">
        <f>+ROUND(G144/$G137*100,1)</f>
        <v>110.4</v>
      </c>
      <c r="Y142" s="148">
        <f>+ROUND(G145/$G137*100,1)</f>
        <v>111</v>
      </c>
      <c r="Z142" s="149">
        <f>+ROUND(G146/$G137*100,1)</f>
        <v>105.8</v>
      </c>
    </row>
    <row r="143" spans="2:17" ht="17.25">
      <c r="B143" s="108" t="s">
        <v>120</v>
      </c>
      <c r="C143" s="109">
        <f>+'H13'!C53</f>
        <v>1444</v>
      </c>
      <c r="D143" s="16">
        <f>+'H13'!E53</f>
        <v>266.88005999999996</v>
      </c>
      <c r="E143" s="16">
        <f>+'H13'!F53</f>
        <v>733</v>
      </c>
      <c r="F143" s="16">
        <f>+'H13'!G53</f>
        <v>555</v>
      </c>
      <c r="G143" s="16">
        <f>+'H13'!H53</f>
        <v>2672.29994</v>
      </c>
      <c r="H143" s="16">
        <f>+'H13'!D53</f>
        <v>23827.82</v>
      </c>
      <c r="I143" s="110">
        <f t="shared" si="33"/>
        <v>29499</v>
      </c>
      <c r="K143" s="108" t="s">
        <v>120</v>
      </c>
      <c r="L143" s="109">
        <f t="shared" si="34"/>
        <v>25271.82</v>
      </c>
      <c r="M143" s="16">
        <f t="shared" si="35"/>
        <v>1288</v>
      </c>
      <c r="N143" s="16">
        <f t="shared" si="36"/>
        <v>2939.1800000000003</v>
      </c>
      <c r="Q143" s="2"/>
    </row>
    <row r="144" spans="2:17" ht="17.25">
      <c r="B144" s="108" t="s">
        <v>121</v>
      </c>
      <c r="C144" s="109">
        <f>+'H14'!C53</f>
        <v>1423</v>
      </c>
      <c r="D144" s="16">
        <f>+'H14'!E53</f>
        <v>271</v>
      </c>
      <c r="E144" s="16">
        <f>+'H14'!F53</f>
        <v>753</v>
      </c>
      <c r="F144" s="16">
        <f>+'H14'!G53</f>
        <v>562</v>
      </c>
      <c r="G144" s="16">
        <f>+'H14'!H53</f>
        <v>2677.7999999999993</v>
      </c>
      <c r="H144" s="16">
        <f>+'H14'!D53</f>
        <v>23812.199999999997</v>
      </c>
      <c r="I144" s="110">
        <f t="shared" si="33"/>
        <v>29498.999999999996</v>
      </c>
      <c r="K144" s="108" t="s">
        <v>121</v>
      </c>
      <c r="L144" s="109">
        <f t="shared" si="34"/>
        <v>25235.199999999997</v>
      </c>
      <c r="M144" s="16">
        <f t="shared" si="35"/>
        <v>1315</v>
      </c>
      <c r="N144" s="16">
        <f t="shared" si="36"/>
        <v>2948.7999999999993</v>
      </c>
      <c r="Q144" s="2"/>
    </row>
    <row r="145" spans="2:17" ht="17.25">
      <c r="B145" s="108" t="s">
        <v>122</v>
      </c>
      <c r="C145" s="109">
        <f>+'H15'!C53</f>
        <v>1413</v>
      </c>
      <c r="D145" s="16">
        <f>+'H15'!E53</f>
        <v>271.1388</v>
      </c>
      <c r="E145" s="16">
        <f>+'H15'!F53</f>
        <v>748</v>
      </c>
      <c r="F145" s="16">
        <f>+'H15'!G53</f>
        <v>562</v>
      </c>
      <c r="G145" s="16">
        <f>+'H15'!H53</f>
        <v>2692.661199999999</v>
      </c>
      <c r="H145" s="16">
        <f>+'H15'!D53</f>
        <v>23812.199999999997</v>
      </c>
      <c r="I145" s="110">
        <f t="shared" si="33"/>
        <v>29498.999999999996</v>
      </c>
      <c r="K145" s="108" t="s">
        <v>122</v>
      </c>
      <c r="L145" s="109">
        <f t="shared" si="34"/>
        <v>25225.199999999997</v>
      </c>
      <c r="M145" s="16">
        <f t="shared" si="35"/>
        <v>1310</v>
      </c>
      <c r="N145" s="16">
        <f t="shared" si="36"/>
        <v>2963.7999999999993</v>
      </c>
      <c r="Q145" s="2"/>
    </row>
    <row r="146" spans="2:17" ht="18" thickBot="1">
      <c r="B146" s="111" t="s">
        <v>123</v>
      </c>
      <c r="C146" s="112">
        <f>+'H16'!C53</f>
        <v>1408</v>
      </c>
      <c r="D146" s="14">
        <f>+'H16'!E53</f>
        <v>269.626832</v>
      </c>
      <c r="E146" s="14">
        <f>+'H16'!F53</f>
        <v>709.0219999999999</v>
      </c>
      <c r="F146" s="14">
        <f>+'H16'!G53</f>
        <v>568</v>
      </c>
      <c r="G146" s="14">
        <f>+'H16'!H53</f>
        <v>2567.2311679999993</v>
      </c>
      <c r="H146" s="14">
        <f>+'H16'!D53</f>
        <v>23977.12</v>
      </c>
      <c r="I146" s="113">
        <f t="shared" si="33"/>
        <v>29499</v>
      </c>
      <c r="K146" s="111" t="s">
        <v>123</v>
      </c>
      <c r="L146" s="112">
        <f t="shared" si="34"/>
        <v>25385.12</v>
      </c>
      <c r="M146" s="14">
        <f t="shared" si="35"/>
        <v>1277.022</v>
      </c>
      <c r="N146" s="14">
        <f t="shared" si="36"/>
        <v>2836.858000000001</v>
      </c>
      <c r="Q146" s="2"/>
    </row>
    <row r="147" spans="2:17" ht="18" thickBot="1">
      <c r="B147" s="119"/>
      <c r="C147" s="119"/>
      <c r="D147" s="119"/>
      <c r="E147" s="119"/>
      <c r="F147" s="119"/>
      <c r="G147" s="119"/>
      <c r="K147" s="119"/>
      <c r="L147" s="119"/>
      <c r="M147" s="119"/>
      <c r="N147" s="119"/>
      <c r="Q147" s="2"/>
    </row>
    <row r="148" spans="2:38" ht="17.25">
      <c r="B148" s="92"/>
      <c r="C148" s="93"/>
      <c r="D148" s="9"/>
      <c r="E148" s="9"/>
      <c r="F148" s="9"/>
      <c r="G148" s="9"/>
      <c r="H148" s="9"/>
      <c r="I148" s="114"/>
      <c r="K148" s="92"/>
      <c r="L148" s="93"/>
      <c r="M148" s="9"/>
      <c r="N148" s="9"/>
      <c r="P148" s="134"/>
      <c r="Q148" s="128"/>
      <c r="R148" s="128"/>
      <c r="S148" s="128"/>
      <c r="T148" s="128"/>
      <c r="U148" s="128"/>
      <c r="V148" s="128"/>
      <c r="W148" s="128"/>
      <c r="X148" s="128"/>
      <c r="Y148" s="128"/>
      <c r="Z148" s="135"/>
      <c r="AB148" s="134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35"/>
    </row>
    <row r="149" spans="2:38" ht="17.25">
      <c r="B149" s="115" t="s">
        <v>94</v>
      </c>
      <c r="C149" s="116" t="s">
        <v>65</v>
      </c>
      <c r="D149" s="11" t="s">
        <v>66</v>
      </c>
      <c r="E149" s="11" t="s">
        <v>67</v>
      </c>
      <c r="F149" s="11" t="s">
        <v>68</v>
      </c>
      <c r="G149" s="11" t="s">
        <v>69</v>
      </c>
      <c r="H149" s="12" t="s">
        <v>70</v>
      </c>
      <c r="I149" s="98" t="s">
        <v>97</v>
      </c>
      <c r="K149" s="115" t="s">
        <v>94</v>
      </c>
      <c r="L149" s="142" t="s">
        <v>156</v>
      </c>
      <c r="M149" s="143" t="s">
        <v>157</v>
      </c>
      <c r="N149" s="12" t="s">
        <v>69</v>
      </c>
      <c r="P149" s="136"/>
      <c r="Q149" s="129" t="s">
        <v>138</v>
      </c>
      <c r="R149" s="129" t="s">
        <v>140</v>
      </c>
      <c r="S149" s="129" t="s">
        <v>112</v>
      </c>
      <c r="T149" s="129" t="s">
        <v>143</v>
      </c>
      <c r="U149" s="129" t="s">
        <v>145</v>
      </c>
      <c r="V149" s="129" t="s">
        <v>147</v>
      </c>
      <c r="W149" s="129" t="s">
        <v>148</v>
      </c>
      <c r="X149" s="129" t="s">
        <v>150</v>
      </c>
      <c r="Y149" s="129" t="s">
        <v>152</v>
      </c>
      <c r="Z149" s="130" t="s">
        <v>154</v>
      </c>
      <c r="AB149" s="136"/>
      <c r="AC149" s="129" t="s">
        <v>138</v>
      </c>
      <c r="AD149" s="129" t="s">
        <v>140</v>
      </c>
      <c r="AE149" s="129" t="s">
        <v>112</v>
      </c>
      <c r="AF149" s="129" t="s">
        <v>143</v>
      </c>
      <c r="AG149" s="129" t="s">
        <v>145</v>
      </c>
      <c r="AH149" s="129" t="s">
        <v>147</v>
      </c>
      <c r="AI149" s="129" t="s">
        <v>148</v>
      </c>
      <c r="AJ149" s="129" t="s">
        <v>150</v>
      </c>
      <c r="AK149" s="129" t="s">
        <v>152</v>
      </c>
      <c r="AL149" s="130" t="s">
        <v>154</v>
      </c>
    </row>
    <row r="150" spans="2:38" ht="17.25">
      <c r="B150" s="117"/>
      <c r="C150" s="116" t="s">
        <v>0</v>
      </c>
      <c r="D150" s="11"/>
      <c r="E150" s="11"/>
      <c r="F150" s="11"/>
      <c r="G150" s="12"/>
      <c r="H150" s="12" t="s">
        <v>74</v>
      </c>
      <c r="I150" s="118"/>
      <c r="K150" s="117"/>
      <c r="L150" s="96" t="s">
        <v>0</v>
      </c>
      <c r="M150" s="12"/>
      <c r="N150" s="12"/>
      <c r="P150" s="137"/>
      <c r="Q150" s="129" t="s">
        <v>0</v>
      </c>
      <c r="R150" s="129"/>
      <c r="S150" s="129"/>
      <c r="T150" s="129"/>
      <c r="U150" s="129"/>
      <c r="V150" s="129"/>
      <c r="W150" s="129"/>
      <c r="X150" s="129"/>
      <c r="Y150" s="129"/>
      <c r="Z150" s="130"/>
      <c r="AB150" s="137"/>
      <c r="AC150" s="129" t="s">
        <v>0</v>
      </c>
      <c r="AD150" s="129"/>
      <c r="AE150" s="129"/>
      <c r="AF150" s="129"/>
      <c r="AG150" s="129"/>
      <c r="AH150" s="129"/>
      <c r="AI150" s="129"/>
      <c r="AJ150" s="129"/>
      <c r="AK150" s="129"/>
      <c r="AL150" s="130"/>
    </row>
    <row r="151" spans="2:38" ht="18" thickBot="1">
      <c r="B151" s="100"/>
      <c r="C151" s="101"/>
      <c r="D151" s="102"/>
      <c r="E151" s="102"/>
      <c r="F151" s="102"/>
      <c r="G151" s="103"/>
      <c r="H151" s="102"/>
      <c r="I151" s="104"/>
      <c r="K151" s="100"/>
      <c r="L151" s="101"/>
      <c r="M151" s="102"/>
      <c r="N151" s="102"/>
      <c r="P151" s="138"/>
      <c r="Q151" s="131"/>
      <c r="R151" s="131"/>
      <c r="S151" s="131"/>
      <c r="T151" s="131"/>
      <c r="U151" s="132"/>
      <c r="V151" s="131"/>
      <c r="W151" s="131"/>
      <c r="X151" s="131"/>
      <c r="Y151" s="131"/>
      <c r="Z151" s="133"/>
      <c r="AB151" s="138"/>
      <c r="AC151" s="131"/>
      <c r="AD151" s="131"/>
      <c r="AE151" s="131"/>
      <c r="AF151" s="131"/>
      <c r="AG151" s="132"/>
      <c r="AH151" s="131"/>
      <c r="AI151" s="131"/>
      <c r="AJ151" s="131"/>
      <c r="AK151" s="131"/>
      <c r="AL151" s="133"/>
    </row>
    <row r="152" spans="2:38" ht="17.25">
      <c r="B152" s="105" t="s">
        <v>114</v>
      </c>
      <c r="C152" s="106">
        <f>+'H7'!C64</f>
        <v>8077</v>
      </c>
      <c r="D152" s="15">
        <f>+'H7'!E64</f>
        <v>5134</v>
      </c>
      <c r="E152" s="15">
        <f>+'H7'!F64</f>
        <v>3366</v>
      </c>
      <c r="F152" s="15">
        <f>+'H7'!G64</f>
        <v>1413</v>
      </c>
      <c r="G152" s="15">
        <f>+'H7'!H64</f>
        <v>8184</v>
      </c>
      <c r="H152" s="15">
        <f>+'H7'!D64</f>
        <v>166956</v>
      </c>
      <c r="I152" s="107">
        <f aca="true" t="shared" si="37" ref="I152:I161">SUM(C152,D152,E152,F152,G152,H152)</f>
        <v>193130</v>
      </c>
      <c r="K152" s="105" t="s">
        <v>114</v>
      </c>
      <c r="L152" s="106">
        <f>+C152+H152</f>
        <v>175033</v>
      </c>
      <c r="M152" s="15">
        <f>+E152+F152</f>
        <v>4779</v>
      </c>
      <c r="N152" s="15">
        <f>+I152-L152-M152</f>
        <v>13318</v>
      </c>
      <c r="P152" s="139" t="s">
        <v>132</v>
      </c>
      <c r="Q152" s="144">
        <v>100</v>
      </c>
      <c r="R152" s="144">
        <f>+ROUND(C153/$C152*100,1)</f>
        <v>95.5</v>
      </c>
      <c r="S152" s="144">
        <f>+ROUND(C154/$C152*100,1)</f>
        <v>93.4</v>
      </c>
      <c r="T152" s="144">
        <f>+ROUND(C155/$C152*100,1)</f>
        <v>90.6</v>
      </c>
      <c r="U152" s="144">
        <f>+ROUND(C156/$C152*100,1)</f>
        <v>89.8</v>
      </c>
      <c r="V152" s="144">
        <f>+ROUND(C157/$C152*100,1)</f>
        <v>87.9</v>
      </c>
      <c r="W152" s="144">
        <f>+ROUND(C158/$C152*100,1)</f>
        <v>86.6</v>
      </c>
      <c r="X152" s="144">
        <f>+ROUND(C159/$C152*100,1)</f>
        <v>85.9</v>
      </c>
      <c r="Y152" s="144">
        <f>+ROUND(C160/$C152*100,1)</f>
        <v>85.5</v>
      </c>
      <c r="Z152" s="145">
        <f>+ROUND(C161/$C152*100,1)</f>
        <v>85.4</v>
      </c>
      <c r="AB152" s="150" t="s">
        <v>155</v>
      </c>
      <c r="AC152" s="144">
        <v>100</v>
      </c>
      <c r="AD152" s="144">
        <f>+ROUND(L153/$L152*100,1)</f>
        <v>99.6</v>
      </c>
      <c r="AE152" s="144">
        <f>+ROUND(L154/$L152*100,1)</f>
        <v>99.5</v>
      </c>
      <c r="AF152" s="144">
        <f>+ROUND(L155/$L152*100,1)</f>
        <v>99.3</v>
      </c>
      <c r="AG152" s="144">
        <f>+ROUND(L156/$L152*100,1)</f>
        <v>99.3</v>
      </c>
      <c r="AH152" s="144">
        <f>+ROUND(L157/$L152*100,1)</f>
        <v>99.2</v>
      </c>
      <c r="AI152" s="144">
        <f>+ROUND(L158/$L152*100,1)</f>
        <v>99.2</v>
      </c>
      <c r="AJ152" s="144">
        <f>+ROUND(L159/$L152*100,1)</f>
        <v>99.1</v>
      </c>
      <c r="AK152" s="144">
        <f>+ROUND(L160/$L152*100,1)</f>
        <v>99.1</v>
      </c>
      <c r="AL152" s="145">
        <f>+ROUND(L161/$L152*100,1)</f>
        <v>99.4</v>
      </c>
    </row>
    <row r="153" spans="2:38" ht="17.25">
      <c r="B153" s="108" t="s">
        <v>115</v>
      </c>
      <c r="C153" s="109">
        <f>+'H8'!C64</f>
        <v>7712</v>
      </c>
      <c r="D153" s="16">
        <f>+'H8'!E64</f>
        <v>5121</v>
      </c>
      <c r="E153" s="16">
        <f>+'H8'!F64</f>
        <v>3387</v>
      </c>
      <c r="F153" s="16">
        <f>+'H8'!G64</f>
        <v>1441</v>
      </c>
      <c r="G153" s="16">
        <f>+'H8'!H64</f>
        <v>8859</v>
      </c>
      <c r="H153" s="16">
        <f>+'H8'!D64</f>
        <v>166610</v>
      </c>
      <c r="I153" s="110">
        <f t="shared" si="37"/>
        <v>193130</v>
      </c>
      <c r="K153" s="108" t="s">
        <v>115</v>
      </c>
      <c r="L153" s="109">
        <f aca="true" t="shared" si="38" ref="L153:L161">+C153+H153</f>
        <v>174322</v>
      </c>
      <c r="M153" s="16">
        <f aca="true" t="shared" si="39" ref="M153:M161">+E153+F153</f>
        <v>4828</v>
      </c>
      <c r="N153" s="16">
        <f aca="true" t="shared" si="40" ref="N153:N161">+I153-L153-M153</f>
        <v>13980</v>
      </c>
      <c r="P153" s="140" t="s">
        <v>131</v>
      </c>
      <c r="Q153" s="146">
        <v>100</v>
      </c>
      <c r="R153" s="146">
        <f>+ROUND(H153/$H152*100,1)</f>
        <v>99.8</v>
      </c>
      <c r="S153" s="146">
        <f>+ROUND(H154/$H152*100,1)</f>
        <v>99.8</v>
      </c>
      <c r="T153" s="146">
        <f>+ROUND(H155/$H152*100,1)</f>
        <v>99.7</v>
      </c>
      <c r="U153" s="146">
        <f>+ROUND(H156/$H152*100,1)</f>
        <v>99.7</v>
      </c>
      <c r="V153" s="146">
        <f>+ROUND(H157/$H152*100,1)</f>
        <v>99.8</v>
      </c>
      <c r="W153" s="146">
        <f>+ROUND(H158/$H152*100,1)</f>
        <v>99.8</v>
      </c>
      <c r="X153" s="146">
        <f>+ROUND(H159/$H152*100,1)</f>
        <v>99.7</v>
      </c>
      <c r="Y153" s="146">
        <f>+ROUND(H160/$H152*100,1)</f>
        <v>99.7</v>
      </c>
      <c r="Z153" s="147">
        <f>+ROUND(H161/$H152*100,1)</f>
        <v>100.1</v>
      </c>
      <c r="AB153" s="151" t="s">
        <v>157</v>
      </c>
      <c r="AC153" s="146">
        <v>100</v>
      </c>
      <c r="AD153" s="146">
        <f>+ROUND(M153/$M152*100,1)</f>
        <v>101</v>
      </c>
      <c r="AE153" s="146">
        <f>+ROUND(M154/$M152*100,1)</f>
        <v>100.6</v>
      </c>
      <c r="AF153" s="146">
        <f>+ROUND(M155/$M152*100,1)</f>
        <v>102.1</v>
      </c>
      <c r="AG153" s="146">
        <f>+ROUND(M156/$M152*100,1)</f>
        <v>103.2</v>
      </c>
      <c r="AH153" s="146">
        <f>+ROUND(M157/$M152*100,1)</f>
        <v>104.3</v>
      </c>
      <c r="AI153" s="146">
        <f>+ROUND(M158/$M152*100,1)</f>
        <v>106.2</v>
      </c>
      <c r="AJ153" s="146">
        <f>+ROUND(M159/$M152*100,1)</f>
        <v>107.9</v>
      </c>
      <c r="AK153" s="146">
        <f>+ROUND(M160/$M152*100,1)</f>
        <v>108.8</v>
      </c>
      <c r="AL153" s="147">
        <f>+ROUND(M161/$M152*100,1)</f>
        <v>113.9</v>
      </c>
    </row>
    <row r="154" spans="2:38" ht="18" thickBot="1">
      <c r="B154" s="108" t="s">
        <v>116</v>
      </c>
      <c r="C154" s="109">
        <f>+'H9'!C64</f>
        <v>7547</v>
      </c>
      <c r="D154" s="16">
        <f>+'H9'!E64</f>
        <v>5121</v>
      </c>
      <c r="E154" s="16">
        <f>+'H9'!F64</f>
        <v>3362</v>
      </c>
      <c r="F154" s="16">
        <f>+'H9'!G64</f>
        <v>1447</v>
      </c>
      <c r="G154" s="16">
        <f>+'H9'!H64</f>
        <v>9074</v>
      </c>
      <c r="H154" s="16">
        <f>+'H9'!D64</f>
        <v>166579</v>
      </c>
      <c r="I154" s="110">
        <f t="shared" si="37"/>
        <v>193130</v>
      </c>
      <c r="K154" s="108" t="s">
        <v>116</v>
      </c>
      <c r="L154" s="109">
        <f t="shared" si="38"/>
        <v>174126</v>
      </c>
      <c r="M154" s="16">
        <f t="shared" si="39"/>
        <v>4809</v>
      </c>
      <c r="N154" s="16">
        <f t="shared" si="40"/>
        <v>14195</v>
      </c>
      <c r="P154" s="140" t="s">
        <v>133</v>
      </c>
      <c r="Q154" s="146">
        <v>100</v>
      </c>
      <c r="R154" s="146">
        <f>+ROUND(D153/$D152*100,1)</f>
        <v>99.7</v>
      </c>
      <c r="S154" s="146">
        <f>+ROUND(D154/$D152*100,1)</f>
        <v>99.7</v>
      </c>
      <c r="T154" s="146">
        <f>+ROUND(D155/$D152*100,1)</f>
        <v>99.7</v>
      </c>
      <c r="U154" s="146">
        <f>+ROUND(D156/$D152*100,1)</f>
        <v>98.8</v>
      </c>
      <c r="V154" s="146">
        <f>+ROUND(D157/$D152*100,1)</f>
        <v>98.7</v>
      </c>
      <c r="W154" s="146">
        <f>+ROUND(D158/$D152*100,1)</f>
        <v>99.3</v>
      </c>
      <c r="X154" s="146">
        <f>+ROUND(D159/$D152*100,1)</f>
        <v>99.2</v>
      </c>
      <c r="Y154" s="146">
        <f>+ROUND(D160/$D152*100,1)</f>
        <v>99.6</v>
      </c>
      <c r="Z154" s="147">
        <f>+ROUND(D161/$D152*100,1)</f>
        <v>99.5</v>
      </c>
      <c r="AB154" s="141" t="s">
        <v>136</v>
      </c>
      <c r="AC154" s="148">
        <v>100</v>
      </c>
      <c r="AD154" s="148">
        <f>+ROUND(N153/$N152*100,1)</f>
        <v>105</v>
      </c>
      <c r="AE154" s="148">
        <f>+ROUND(N154/$N152*100,1)</f>
        <v>106.6</v>
      </c>
      <c r="AF154" s="148">
        <f>+ROUND(N155/$N152*100,1)</f>
        <v>108.3</v>
      </c>
      <c r="AG154" s="148">
        <f>+ROUND(N156/$N152*100,1)</f>
        <v>108.4</v>
      </c>
      <c r="AH154" s="148">
        <f>+ROUND(N157/$N152*100,1)</f>
        <v>108.8</v>
      </c>
      <c r="AI154" s="148">
        <f>+ROUND(N158/$N152*100,1)</f>
        <v>108.9</v>
      </c>
      <c r="AJ154" s="148">
        <f>+ROUND(N159/$N152*100,1)</f>
        <v>109.4</v>
      </c>
      <c r="AK154" s="148">
        <f>+ROUND(N160/$N152*100,1)</f>
        <v>109.2</v>
      </c>
      <c r="AL154" s="149">
        <f>+ROUND(N161/$N152*100,1)</f>
        <v>102.4</v>
      </c>
    </row>
    <row r="155" spans="2:26" ht="17.25">
      <c r="B155" s="108" t="s">
        <v>117</v>
      </c>
      <c r="C155" s="109">
        <f>+'H10'!C64</f>
        <v>7315</v>
      </c>
      <c r="D155" s="16">
        <f>+'H10'!E64</f>
        <v>5120</v>
      </c>
      <c r="E155" s="16">
        <f>+'H10'!F64</f>
        <v>3418</v>
      </c>
      <c r="F155" s="16">
        <f>+'H10'!G64</f>
        <v>1460</v>
      </c>
      <c r="G155" s="16">
        <f>+'H10'!H64</f>
        <v>9299</v>
      </c>
      <c r="H155" s="16">
        <f>+'H10'!D64</f>
        <v>166518</v>
      </c>
      <c r="I155" s="110">
        <f t="shared" si="37"/>
        <v>193130</v>
      </c>
      <c r="K155" s="108" t="s">
        <v>117</v>
      </c>
      <c r="L155" s="109">
        <f t="shared" si="38"/>
        <v>173833</v>
      </c>
      <c r="M155" s="16">
        <f t="shared" si="39"/>
        <v>4878</v>
      </c>
      <c r="N155" s="16">
        <f t="shared" si="40"/>
        <v>14419</v>
      </c>
      <c r="P155" s="140" t="s">
        <v>134</v>
      </c>
      <c r="Q155" s="146">
        <v>100</v>
      </c>
      <c r="R155" s="146">
        <f>+ROUND(E153/$E152*100,1)</f>
        <v>100.6</v>
      </c>
      <c r="S155" s="146">
        <f>+ROUND(E154/$E152*100,1)</f>
        <v>99.9</v>
      </c>
      <c r="T155" s="146">
        <f>+ROUND(E155/$E152*100,1)</f>
        <v>101.5</v>
      </c>
      <c r="U155" s="146">
        <f>+ROUND(E156/$E152*100,1)</f>
        <v>102.2</v>
      </c>
      <c r="V155" s="146">
        <f>+ROUND(E157/$E152*100,1)</f>
        <v>103.4</v>
      </c>
      <c r="W155" s="146">
        <f>+ROUND(E158/$E152*100,1)</f>
        <v>104.8</v>
      </c>
      <c r="X155" s="146">
        <f>+ROUND(E159/$E152*100,1)</f>
        <v>106.5</v>
      </c>
      <c r="Y155" s="146">
        <f>+ROUND(E160/$E152*100,1)</f>
        <v>107.8</v>
      </c>
      <c r="Z155" s="147">
        <f>+ROUND(E161/$E152*100,1)</f>
        <v>115.3</v>
      </c>
    </row>
    <row r="156" spans="2:26" ht="17.25">
      <c r="B156" s="108" t="s">
        <v>118</v>
      </c>
      <c r="C156" s="109">
        <f>+'H11'!C64</f>
        <v>7253</v>
      </c>
      <c r="D156" s="16">
        <f>+'H11'!E64</f>
        <v>5074</v>
      </c>
      <c r="E156" s="16">
        <f>+'H11'!F64</f>
        <v>3441</v>
      </c>
      <c r="F156" s="16">
        <f>+'H11'!G64</f>
        <v>1490</v>
      </c>
      <c r="G156" s="16">
        <f>+'H11'!H64</f>
        <v>9368</v>
      </c>
      <c r="H156" s="16">
        <f>+'H11'!D64</f>
        <v>166504</v>
      </c>
      <c r="I156" s="110">
        <f t="shared" si="37"/>
        <v>193130</v>
      </c>
      <c r="K156" s="108" t="s">
        <v>118</v>
      </c>
      <c r="L156" s="109">
        <f t="shared" si="38"/>
        <v>173757</v>
      </c>
      <c r="M156" s="16">
        <f t="shared" si="39"/>
        <v>4931</v>
      </c>
      <c r="N156" s="16">
        <f t="shared" si="40"/>
        <v>14442</v>
      </c>
      <c r="P156" s="140" t="s">
        <v>135</v>
      </c>
      <c r="Q156" s="146">
        <v>100</v>
      </c>
      <c r="R156" s="146">
        <f>+ROUND(F153/$F152*100,1)</f>
        <v>102</v>
      </c>
      <c r="S156" s="146">
        <f>+ROUND(F154/$F152*100,1)</f>
        <v>102.4</v>
      </c>
      <c r="T156" s="146">
        <f>+ROUND(F155/$F152*100,1)</f>
        <v>103.3</v>
      </c>
      <c r="U156" s="146">
        <f>+ROUND(F156/$F152*100,1)</f>
        <v>105.4</v>
      </c>
      <c r="V156" s="146">
        <f>+ROUND(F157/$F152*100,1)</f>
        <v>106.4</v>
      </c>
      <c r="W156" s="146">
        <f>+ROUND(F158/$F152*100,1)</f>
        <v>109.3</v>
      </c>
      <c r="X156" s="146">
        <f>+ROUND(F159/$F152*100,1)</f>
        <v>111.1</v>
      </c>
      <c r="Y156" s="146">
        <f>+ROUND(F160/$F152*100,1)</f>
        <v>111.1</v>
      </c>
      <c r="Z156" s="147">
        <f>+ROUND(F161/$F152*100,1)</f>
        <v>110.5</v>
      </c>
    </row>
    <row r="157" spans="2:26" ht="18" thickBot="1">
      <c r="B157" s="108" t="s">
        <v>119</v>
      </c>
      <c r="C157" s="109">
        <f>+'H12'!C64</f>
        <v>7099</v>
      </c>
      <c r="D157" s="16">
        <f>+'H12'!E64</f>
        <v>5064.69421</v>
      </c>
      <c r="E157" s="16">
        <f>+'H12'!F64</f>
        <v>3479</v>
      </c>
      <c r="F157" s="16">
        <f>+'H12'!G64</f>
        <v>1504</v>
      </c>
      <c r="G157" s="16">
        <f>+'H12'!H64</f>
        <v>9421.075789999988</v>
      </c>
      <c r="H157" s="16">
        <f>+'H12'!D64</f>
        <v>166563.23</v>
      </c>
      <c r="I157" s="110">
        <f t="shared" si="37"/>
        <v>193131</v>
      </c>
      <c r="K157" s="108" t="s">
        <v>119</v>
      </c>
      <c r="L157" s="109">
        <f t="shared" si="38"/>
        <v>173662.23</v>
      </c>
      <c r="M157" s="16">
        <f t="shared" si="39"/>
        <v>4983</v>
      </c>
      <c r="N157" s="16">
        <f t="shared" si="40"/>
        <v>14485.76999999999</v>
      </c>
      <c r="P157" s="141" t="s">
        <v>136</v>
      </c>
      <c r="Q157" s="148">
        <v>100</v>
      </c>
      <c r="R157" s="148">
        <f>+ROUND(G153/$G152*100,1)</f>
        <v>108.2</v>
      </c>
      <c r="S157" s="148">
        <f>+ROUND(G154/$G152*100,1)</f>
        <v>110.9</v>
      </c>
      <c r="T157" s="148">
        <f>+ROUND(G155/$G152*100,1)</f>
        <v>113.6</v>
      </c>
      <c r="U157" s="148">
        <f>+ROUND(G156/$G152*100,1)</f>
        <v>114.5</v>
      </c>
      <c r="V157" s="148">
        <f>+ROUND(G157/$G152*100,1)</f>
        <v>115.1</v>
      </c>
      <c r="W157" s="148">
        <f>+ROUND(G158/$G152*100,1)</f>
        <v>115</v>
      </c>
      <c r="X157" s="148">
        <f>+ROUND(G159/$G152*100,1)</f>
        <v>115.7</v>
      </c>
      <c r="Y157" s="148">
        <f>+ROUND(G160/$G152*100,1)</f>
        <v>115.3</v>
      </c>
      <c r="Z157" s="149">
        <f>+ROUND(G161/$G152*100,1)</f>
        <v>104.2</v>
      </c>
    </row>
    <row r="158" spans="1:17" ht="17.25">
      <c r="A158" s="2"/>
      <c r="B158" s="108" t="s">
        <v>120</v>
      </c>
      <c r="C158" s="109">
        <f>+'H13'!C64</f>
        <v>6998</v>
      </c>
      <c r="D158" s="16">
        <f>+'H13'!E64</f>
        <v>5097.39235</v>
      </c>
      <c r="E158" s="16">
        <f>+'H13'!F64</f>
        <v>3529</v>
      </c>
      <c r="F158" s="16">
        <f>+'H13'!G64</f>
        <v>1544</v>
      </c>
      <c r="G158" s="16">
        <f>+'H13'!H64</f>
        <v>9411.777649999993</v>
      </c>
      <c r="H158" s="16">
        <f>+'H13'!D64</f>
        <v>166552.83000000002</v>
      </c>
      <c r="I158" s="110">
        <f t="shared" si="37"/>
        <v>193133</v>
      </c>
      <c r="K158" s="108" t="s">
        <v>120</v>
      </c>
      <c r="L158" s="109">
        <f t="shared" si="38"/>
        <v>173550.83000000002</v>
      </c>
      <c r="M158" s="16">
        <f t="shared" si="39"/>
        <v>5073</v>
      </c>
      <c r="N158" s="16">
        <f t="shared" si="40"/>
        <v>14509.169999999984</v>
      </c>
      <c r="Q158" s="2"/>
    </row>
    <row r="159" spans="2:17" ht="17.25">
      <c r="B159" s="108" t="s">
        <v>121</v>
      </c>
      <c r="C159" s="109">
        <f>+'H14'!C64</f>
        <v>6936</v>
      </c>
      <c r="D159" s="16">
        <f>+'H14'!E64</f>
        <v>5092.60067</v>
      </c>
      <c r="E159" s="16">
        <f>+'H14'!F64</f>
        <v>3586</v>
      </c>
      <c r="F159" s="16">
        <f>+'H14'!G64</f>
        <v>1570</v>
      </c>
      <c r="G159" s="16">
        <f>+'H14'!H64</f>
        <v>9472.199329999994</v>
      </c>
      <c r="H159" s="16">
        <f>+'H14'!D64</f>
        <v>166476.19999999998</v>
      </c>
      <c r="I159" s="110">
        <f t="shared" si="37"/>
        <v>193132.99999999997</v>
      </c>
      <c r="K159" s="108" t="s">
        <v>121</v>
      </c>
      <c r="L159" s="109">
        <f t="shared" si="38"/>
        <v>173412.19999999998</v>
      </c>
      <c r="M159" s="16">
        <f t="shared" si="39"/>
        <v>5156</v>
      </c>
      <c r="N159" s="16">
        <f t="shared" si="40"/>
        <v>14564.799999999988</v>
      </c>
      <c r="Q159" s="2"/>
    </row>
    <row r="160" spans="2:17" ht="17.25">
      <c r="B160" s="108" t="s">
        <v>122</v>
      </c>
      <c r="C160" s="109">
        <f>+'H15'!C64</f>
        <v>6909</v>
      </c>
      <c r="D160" s="16">
        <f>+'H15'!E64</f>
        <v>5113.36097</v>
      </c>
      <c r="E160" s="16">
        <f>+'H15'!F64</f>
        <v>3630</v>
      </c>
      <c r="F160" s="16">
        <f>+'H15'!G64</f>
        <v>1570</v>
      </c>
      <c r="G160" s="16">
        <f>+'H15'!H64</f>
        <v>9435.139029999998</v>
      </c>
      <c r="H160" s="16">
        <f>+'H15'!D64</f>
        <v>166475.5</v>
      </c>
      <c r="I160" s="110">
        <f t="shared" si="37"/>
        <v>193133</v>
      </c>
      <c r="K160" s="108" t="s">
        <v>122</v>
      </c>
      <c r="L160" s="109">
        <f t="shared" si="38"/>
        <v>173384.5</v>
      </c>
      <c r="M160" s="16">
        <f t="shared" si="39"/>
        <v>5200</v>
      </c>
      <c r="N160" s="16">
        <f t="shared" si="40"/>
        <v>14548.5</v>
      </c>
      <c r="Q160" s="2"/>
    </row>
    <row r="161" spans="2:17" ht="18" thickBot="1">
      <c r="B161" s="111" t="s">
        <v>123</v>
      </c>
      <c r="C161" s="112">
        <f>+'H16'!C64</f>
        <v>6896</v>
      </c>
      <c r="D161" s="14">
        <f>+'H16'!E64</f>
        <v>5110.554007999999</v>
      </c>
      <c r="E161" s="14">
        <f>+'H16'!F64</f>
        <v>3880</v>
      </c>
      <c r="F161" s="14">
        <f>+'H16'!G64</f>
        <v>1561</v>
      </c>
      <c r="G161" s="14">
        <f>+'H16'!H64</f>
        <v>8525.705992</v>
      </c>
      <c r="H161" s="14">
        <f>+'H16'!D64</f>
        <v>167159.73999999996</v>
      </c>
      <c r="I161" s="113">
        <f t="shared" si="37"/>
        <v>193132.99999999997</v>
      </c>
      <c r="K161" s="111" t="s">
        <v>123</v>
      </c>
      <c r="L161" s="112">
        <f t="shared" si="38"/>
        <v>174055.73999999996</v>
      </c>
      <c r="M161" s="14">
        <f t="shared" si="39"/>
        <v>5441</v>
      </c>
      <c r="N161" s="14">
        <f t="shared" si="40"/>
        <v>13636.26000000001</v>
      </c>
      <c r="Q161" s="2"/>
    </row>
    <row r="162" spans="2:17" ht="18" thickBot="1">
      <c r="B162" s="13"/>
      <c r="C162" s="13"/>
      <c r="D162" s="13"/>
      <c r="L162" s="13"/>
      <c r="M162" s="13"/>
      <c r="N162" s="13"/>
      <c r="Q162" s="2"/>
    </row>
    <row r="163" spans="2:38" ht="17.25">
      <c r="B163" s="92"/>
      <c r="C163" s="93"/>
      <c r="D163" s="9"/>
      <c r="E163" s="9"/>
      <c r="F163" s="9"/>
      <c r="G163" s="9"/>
      <c r="H163" s="9"/>
      <c r="I163" s="114"/>
      <c r="K163" s="92"/>
      <c r="L163" s="93"/>
      <c r="M163" s="9"/>
      <c r="N163" s="9"/>
      <c r="P163" s="134"/>
      <c r="Q163" s="128"/>
      <c r="R163" s="128"/>
      <c r="S163" s="128"/>
      <c r="T163" s="128"/>
      <c r="U163" s="128"/>
      <c r="V163" s="128"/>
      <c r="W163" s="128"/>
      <c r="X163" s="128"/>
      <c r="Y163" s="128"/>
      <c r="Z163" s="135"/>
      <c r="AB163" s="134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35"/>
    </row>
    <row r="164" spans="2:38" ht="17.25">
      <c r="B164" s="115" t="s">
        <v>95</v>
      </c>
      <c r="C164" s="116" t="s">
        <v>65</v>
      </c>
      <c r="D164" s="11" t="s">
        <v>66</v>
      </c>
      <c r="E164" s="11" t="s">
        <v>67</v>
      </c>
      <c r="F164" s="11" t="s">
        <v>68</v>
      </c>
      <c r="G164" s="11" t="s">
        <v>69</v>
      </c>
      <c r="H164" s="12" t="s">
        <v>70</v>
      </c>
      <c r="I164" s="98" t="s">
        <v>97</v>
      </c>
      <c r="K164" s="115" t="s">
        <v>95</v>
      </c>
      <c r="L164" s="142" t="s">
        <v>156</v>
      </c>
      <c r="M164" s="143" t="s">
        <v>157</v>
      </c>
      <c r="N164" s="12" t="s">
        <v>69</v>
      </c>
      <c r="P164" s="136"/>
      <c r="Q164" s="129" t="s">
        <v>138</v>
      </c>
      <c r="R164" s="129" t="s">
        <v>140</v>
      </c>
      <c r="S164" s="129" t="s">
        <v>112</v>
      </c>
      <c r="T164" s="129" t="s">
        <v>143</v>
      </c>
      <c r="U164" s="129" t="s">
        <v>145</v>
      </c>
      <c r="V164" s="129" t="s">
        <v>147</v>
      </c>
      <c r="W164" s="129" t="s">
        <v>148</v>
      </c>
      <c r="X164" s="129" t="s">
        <v>150</v>
      </c>
      <c r="Y164" s="129" t="s">
        <v>152</v>
      </c>
      <c r="Z164" s="130" t="s">
        <v>154</v>
      </c>
      <c r="AB164" s="136"/>
      <c r="AC164" s="129" t="s">
        <v>138</v>
      </c>
      <c r="AD164" s="129" t="s">
        <v>140</v>
      </c>
      <c r="AE164" s="129" t="s">
        <v>112</v>
      </c>
      <c r="AF164" s="129" t="s">
        <v>143</v>
      </c>
      <c r="AG164" s="129" t="s">
        <v>145</v>
      </c>
      <c r="AH164" s="129" t="s">
        <v>147</v>
      </c>
      <c r="AI164" s="129" t="s">
        <v>148</v>
      </c>
      <c r="AJ164" s="129" t="s">
        <v>150</v>
      </c>
      <c r="AK164" s="129" t="s">
        <v>152</v>
      </c>
      <c r="AL164" s="130" t="s">
        <v>154</v>
      </c>
    </row>
    <row r="165" spans="2:38" ht="17.25">
      <c r="B165" s="117"/>
      <c r="C165" s="116" t="s">
        <v>0</v>
      </c>
      <c r="D165" s="11"/>
      <c r="E165" s="11"/>
      <c r="F165" s="11"/>
      <c r="G165" s="12"/>
      <c r="H165" s="12" t="s">
        <v>74</v>
      </c>
      <c r="I165" s="118"/>
      <c r="K165" s="117"/>
      <c r="L165" s="96" t="s">
        <v>0</v>
      </c>
      <c r="M165" s="12"/>
      <c r="N165" s="12"/>
      <c r="P165" s="137"/>
      <c r="Q165" s="129" t="s">
        <v>0</v>
      </c>
      <c r="R165" s="129"/>
      <c r="S165" s="129"/>
      <c r="T165" s="129"/>
      <c r="U165" s="129"/>
      <c r="V165" s="129"/>
      <c r="W165" s="129"/>
      <c r="X165" s="129"/>
      <c r="Y165" s="129"/>
      <c r="Z165" s="130"/>
      <c r="AB165" s="137"/>
      <c r="AC165" s="129" t="s">
        <v>0</v>
      </c>
      <c r="AD165" s="129"/>
      <c r="AE165" s="129"/>
      <c r="AF165" s="129"/>
      <c r="AG165" s="129"/>
      <c r="AH165" s="129"/>
      <c r="AI165" s="129"/>
      <c r="AJ165" s="129"/>
      <c r="AK165" s="129"/>
      <c r="AL165" s="130"/>
    </row>
    <row r="166" spans="2:38" ht="18" thickBot="1">
      <c r="B166" s="100"/>
      <c r="C166" s="101"/>
      <c r="D166" s="102"/>
      <c r="E166" s="102"/>
      <c r="F166" s="102"/>
      <c r="G166" s="103"/>
      <c r="H166" s="102"/>
      <c r="I166" s="104"/>
      <c r="K166" s="100"/>
      <c r="L166" s="101"/>
      <c r="M166" s="102"/>
      <c r="N166" s="102"/>
      <c r="P166" s="138"/>
      <c r="Q166" s="131"/>
      <c r="R166" s="131"/>
      <c r="S166" s="131"/>
      <c r="T166" s="131"/>
      <c r="U166" s="132"/>
      <c r="V166" s="131"/>
      <c r="W166" s="131"/>
      <c r="X166" s="131"/>
      <c r="Y166" s="131"/>
      <c r="Z166" s="133"/>
      <c r="AB166" s="138"/>
      <c r="AC166" s="131"/>
      <c r="AD166" s="131"/>
      <c r="AE166" s="131"/>
      <c r="AF166" s="131"/>
      <c r="AG166" s="132"/>
      <c r="AH166" s="131"/>
      <c r="AI166" s="131"/>
      <c r="AJ166" s="131"/>
      <c r="AK166" s="131"/>
      <c r="AL166" s="133"/>
    </row>
    <row r="167" spans="2:38" ht="17.25">
      <c r="B167" s="105" t="s">
        <v>114</v>
      </c>
      <c r="C167" s="106">
        <f>+'H7'!C67</f>
        <v>1983</v>
      </c>
      <c r="D167" s="15">
        <f>+'H7'!E67</f>
        <v>705</v>
      </c>
      <c r="E167" s="15">
        <f>+'H7'!F67</f>
        <v>775</v>
      </c>
      <c r="F167" s="15">
        <f>+'H7'!G67</f>
        <v>476</v>
      </c>
      <c r="G167" s="15">
        <f>+'H7'!H67</f>
        <v>1795</v>
      </c>
      <c r="H167" s="15">
        <f>+'H7'!D67</f>
        <v>31354</v>
      </c>
      <c r="I167" s="107">
        <f aca="true" t="shared" si="41" ref="I167:I176">SUM(C167,D167,E167,F167,G167,H167)</f>
        <v>37088</v>
      </c>
      <c r="K167" s="105" t="s">
        <v>114</v>
      </c>
      <c r="L167" s="106">
        <f>+C167+H167</f>
        <v>33337</v>
      </c>
      <c r="M167" s="15">
        <f>+E167+F167</f>
        <v>1251</v>
      </c>
      <c r="N167" s="15">
        <f>+I167-L167-M167</f>
        <v>2500</v>
      </c>
      <c r="P167" s="139" t="s">
        <v>132</v>
      </c>
      <c r="Q167" s="144">
        <v>100</v>
      </c>
      <c r="R167" s="144">
        <f>+ROUND(C168/$C167*100,1)</f>
        <v>95.8</v>
      </c>
      <c r="S167" s="144">
        <f>+ROUND(C169/$C167*100,1)</f>
        <v>91.6</v>
      </c>
      <c r="T167" s="144">
        <f>+ROUND(C170/$C167*100,1)</f>
        <v>90.2</v>
      </c>
      <c r="U167" s="144">
        <f>+ROUND(C171/$C167*100,1)</f>
        <v>89.9</v>
      </c>
      <c r="V167" s="144">
        <f>+ROUND(C172/$C167*100,1)</f>
        <v>86.1</v>
      </c>
      <c r="W167" s="144">
        <f>+ROUND(C173/$C167*100,1)</f>
        <v>83.6</v>
      </c>
      <c r="X167" s="144">
        <f>+ROUND(C174/$C167*100,1)</f>
        <v>83.7</v>
      </c>
      <c r="Y167" s="144">
        <f>+ROUND(C175/$C167*100,1)</f>
        <v>83.5</v>
      </c>
      <c r="Z167" s="145">
        <f>+ROUND(C176/$C167*100,1)</f>
        <v>82.8</v>
      </c>
      <c r="AB167" s="150" t="s">
        <v>155</v>
      </c>
      <c r="AC167" s="144">
        <v>100</v>
      </c>
      <c r="AD167" s="144">
        <f>+ROUND(L168/$L167*100,1)</f>
        <v>99.6</v>
      </c>
      <c r="AE167" s="144">
        <f>+ROUND(L169/$L167*100,1)</f>
        <v>99.6</v>
      </c>
      <c r="AF167" s="144">
        <f>+ROUND(L170/$L167*100,1)</f>
        <v>99.6</v>
      </c>
      <c r="AG167" s="144">
        <f>+ROUND(L171/$L167*100,1)</f>
        <v>99.5</v>
      </c>
      <c r="AH167" s="144">
        <f>+ROUND(L172/$L167*100,1)</f>
        <v>99.2</v>
      </c>
      <c r="AI167" s="144">
        <f>+ROUND(L173/$L167*100,1)</f>
        <v>99.1</v>
      </c>
      <c r="AJ167" s="144">
        <f>+ROUND(L174/$L167*100,1)</f>
        <v>98.8</v>
      </c>
      <c r="AK167" s="144">
        <f>+ROUND(L175/$L167*100,1)</f>
        <v>98.8</v>
      </c>
      <c r="AL167" s="145">
        <f>+ROUND(L176/$L167*100,1)</f>
        <v>98.8</v>
      </c>
    </row>
    <row r="168" spans="2:38" ht="17.25">
      <c r="B168" s="108" t="s">
        <v>115</v>
      </c>
      <c r="C168" s="109">
        <f>+'H8'!C67</f>
        <v>1900</v>
      </c>
      <c r="D168" s="16">
        <f>+'H8'!E67</f>
        <v>772</v>
      </c>
      <c r="E168" s="16">
        <f>+'H8'!F67</f>
        <v>786</v>
      </c>
      <c r="F168" s="16">
        <f>+'H8'!G67</f>
        <v>492</v>
      </c>
      <c r="G168" s="16">
        <f>+'H8'!H67</f>
        <v>1847</v>
      </c>
      <c r="H168" s="16">
        <f>+'H8'!D67</f>
        <v>31292</v>
      </c>
      <c r="I168" s="110">
        <f t="shared" si="41"/>
        <v>37089</v>
      </c>
      <c r="K168" s="108" t="s">
        <v>115</v>
      </c>
      <c r="L168" s="109">
        <f aca="true" t="shared" si="42" ref="L168:L176">+C168+H168</f>
        <v>33192</v>
      </c>
      <c r="M168" s="16">
        <f aca="true" t="shared" si="43" ref="M168:M176">+E168+F168</f>
        <v>1278</v>
      </c>
      <c r="N168" s="16">
        <f aca="true" t="shared" si="44" ref="N168:N176">+I168-L168-M168</f>
        <v>2619</v>
      </c>
      <c r="P168" s="140" t="s">
        <v>131</v>
      </c>
      <c r="Q168" s="146">
        <v>100</v>
      </c>
      <c r="R168" s="146">
        <f>+ROUND(H168/$H167*100,1)</f>
        <v>99.8</v>
      </c>
      <c r="S168" s="146">
        <f>+ROUND(H169/$H167*100,1)</f>
        <v>100.1</v>
      </c>
      <c r="T168" s="146">
        <f>+ROUND(H170/$H167*100,1)</f>
        <v>100.2</v>
      </c>
      <c r="U168" s="146">
        <f>+ROUND(H171/$H167*100,1)</f>
        <v>100.2</v>
      </c>
      <c r="V168" s="146">
        <f>+ROUND(H172/$H167*100,1)</f>
        <v>100.1</v>
      </c>
      <c r="W168" s="146">
        <f>+ROUND(H173/$H167*100,1)</f>
        <v>100.1</v>
      </c>
      <c r="X168" s="146">
        <f>+ROUND(H174/$H167*100,1)</f>
        <v>99.7</v>
      </c>
      <c r="Y168" s="146">
        <f>+ROUND(H175/$H167*100,1)</f>
        <v>99.7</v>
      </c>
      <c r="Z168" s="147">
        <f>+ROUND(H176/$H167*100,1)</f>
        <v>99.8</v>
      </c>
      <c r="AB168" s="151" t="s">
        <v>157</v>
      </c>
      <c r="AC168" s="146">
        <v>100</v>
      </c>
      <c r="AD168" s="146">
        <f>+ROUND(M168/$M167*100,1)</f>
        <v>102.2</v>
      </c>
      <c r="AE168" s="146">
        <f>+ROUND(M169/$M167*100,1)</f>
        <v>104.7</v>
      </c>
      <c r="AF168" s="146">
        <f>+ROUND(M170/$M167*100,1)</f>
        <v>103</v>
      </c>
      <c r="AG168" s="146">
        <f>+ROUND(M171/$M167*100,1)</f>
        <v>104.4</v>
      </c>
      <c r="AH168" s="146">
        <f>+ROUND(M172/$M167*100,1)</f>
        <v>105.2</v>
      </c>
      <c r="AI168" s="146">
        <f>+ROUND(M173/$M167*100,1)</f>
        <v>106.2</v>
      </c>
      <c r="AJ168" s="146">
        <f>+ROUND(M174/$M167*100,1)</f>
        <v>107.3</v>
      </c>
      <c r="AK168" s="146">
        <f>+ROUND(M175/$M167*100,1)</f>
        <v>108.8</v>
      </c>
      <c r="AL168" s="147">
        <f>+ROUND(M176/$M167*100,1)</f>
        <v>110</v>
      </c>
    </row>
    <row r="169" spans="2:38" ht="18" thickBot="1">
      <c r="B169" s="108" t="s">
        <v>116</v>
      </c>
      <c r="C169" s="109">
        <f>+'H9'!C67</f>
        <v>1817</v>
      </c>
      <c r="D169" s="16">
        <f>+'H9'!E67</f>
        <v>768</v>
      </c>
      <c r="E169" s="16">
        <f>+'H9'!F67</f>
        <v>805</v>
      </c>
      <c r="F169" s="16">
        <f>+'H9'!G67</f>
        <v>505</v>
      </c>
      <c r="G169" s="16">
        <f>+'H9'!H67</f>
        <v>1807</v>
      </c>
      <c r="H169" s="16">
        <f>+'H9'!D67</f>
        <v>31387</v>
      </c>
      <c r="I169" s="110">
        <f t="shared" si="41"/>
        <v>37089</v>
      </c>
      <c r="K169" s="108" t="s">
        <v>116</v>
      </c>
      <c r="L169" s="109">
        <f t="shared" si="42"/>
        <v>33204</v>
      </c>
      <c r="M169" s="16">
        <f t="shared" si="43"/>
        <v>1310</v>
      </c>
      <c r="N169" s="16">
        <f t="shared" si="44"/>
        <v>2575</v>
      </c>
      <c r="P169" s="140" t="s">
        <v>133</v>
      </c>
      <c r="Q169" s="146">
        <v>100</v>
      </c>
      <c r="R169" s="146">
        <f>+ROUND(D168/$D167*100,1)</f>
        <v>109.5</v>
      </c>
      <c r="S169" s="146">
        <f>+ROUND(D169/$D167*100,1)</f>
        <v>108.9</v>
      </c>
      <c r="T169" s="146">
        <f>+ROUND(D170/$D167*100,1)</f>
        <v>108.9</v>
      </c>
      <c r="U169" s="146">
        <f>+ROUND(D171/$D167*100,1)</f>
        <v>127.2</v>
      </c>
      <c r="V169" s="146">
        <f>+ROUND(D172/$D167*100,1)</f>
        <v>127.3</v>
      </c>
      <c r="W169" s="146">
        <f>+ROUND(D173/$D167*100,1)</f>
        <v>132.3</v>
      </c>
      <c r="X169" s="146">
        <f>+ROUND(D174/$D167*100,1)</f>
        <v>133</v>
      </c>
      <c r="Y169" s="146">
        <f>+ROUND(D175/$D167*100,1)</f>
        <v>133.1</v>
      </c>
      <c r="Z169" s="147">
        <f>+ROUND(D176/$D167*100,1)</f>
        <v>133.1</v>
      </c>
      <c r="AB169" s="141" t="s">
        <v>136</v>
      </c>
      <c r="AC169" s="148">
        <v>100</v>
      </c>
      <c r="AD169" s="148">
        <f>+ROUND(N168/$N167*100,1)</f>
        <v>104.8</v>
      </c>
      <c r="AE169" s="148">
        <f>+ROUND(N169/$N167*100,1)</f>
        <v>103</v>
      </c>
      <c r="AF169" s="148">
        <f>+ROUND(N170/$N167*100,1)</f>
        <v>104.2</v>
      </c>
      <c r="AG169" s="148">
        <f>+ROUND(N171/$N167*100,1)</f>
        <v>104.1</v>
      </c>
      <c r="AH169" s="148">
        <f>+ROUND(N172/$N167*100,1)</f>
        <v>107.9</v>
      </c>
      <c r="AI169" s="148">
        <f>+ROUND(N173/$N167*100,1)</f>
        <v>109.5</v>
      </c>
      <c r="AJ169" s="148">
        <f>+ROUND(N174/$N167*100,1)</f>
        <v>113.3</v>
      </c>
      <c r="AK169" s="148">
        <f>+ROUND(N175/$N167*100,1)</f>
        <v>112.7</v>
      </c>
      <c r="AL169" s="149">
        <f>+ROUND(N176/$N167*100,1)</f>
        <v>112.2</v>
      </c>
    </row>
    <row r="170" spans="2:26" ht="17.25">
      <c r="B170" s="108" t="s">
        <v>117</v>
      </c>
      <c r="C170" s="109">
        <f>+'H10'!C67</f>
        <v>1789</v>
      </c>
      <c r="D170" s="16">
        <f>+'H10'!E67</f>
        <v>768</v>
      </c>
      <c r="E170" s="16">
        <f>+'H10'!F67</f>
        <v>775</v>
      </c>
      <c r="F170" s="16">
        <f>+'H10'!G67</f>
        <v>513</v>
      </c>
      <c r="G170" s="16">
        <f>+'H10'!H67</f>
        <v>1837</v>
      </c>
      <c r="H170" s="16">
        <f>+'H10'!D67</f>
        <v>31407</v>
      </c>
      <c r="I170" s="110">
        <f t="shared" si="41"/>
        <v>37089</v>
      </c>
      <c r="K170" s="108" t="s">
        <v>117</v>
      </c>
      <c r="L170" s="109">
        <f t="shared" si="42"/>
        <v>33196</v>
      </c>
      <c r="M170" s="16">
        <f t="shared" si="43"/>
        <v>1288</v>
      </c>
      <c r="N170" s="16">
        <f t="shared" si="44"/>
        <v>2605</v>
      </c>
      <c r="P170" s="140" t="s">
        <v>134</v>
      </c>
      <c r="Q170" s="146">
        <v>100</v>
      </c>
      <c r="R170" s="146">
        <f>+ROUND(E168/$E167*100,1)</f>
        <v>101.4</v>
      </c>
      <c r="S170" s="146">
        <f>+ROUND(E169/$E167*100,1)</f>
        <v>103.9</v>
      </c>
      <c r="T170" s="146">
        <f>+ROUND(E170/$E167*100,1)</f>
        <v>100</v>
      </c>
      <c r="U170" s="146">
        <f>+ROUND(E171/$E167*100,1)</f>
        <v>101.4</v>
      </c>
      <c r="V170" s="146">
        <f>+ROUND(E172/$E167*100,1)</f>
        <v>101.7</v>
      </c>
      <c r="W170" s="146">
        <f>+ROUND(E173/$E167*100,1)</f>
        <v>102.5</v>
      </c>
      <c r="X170" s="146">
        <f>+ROUND(E174/$E167*100,1)</f>
        <v>104.1</v>
      </c>
      <c r="Y170" s="146">
        <f>+ROUND(E175/$E167*100,1)</f>
        <v>106.6</v>
      </c>
      <c r="Z170" s="147">
        <f>+ROUND(E176/$E167*100,1)</f>
        <v>107.6</v>
      </c>
    </row>
    <row r="171" spans="2:26" ht="17.25">
      <c r="B171" s="108" t="s">
        <v>118</v>
      </c>
      <c r="C171" s="109">
        <f>+'H11'!C67</f>
        <v>1782</v>
      </c>
      <c r="D171" s="16">
        <f>+'H11'!E67</f>
        <v>897</v>
      </c>
      <c r="E171" s="16">
        <f>+'H11'!F67</f>
        <v>786</v>
      </c>
      <c r="F171" s="16">
        <f>+'H11'!G67</f>
        <v>520</v>
      </c>
      <c r="G171" s="16">
        <f>+'H11'!H67</f>
        <v>1706</v>
      </c>
      <c r="H171" s="16">
        <f>+'H11'!D67</f>
        <v>31402</v>
      </c>
      <c r="I171" s="110">
        <f t="shared" si="41"/>
        <v>37093</v>
      </c>
      <c r="K171" s="108" t="s">
        <v>118</v>
      </c>
      <c r="L171" s="109">
        <f t="shared" si="42"/>
        <v>33184</v>
      </c>
      <c r="M171" s="16">
        <f t="shared" si="43"/>
        <v>1306</v>
      </c>
      <c r="N171" s="16">
        <f t="shared" si="44"/>
        <v>2603</v>
      </c>
      <c r="P171" s="140" t="s">
        <v>135</v>
      </c>
      <c r="Q171" s="146">
        <v>100</v>
      </c>
      <c r="R171" s="146">
        <f>+ROUND(F168/$F167*100,1)</f>
        <v>103.4</v>
      </c>
      <c r="S171" s="146">
        <f>+ROUND(F169/$F167*100,1)</f>
        <v>106.1</v>
      </c>
      <c r="T171" s="146">
        <f>+ROUND(F170/$F167*100,1)</f>
        <v>107.8</v>
      </c>
      <c r="U171" s="146">
        <f>+ROUND(F171/$F167*100,1)</f>
        <v>109.2</v>
      </c>
      <c r="V171" s="146">
        <f>+ROUND(F172/$F167*100,1)</f>
        <v>110.9</v>
      </c>
      <c r="W171" s="146">
        <f>+ROUND(F173/$F167*100,1)</f>
        <v>112.4</v>
      </c>
      <c r="X171" s="146">
        <f>+ROUND(F174/$F167*100,1)</f>
        <v>112.4</v>
      </c>
      <c r="Y171" s="146">
        <f>+ROUND(F175/$F167*100,1)</f>
        <v>112.4</v>
      </c>
      <c r="Z171" s="147">
        <f>+ROUND(F176/$F167*100,1)</f>
        <v>113.9</v>
      </c>
    </row>
    <row r="172" spans="2:26" ht="18" thickBot="1">
      <c r="B172" s="108" t="s">
        <v>119</v>
      </c>
      <c r="C172" s="109">
        <f>+'H12'!C67</f>
        <v>1708</v>
      </c>
      <c r="D172" s="16">
        <f>+'H12'!E67</f>
        <v>897.1940000000001</v>
      </c>
      <c r="E172" s="16">
        <f>+'H12'!F67</f>
        <v>788</v>
      </c>
      <c r="F172" s="16">
        <f>+'H12'!G67</f>
        <v>528</v>
      </c>
      <c r="G172" s="16">
        <f>+'H12'!H67</f>
        <v>1799.9259999999958</v>
      </c>
      <c r="H172" s="16">
        <f>+'H12'!D67</f>
        <v>31378.879999999997</v>
      </c>
      <c r="I172" s="110">
        <f t="shared" si="41"/>
        <v>37099.99999999999</v>
      </c>
      <c r="K172" s="108" t="s">
        <v>119</v>
      </c>
      <c r="L172" s="109">
        <f t="shared" si="42"/>
        <v>33086.88</v>
      </c>
      <c r="M172" s="16">
        <f t="shared" si="43"/>
        <v>1316</v>
      </c>
      <c r="N172" s="16">
        <f t="shared" si="44"/>
        <v>2697.1199999999953</v>
      </c>
      <c r="P172" s="141" t="s">
        <v>136</v>
      </c>
      <c r="Q172" s="148">
        <v>100</v>
      </c>
      <c r="R172" s="148">
        <f>+ROUND(G168/$G167*100,1)</f>
        <v>102.9</v>
      </c>
      <c r="S172" s="148">
        <f>+ROUND(G169/$G167*100,1)</f>
        <v>100.7</v>
      </c>
      <c r="T172" s="148">
        <f>+ROUND(G170/$G167*100,1)</f>
        <v>102.3</v>
      </c>
      <c r="U172" s="148">
        <f>+ROUND(G171/$G167*100,1)</f>
        <v>95</v>
      </c>
      <c r="V172" s="148">
        <f>+ROUND(G172/$G167*100,1)</f>
        <v>100.3</v>
      </c>
      <c r="W172" s="148">
        <f>+ROUND(G173/$G167*100,1)</f>
        <v>100.5</v>
      </c>
      <c r="X172" s="148">
        <f>+ROUND(G174/$G167*100,1)</f>
        <v>105.6</v>
      </c>
      <c r="Y172" s="148">
        <f>+ROUND(G175/$G167*100,1)</f>
        <v>104.7</v>
      </c>
      <c r="Z172" s="149">
        <f>+ROUND(G176/$G167*100,1)</f>
        <v>104</v>
      </c>
    </row>
    <row r="173" spans="2:17" ht="17.25">
      <c r="B173" s="108" t="s">
        <v>120</v>
      </c>
      <c r="C173" s="109">
        <f>+'H13'!C67</f>
        <v>1657</v>
      </c>
      <c r="D173" s="16">
        <f>+'H13'!E67</f>
        <v>932.63</v>
      </c>
      <c r="E173" s="16">
        <f>+'H13'!F67</f>
        <v>794</v>
      </c>
      <c r="F173" s="16">
        <f>+'H13'!G67</f>
        <v>535</v>
      </c>
      <c r="G173" s="16">
        <f>+'H13'!H67</f>
        <v>1804.3899999999958</v>
      </c>
      <c r="H173" s="16">
        <f>+'H13'!D67</f>
        <v>31378.980000000003</v>
      </c>
      <c r="I173" s="110">
        <f t="shared" si="41"/>
        <v>37102</v>
      </c>
      <c r="K173" s="108" t="s">
        <v>120</v>
      </c>
      <c r="L173" s="109">
        <f t="shared" si="42"/>
        <v>33035.98</v>
      </c>
      <c r="M173" s="16">
        <f t="shared" si="43"/>
        <v>1329</v>
      </c>
      <c r="N173" s="16">
        <f t="shared" si="44"/>
        <v>2737.019999999997</v>
      </c>
      <c r="Q173" s="2"/>
    </row>
    <row r="174" spans="2:17" ht="17.25">
      <c r="B174" s="108" t="s">
        <v>121</v>
      </c>
      <c r="C174" s="109">
        <f>+'H14'!C67</f>
        <v>1659</v>
      </c>
      <c r="D174" s="16">
        <f>+'H14'!E67</f>
        <v>937.696</v>
      </c>
      <c r="E174" s="16">
        <f>+'H14'!F67</f>
        <v>807</v>
      </c>
      <c r="F174" s="16">
        <f>+'H14'!G67</f>
        <v>535</v>
      </c>
      <c r="G174" s="16">
        <f>+'H14'!H67</f>
        <v>1895.104</v>
      </c>
      <c r="H174" s="16">
        <f>+'H14'!D67</f>
        <v>31268.2</v>
      </c>
      <c r="I174" s="110">
        <f t="shared" si="41"/>
        <v>37102</v>
      </c>
      <c r="K174" s="108" t="s">
        <v>121</v>
      </c>
      <c r="L174" s="109">
        <f t="shared" si="42"/>
        <v>32927.2</v>
      </c>
      <c r="M174" s="16">
        <f t="shared" si="43"/>
        <v>1342</v>
      </c>
      <c r="N174" s="16">
        <f t="shared" si="44"/>
        <v>2832.800000000003</v>
      </c>
      <c r="Q174" s="2"/>
    </row>
    <row r="175" spans="2:17" ht="17.25">
      <c r="B175" s="108" t="s">
        <v>122</v>
      </c>
      <c r="C175" s="109">
        <f>+'H15'!C67</f>
        <v>1656</v>
      </c>
      <c r="D175" s="16">
        <f>+'H15'!E67</f>
        <v>938.1042000000001</v>
      </c>
      <c r="E175" s="16">
        <f>+'H15'!F67</f>
        <v>826</v>
      </c>
      <c r="F175" s="16">
        <f>+'H15'!G67</f>
        <v>535</v>
      </c>
      <c r="G175" s="16">
        <f>+'H15'!H67</f>
        <v>1878.6957999999977</v>
      </c>
      <c r="H175" s="16">
        <f>+'H15'!D67</f>
        <v>31268.2</v>
      </c>
      <c r="I175" s="110">
        <f t="shared" si="41"/>
        <v>37102</v>
      </c>
      <c r="K175" s="108" t="s">
        <v>122</v>
      </c>
      <c r="L175" s="109">
        <f t="shared" si="42"/>
        <v>32924.2</v>
      </c>
      <c r="M175" s="16">
        <f t="shared" si="43"/>
        <v>1361</v>
      </c>
      <c r="N175" s="16">
        <f t="shared" si="44"/>
        <v>2816.800000000003</v>
      </c>
      <c r="Q175" s="2"/>
    </row>
    <row r="176" spans="2:17" ht="18" thickBot="1">
      <c r="B176" s="111" t="s">
        <v>123</v>
      </c>
      <c r="C176" s="112">
        <f>+'H16'!C67</f>
        <v>1641</v>
      </c>
      <c r="D176" s="14">
        <f>+'H16'!E67</f>
        <v>938.1505000000001</v>
      </c>
      <c r="E176" s="14">
        <f>+'H16'!F67</f>
        <v>834</v>
      </c>
      <c r="F176" s="14">
        <f>+'H16'!G67</f>
        <v>542</v>
      </c>
      <c r="G176" s="14">
        <f>+'H16'!H67</f>
        <v>1867.299500000001</v>
      </c>
      <c r="H176" s="14">
        <f>+'H16'!D67</f>
        <v>31279.55</v>
      </c>
      <c r="I176" s="113">
        <f t="shared" si="41"/>
        <v>37102</v>
      </c>
      <c r="K176" s="111" t="s">
        <v>123</v>
      </c>
      <c r="L176" s="112">
        <f t="shared" si="42"/>
        <v>32920.55</v>
      </c>
      <c r="M176" s="14">
        <f t="shared" si="43"/>
        <v>1376</v>
      </c>
      <c r="N176" s="14">
        <f t="shared" si="44"/>
        <v>2805.449999999997</v>
      </c>
      <c r="Q176" s="2"/>
    </row>
    <row r="177" spans="2:17" ht="18" thickBot="1">
      <c r="B177" s="13"/>
      <c r="C177" s="13"/>
      <c r="D177" s="13"/>
      <c r="L177" s="13"/>
      <c r="M177" s="13"/>
      <c r="N177" s="13"/>
      <c r="Q177" s="2"/>
    </row>
    <row r="178" spans="2:38" ht="17.25">
      <c r="B178" s="92"/>
      <c r="C178" s="93"/>
      <c r="D178" s="9"/>
      <c r="E178" s="9"/>
      <c r="F178" s="9"/>
      <c r="G178" s="9"/>
      <c r="H178" s="9"/>
      <c r="I178" s="114"/>
      <c r="K178" s="92"/>
      <c r="L178" s="93"/>
      <c r="M178" s="9"/>
      <c r="N178" s="9"/>
      <c r="P178" s="134"/>
      <c r="Q178" s="128"/>
      <c r="R178" s="128"/>
      <c r="S178" s="128"/>
      <c r="T178" s="128"/>
      <c r="U178" s="128"/>
      <c r="V178" s="128"/>
      <c r="W178" s="128"/>
      <c r="X178" s="128"/>
      <c r="Y178" s="128"/>
      <c r="Z178" s="135"/>
      <c r="AB178" s="134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35"/>
    </row>
    <row r="179" spans="1:38" ht="17.25">
      <c r="A179" s="2"/>
      <c r="B179" s="115" t="s">
        <v>96</v>
      </c>
      <c r="C179" s="116" t="s">
        <v>65</v>
      </c>
      <c r="D179" s="11" t="s">
        <v>66</v>
      </c>
      <c r="E179" s="11" t="s">
        <v>67</v>
      </c>
      <c r="F179" s="11" t="s">
        <v>68</v>
      </c>
      <c r="G179" s="11" t="s">
        <v>69</v>
      </c>
      <c r="H179" s="12" t="s">
        <v>70</v>
      </c>
      <c r="I179" s="98" t="s">
        <v>97</v>
      </c>
      <c r="K179" s="115" t="s">
        <v>96</v>
      </c>
      <c r="L179" s="142" t="s">
        <v>156</v>
      </c>
      <c r="M179" s="143" t="s">
        <v>157</v>
      </c>
      <c r="N179" s="12" t="s">
        <v>69</v>
      </c>
      <c r="P179" s="136"/>
      <c r="Q179" s="129" t="s">
        <v>138</v>
      </c>
      <c r="R179" s="129" t="s">
        <v>140</v>
      </c>
      <c r="S179" s="129" t="s">
        <v>112</v>
      </c>
      <c r="T179" s="129" t="s">
        <v>143</v>
      </c>
      <c r="U179" s="129" t="s">
        <v>145</v>
      </c>
      <c r="V179" s="129" t="s">
        <v>147</v>
      </c>
      <c r="W179" s="129" t="s">
        <v>148</v>
      </c>
      <c r="X179" s="129" t="s">
        <v>150</v>
      </c>
      <c r="Y179" s="129" t="s">
        <v>152</v>
      </c>
      <c r="Z179" s="130" t="s">
        <v>154</v>
      </c>
      <c r="AB179" s="136"/>
      <c r="AC179" s="129" t="s">
        <v>138</v>
      </c>
      <c r="AD179" s="129" t="s">
        <v>140</v>
      </c>
      <c r="AE179" s="129" t="s">
        <v>112</v>
      </c>
      <c r="AF179" s="129" t="s">
        <v>143</v>
      </c>
      <c r="AG179" s="129" t="s">
        <v>145</v>
      </c>
      <c r="AH179" s="129" t="s">
        <v>147</v>
      </c>
      <c r="AI179" s="129" t="s">
        <v>148</v>
      </c>
      <c r="AJ179" s="129" t="s">
        <v>150</v>
      </c>
      <c r="AK179" s="129" t="s">
        <v>152</v>
      </c>
      <c r="AL179" s="130" t="s">
        <v>154</v>
      </c>
    </row>
    <row r="180" spans="2:38" ht="17.25">
      <c r="B180" s="117"/>
      <c r="C180" s="116" t="s">
        <v>0</v>
      </c>
      <c r="D180" s="11"/>
      <c r="E180" s="11"/>
      <c r="F180" s="11"/>
      <c r="G180" s="12"/>
      <c r="H180" s="12" t="s">
        <v>74</v>
      </c>
      <c r="I180" s="118"/>
      <c r="K180" s="117"/>
      <c r="L180" s="96" t="s">
        <v>0</v>
      </c>
      <c r="M180" s="12"/>
      <c r="N180" s="12"/>
      <c r="P180" s="137"/>
      <c r="Q180" s="129" t="s">
        <v>0</v>
      </c>
      <c r="R180" s="129"/>
      <c r="S180" s="129"/>
      <c r="T180" s="129"/>
      <c r="U180" s="129"/>
      <c r="V180" s="129"/>
      <c r="W180" s="129"/>
      <c r="X180" s="129"/>
      <c r="Y180" s="129"/>
      <c r="Z180" s="130"/>
      <c r="AB180" s="137"/>
      <c r="AC180" s="129" t="s">
        <v>0</v>
      </c>
      <c r="AD180" s="129"/>
      <c r="AE180" s="129"/>
      <c r="AF180" s="129"/>
      <c r="AG180" s="129"/>
      <c r="AH180" s="129"/>
      <c r="AI180" s="129"/>
      <c r="AJ180" s="129"/>
      <c r="AK180" s="129"/>
      <c r="AL180" s="130"/>
    </row>
    <row r="181" spans="2:38" ht="18" thickBot="1">
      <c r="B181" s="100"/>
      <c r="C181" s="101"/>
      <c r="D181" s="102"/>
      <c r="E181" s="102"/>
      <c r="F181" s="102"/>
      <c r="G181" s="103"/>
      <c r="H181" s="102"/>
      <c r="I181" s="104"/>
      <c r="K181" s="100"/>
      <c r="L181" s="101"/>
      <c r="M181" s="102"/>
      <c r="N181" s="102"/>
      <c r="P181" s="138"/>
      <c r="Q181" s="131"/>
      <c r="R181" s="131"/>
      <c r="S181" s="131"/>
      <c r="T181" s="131"/>
      <c r="U181" s="132"/>
      <c r="V181" s="131"/>
      <c r="W181" s="131"/>
      <c r="X181" s="131"/>
      <c r="Y181" s="131"/>
      <c r="Z181" s="133"/>
      <c r="AB181" s="138"/>
      <c r="AC181" s="131"/>
      <c r="AD181" s="131"/>
      <c r="AE181" s="131"/>
      <c r="AF181" s="131"/>
      <c r="AG181" s="132"/>
      <c r="AH181" s="131"/>
      <c r="AI181" s="131"/>
      <c r="AJ181" s="131"/>
      <c r="AK181" s="131"/>
      <c r="AL181" s="133"/>
    </row>
    <row r="182" spans="2:38" ht="17.25">
      <c r="B182" s="105" t="s">
        <v>114</v>
      </c>
      <c r="C182" s="106">
        <f>+'H7'!C70</f>
        <v>1581</v>
      </c>
      <c r="D182" s="15">
        <f>+'H7'!E70</f>
        <v>400</v>
      </c>
      <c r="E182" s="15">
        <f>+'H7'!F70</f>
        <v>749</v>
      </c>
      <c r="F182" s="15">
        <f>+'H7'!G70</f>
        <v>365</v>
      </c>
      <c r="G182" s="15">
        <f>+'H7'!H70</f>
        <v>3022</v>
      </c>
      <c r="H182" s="15">
        <f>+'H7'!D70</f>
        <v>30863</v>
      </c>
      <c r="I182" s="107">
        <f aca="true" t="shared" si="45" ref="I182:I191">SUM(C182,D182,E182,F182,G182,H182)</f>
        <v>36980</v>
      </c>
      <c r="K182" s="105" t="s">
        <v>114</v>
      </c>
      <c r="L182" s="106">
        <f>+C182+H182</f>
        <v>32444</v>
      </c>
      <c r="M182" s="15">
        <f>+E182+F182</f>
        <v>1114</v>
      </c>
      <c r="N182" s="15">
        <f>+I182-L182-M182</f>
        <v>3422</v>
      </c>
      <c r="P182" s="139" t="s">
        <v>132</v>
      </c>
      <c r="Q182" s="144">
        <v>100</v>
      </c>
      <c r="R182" s="144">
        <f>+ROUND(C183/$C182*100,1)</f>
        <v>95.4</v>
      </c>
      <c r="S182" s="144">
        <f>+ROUND(C184/$C182*100,1)</f>
        <v>92.2</v>
      </c>
      <c r="T182" s="144">
        <f>+ROUND(C185/$C182*100,1)</f>
        <v>89.9</v>
      </c>
      <c r="U182" s="144">
        <f>+ROUND(C186/$C182*100,1)</f>
        <v>89.8</v>
      </c>
      <c r="V182" s="144">
        <f>+ROUND(C187/$C182*100,1)</f>
        <v>81.8</v>
      </c>
      <c r="W182" s="144">
        <f>+ROUND(C188/$C182*100,1)</f>
        <v>79.3</v>
      </c>
      <c r="X182" s="144">
        <f>+ROUND(C189/$C182*100,1)</f>
        <v>73.8</v>
      </c>
      <c r="Y182" s="144">
        <f>+ROUND(C190/$C182*100,1)</f>
        <v>77.5</v>
      </c>
      <c r="Z182" s="145">
        <f>+ROUND(C191/$C182*100,1)</f>
        <v>77.9</v>
      </c>
      <c r="AB182" s="150" t="s">
        <v>155</v>
      </c>
      <c r="AC182" s="144">
        <v>100</v>
      </c>
      <c r="AD182" s="144">
        <f>+ROUND(L183/$L182*100,1)</f>
        <v>99.5</v>
      </c>
      <c r="AE182" s="144">
        <f>+ROUND(L184/$L182*100,1)</f>
        <v>99.3</v>
      </c>
      <c r="AF182" s="144">
        <f>+ROUND(L185/$L182*100,1)</f>
        <v>99.2</v>
      </c>
      <c r="AG182" s="144">
        <f>+ROUND(L186/$L182*100,1)</f>
        <v>99.2</v>
      </c>
      <c r="AH182" s="144">
        <f>+ROUND(L187/$L182*100,1)</f>
        <v>99.3</v>
      </c>
      <c r="AI182" s="144">
        <f>+ROUND(L188/$L182*100,1)</f>
        <v>99.2</v>
      </c>
      <c r="AJ182" s="144">
        <f>+ROUND(L189/$L182*100,1)</f>
        <v>98.9</v>
      </c>
      <c r="AK182" s="144">
        <f>+ROUND(L190/$L182*100,1)</f>
        <v>99</v>
      </c>
      <c r="AL182" s="145">
        <f>+ROUND(L191/$L182*100,1)</f>
        <v>99.5</v>
      </c>
    </row>
    <row r="183" spans="2:38" ht="17.25">
      <c r="B183" s="108" t="s">
        <v>115</v>
      </c>
      <c r="C183" s="109">
        <f>+'H8'!C70</f>
        <v>1508</v>
      </c>
      <c r="D183" s="16">
        <f>+'H8'!E70</f>
        <v>400</v>
      </c>
      <c r="E183" s="16">
        <f>+'H8'!F70</f>
        <v>745</v>
      </c>
      <c r="F183" s="16">
        <f>+'H8'!G70</f>
        <v>368</v>
      </c>
      <c r="G183" s="16">
        <f>+'H8'!H70</f>
        <v>3190</v>
      </c>
      <c r="H183" s="16">
        <f>+'H8'!D70</f>
        <v>30769</v>
      </c>
      <c r="I183" s="110">
        <f t="shared" si="45"/>
        <v>36980</v>
      </c>
      <c r="K183" s="108" t="s">
        <v>115</v>
      </c>
      <c r="L183" s="109">
        <f aca="true" t="shared" si="46" ref="L183:L191">+C183+H183</f>
        <v>32277</v>
      </c>
      <c r="M183" s="16">
        <f aca="true" t="shared" si="47" ref="M183:M191">+E183+F183</f>
        <v>1113</v>
      </c>
      <c r="N183" s="16">
        <f aca="true" t="shared" si="48" ref="N183:N191">+I183-L183-M183</f>
        <v>3590</v>
      </c>
      <c r="P183" s="140" t="s">
        <v>131</v>
      </c>
      <c r="Q183" s="146">
        <v>100</v>
      </c>
      <c r="R183" s="146">
        <f>+ROUND(H183/$H182*100,1)</f>
        <v>99.7</v>
      </c>
      <c r="S183" s="146">
        <f>+ROUND(H184/$H182*100,1)</f>
        <v>99.7</v>
      </c>
      <c r="T183" s="146">
        <f>+ROUND(H185/$H182*100,1)</f>
        <v>99.7</v>
      </c>
      <c r="U183" s="146">
        <f>+ROUND(H186/$H182*100,1)</f>
        <v>99.7</v>
      </c>
      <c r="V183" s="146">
        <f>+ROUND(H187/$H182*100,1)</f>
        <v>100.2</v>
      </c>
      <c r="W183" s="146">
        <f>+ROUND(H188/$H182*100,1)</f>
        <v>100.2</v>
      </c>
      <c r="X183" s="146">
        <f>+ROUND(H189/$H182*100,1)</f>
        <v>100.1</v>
      </c>
      <c r="Y183" s="146">
        <f>+ROUND(H190/$H182*100,1)</f>
        <v>100.1</v>
      </c>
      <c r="Z183" s="147">
        <f>+ROUND(H191/$H182*100,1)</f>
        <v>100.6</v>
      </c>
      <c r="AB183" s="151" t="s">
        <v>157</v>
      </c>
      <c r="AC183" s="146">
        <v>100</v>
      </c>
      <c r="AD183" s="146">
        <f>+ROUND(M183/$M182*100,1)</f>
        <v>99.9</v>
      </c>
      <c r="AE183" s="146">
        <f>+ROUND(M184/$M182*100,1)</f>
        <v>103.1</v>
      </c>
      <c r="AF183" s="146">
        <f>+ROUND(M185/$M182*100,1)</f>
        <v>103.1</v>
      </c>
      <c r="AG183" s="146">
        <f>+ROUND(M186/$M182*100,1)</f>
        <v>104.6</v>
      </c>
      <c r="AH183" s="146">
        <f>+ROUND(M187/$M182*100,1)</f>
        <v>104.8</v>
      </c>
      <c r="AI183" s="146">
        <f>+ROUND(M188/$M182*100,1)</f>
        <v>105</v>
      </c>
      <c r="AJ183" s="146">
        <f>+ROUND(M189/$M182*100,1)</f>
        <v>105.2</v>
      </c>
      <c r="AK183" s="146">
        <f>+ROUND(M190/$M182*100,1)</f>
        <v>106.1</v>
      </c>
      <c r="AL183" s="147">
        <f>+ROUND(M191/$M182*100,1)</f>
        <v>107.2</v>
      </c>
    </row>
    <row r="184" spans="2:38" ht="18" thickBot="1">
      <c r="B184" s="108" t="s">
        <v>116</v>
      </c>
      <c r="C184" s="109">
        <f>+'H9'!C70</f>
        <v>1457</v>
      </c>
      <c r="D184" s="16">
        <f>+'H9'!E70</f>
        <v>399</v>
      </c>
      <c r="E184" s="16">
        <f>+'H9'!F70</f>
        <v>778</v>
      </c>
      <c r="F184" s="16">
        <f>+'H9'!G70</f>
        <v>370</v>
      </c>
      <c r="G184" s="16">
        <f>+'H9'!H70</f>
        <v>3202</v>
      </c>
      <c r="H184" s="16">
        <f>+'H9'!D70</f>
        <v>30774</v>
      </c>
      <c r="I184" s="110">
        <f t="shared" si="45"/>
        <v>36980</v>
      </c>
      <c r="K184" s="108" t="s">
        <v>116</v>
      </c>
      <c r="L184" s="109">
        <f t="shared" si="46"/>
        <v>32231</v>
      </c>
      <c r="M184" s="16">
        <f t="shared" si="47"/>
        <v>1148</v>
      </c>
      <c r="N184" s="16">
        <f t="shared" si="48"/>
        <v>3601</v>
      </c>
      <c r="P184" s="140" t="s">
        <v>133</v>
      </c>
      <c r="Q184" s="146">
        <v>100</v>
      </c>
      <c r="R184" s="146">
        <f>+ROUND(D183/$D182*100,1)</f>
        <v>100</v>
      </c>
      <c r="S184" s="146">
        <f>+ROUND(D184/$D182*100,1)</f>
        <v>99.8</v>
      </c>
      <c r="T184" s="146">
        <f>+ROUND(D185/$D182*100,1)</f>
        <v>99.8</v>
      </c>
      <c r="U184" s="146">
        <f>+ROUND(D186/$D182*100,1)</f>
        <v>97.5</v>
      </c>
      <c r="V184" s="146">
        <f>+ROUND(D187/$D182*100,1)</f>
        <v>97.4</v>
      </c>
      <c r="W184" s="146">
        <f>+ROUND(D188/$D182*100,1)</f>
        <v>99.9</v>
      </c>
      <c r="X184" s="146">
        <f>+ROUND(D189/$D182*100,1)</f>
        <v>147.5</v>
      </c>
      <c r="Y184" s="146">
        <f>+ROUND(D190/$D182*100,1)</f>
        <v>148.6</v>
      </c>
      <c r="Z184" s="147">
        <f>+ROUND(D191/$D182*100,1)</f>
        <v>148.4</v>
      </c>
      <c r="AB184" s="141" t="s">
        <v>136</v>
      </c>
      <c r="AC184" s="148">
        <v>100</v>
      </c>
      <c r="AD184" s="148">
        <f>+ROUND(N183/$N182*100,1)</f>
        <v>104.9</v>
      </c>
      <c r="AE184" s="148">
        <f>+ROUND(N184/$N182*100,1)</f>
        <v>105.2</v>
      </c>
      <c r="AF184" s="148">
        <f>+ROUND(N185/$N182*100,1)</f>
        <v>106.3</v>
      </c>
      <c r="AG184" s="148">
        <f>+ROUND(N186/$N182*100,1)</f>
        <v>106</v>
      </c>
      <c r="AH184" s="148">
        <f>+ROUND(N187/$N182*100,1)</f>
        <v>105.2</v>
      </c>
      <c r="AI184" s="148">
        <f>+ROUND(N188/$N182*100,1)</f>
        <v>106.3</v>
      </c>
      <c r="AJ184" s="148">
        <f>+ROUND(N189/$N182*100,1)</f>
        <v>109.2</v>
      </c>
      <c r="AK184" s="148">
        <f>+ROUND(N190/$N182*100,1)</f>
        <v>107.2</v>
      </c>
      <c r="AL184" s="149">
        <f>+ROUND(N191/$N182*100,1)</f>
        <v>102.6</v>
      </c>
    </row>
    <row r="185" spans="2:26" ht="17.25">
      <c r="B185" s="108" t="s">
        <v>117</v>
      </c>
      <c r="C185" s="109">
        <f>+'H10'!C70</f>
        <v>1421</v>
      </c>
      <c r="D185" s="16">
        <f>+'H10'!E70</f>
        <v>399</v>
      </c>
      <c r="E185" s="16">
        <f>+'H10'!F70</f>
        <v>777</v>
      </c>
      <c r="F185" s="16">
        <f>+'H10'!G70</f>
        <v>372</v>
      </c>
      <c r="G185" s="16">
        <f>+'H10'!H70</f>
        <v>3237</v>
      </c>
      <c r="H185" s="16">
        <f>+'H10'!D70</f>
        <v>30774</v>
      </c>
      <c r="I185" s="110">
        <f t="shared" si="45"/>
        <v>36980</v>
      </c>
      <c r="K185" s="108" t="s">
        <v>117</v>
      </c>
      <c r="L185" s="109">
        <f t="shared" si="46"/>
        <v>32195</v>
      </c>
      <c r="M185" s="16">
        <f t="shared" si="47"/>
        <v>1149</v>
      </c>
      <c r="N185" s="16">
        <f t="shared" si="48"/>
        <v>3636</v>
      </c>
      <c r="P185" s="140" t="s">
        <v>134</v>
      </c>
      <c r="Q185" s="146">
        <v>100</v>
      </c>
      <c r="R185" s="146">
        <f>+ROUND(E183/$E182*100,1)</f>
        <v>99.5</v>
      </c>
      <c r="S185" s="146">
        <f>+ROUND(E184/$E182*100,1)</f>
        <v>103.9</v>
      </c>
      <c r="T185" s="146">
        <f>+ROUND(E185/$E182*100,1)</f>
        <v>103.7</v>
      </c>
      <c r="U185" s="146">
        <f>+ROUND(E186/$E182*100,1)</f>
        <v>105.7</v>
      </c>
      <c r="V185" s="146">
        <f>+ROUND(E187/$E182*100,1)</f>
        <v>105.9</v>
      </c>
      <c r="W185" s="146">
        <f>+ROUND(E188/$E182*100,1)</f>
        <v>106.3</v>
      </c>
      <c r="X185" s="146">
        <f>+ROUND(E189/$E182*100,1)</f>
        <v>106.4</v>
      </c>
      <c r="Y185" s="146">
        <f>+ROUND(E190/$E182*100,1)</f>
        <v>107.7</v>
      </c>
      <c r="Z185" s="147">
        <f>+ROUND(E191/$E182*100,1)</f>
        <v>108.9</v>
      </c>
    </row>
    <row r="186" spans="2:26" ht="17.25">
      <c r="B186" s="108" t="s">
        <v>118</v>
      </c>
      <c r="C186" s="109">
        <f>+'H11'!C70</f>
        <v>1420</v>
      </c>
      <c r="D186" s="16">
        <f>+'H11'!E70</f>
        <v>390</v>
      </c>
      <c r="E186" s="16">
        <f>+'H11'!F70</f>
        <v>792</v>
      </c>
      <c r="F186" s="16">
        <f>+'H11'!G70</f>
        <v>373</v>
      </c>
      <c r="G186" s="16">
        <f>+'H11'!H70</f>
        <v>3238</v>
      </c>
      <c r="H186" s="16">
        <f>+'H11'!D70</f>
        <v>30769</v>
      </c>
      <c r="I186" s="110">
        <f t="shared" si="45"/>
        <v>36982</v>
      </c>
      <c r="K186" s="108" t="s">
        <v>118</v>
      </c>
      <c r="L186" s="109">
        <f t="shared" si="46"/>
        <v>32189</v>
      </c>
      <c r="M186" s="16">
        <f t="shared" si="47"/>
        <v>1165</v>
      </c>
      <c r="N186" s="16">
        <f t="shared" si="48"/>
        <v>3628</v>
      </c>
      <c r="P186" s="140" t="s">
        <v>135</v>
      </c>
      <c r="Q186" s="146">
        <v>100</v>
      </c>
      <c r="R186" s="146">
        <f>+ROUND(F183/$F182*100,1)</f>
        <v>100.8</v>
      </c>
      <c r="S186" s="146">
        <f>+ROUND(F184/$F182*100,1)</f>
        <v>101.4</v>
      </c>
      <c r="T186" s="146">
        <f>+ROUND(F185/$F182*100,1)</f>
        <v>101.9</v>
      </c>
      <c r="U186" s="146">
        <f>+ROUND(F186/$F182*100,1)</f>
        <v>102.2</v>
      </c>
      <c r="V186" s="146">
        <f>+ROUND(F187/$F182*100,1)</f>
        <v>102.5</v>
      </c>
      <c r="W186" s="146">
        <f>+ROUND(F188/$F182*100,1)</f>
        <v>102.5</v>
      </c>
      <c r="X186" s="146">
        <f>+ROUND(F189/$F182*100,1)</f>
        <v>102.7</v>
      </c>
      <c r="Y186" s="146">
        <f>+ROUND(F190/$F182*100,1)</f>
        <v>102.7</v>
      </c>
      <c r="Z186" s="147">
        <f>+ROUND(F191/$F182*100,1)</f>
        <v>103.6</v>
      </c>
    </row>
    <row r="187" spans="2:26" ht="18" thickBot="1">
      <c r="B187" s="108" t="s">
        <v>119</v>
      </c>
      <c r="C187" s="109">
        <f>+'H12'!C70</f>
        <v>1294</v>
      </c>
      <c r="D187" s="16">
        <f>+'H12'!E70</f>
        <v>389.56600000000003</v>
      </c>
      <c r="E187" s="16">
        <f>+'H12'!F70</f>
        <v>793</v>
      </c>
      <c r="F187" s="16">
        <f>+'H12'!G70</f>
        <v>374</v>
      </c>
      <c r="G187" s="16">
        <f>+'H12'!H70</f>
        <v>3211.4840000000004</v>
      </c>
      <c r="H187" s="16">
        <f>+'H12'!D70</f>
        <v>30919.95</v>
      </c>
      <c r="I187" s="110">
        <f t="shared" si="45"/>
        <v>36982</v>
      </c>
      <c r="K187" s="108" t="s">
        <v>119</v>
      </c>
      <c r="L187" s="109">
        <f t="shared" si="46"/>
        <v>32213.95</v>
      </c>
      <c r="M187" s="16">
        <f t="shared" si="47"/>
        <v>1167</v>
      </c>
      <c r="N187" s="16">
        <f t="shared" si="48"/>
        <v>3601.0499999999993</v>
      </c>
      <c r="P187" s="141" t="s">
        <v>136</v>
      </c>
      <c r="Q187" s="148">
        <v>100</v>
      </c>
      <c r="R187" s="148">
        <f>+ROUND(G183/$G182*100,1)</f>
        <v>105.6</v>
      </c>
      <c r="S187" s="148">
        <f>+ROUND(G184/$G182*100,1)</f>
        <v>106</v>
      </c>
      <c r="T187" s="148">
        <f>+ROUND(G185/$G182*100,1)</f>
        <v>107.1</v>
      </c>
      <c r="U187" s="148">
        <f>+ROUND(G186/$G182*100,1)</f>
        <v>107.1</v>
      </c>
      <c r="V187" s="148">
        <f>+ROUND(G187/$G182*100,1)</f>
        <v>106.3</v>
      </c>
      <c r="W187" s="148">
        <f>+ROUND(G188/$G182*100,1)</f>
        <v>107.2</v>
      </c>
      <c r="X187" s="148">
        <f>+ROUND(G189/$G182*100,1)</f>
        <v>104.1</v>
      </c>
      <c r="Y187" s="148">
        <f>+ROUND(G190/$G182*100,1)</f>
        <v>101.7</v>
      </c>
      <c r="Z187" s="149">
        <f>+ROUND(G191/$G182*100,1)</f>
        <v>96.6</v>
      </c>
    </row>
    <row r="188" spans="2:17" ht="17.25">
      <c r="B188" s="108" t="s">
        <v>120</v>
      </c>
      <c r="C188" s="109">
        <f>+'H13'!C70</f>
        <v>1253</v>
      </c>
      <c r="D188" s="16">
        <f>+'H13'!E70</f>
        <v>399.56600000000003</v>
      </c>
      <c r="E188" s="16">
        <f>+'H13'!F70</f>
        <v>796</v>
      </c>
      <c r="F188" s="16">
        <f>+'H13'!G70</f>
        <v>374</v>
      </c>
      <c r="G188" s="16">
        <f>+'H13'!H70</f>
        <v>3239.4840000000004</v>
      </c>
      <c r="H188" s="16">
        <f>+'H13'!D70</f>
        <v>30919.95</v>
      </c>
      <c r="I188" s="110">
        <f t="shared" si="45"/>
        <v>36982</v>
      </c>
      <c r="K188" s="108" t="s">
        <v>120</v>
      </c>
      <c r="L188" s="109">
        <f t="shared" si="46"/>
        <v>32172.95</v>
      </c>
      <c r="M188" s="16">
        <f t="shared" si="47"/>
        <v>1170</v>
      </c>
      <c r="N188" s="16">
        <f t="shared" si="48"/>
        <v>3639.0499999999993</v>
      </c>
      <c r="Q188" s="2"/>
    </row>
    <row r="189" spans="2:17" ht="17.25">
      <c r="B189" s="108" t="s">
        <v>121</v>
      </c>
      <c r="C189" s="109">
        <f>+'H14'!C70</f>
        <v>1167</v>
      </c>
      <c r="D189" s="16">
        <f>+'H14'!E70</f>
        <v>590</v>
      </c>
      <c r="E189" s="16">
        <f>+'H14'!F70</f>
        <v>797</v>
      </c>
      <c r="F189" s="16">
        <f>+'H14'!G70</f>
        <v>375</v>
      </c>
      <c r="G189" s="16">
        <f>+'H14'!H70</f>
        <v>3147.2</v>
      </c>
      <c r="H189" s="16">
        <f>+'H14'!D70</f>
        <v>30905.8</v>
      </c>
      <c r="I189" s="110">
        <f t="shared" si="45"/>
        <v>36982</v>
      </c>
      <c r="K189" s="108" t="s">
        <v>121</v>
      </c>
      <c r="L189" s="109">
        <f t="shared" si="46"/>
        <v>32072.8</v>
      </c>
      <c r="M189" s="16">
        <f t="shared" si="47"/>
        <v>1172</v>
      </c>
      <c r="N189" s="16">
        <f t="shared" si="48"/>
        <v>3737.2000000000007</v>
      </c>
      <c r="Q189" s="2"/>
    </row>
    <row r="190" spans="2:17" ht="17.25">
      <c r="B190" s="108" t="s">
        <v>122</v>
      </c>
      <c r="C190" s="109">
        <f>+'H15'!C70</f>
        <v>1226</v>
      </c>
      <c r="D190" s="16">
        <f>+'H15'!E70</f>
        <v>594.5</v>
      </c>
      <c r="E190" s="16">
        <f>+'H15'!F70</f>
        <v>807</v>
      </c>
      <c r="F190" s="16">
        <f>+'H15'!G70</f>
        <v>375</v>
      </c>
      <c r="G190" s="16">
        <f>+'H15'!H70</f>
        <v>3073.7</v>
      </c>
      <c r="H190" s="16">
        <f>+'H15'!D70</f>
        <v>30905.8</v>
      </c>
      <c r="I190" s="110">
        <f t="shared" si="45"/>
        <v>36982</v>
      </c>
      <c r="K190" s="108" t="s">
        <v>122</v>
      </c>
      <c r="L190" s="109">
        <f t="shared" si="46"/>
        <v>32131.8</v>
      </c>
      <c r="M190" s="16">
        <f t="shared" si="47"/>
        <v>1182</v>
      </c>
      <c r="N190" s="16">
        <f t="shared" si="48"/>
        <v>3668.2000000000007</v>
      </c>
      <c r="Q190" s="2"/>
    </row>
    <row r="191" spans="2:17" ht="18" thickBot="1">
      <c r="B191" s="111" t="s">
        <v>123</v>
      </c>
      <c r="C191" s="112">
        <f>+'H16'!C70</f>
        <v>1231</v>
      </c>
      <c r="D191" s="14">
        <f>+'H16'!E70</f>
        <v>593.4315570000001</v>
      </c>
      <c r="E191" s="14">
        <f>+'H16'!F70</f>
        <v>816</v>
      </c>
      <c r="F191" s="14">
        <f>+'H16'!G70</f>
        <v>378</v>
      </c>
      <c r="G191" s="14">
        <f>+'H16'!H70</f>
        <v>2919.148443</v>
      </c>
      <c r="H191" s="14">
        <f>+'H16'!D70</f>
        <v>31044.42</v>
      </c>
      <c r="I191" s="113">
        <f t="shared" si="45"/>
        <v>36982</v>
      </c>
      <c r="K191" s="111" t="s">
        <v>123</v>
      </c>
      <c r="L191" s="112">
        <f t="shared" si="46"/>
        <v>32275.42</v>
      </c>
      <c r="M191" s="14">
        <f t="shared" si="47"/>
        <v>1194</v>
      </c>
      <c r="N191" s="14">
        <f t="shared" si="48"/>
        <v>3512.5800000000017</v>
      </c>
      <c r="Q191" s="2"/>
    </row>
    <row r="192" spans="2:17" ht="17.25">
      <c r="B192" s="122"/>
      <c r="C192" s="122"/>
      <c r="D192" s="122"/>
      <c r="N192" s="13"/>
      <c r="O192" s="13"/>
      <c r="P192" s="13"/>
      <c r="Q192" s="2"/>
    </row>
    <row r="193" spans="2:17" ht="17.25">
      <c r="B193" s="122"/>
      <c r="C193" s="122"/>
      <c r="D193" s="122"/>
      <c r="N193" s="13"/>
      <c r="O193" s="13"/>
      <c r="P193" s="13"/>
      <c r="Q193" s="2"/>
    </row>
    <row r="194" spans="2:17" ht="17.25">
      <c r="B194" s="122"/>
      <c r="C194" s="122"/>
      <c r="D194" s="122"/>
      <c r="N194" s="13"/>
      <c r="O194" s="13"/>
      <c r="P194" s="13"/>
      <c r="Q194" s="2"/>
    </row>
    <row r="195" spans="2:17" ht="17.25">
      <c r="B195" s="122"/>
      <c r="C195" s="122"/>
      <c r="D195" s="122"/>
      <c r="N195" s="13"/>
      <c r="O195" s="13"/>
      <c r="P195" s="13"/>
      <c r="Q195" s="2"/>
    </row>
    <row r="196" spans="2:17" ht="17.25">
      <c r="B196" s="122"/>
      <c r="C196" s="122"/>
      <c r="D196" s="122"/>
      <c r="N196" s="13"/>
      <c r="O196" s="13"/>
      <c r="P196" s="13"/>
      <c r="Q196" s="2"/>
    </row>
    <row r="197" spans="2:17" ht="17.25">
      <c r="B197" s="122"/>
      <c r="C197" s="122"/>
      <c r="D197" s="122"/>
      <c r="N197" s="13"/>
      <c r="O197" s="13"/>
      <c r="P197" s="13"/>
      <c r="Q197" s="2"/>
    </row>
    <row r="198" spans="2:17" ht="17.25">
      <c r="B198" s="122"/>
      <c r="C198" s="122"/>
      <c r="D198" s="122"/>
      <c r="N198" s="13"/>
      <c r="O198" s="13"/>
      <c r="P198" s="13"/>
      <c r="Q198" s="2"/>
    </row>
    <row r="199" spans="2:17" ht="17.25">
      <c r="B199" s="13"/>
      <c r="C199" s="13"/>
      <c r="D199" s="13"/>
      <c r="N199" s="13"/>
      <c r="O199" s="13"/>
      <c r="P199" s="13"/>
      <c r="Q199" s="2"/>
    </row>
    <row r="200" spans="1:17" ht="17.25">
      <c r="A200" s="2"/>
      <c r="B200" s="13"/>
      <c r="C200" s="13"/>
      <c r="D200" s="13"/>
      <c r="N200" s="13"/>
      <c r="O200" s="13"/>
      <c r="P200" s="13"/>
      <c r="Q200" s="2"/>
    </row>
    <row r="201" spans="2:17" ht="17.25">
      <c r="B201" s="13"/>
      <c r="C201" s="13"/>
      <c r="D201" s="13"/>
      <c r="N201" s="13"/>
      <c r="O201" s="13"/>
      <c r="P201" s="13"/>
      <c r="Q201" s="2"/>
    </row>
    <row r="202" spans="2:17" ht="17.25">
      <c r="B202" s="13"/>
      <c r="C202" s="13"/>
      <c r="D202" s="13"/>
      <c r="N202" s="13"/>
      <c r="O202" s="13"/>
      <c r="P202" s="13"/>
      <c r="Q202" s="2"/>
    </row>
    <row r="203" spans="2:17" ht="17.25">
      <c r="B203" s="13"/>
      <c r="C203" s="13"/>
      <c r="D203" s="13"/>
      <c r="N203" s="13"/>
      <c r="O203" s="13"/>
      <c r="P203" s="13"/>
      <c r="Q203" s="2"/>
    </row>
    <row r="204" spans="2:17" ht="17.25">
      <c r="B204" s="13"/>
      <c r="C204" s="13"/>
      <c r="D204" s="13"/>
      <c r="N204" s="13"/>
      <c r="O204" s="13"/>
      <c r="P204" s="13"/>
      <c r="Q204" s="2"/>
    </row>
    <row r="205" spans="2:17" ht="17.25">
      <c r="B205" s="13"/>
      <c r="C205" s="13"/>
      <c r="D205" s="13"/>
      <c r="N205" s="13"/>
      <c r="O205" s="13"/>
      <c r="P205" s="13"/>
      <c r="Q205" s="2"/>
    </row>
    <row r="206" spans="2:17" ht="17.25">
      <c r="B206" s="13"/>
      <c r="C206" s="13"/>
      <c r="D206" s="13"/>
      <c r="N206" s="13"/>
      <c r="O206" s="13"/>
      <c r="P206" s="13"/>
      <c r="Q206" s="2"/>
    </row>
    <row r="207" spans="2:17" ht="17.25">
      <c r="B207" s="13"/>
      <c r="C207" s="13"/>
      <c r="D207" s="13"/>
      <c r="N207" s="13"/>
      <c r="O207" s="13"/>
      <c r="P207" s="13"/>
      <c r="Q207" s="2"/>
    </row>
    <row r="208" spans="2:17" ht="17.25">
      <c r="B208" s="13"/>
      <c r="C208" s="13"/>
      <c r="D208" s="13"/>
      <c r="N208" s="13"/>
      <c r="O208" s="13"/>
      <c r="P208" s="13"/>
      <c r="Q208" s="2"/>
    </row>
    <row r="209" spans="2:17" ht="17.25">
      <c r="B209" s="13"/>
      <c r="C209" s="13"/>
      <c r="D209" s="13"/>
      <c r="N209" s="13"/>
      <c r="O209" s="13"/>
      <c r="P209" s="13"/>
      <c r="Q209" s="2"/>
    </row>
    <row r="210" spans="2:17" ht="17.25">
      <c r="B210" s="13"/>
      <c r="C210" s="13"/>
      <c r="D210" s="13"/>
      <c r="N210" s="13"/>
      <c r="O210" s="13"/>
      <c r="P210" s="13"/>
      <c r="Q210" s="2"/>
    </row>
    <row r="211" spans="2:17" ht="17.25">
      <c r="B211" s="13"/>
      <c r="C211" s="13"/>
      <c r="D211" s="13"/>
      <c r="N211" s="13"/>
      <c r="O211" s="13"/>
      <c r="P211" s="13"/>
      <c r="Q211" s="2"/>
    </row>
    <row r="212" spans="2:17" ht="18" customHeight="1">
      <c r="B212" s="13"/>
      <c r="C212" s="13"/>
      <c r="D212" s="13"/>
      <c r="N212" s="13"/>
      <c r="O212" s="13"/>
      <c r="P212" s="13"/>
      <c r="Q212" s="2"/>
    </row>
    <row r="213" spans="2:17" ht="18" customHeight="1">
      <c r="B213" s="122"/>
      <c r="C213" s="122"/>
      <c r="D213" s="122"/>
      <c r="N213" s="13"/>
      <c r="O213" s="13"/>
      <c r="P213" s="13"/>
      <c r="Q213" s="2"/>
    </row>
    <row r="214" spans="2:17" ht="18" customHeight="1">
      <c r="B214" s="122"/>
      <c r="C214" s="122"/>
      <c r="D214" s="122"/>
      <c r="G214" s="263"/>
      <c r="N214" s="13"/>
      <c r="O214" s="13"/>
      <c r="P214" s="13"/>
      <c r="Q214" s="2"/>
    </row>
    <row r="215" spans="2:17" ht="18" customHeight="1">
      <c r="B215" s="122"/>
      <c r="C215" s="122"/>
      <c r="D215" s="122"/>
      <c r="G215" s="264"/>
      <c r="N215" s="13"/>
      <c r="O215" s="13"/>
      <c r="P215" s="13"/>
      <c r="Q215" s="2"/>
    </row>
    <row r="216" spans="2:17" ht="17.25">
      <c r="B216" s="121"/>
      <c r="C216" s="121"/>
      <c r="D216" s="121"/>
      <c r="G216" s="264"/>
      <c r="N216" s="13"/>
      <c r="O216" s="13"/>
      <c r="P216" s="13"/>
      <c r="Q216" s="2"/>
    </row>
    <row r="217" spans="2:17" ht="17.25">
      <c r="B217" s="121"/>
      <c r="C217" s="121"/>
      <c r="D217" s="121"/>
      <c r="N217" s="13"/>
      <c r="O217" s="13"/>
      <c r="P217" s="13"/>
      <c r="Q217" s="2"/>
    </row>
    <row r="218" spans="2:17" ht="17.25">
      <c r="B218" s="121"/>
      <c r="C218" s="121"/>
      <c r="D218" s="121"/>
      <c r="N218" s="13"/>
      <c r="O218" s="13"/>
      <c r="P218" s="13"/>
      <c r="Q218" s="2"/>
    </row>
    <row r="219" spans="2:17" ht="17.25">
      <c r="B219" s="121"/>
      <c r="C219" s="121"/>
      <c r="D219" s="121"/>
      <c r="N219" s="13"/>
      <c r="O219" s="13"/>
      <c r="P219" s="13"/>
      <c r="Q219" s="2"/>
    </row>
    <row r="220" spans="2:17" ht="17.25">
      <c r="B220" s="13"/>
      <c r="C220" s="13"/>
      <c r="D220" s="13"/>
      <c r="N220" s="13"/>
      <c r="O220" s="13"/>
      <c r="P220" s="13"/>
      <c r="Q220" s="2"/>
    </row>
    <row r="221" spans="1:17" ht="17.25">
      <c r="A221" s="2"/>
      <c r="B221" s="13"/>
      <c r="C221" s="13"/>
      <c r="D221" s="13"/>
      <c r="N221" s="13"/>
      <c r="O221" s="13"/>
      <c r="P221" s="13"/>
      <c r="Q221" s="2"/>
    </row>
    <row r="222" spans="2:17" ht="17.25">
      <c r="B222" s="13"/>
      <c r="C222" s="13"/>
      <c r="D222" s="13"/>
      <c r="N222" s="13"/>
      <c r="O222" s="13"/>
      <c r="P222" s="13"/>
      <c r="Q222" s="2"/>
    </row>
    <row r="223" spans="2:17" ht="17.25">
      <c r="B223" s="13"/>
      <c r="C223" s="13"/>
      <c r="D223" s="13"/>
      <c r="N223" s="13"/>
      <c r="O223" s="13"/>
      <c r="P223" s="13"/>
      <c r="Q223" s="2"/>
    </row>
    <row r="224" spans="2:17" ht="17.25">
      <c r="B224" s="13"/>
      <c r="C224" s="13"/>
      <c r="D224" s="13"/>
      <c r="N224" s="13"/>
      <c r="O224" s="13"/>
      <c r="P224" s="13"/>
      <c r="Q224" s="2"/>
    </row>
    <row r="225" spans="2:17" ht="17.25">
      <c r="B225" s="13"/>
      <c r="C225" s="13"/>
      <c r="D225" s="13"/>
      <c r="N225" s="13"/>
      <c r="O225" s="13"/>
      <c r="P225" s="13"/>
      <c r="Q225" s="2"/>
    </row>
    <row r="226" spans="2:17" ht="17.25">
      <c r="B226" s="13"/>
      <c r="C226" s="13"/>
      <c r="D226" s="13"/>
      <c r="N226" s="13"/>
      <c r="O226" s="13"/>
      <c r="P226" s="13"/>
      <c r="Q226" s="2"/>
    </row>
    <row r="227" spans="2:17" ht="17.25">
      <c r="B227" s="13"/>
      <c r="C227" s="13"/>
      <c r="D227" s="13"/>
      <c r="N227" s="13"/>
      <c r="O227" s="13"/>
      <c r="P227" s="13"/>
      <c r="Q227" s="2"/>
    </row>
    <row r="228" spans="2:17" ht="17.25">
      <c r="B228" s="13"/>
      <c r="C228" s="13"/>
      <c r="D228" s="13"/>
      <c r="N228" s="13"/>
      <c r="O228" s="13"/>
      <c r="P228" s="13"/>
      <c r="Q228" s="2"/>
    </row>
    <row r="229" spans="2:17" ht="17.25">
      <c r="B229" s="13"/>
      <c r="C229" s="13"/>
      <c r="D229" s="13"/>
      <c r="N229" s="13"/>
      <c r="O229" s="13"/>
      <c r="P229" s="13"/>
      <c r="Q229" s="2"/>
    </row>
    <row r="230" spans="2:17" ht="17.25">
      <c r="B230" s="13"/>
      <c r="C230" s="13"/>
      <c r="D230" s="13"/>
      <c r="N230" s="13"/>
      <c r="O230" s="13"/>
      <c r="P230" s="13"/>
      <c r="Q230" s="2"/>
    </row>
    <row r="231" spans="2:17" ht="17.25">
      <c r="B231" s="13"/>
      <c r="C231" s="13"/>
      <c r="D231" s="13"/>
      <c r="N231" s="13"/>
      <c r="O231" s="13"/>
      <c r="P231" s="13"/>
      <c r="Q231" s="2"/>
    </row>
    <row r="232" spans="2:17" ht="17.25">
      <c r="B232" s="13"/>
      <c r="C232" s="13"/>
      <c r="D232" s="13"/>
      <c r="N232" s="13"/>
      <c r="O232" s="13"/>
      <c r="P232" s="13"/>
      <c r="Q232" s="2"/>
    </row>
    <row r="233" spans="2:17" ht="17.25">
      <c r="B233" s="13"/>
      <c r="C233" s="13"/>
      <c r="D233" s="13"/>
      <c r="N233" s="13"/>
      <c r="O233" s="13"/>
      <c r="P233" s="13"/>
      <c r="Q233" s="2"/>
    </row>
    <row r="234" spans="2:17" ht="17.25">
      <c r="B234" s="122"/>
      <c r="C234" s="122"/>
      <c r="D234" s="122"/>
      <c r="N234" s="13"/>
      <c r="O234" s="13"/>
      <c r="P234" s="13"/>
      <c r="Q234" s="2"/>
    </row>
    <row r="235" spans="2:17" ht="17.25">
      <c r="B235" s="122"/>
      <c r="C235" s="122"/>
      <c r="D235" s="122"/>
      <c r="N235" s="13"/>
      <c r="O235" s="13"/>
      <c r="P235" s="13"/>
      <c r="Q235" s="2"/>
    </row>
    <row r="236" spans="2:17" ht="17.25">
      <c r="B236" s="122"/>
      <c r="C236" s="122"/>
      <c r="D236" s="122"/>
      <c r="N236" s="13"/>
      <c r="O236" s="13"/>
      <c r="P236" s="13"/>
      <c r="Q236" s="2"/>
    </row>
    <row r="237" spans="2:17" ht="17.25">
      <c r="B237" s="122"/>
      <c r="C237" s="122"/>
      <c r="D237" s="122"/>
      <c r="N237" s="13"/>
      <c r="O237" s="13"/>
      <c r="P237" s="13"/>
      <c r="Q237" s="2"/>
    </row>
    <row r="238" spans="2:17" ht="17.25">
      <c r="B238" s="122"/>
      <c r="C238" s="122"/>
      <c r="D238" s="122"/>
      <c r="N238" s="13"/>
      <c r="O238" s="13"/>
      <c r="P238" s="13"/>
      <c r="Q238" s="2"/>
    </row>
    <row r="239" spans="2:17" ht="17.25">
      <c r="B239" s="122"/>
      <c r="C239" s="122"/>
      <c r="D239" s="122"/>
      <c r="N239" s="13"/>
      <c r="O239" s="13"/>
      <c r="P239" s="13"/>
      <c r="Q239" s="2"/>
    </row>
    <row r="240" spans="2:17" ht="17.25">
      <c r="B240" s="122"/>
      <c r="C240" s="122"/>
      <c r="D240" s="122"/>
      <c r="N240" s="13"/>
      <c r="O240" s="13"/>
      <c r="P240" s="13"/>
      <c r="Q240" s="2"/>
    </row>
    <row r="241" spans="2:17" ht="17.25">
      <c r="B241" s="13"/>
      <c r="C241" s="13"/>
      <c r="D241" s="13"/>
      <c r="N241" s="13"/>
      <c r="O241" s="13"/>
      <c r="P241" s="13"/>
      <c r="Q241" s="2"/>
    </row>
    <row r="242" spans="1:17" ht="17.25">
      <c r="A242" s="2"/>
      <c r="B242" s="13"/>
      <c r="C242" s="13"/>
      <c r="D242" s="13"/>
      <c r="N242" s="13"/>
      <c r="O242" s="13"/>
      <c r="P242" s="13"/>
      <c r="Q242" s="2"/>
    </row>
    <row r="243" spans="2:17" ht="17.25">
      <c r="B243" s="13"/>
      <c r="C243" s="13"/>
      <c r="D243" s="13"/>
      <c r="N243" s="13"/>
      <c r="O243" s="13"/>
      <c r="P243" s="13"/>
      <c r="Q243" s="2"/>
    </row>
    <row r="244" spans="2:17" ht="17.25">
      <c r="B244" s="13"/>
      <c r="C244" s="13"/>
      <c r="D244" s="13"/>
      <c r="N244" s="13"/>
      <c r="O244" s="13"/>
      <c r="P244" s="13"/>
      <c r="Q244" s="2"/>
    </row>
    <row r="245" spans="2:9" ht="17.25">
      <c r="B245" s="13"/>
      <c r="C245" s="13"/>
      <c r="D245" s="13"/>
      <c r="H245" s="10"/>
      <c r="I245" s="10"/>
    </row>
    <row r="246" spans="2:9" ht="17.25">
      <c r="B246" s="13"/>
      <c r="C246" s="13"/>
      <c r="D246" s="13"/>
      <c r="H246" s="10"/>
      <c r="I246" s="10"/>
    </row>
    <row r="247" spans="2:9" ht="17.25">
      <c r="B247" s="13"/>
      <c r="C247" s="13"/>
      <c r="D247" s="13"/>
      <c r="H247" s="10"/>
      <c r="I247" s="10"/>
    </row>
    <row r="248" spans="2:9" ht="17.25">
      <c r="B248" s="13"/>
      <c r="C248" s="13"/>
      <c r="D248" s="13"/>
      <c r="H248" s="10"/>
      <c r="I248" s="10"/>
    </row>
    <row r="249" spans="2:9" ht="17.25">
      <c r="B249" s="13"/>
      <c r="C249" s="13"/>
      <c r="D249" s="13"/>
      <c r="H249" s="10"/>
      <c r="I249" s="10"/>
    </row>
    <row r="250" spans="2:9" ht="17.25">
      <c r="B250" s="13"/>
      <c r="C250" s="13"/>
      <c r="D250" s="13"/>
      <c r="H250" s="10"/>
      <c r="I250" s="10"/>
    </row>
    <row r="251" spans="2:9" ht="17.25">
      <c r="B251" s="13"/>
      <c r="C251" s="13"/>
      <c r="D251" s="13"/>
      <c r="H251" s="10"/>
      <c r="I251" s="10"/>
    </row>
    <row r="252" spans="2:9" ht="17.25">
      <c r="B252" s="13"/>
      <c r="C252" s="13"/>
      <c r="D252" s="13"/>
      <c r="H252" s="10"/>
      <c r="I252" s="10"/>
    </row>
    <row r="253" spans="2:9" ht="17.25">
      <c r="B253" s="13"/>
      <c r="C253" s="13"/>
      <c r="D253" s="13"/>
      <c r="H253" s="10"/>
      <c r="I253" s="10"/>
    </row>
    <row r="254" spans="2:9" ht="17.25">
      <c r="B254" s="13"/>
      <c r="C254" s="13"/>
      <c r="D254" s="13"/>
      <c r="H254" s="10"/>
      <c r="I254" s="10"/>
    </row>
    <row r="255" spans="2:9" ht="17.25">
      <c r="B255" s="122"/>
      <c r="C255" s="122"/>
      <c r="D255" s="122"/>
      <c r="H255" s="10"/>
      <c r="I255" s="10"/>
    </row>
    <row r="256" spans="2:9" ht="17.25">
      <c r="B256" s="122"/>
      <c r="C256" s="122"/>
      <c r="D256" s="122"/>
      <c r="H256" s="10"/>
      <c r="I256" s="10"/>
    </row>
    <row r="257" spans="2:9" ht="17.25">
      <c r="B257" s="122"/>
      <c r="C257" s="122"/>
      <c r="D257" s="122"/>
      <c r="H257" s="10"/>
      <c r="I257" s="10"/>
    </row>
    <row r="258" spans="2:9" ht="17.25">
      <c r="B258" s="122"/>
      <c r="C258" s="122"/>
      <c r="D258" s="122"/>
      <c r="H258" s="10"/>
      <c r="I258" s="10"/>
    </row>
    <row r="259" spans="2:9" ht="17.25">
      <c r="B259" s="122"/>
      <c r="C259" s="122"/>
      <c r="D259" s="122"/>
      <c r="H259" s="10"/>
      <c r="I259" s="10"/>
    </row>
    <row r="260" spans="2:9" ht="17.25">
      <c r="B260" s="121"/>
      <c r="C260" s="121"/>
      <c r="D260" s="121"/>
      <c r="H260" s="10"/>
      <c r="I260" s="10"/>
    </row>
    <row r="261" spans="2:9" ht="17.25">
      <c r="B261" s="121"/>
      <c r="C261" s="121"/>
      <c r="D261" s="121"/>
      <c r="H261" s="10"/>
      <c r="I261" s="10"/>
    </row>
    <row r="262" spans="2:9" ht="17.25">
      <c r="B262" s="13"/>
      <c r="C262" s="13"/>
      <c r="D262" s="13"/>
      <c r="H262" s="10"/>
      <c r="I262" s="10"/>
    </row>
    <row r="263" spans="1:9" ht="17.25">
      <c r="A263" s="2"/>
      <c r="B263" s="13"/>
      <c r="C263" s="13"/>
      <c r="D263" s="13"/>
      <c r="H263" s="10"/>
      <c r="I263" s="10"/>
    </row>
    <row r="264" spans="2:9" ht="17.25">
      <c r="B264" s="13"/>
      <c r="C264" s="13"/>
      <c r="D264" s="13"/>
      <c r="H264" s="10"/>
      <c r="I264" s="10"/>
    </row>
    <row r="265" spans="2:9" ht="17.25">
      <c r="B265" s="13"/>
      <c r="C265" s="13"/>
      <c r="D265" s="13"/>
      <c r="H265" s="10"/>
      <c r="I265" s="10"/>
    </row>
    <row r="266" spans="2:9" ht="17.25">
      <c r="B266" s="13"/>
      <c r="C266" s="13"/>
      <c r="D266" s="13"/>
      <c r="H266" s="10"/>
      <c r="I266" s="10"/>
    </row>
    <row r="267" spans="2:9" ht="17.25">
      <c r="B267" s="13"/>
      <c r="C267" s="13"/>
      <c r="D267" s="13"/>
      <c r="H267" s="10"/>
      <c r="I267" s="10"/>
    </row>
    <row r="268" spans="2:9" ht="17.25">
      <c r="B268" s="13"/>
      <c r="C268" s="13"/>
      <c r="D268" s="13"/>
      <c r="H268" s="10"/>
      <c r="I268" s="10"/>
    </row>
    <row r="269" spans="2:9" ht="17.25">
      <c r="B269" s="13"/>
      <c r="C269" s="13"/>
      <c r="D269" s="13"/>
      <c r="H269" s="10"/>
      <c r="I269" s="10"/>
    </row>
    <row r="270" spans="2:9" ht="17.25">
      <c r="B270" s="13"/>
      <c r="C270" s="13"/>
      <c r="D270" s="13"/>
      <c r="H270" s="10"/>
      <c r="I270" s="10"/>
    </row>
    <row r="271" spans="2:9" ht="17.25">
      <c r="B271" s="13"/>
      <c r="C271" s="13"/>
      <c r="D271" s="13"/>
      <c r="H271" s="10"/>
      <c r="I271" s="10"/>
    </row>
    <row r="272" spans="2:9" ht="17.25">
      <c r="B272" s="13"/>
      <c r="C272" s="13"/>
      <c r="D272" s="13"/>
      <c r="H272" s="10"/>
      <c r="I272" s="10"/>
    </row>
    <row r="273" spans="2:9" ht="17.25">
      <c r="B273" s="13"/>
      <c r="C273" s="13"/>
      <c r="D273" s="13"/>
      <c r="H273" s="10"/>
      <c r="I273" s="10"/>
    </row>
    <row r="274" spans="2:9" ht="17.25">
      <c r="B274" s="13"/>
      <c r="C274" s="13"/>
      <c r="D274" s="13"/>
      <c r="H274" s="10"/>
      <c r="I274" s="10"/>
    </row>
    <row r="275" spans="2:9" ht="17.25">
      <c r="B275" s="13"/>
      <c r="C275" s="13"/>
      <c r="D275" s="13"/>
      <c r="H275" s="10"/>
      <c r="I275" s="10"/>
    </row>
    <row r="276" spans="2:9" ht="17.25">
      <c r="B276" s="122"/>
      <c r="C276" s="122"/>
      <c r="D276" s="122"/>
      <c r="H276" s="10"/>
      <c r="I276" s="10"/>
    </row>
    <row r="277" spans="2:9" ht="17.25">
      <c r="B277" s="122"/>
      <c r="C277" s="122"/>
      <c r="D277" s="122"/>
      <c r="H277" s="10"/>
      <c r="I277" s="10"/>
    </row>
    <row r="278" spans="2:9" ht="17.25">
      <c r="B278" s="122"/>
      <c r="C278" s="122"/>
      <c r="D278" s="122"/>
      <c r="H278" s="10"/>
      <c r="I278" s="10"/>
    </row>
    <row r="279" spans="2:9" ht="17.25">
      <c r="B279" s="122"/>
      <c r="C279" s="122"/>
      <c r="D279" s="122"/>
      <c r="H279" s="10"/>
      <c r="I279" s="10"/>
    </row>
    <row r="280" spans="2:9" ht="17.25">
      <c r="B280" s="121"/>
      <c r="C280" s="121"/>
      <c r="D280" s="121"/>
      <c r="H280" s="10"/>
      <c r="I280" s="10"/>
    </row>
    <row r="281" spans="2:9" ht="17.25">
      <c r="B281" s="121"/>
      <c r="C281" s="121"/>
      <c r="D281" s="121"/>
      <c r="H281" s="10"/>
      <c r="I281" s="10"/>
    </row>
    <row r="282" spans="2:9" ht="17.25">
      <c r="B282" s="121"/>
      <c r="C282" s="121"/>
      <c r="D282" s="121"/>
      <c r="H282" s="10"/>
      <c r="I282" s="10"/>
    </row>
    <row r="283" spans="2:9" ht="17.25">
      <c r="B283" s="13"/>
      <c r="C283" s="13"/>
      <c r="D283" s="13"/>
      <c r="H283" s="10"/>
      <c r="I283" s="10"/>
    </row>
    <row r="284" spans="1:9" ht="17.25">
      <c r="A284" s="2"/>
      <c r="B284" s="13"/>
      <c r="C284" s="13"/>
      <c r="D284" s="13"/>
      <c r="H284" s="10"/>
      <c r="I284" s="10"/>
    </row>
    <row r="285" spans="2:9" ht="17.25">
      <c r="B285" s="13"/>
      <c r="C285" s="13"/>
      <c r="D285" s="13"/>
      <c r="H285" s="10"/>
      <c r="I285" s="10"/>
    </row>
    <row r="286" spans="2:9" ht="17.25">
      <c r="B286" s="13"/>
      <c r="C286" s="13"/>
      <c r="D286" s="13"/>
      <c r="H286" s="10"/>
      <c r="I286" s="10"/>
    </row>
    <row r="287" spans="2:9" ht="17.25">
      <c r="B287" s="13"/>
      <c r="C287" s="13"/>
      <c r="D287" s="13"/>
      <c r="H287" s="10"/>
      <c r="I287" s="10"/>
    </row>
    <row r="288" spans="2:9" ht="17.25">
      <c r="B288" s="13"/>
      <c r="C288" s="13"/>
      <c r="D288" s="13"/>
      <c r="H288" s="10"/>
      <c r="I288" s="10"/>
    </row>
    <row r="289" spans="2:9" ht="17.25">
      <c r="B289" s="13"/>
      <c r="C289" s="13"/>
      <c r="D289" s="13"/>
      <c r="H289" s="10"/>
      <c r="I289" s="10"/>
    </row>
    <row r="290" spans="2:9" ht="17.25">
      <c r="B290" s="13"/>
      <c r="C290" s="13"/>
      <c r="D290" s="13"/>
      <c r="H290" s="10"/>
      <c r="I290" s="10"/>
    </row>
    <row r="291" spans="2:9" ht="17.25">
      <c r="B291" s="13"/>
      <c r="C291" s="13"/>
      <c r="D291" s="13"/>
      <c r="H291" s="10"/>
      <c r="I291" s="10"/>
    </row>
    <row r="292" spans="2:9" ht="17.25">
      <c r="B292" s="13"/>
      <c r="C292" s="13"/>
      <c r="D292" s="13"/>
      <c r="H292" s="10"/>
      <c r="I292" s="10"/>
    </row>
    <row r="293" spans="2:9" ht="17.25">
      <c r="B293" s="13"/>
      <c r="C293" s="13"/>
      <c r="D293" s="13"/>
      <c r="H293" s="10"/>
      <c r="I293" s="10"/>
    </row>
    <row r="294" spans="2:9" ht="17.25">
      <c r="B294" s="13"/>
      <c r="C294" s="13"/>
      <c r="D294" s="13"/>
      <c r="H294" s="10"/>
      <c r="I294" s="10"/>
    </row>
    <row r="295" spans="2:9" ht="17.25">
      <c r="B295" s="13"/>
      <c r="C295" s="13"/>
      <c r="D295" s="13"/>
      <c r="H295" s="10"/>
      <c r="I295" s="10"/>
    </row>
    <row r="296" spans="2:9" ht="17.25">
      <c r="B296" s="13"/>
      <c r="C296" s="13"/>
      <c r="D296" s="13"/>
      <c r="H296" s="10"/>
      <c r="I296" s="10"/>
    </row>
    <row r="297" spans="2:9" ht="17.25">
      <c r="B297" s="122"/>
      <c r="C297" s="122"/>
      <c r="D297" s="122"/>
      <c r="H297" s="10"/>
      <c r="I297" s="10"/>
    </row>
    <row r="298" spans="2:9" ht="17.25">
      <c r="B298" s="122"/>
      <c r="C298" s="122"/>
      <c r="D298" s="122"/>
      <c r="H298" s="10"/>
      <c r="I298" s="10"/>
    </row>
    <row r="299" spans="2:9" ht="17.25">
      <c r="B299" s="122"/>
      <c r="C299" s="122"/>
      <c r="D299" s="122"/>
      <c r="H299" s="10"/>
      <c r="I299" s="10"/>
    </row>
    <row r="300" spans="2:9" ht="17.25">
      <c r="B300" s="122"/>
      <c r="C300" s="122"/>
      <c r="D300" s="122"/>
      <c r="H300" s="10"/>
      <c r="I300" s="10"/>
    </row>
    <row r="301" spans="2:9" ht="17.25">
      <c r="B301" s="122"/>
      <c r="C301" s="122"/>
      <c r="D301" s="122"/>
      <c r="H301" s="10"/>
      <c r="I301" s="10"/>
    </row>
    <row r="302" spans="2:9" ht="17.25">
      <c r="B302" s="122"/>
      <c r="C302" s="122"/>
      <c r="D302" s="122"/>
      <c r="H302" s="10"/>
      <c r="I302" s="10"/>
    </row>
    <row r="303" spans="2:9" ht="17.25">
      <c r="B303" s="122"/>
      <c r="C303" s="122"/>
      <c r="D303" s="122"/>
      <c r="H303" s="10"/>
      <c r="I303" s="10"/>
    </row>
    <row r="304" spans="2:9" ht="17.25">
      <c r="B304" s="122"/>
      <c r="C304" s="122"/>
      <c r="D304" s="122"/>
      <c r="H304" s="10"/>
      <c r="I304" s="10"/>
    </row>
    <row r="305" spans="2:9" ht="17.25">
      <c r="B305" s="122"/>
      <c r="C305" s="122"/>
      <c r="D305" s="122"/>
      <c r="H305" s="10"/>
      <c r="I305" s="10"/>
    </row>
    <row r="306" spans="2:9" ht="17.25">
      <c r="B306" s="122"/>
      <c r="C306" s="122"/>
      <c r="D306" s="122"/>
      <c r="H306" s="10"/>
      <c r="I306" s="10"/>
    </row>
    <row r="307" spans="2:9" ht="17.25">
      <c r="B307" s="122"/>
      <c r="C307" s="122"/>
      <c r="D307" s="122"/>
      <c r="H307" s="10"/>
      <c r="I307" s="10"/>
    </row>
    <row r="308" spans="2:9" ht="17.25">
      <c r="B308" s="122"/>
      <c r="C308" s="122"/>
      <c r="D308" s="122"/>
      <c r="H308" s="10"/>
      <c r="I308" s="10"/>
    </row>
    <row r="309" spans="2:9" ht="17.25">
      <c r="B309" s="122"/>
      <c r="C309" s="122"/>
      <c r="D309" s="122"/>
      <c r="H309" s="10"/>
      <c r="I309" s="10"/>
    </row>
    <row r="310" spans="2:9" ht="17.25">
      <c r="B310" s="122"/>
      <c r="C310" s="122"/>
      <c r="D310" s="122"/>
      <c r="H310" s="10"/>
      <c r="I310" s="10"/>
    </row>
    <row r="311" spans="2:9" ht="17.25">
      <c r="B311" s="122"/>
      <c r="C311" s="122"/>
      <c r="D311" s="122"/>
      <c r="H311" s="10"/>
      <c r="I311" s="10"/>
    </row>
    <row r="312" spans="2:9" ht="17.25">
      <c r="B312" s="122"/>
      <c r="C312" s="122"/>
      <c r="D312" s="122"/>
      <c r="H312" s="10"/>
      <c r="I312" s="10"/>
    </row>
    <row r="313" spans="2:9" ht="17.25">
      <c r="B313" s="122"/>
      <c r="C313" s="122"/>
      <c r="D313" s="122"/>
      <c r="H313" s="10"/>
      <c r="I313" s="10"/>
    </row>
    <row r="314" spans="2:9" ht="17.25">
      <c r="B314" s="122"/>
      <c r="C314" s="122"/>
      <c r="D314" s="122"/>
      <c r="H314" s="10"/>
      <c r="I314" s="10"/>
    </row>
    <row r="315" spans="2:9" ht="17.25">
      <c r="B315" s="122"/>
      <c r="C315" s="122"/>
      <c r="D315" s="122"/>
      <c r="H315" s="10"/>
      <c r="I315" s="10"/>
    </row>
    <row r="316" spans="2:9" ht="17.25">
      <c r="B316" s="122"/>
      <c r="C316" s="122"/>
      <c r="D316" s="122"/>
      <c r="H316" s="10"/>
      <c r="I316" s="10"/>
    </row>
    <row r="317" spans="2:9" ht="17.25">
      <c r="B317" s="122"/>
      <c r="C317" s="122"/>
      <c r="D317" s="122"/>
      <c r="H317" s="10"/>
      <c r="I317" s="10"/>
    </row>
    <row r="318" spans="2:9" ht="17.25">
      <c r="B318" s="122"/>
      <c r="C318" s="122"/>
      <c r="D318" s="122"/>
      <c r="H318" s="10"/>
      <c r="I318" s="10"/>
    </row>
    <row r="319" spans="2:9" ht="17.25">
      <c r="B319" s="122"/>
      <c r="C319" s="122"/>
      <c r="D319" s="122"/>
      <c r="H319" s="10"/>
      <c r="I319" s="10"/>
    </row>
    <row r="320" spans="2:9" ht="17.25">
      <c r="B320" s="122"/>
      <c r="C320" s="122"/>
      <c r="D320" s="122"/>
      <c r="H320" s="10"/>
      <c r="I320" s="10"/>
    </row>
    <row r="321" spans="2:9" ht="17.25">
      <c r="B321" s="122"/>
      <c r="C321" s="122"/>
      <c r="D321" s="122"/>
      <c r="H321" s="10"/>
      <c r="I321" s="10"/>
    </row>
    <row r="322" spans="2:9" ht="17.25">
      <c r="B322" s="122"/>
      <c r="C322" s="122"/>
      <c r="D322" s="122"/>
      <c r="H322" s="10"/>
      <c r="I322" s="10"/>
    </row>
    <row r="323" spans="2:9" ht="17.25">
      <c r="B323" s="122"/>
      <c r="C323" s="122"/>
      <c r="D323" s="122"/>
      <c r="H323" s="10"/>
      <c r="I323" s="10"/>
    </row>
    <row r="324" spans="2:9" ht="17.25">
      <c r="B324" s="122"/>
      <c r="C324" s="122"/>
      <c r="D324" s="122"/>
      <c r="H324" s="10"/>
      <c r="I324" s="10"/>
    </row>
    <row r="325" spans="2:9" ht="17.25">
      <c r="B325" s="122"/>
      <c r="C325" s="122"/>
      <c r="D325" s="122"/>
      <c r="H325" s="10"/>
      <c r="I325" s="10"/>
    </row>
    <row r="326" spans="2:9" ht="17.25">
      <c r="B326" s="122"/>
      <c r="C326" s="122"/>
      <c r="D326" s="122"/>
      <c r="H326" s="10"/>
      <c r="I326" s="10"/>
    </row>
    <row r="327" spans="2:9" ht="17.25">
      <c r="B327" s="122"/>
      <c r="C327" s="122"/>
      <c r="D327" s="122"/>
      <c r="H327" s="10"/>
      <c r="I327" s="10"/>
    </row>
    <row r="328" spans="2:9" ht="17.25">
      <c r="B328" s="122"/>
      <c r="C328" s="122"/>
      <c r="D328" s="122"/>
      <c r="H328" s="10"/>
      <c r="I328" s="10"/>
    </row>
    <row r="329" spans="2:9" ht="17.25">
      <c r="B329" s="122"/>
      <c r="C329" s="122"/>
      <c r="D329" s="122"/>
      <c r="H329" s="10"/>
      <c r="I329" s="10"/>
    </row>
    <row r="330" spans="2:9" ht="17.25">
      <c r="B330" s="122"/>
      <c r="C330" s="122"/>
      <c r="D330" s="122"/>
      <c r="H330" s="10"/>
      <c r="I330" s="10"/>
    </row>
    <row r="331" spans="2:9" ht="17.25">
      <c r="B331" s="122"/>
      <c r="C331" s="122"/>
      <c r="D331" s="122"/>
      <c r="H331" s="10"/>
      <c r="I331" s="10"/>
    </row>
    <row r="332" spans="2:9" ht="17.25">
      <c r="B332" s="122"/>
      <c r="C332" s="122"/>
      <c r="D332" s="122"/>
      <c r="H332" s="10"/>
      <c r="I332" s="10"/>
    </row>
    <row r="333" spans="2:9" ht="17.25">
      <c r="B333" s="122"/>
      <c r="C333" s="122"/>
      <c r="D333" s="122"/>
      <c r="H333" s="10"/>
      <c r="I333" s="10"/>
    </row>
    <row r="334" spans="2:9" ht="17.25">
      <c r="B334" s="122"/>
      <c r="C334" s="122"/>
      <c r="D334" s="122"/>
      <c r="H334" s="10"/>
      <c r="I334" s="10"/>
    </row>
    <row r="335" spans="2:9" ht="17.25">
      <c r="B335" s="122"/>
      <c r="C335" s="122"/>
      <c r="D335" s="122"/>
      <c r="H335" s="10"/>
      <c r="I335" s="10"/>
    </row>
    <row r="336" spans="2:9" ht="17.25">
      <c r="B336" s="122"/>
      <c r="C336" s="122"/>
      <c r="D336" s="122"/>
      <c r="H336" s="10"/>
      <c r="I336" s="10"/>
    </row>
    <row r="337" spans="2:9" ht="17.25">
      <c r="B337" s="122"/>
      <c r="C337" s="122"/>
      <c r="D337" s="122"/>
      <c r="H337" s="10"/>
      <c r="I337" s="10"/>
    </row>
    <row r="338" spans="2:9" ht="17.25">
      <c r="B338" s="122"/>
      <c r="C338" s="122"/>
      <c r="D338" s="122"/>
      <c r="H338" s="10"/>
      <c r="I338" s="10"/>
    </row>
    <row r="339" spans="2:9" ht="17.25">
      <c r="B339" s="122"/>
      <c r="C339" s="122"/>
      <c r="D339" s="122"/>
      <c r="H339" s="10"/>
      <c r="I339" s="10"/>
    </row>
    <row r="340" spans="2:9" ht="17.25">
      <c r="B340" s="122"/>
      <c r="C340" s="122"/>
      <c r="D340" s="122"/>
      <c r="H340" s="10"/>
      <c r="I340" s="10"/>
    </row>
    <row r="341" spans="2:9" ht="17.25">
      <c r="B341" s="122"/>
      <c r="C341" s="122"/>
      <c r="D341" s="122"/>
      <c r="H341" s="10"/>
      <c r="I341" s="10"/>
    </row>
    <row r="342" spans="2:9" ht="17.25">
      <c r="B342" s="122"/>
      <c r="C342" s="122"/>
      <c r="D342" s="122"/>
      <c r="H342" s="10"/>
      <c r="I342" s="10"/>
    </row>
    <row r="343" spans="2:9" ht="17.25">
      <c r="B343" s="122"/>
      <c r="C343" s="122"/>
      <c r="D343" s="122"/>
      <c r="H343" s="10"/>
      <c r="I343" s="10"/>
    </row>
    <row r="344" spans="2:9" ht="17.25">
      <c r="B344" s="122"/>
      <c r="C344" s="122"/>
      <c r="D344" s="122"/>
      <c r="H344" s="10"/>
      <c r="I344" s="10"/>
    </row>
    <row r="345" spans="2:9" ht="17.25">
      <c r="B345" s="122"/>
      <c r="C345" s="122"/>
      <c r="D345" s="122"/>
      <c r="H345" s="10"/>
      <c r="I345" s="10"/>
    </row>
    <row r="346" spans="2:9" ht="17.25">
      <c r="B346" s="122"/>
      <c r="C346" s="122"/>
      <c r="D346" s="122"/>
      <c r="H346" s="10"/>
      <c r="I346" s="10"/>
    </row>
    <row r="347" spans="2:9" ht="17.25">
      <c r="B347" s="122"/>
      <c r="C347" s="122"/>
      <c r="D347" s="122"/>
      <c r="H347" s="10"/>
      <c r="I347" s="10"/>
    </row>
    <row r="348" spans="2:9" ht="17.25">
      <c r="B348" s="122"/>
      <c r="C348" s="122"/>
      <c r="D348" s="122"/>
      <c r="H348" s="10"/>
      <c r="I348" s="10"/>
    </row>
    <row r="349" spans="2:9" ht="17.25">
      <c r="B349" s="122"/>
      <c r="C349" s="122"/>
      <c r="D349" s="122"/>
      <c r="H349" s="10"/>
      <c r="I349" s="10"/>
    </row>
    <row r="350" spans="2:9" ht="17.25">
      <c r="B350" s="122"/>
      <c r="C350" s="122"/>
      <c r="D350" s="122"/>
      <c r="H350" s="10"/>
      <c r="I350" s="10"/>
    </row>
    <row r="351" spans="2:9" ht="17.25">
      <c r="B351" s="122"/>
      <c r="C351" s="122"/>
      <c r="D351" s="122"/>
      <c r="H351" s="10"/>
      <c r="I351" s="10"/>
    </row>
    <row r="352" spans="2:9" ht="17.25">
      <c r="B352" s="122"/>
      <c r="C352" s="122"/>
      <c r="D352" s="122"/>
      <c r="H352" s="10"/>
      <c r="I352" s="10"/>
    </row>
    <row r="353" spans="2:9" ht="17.25">
      <c r="B353" s="122"/>
      <c r="C353" s="122"/>
      <c r="D353" s="122"/>
      <c r="H353" s="10"/>
      <c r="I353" s="10"/>
    </row>
    <row r="354" spans="2:9" ht="17.25">
      <c r="B354" s="122"/>
      <c r="C354" s="122"/>
      <c r="D354" s="122"/>
      <c r="H354" s="10"/>
      <c r="I354" s="10"/>
    </row>
    <row r="355" spans="2:9" ht="17.25">
      <c r="B355" s="122"/>
      <c r="C355" s="122"/>
      <c r="D355" s="122"/>
      <c r="H355" s="10"/>
      <c r="I355" s="10"/>
    </row>
    <row r="356" spans="2:9" ht="17.25">
      <c r="B356" s="122"/>
      <c r="C356" s="122"/>
      <c r="D356" s="122"/>
      <c r="H356" s="10"/>
      <c r="I356" s="10"/>
    </row>
    <row r="357" spans="2:9" ht="17.25">
      <c r="B357" s="122"/>
      <c r="C357" s="122"/>
      <c r="D357" s="122"/>
      <c r="H357" s="10"/>
      <c r="I357" s="10"/>
    </row>
    <row r="358" spans="2:9" ht="17.25">
      <c r="B358" s="122"/>
      <c r="C358" s="122"/>
      <c r="D358" s="122"/>
      <c r="H358" s="10"/>
      <c r="I358" s="10"/>
    </row>
    <row r="359" spans="2:9" ht="17.25">
      <c r="B359" s="122"/>
      <c r="C359" s="122"/>
      <c r="D359" s="122"/>
      <c r="H359" s="10"/>
      <c r="I359" s="10"/>
    </row>
    <row r="360" spans="2:9" ht="17.25">
      <c r="B360" s="122"/>
      <c r="C360" s="122"/>
      <c r="D360" s="122"/>
      <c r="H360" s="10"/>
      <c r="I360" s="10"/>
    </row>
    <row r="361" spans="2:9" ht="17.25">
      <c r="B361" s="122"/>
      <c r="C361" s="122"/>
      <c r="D361" s="122"/>
      <c r="H361" s="10"/>
      <c r="I361" s="10"/>
    </row>
    <row r="362" spans="2:9" ht="17.25">
      <c r="B362" s="122"/>
      <c r="C362" s="122"/>
      <c r="D362" s="122"/>
      <c r="H362" s="10"/>
      <c r="I362" s="10"/>
    </row>
    <row r="363" spans="2:9" ht="17.25">
      <c r="B363" s="122"/>
      <c r="C363" s="122"/>
      <c r="D363" s="122"/>
      <c r="H363" s="10"/>
      <c r="I363" s="10"/>
    </row>
    <row r="364" spans="2:9" ht="17.25">
      <c r="B364" s="122"/>
      <c r="C364" s="122"/>
      <c r="D364" s="122"/>
      <c r="H364" s="10"/>
      <c r="I364" s="10"/>
    </row>
    <row r="365" spans="2:9" ht="17.25">
      <c r="B365" s="122"/>
      <c r="C365" s="122"/>
      <c r="D365" s="122"/>
      <c r="H365" s="10"/>
      <c r="I365" s="10"/>
    </row>
    <row r="366" spans="2:9" ht="17.25">
      <c r="B366" s="122"/>
      <c r="C366" s="122"/>
      <c r="D366" s="122"/>
      <c r="H366" s="10"/>
      <c r="I366" s="10"/>
    </row>
    <row r="367" spans="2:9" ht="17.25">
      <c r="B367" s="122"/>
      <c r="C367" s="122"/>
      <c r="D367" s="122"/>
      <c r="H367" s="10"/>
      <c r="I367" s="10"/>
    </row>
    <row r="368" spans="2:9" ht="17.25">
      <c r="B368" s="122"/>
      <c r="C368" s="122"/>
      <c r="D368" s="122"/>
      <c r="H368" s="10"/>
      <c r="I368" s="10"/>
    </row>
    <row r="369" spans="2:9" ht="17.25">
      <c r="B369" s="122"/>
      <c r="C369" s="122"/>
      <c r="D369" s="122"/>
      <c r="H369" s="10"/>
      <c r="I369" s="10"/>
    </row>
    <row r="370" spans="2:9" ht="17.25">
      <c r="B370" s="122"/>
      <c r="C370" s="122"/>
      <c r="D370" s="122"/>
      <c r="H370" s="10"/>
      <c r="I370" s="10"/>
    </row>
    <row r="371" spans="2:9" ht="17.25">
      <c r="B371" s="122"/>
      <c r="C371" s="122"/>
      <c r="D371" s="122"/>
      <c r="H371" s="10"/>
      <c r="I371" s="10"/>
    </row>
    <row r="372" spans="2:9" ht="17.25">
      <c r="B372" s="122"/>
      <c r="C372" s="122"/>
      <c r="D372" s="122"/>
      <c r="H372" s="10"/>
      <c r="I372" s="10"/>
    </row>
    <row r="373" spans="2:9" ht="17.25">
      <c r="B373" s="122"/>
      <c r="C373" s="122"/>
      <c r="D373" s="122"/>
      <c r="H373" s="10"/>
      <c r="I373" s="10"/>
    </row>
    <row r="374" spans="2:9" ht="17.25">
      <c r="B374" s="122"/>
      <c r="C374" s="122"/>
      <c r="D374" s="122"/>
      <c r="H374" s="10"/>
      <c r="I374" s="10"/>
    </row>
    <row r="375" spans="2:9" ht="17.25">
      <c r="B375" s="122"/>
      <c r="C375" s="122"/>
      <c r="D375" s="122"/>
      <c r="H375" s="10"/>
      <c r="I375" s="10"/>
    </row>
    <row r="376" spans="2:9" ht="17.25">
      <c r="B376" s="122"/>
      <c r="C376" s="122"/>
      <c r="D376" s="122"/>
      <c r="H376" s="10"/>
      <c r="I376" s="10"/>
    </row>
    <row r="377" spans="2:9" ht="17.25">
      <c r="B377" s="122"/>
      <c r="C377" s="122"/>
      <c r="D377" s="122"/>
      <c r="H377" s="10"/>
      <c r="I377" s="10"/>
    </row>
    <row r="378" spans="2:9" ht="17.25">
      <c r="B378" s="122"/>
      <c r="C378" s="122"/>
      <c r="D378" s="122"/>
      <c r="H378" s="10"/>
      <c r="I378" s="10"/>
    </row>
    <row r="379" spans="2:9" ht="17.25">
      <c r="B379" s="122"/>
      <c r="C379" s="122"/>
      <c r="D379" s="122"/>
      <c r="H379" s="10"/>
      <c r="I379" s="10"/>
    </row>
    <row r="380" spans="2:9" ht="17.25">
      <c r="B380" s="122"/>
      <c r="C380" s="122"/>
      <c r="D380" s="122"/>
      <c r="H380" s="10"/>
      <c r="I380" s="10"/>
    </row>
    <row r="381" spans="2:9" ht="17.25">
      <c r="B381" s="122"/>
      <c r="C381" s="122"/>
      <c r="D381" s="122"/>
      <c r="H381" s="10"/>
      <c r="I381" s="10"/>
    </row>
    <row r="382" spans="2:9" ht="17.25">
      <c r="B382" s="122"/>
      <c r="C382" s="122"/>
      <c r="D382" s="122"/>
      <c r="H382" s="10"/>
      <c r="I382" s="10"/>
    </row>
    <row r="383" spans="2:9" ht="17.25">
      <c r="B383" s="122"/>
      <c r="C383" s="122"/>
      <c r="D383" s="122"/>
      <c r="H383" s="10"/>
      <c r="I383" s="10"/>
    </row>
    <row r="384" spans="2:9" ht="17.25">
      <c r="B384" s="122"/>
      <c r="C384" s="122"/>
      <c r="D384" s="122"/>
      <c r="H384" s="10"/>
      <c r="I384" s="10"/>
    </row>
    <row r="385" spans="2:9" ht="17.25">
      <c r="B385" s="122"/>
      <c r="C385" s="122"/>
      <c r="D385" s="122"/>
      <c r="H385" s="10"/>
      <c r="I385" s="10"/>
    </row>
    <row r="386" spans="2:9" ht="17.25">
      <c r="B386" s="122"/>
      <c r="C386" s="122"/>
      <c r="D386" s="122"/>
      <c r="H386" s="10"/>
      <c r="I386" s="10"/>
    </row>
    <row r="387" spans="2:9" ht="17.25">
      <c r="B387" s="122"/>
      <c r="C387" s="122"/>
      <c r="D387" s="122"/>
      <c r="H387" s="10"/>
      <c r="I387" s="10"/>
    </row>
    <row r="388" spans="2:9" ht="17.25">
      <c r="B388" s="122"/>
      <c r="C388" s="122"/>
      <c r="D388" s="122"/>
      <c r="H388" s="10"/>
      <c r="I388" s="10"/>
    </row>
    <row r="389" spans="2:9" ht="17.25">
      <c r="B389" s="122"/>
      <c r="C389" s="122"/>
      <c r="D389" s="122"/>
      <c r="H389" s="10"/>
      <c r="I389" s="10"/>
    </row>
    <row r="390" spans="2:9" ht="17.25">
      <c r="B390" s="122"/>
      <c r="C390" s="122"/>
      <c r="D390" s="122"/>
      <c r="H390" s="10"/>
      <c r="I390" s="10"/>
    </row>
    <row r="391" spans="2:9" ht="17.25">
      <c r="B391" s="122"/>
      <c r="C391" s="122"/>
      <c r="D391" s="122"/>
      <c r="H391" s="10"/>
      <c r="I391" s="10"/>
    </row>
    <row r="392" spans="2:9" ht="17.25">
      <c r="B392" s="122"/>
      <c r="C392" s="122"/>
      <c r="D392" s="122"/>
      <c r="H392" s="10"/>
      <c r="I392" s="10"/>
    </row>
    <row r="393" spans="2:9" ht="17.25">
      <c r="B393" s="122"/>
      <c r="C393" s="122"/>
      <c r="D393" s="122"/>
      <c r="H393" s="10"/>
      <c r="I393" s="10"/>
    </row>
    <row r="394" spans="2:9" ht="17.25">
      <c r="B394" s="122"/>
      <c r="C394" s="122"/>
      <c r="D394" s="122"/>
      <c r="H394" s="10"/>
      <c r="I394" s="10"/>
    </row>
    <row r="395" spans="2:9" ht="17.25">
      <c r="B395" s="122"/>
      <c r="C395" s="122"/>
      <c r="D395" s="122"/>
      <c r="H395" s="10"/>
      <c r="I395" s="10"/>
    </row>
    <row r="396" spans="2:9" ht="17.25">
      <c r="B396" s="122"/>
      <c r="C396" s="122"/>
      <c r="D396" s="122"/>
      <c r="H396" s="10"/>
      <c r="I396" s="10"/>
    </row>
    <row r="397" spans="2:9" ht="17.25">
      <c r="B397" s="122"/>
      <c r="C397" s="122"/>
      <c r="D397" s="122"/>
      <c r="H397" s="10"/>
      <c r="I397" s="10"/>
    </row>
    <row r="398" spans="2:9" ht="17.25">
      <c r="B398" s="122"/>
      <c r="C398" s="122"/>
      <c r="D398" s="122"/>
      <c r="H398" s="10"/>
      <c r="I398" s="10"/>
    </row>
    <row r="399" spans="2:9" ht="17.25">
      <c r="B399" s="122"/>
      <c r="C399" s="122"/>
      <c r="D399" s="122"/>
      <c r="H399" s="10"/>
      <c r="I399" s="10"/>
    </row>
    <row r="400" spans="2:9" ht="17.25">
      <c r="B400" s="122"/>
      <c r="C400" s="122"/>
      <c r="D400" s="122"/>
      <c r="H400" s="10"/>
      <c r="I400" s="10"/>
    </row>
    <row r="401" spans="2:9" ht="17.25">
      <c r="B401" s="122"/>
      <c r="C401" s="122"/>
      <c r="D401" s="122"/>
      <c r="H401" s="10"/>
      <c r="I401" s="10"/>
    </row>
    <row r="402" spans="2:9" ht="17.25">
      <c r="B402" s="122"/>
      <c r="C402" s="122"/>
      <c r="D402" s="122"/>
      <c r="H402" s="10"/>
      <c r="I402" s="10"/>
    </row>
    <row r="403" spans="2:9" ht="17.25">
      <c r="B403" s="122"/>
      <c r="C403" s="122"/>
      <c r="D403" s="122"/>
      <c r="H403" s="10"/>
      <c r="I403" s="10"/>
    </row>
    <row r="404" spans="2:9" ht="17.25">
      <c r="B404" s="122"/>
      <c r="C404" s="122"/>
      <c r="D404" s="122"/>
      <c r="H404" s="10"/>
      <c r="I404" s="10"/>
    </row>
    <row r="405" spans="2:9" ht="17.25">
      <c r="B405" s="122"/>
      <c r="C405" s="122"/>
      <c r="D405" s="122"/>
      <c r="H405" s="10"/>
      <c r="I405" s="10"/>
    </row>
    <row r="406" spans="2:9" ht="17.25">
      <c r="B406" s="122"/>
      <c r="C406" s="122"/>
      <c r="D406" s="122"/>
      <c r="H406" s="10"/>
      <c r="I406" s="10"/>
    </row>
    <row r="407" spans="2:9" ht="17.25">
      <c r="B407" s="122"/>
      <c r="C407" s="122"/>
      <c r="D407" s="122"/>
      <c r="H407" s="10"/>
      <c r="I407" s="10"/>
    </row>
    <row r="408" spans="2:9" ht="17.25">
      <c r="B408" s="122"/>
      <c r="C408" s="122"/>
      <c r="D408" s="122"/>
      <c r="H408" s="10"/>
      <c r="I408" s="10"/>
    </row>
    <row r="409" spans="2:9" ht="17.25">
      <c r="B409" s="122"/>
      <c r="C409" s="122"/>
      <c r="D409" s="122"/>
      <c r="H409" s="10"/>
      <c r="I409" s="10"/>
    </row>
    <row r="410" spans="2:9" ht="17.25">
      <c r="B410" s="122"/>
      <c r="C410" s="122"/>
      <c r="D410" s="122"/>
      <c r="H410" s="10"/>
      <c r="I410" s="10"/>
    </row>
    <row r="411" spans="2:9" ht="17.25">
      <c r="B411" s="122"/>
      <c r="C411" s="122"/>
      <c r="D411" s="122"/>
      <c r="H411" s="10"/>
      <c r="I411" s="10"/>
    </row>
    <row r="412" spans="2:9" ht="17.25">
      <c r="B412" s="122"/>
      <c r="C412" s="122"/>
      <c r="D412" s="122"/>
      <c r="H412" s="10"/>
      <c r="I412" s="10"/>
    </row>
    <row r="413" spans="2:9" ht="17.25">
      <c r="B413" s="122"/>
      <c r="C413" s="122"/>
      <c r="D413" s="122"/>
      <c r="H413" s="10"/>
      <c r="I413" s="10"/>
    </row>
    <row r="414" spans="2:9" ht="17.25">
      <c r="B414" s="122"/>
      <c r="C414" s="122"/>
      <c r="D414" s="122"/>
      <c r="H414" s="10"/>
      <c r="I414" s="10"/>
    </row>
    <row r="415" spans="2:9" ht="17.25">
      <c r="B415" s="122"/>
      <c r="C415" s="122"/>
      <c r="D415" s="122"/>
      <c r="H415" s="10"/>
      <c r="I415" s="10"/>
    </row>
    <row r="416" spans="2:9" ht="17.25">
      <c r="B416" s="122"/>
      <c r="C416" s="122"/>
      <c r="D416" s="122"/>
      <c r="H416" s="10"/>
      <c r="I416" s="10"/>
    </row>
    <row r="417" spans="2:9" ht="17.25">
      <c r="B417" s="122"/>
      <c r="C417" s="122"/>
      <c r="D417" s="122"/>
      <c r="H417" s="10"/>
      <c r="I417" s="10"/>
    </row>
    <row r="418" spans="2:9" ht="17.25">
      <c r="B418" s="122"/>
      <c r="C418" s="122"/>
      <c r="D418" s="122"/>
      <c r="H418" s="10"/>
      <c r="I418" s="10"/>
    </row>
    <row r="419" spans="2:9" ht="17.25">
      <c r="B419" s="122"/>
      <c r="C419" s="122"/>
      <c r="D419" s="122"/>
      <c r="H419" s="10"/>
      <c r="I419" s="10"/>
    </row>
    <row r="420" spans="2:9" ht="17.25">
      <c r="B420" s="122"/>
      <c r="C420" s="122"/>
      <c r="D420" s="122"/>
      <c r="H420" s="10"/>
      <c r="I420" s="10"/>
    </row>
    <row r="421" spans="2:9" ht="17.25">
      <c r="B421" s="122"/>
      <c r="C421" s="122"/>
      <c r="D421" s="122"/>
      <c r="H421" s="10"/>
      <c r="I421" s="10"/>
    </row>
    <row r="422" spans="2:9" ht="17.25">
      <c r="B422" s="122"/>
      <c r="C422" s="122"/>
      <c r="D422" s="122"/>
      <c r="H422" s="10"/>
      <c r="I422" s="10"/>
    </row>
    <row r="423" spans="2:9" ht="17.25">
      <c r="B423" s="122"/>
      <c r="C423" s="122"/>
      <c r="D423" s="122"/>
      <c r="H423" s="10"/>
      <c r="I423" s="10"/>
    </row>
    <row r="424" spans="2:9" ht="17.25">
      <c r="B424" s="122"/>
      <c r="C424" s="122"/>
      <c r="D424" s="122"/>
      <c r="H424" s="10"/>
      <c r="I424" s="10"/>
    </row>
    <row r="425" spans="2:9" ht="17.25">
      <c r="B425" s="122"/>
      <c r="C425" s="122"/>
      <c r="D425" s="122"/>
      <c r="H425" s="10"/>
      <c r="I425" s="10"/>
    </row>
    <row r="426" spans="2:9" ht="17.25">
      <c r="B426" s="122"/>
      <c r="C426" s="122"/>
      <c r="D426" s="122"/>
      <c r="H426" s="10"/>
      <c r="I426" s="10"/>
    </row>
    <row r="427" spans="2:9" ht="17.25">
      <c r="B427" s="122"/>
      <c r="C427" s="122"/>
      <c r="D427" s="122"/>
      <c r="H427" s="10"/>
      <c r="I427" s="10"/>
    </row>
    <row r="428" spans="2:9" ht="17.25">
      <c r="B428" s="122"/>
      <c r="C428" s="122"/>
      <c r="D428" s="122"/>
      <c r="H428" s="10"/>
      <c r="I428" s="10"/>
    </row>
    <row r="429" spans="2:9" ht="17.25">
      <c r="B429" s="122"/>
      <c r="C429" s="122"/>
      <c r="D429" s="122"/>
      <c r="H429" s="10"/>
      <c r="I429" s="10"/>
    </row>
    <row r="430" spans="2:9" ht="17.25">
      <c r="B430" s="122"/>
      <c r="C430" s="122"/>
      <c r="D430" s="122"/>
      <c r="H430" s="10"/>
      <c r="I430" s="10"/>
    </row>
    <row r="431" spans="2:9" ht="17.25">
      <c r="B431" s="122"/>
      <c r="C431" s="122"/>
      <c r="D431" s="122"/>
      <c r="H431" s="10"/>
      <c r="I431" s="10"/>
    </row>
    <row r="432" spans="2:9" ht="17.25">
      <c r="B432" s="122"/>
      <c r="C432" s="122"/>
      <c r="D432" s="122"/>
      <c r="H432" s="10"/>
      <c r="I432" s="10"/>
    </row>
    <row r="433" spans="2:9" ht="17.25">
      <c r="B433" s="122"/>
      <c r="C433" s="122"/>
      <c r="D433" s="122"/>
      <c r="H433" s="10"/>
      <c r="I433" s="10"/>
    </row>
    <row r="434" spans="2:9" ht="17.25">
      <c r="B434" s="122"/>
      <c r="C434" s="122"/>
      <c r="D434" s="122"/>
      <c r="H434" s="10"/>
      <c r="I434" s="10"/>
    </row>
    <row r="435" spans="2:9" ht="17.25">
      <c r="B435" s="122"/>
      <c r="C435" s="122"/>
      <c r="D435" s="122"/>
      <c r="H435" s="10"/>
      <c r="I435" s="10"/>
    </row>
    <row r="436" spans="2:9" ht="17.25">
      <c r="B436" s="122"/>
      <c r="C436" s="122"/>
      <c r="D436" s="122"/>
      <c r="H436" s="10"/>
      <c r="I436" s="10"/>
    </row>
    <row r="437" spans="2:9" ht="17.25">
      <c r="B437" s="122"/>
      <c r="C437" s="122"/>
      <c r="D437" s="122"/>
      <c r="H437" s="10"/>
      <c r="I437" s="10"/>
    </row>
    <row r="438" spans="2:9" ht="17.25">
      <c r="B438" s="122"/>
      <c r="C438" s="122"/>
      <c r="D438" s="122"/>
      <c r="H438" s="10"/>
      <c r="I438" s="10"/>
    </row>
    <row r="439" spans="2:9" ht="17.25">
      <c r="B439" s="122"/>
      <c r="C439" s="122"/>
      <c r="D439" s="122"/>
      <c r="H439" s="10"/>
      <c r="I439" s="10"/>
    </row>
    <row r="440" spans="2:9" ht="17.25">
      <c r="B440" s="122"/>
      <c r="C440" s="122"/>
      <c r="D440" s="122"/>
      <c r="H440" s="10"/>
      <c r="I440" s="10"/>
    </row>
    <row r="441" spans="2:9" ht="17.25">
      <c r="B441" s="122"/>
      <c r="C441" s="122"/>
      <c r="D441" s="122"/>
      <c r="H441" s="10"/>
      <c r="I441" s="10"/>
    </row>
    <row r="442" spans="2:9" ht="17.25">
      <c r="B442" s="122"/>
      <c r="C442" s="122"/>
      <c r="D442" s="122"/>
      <c r="H442" s="10"/>
      <c r="I442" s="10"/>
    </row>
    <row r="443" spans="2:9" ht="17.25">
      <c r="B443" s="122"/>
      <c r="C443" s="122"/>
      <c r="D443" s="122"/>
      <c r="H443" s="10"/>
      <c r="I443" s="10"/>
    </row>
    <row r="444" spans="2:9" ht="17.25">
      <c r="B444" s="122"/>
      <c r="C444" s="122"/>
      <c r="D444" s="122"/>
      <c r="H444" s="10"/>
      <c r="I444" s="10"/>
    </row>
    <row r="445" spans="2:9" ht="17.25">
      <c r="B445" s="122"/>
      <c r="C445" s="122"/>
      <c r="D445" s="122"/>
      <c r="H445" s="10"/>
      <c r="I445" s="10"/>
    </row>
    <row r="446" spans="2:9" ht="17.25">
      <c r="B446" s="122"/>
      <c r="C446" s="122"/>
      <c r="D446" s="122"/>
      <c r="H446" s="10"/>
      <c r="I446" s="10"/>
    </row>
    <row r="447" spans="2:9" ht="17.25">
      <c r="B447" s="122"/>
      <c r="C447" s="122"/>
      <c r="D447" s="122"/>
      <c r="H447" s="10"/>
      <c r="I447" s="10"/>
    </row>
    <row r="448" spans="2:9" ht="17.25">
      <c r="B448" s="122"/>
      <c r="C448" s="122"/>
      <c r="D448" s="122"/>
      <c r="H448" s="10"/>
      <c r="I448" s="10"/>
    </row>
    <row r="449" spans="2:9" ht="17.25">
      <c r="B449" s="122"/>
      <c r="C449" s="122"/>
      <c r="D449" s="122"/>
      <c r="H449" s="10"/>
      <c r="I449" s="10"/>
    </row>
    <row r="450" spans="2:9" ht="17.25">
      <c r="B450" s="122"/>
      <c r="C450" s="122"/>
      <c r="D450" s="122"/>
      <c r="H450" s="10"/>
      <c r="I450" s="10"/>
    </row>
    <row r="451" spans="2:9" ht="17.25">
      <c r="B451" s="122"/>
      <c r="C451" s="122"/>
      <c r="D451" s="122"/>
      <c r="H451" s="10"/>
      <c r="I451" s="10"/>
    </row>
    <row r="452" spans="2:9" ht="17.25">
      <c r="B452" s="122"/>
      <c r="C452" s="122"/>
      <c r="D452" s="122"/>
      <c r="H452" s="10"/>
      <c r="I452" s="10"/>
    </row>
    <row r="453" spans="2:9" ht="17.25">
      <c r="B453" s="122"/>
      <c r="C453" s="122"/>
      <c r="D453" s="122"/>
      <c r="H453" s="10"/>
      <c r="I453" s="10"/>
    </row>
    <row r="454" spans="2:9" ht="17.25">
      <c r="B454" s="122"/>
      <c r="C454" s="122"/>
      <c r="D454" s="122"/>
      <c r="H454" s="10"/>
      <c r="I454" s="10"/>
    </row>
    <row r="455" spans="2:9" ht="17.25">
      <c r="B455" s="122"/>
      <c r="C455" s="122"/>
      <c r="D455" s="122"/>
      <c r="H455" s="10"/>
      <c r="I455" s="10"/>
    </row>
    <row r="456" spans="2:9" ht="17.25">
      <c r="B456" s="122"/>
      <c r="C456" s="122"/>
      <c r="D456" s="122"/>
      <c r="H456" s="10"/>
      <c r="I456" s="10"/>
    </row>
    <row r="457" spans="2:9" ht="17.25">
      <c r="B457" s="122"/>
      <c r="C457" s="122"/>
      <c r="D457" s="122"/>
      <c r="H457" s="10"/>
      <c r="I457" s="10"/>
    </row>
    <row r="458" spans="2:9" ht="17.25">
      <c r="B458" s="122"/>
      <c r="C458" s="122"/>
      <c r="D458" s="122"/>
      <c r="H458" s="10"/>
      <c r="I458" s="10"/>
    </row>
    <row r="459" spans="2:9" ht="17.25">
      <c r="B459" s="122"/>
      <c r="C459" s="122"/>
      <c r="D459" s="122"/>
      <c r="H459" s="10"/>
      <c r="I459" s="10"/>
    </row>
    <row r="460" spans="2:9" ht="17.25">
      <c r="B460" s="122"/>
      <c r="C460" s="122"/>
      <c r="D460" s="122"/>
      <c r="H460" s="10"/>
      <c r="I460" s="10"/>
    </row>
    <row r="461" spans="2:9" ht="17.25">
      <c r="B461" s="122"/>
      <c r="C461" s="122"/>
      <c r="D461" s="122"/>
      <c r="H461" s="10"/>
      <c r="I461" s="10"/>
    </row>
    <row r="462" spans="2:9" ht="17.25">
      <c r="B462" s="122"/>
      <c r="C462" s="122"/>
      <c r="D462" s="122"/>
      <c r="H462" s="10"/>
      <c r="I462" s="10"/>
    </row>
    <row r="463" spans="3:8" ht="17.25">
      <c r="C463" s="8"/>
      <c r="D463" s="8"/>
      <c r="E463" s="122"/>
      <c r="F463" s="122"/>
      <c r="G463" s="122"/>
      <c r="H463" s="122"/>
    </row>
    <row r="464" spans="3:8" ht="17.25">
      <c r="C464" s="8"/>
      <c r="D464" s="8"/>
      <c r="E464" s="122"/>
      <c r="F464" s="122"/>
      <c r="G464" s="122"/>
      <c r="H464" s="122"/>
    </row>
    <row r="465" spans="3:8" ht="17.25">
      <c r="C465" s="8"/>
      <c r="D465" s="8"/>
      <c r="E465" s="122"/>
      <c r="F465" s="122"/>
      <c r="G465" s="122"/>
      <c r="H465" s="122"/>
    </row>
    <row r="466" spans="3:8" ht="17.25">
      <c r="C466" s="8"/>
      <c r="D466" s="8"/>
      <c r="E466" s="122"/>
      <c r="F466" s="122"/>
      <c r="G466" s="122"/>
      <c r="H466" s="122"/>
    </row>
    <row r="467" spans="3:8" ht="17.25">
      <c r="C467" s="8"/>
      <c r="D467" s="8"/>
      <c r="E467" s="122"/>
      <c r="F467" s="122"/>
      <c r="G467" s="122"/>
      <c r="H467" s="122"/>
    </row>
    <row r="468" spans="3:8" ht="17.25">
      <c r="C468" s="8"/>
      <c r="D468" s="8"/>
      <c r="E468" s="122"/>
      <c r="F468" s="122"/>
      <c r="G468" s="122"/>
      <c r="H468" s="122"/>
    </row>
    <row r="469" spans="3:8" ht="17.25">
      <c r="C469" s="8"/>
      <c r="D469" s="8"/>
      <c r="E469" s="122"/>
      <c r="F469" s="122"/>
      <c r="G469" s="122"/>
      <c r="H469" s="122"/>
    </row>
    <row r="470" spans="3:8" ht="17.25">
      <c r="C470" s="8"/>
      <c r="D470" s="8"/>
      <c r="E470" s="122"/>
      <c r="F470" s="122"/>
      <c r="G470" s="122"/>
      <c r="H470" s="122"/>
    </row>
    <row r="471" spans="3:8" ht="17.25">
      <c r="C471" s="8"/>
      <c r="D471" s="8"/>
      <c r="E471" s="122"/>
      <c r="F471" s="122"/>
      <c r="G471" s="122"/>
      <c r="H471" s="122"/>
    </row>
    <row r="472" spans="3:8" ht="17.25">
      <c r="C472" s="8"/>
      <c r="D472" s="8"/>
      <c r="E472" s="122"/>
      <c r="F472" s="122"/>
      <c r="G472" s="122"/>
      <c r="H472" s="122"/>
    </row>
    <row r="473" spans="3:8" ht="17.25">
      <c r="C473" s="8"/>
      <c r="D473" s="8"/>
      <c r="E473" s="122"/>
      <c r="F473" s="122"/>
      <c r="G473" s="122"/>
      <c r="H473" s="122"/>
    </row>
    <row r="474" spans="3:8" ht="17.25">
      <c r="C474" s="8"/>
      <c r="D474" s="8"/>
      <c r="E474" s="122"/>
      <c r="F474" s="122"/>
      <c r="G474" s="122"/>
      <c r="H474" s="122"/>
    </row>
    <row r="475" spans="3:8" ht="17.25">
      <c r="C475" s="8"/>
      <c r="D475" s="8"/>
      <c r="E475" s="122"/>
      <c r="F475" s="122"/>
      <c r="G475" s="122"/>
      <c r="H475" s="122"/>
    </row>
    <row r="476" spans="3:8" ht="17.25">
      <c r="C476" s="8"/>
      <c r="D476" s="8"/>
      <c r="E476" s="122"/>
      <c r="F476" s="122"/>
      <c r="G476" s="122"/>
      <c r="H476" s="122"/>
    </row>
    <row r="477" spans="3:8" ht="17.25">
      <c r="C477" s="8"/>
      <c r="D477" s="8"/>
      <c r="E477" s="122"/>
      <c r="F477" s="122"/>
      <c r="G477" s="122"/>
      <c r="H477" s="122"/>
    </row>
    <row r="478" spans="3:8" ht="17.25">
      <c r="C478" s="8"/>
      <c r="D478" s="8"/>
      <c r="E478" s="122"/>
      <c r="F478" s="122"/>
      <c r="G478" s="122"/>
      <c r="H478" s="122"/>
    </row>
    <row r="479" spans="3:8" ht="17.25">
      <c r="C479" s="8"/>
      <c r="D479" s="8"/>
      <c r="E479" s="122"/>
      <c r="F479" s="122"/>
      <c r="G479" s="122"/>
      <c r="H479" s="122"/>
    </row>
    <row r="480" spans="3:8" ht="17.25">
      <c r="C480" s="8"/>
      <c r="D480" s="8"/>
      <c r="E480" s="122"/>
      <c r="F480" s="122"/>
      <c r="G480" s="122"/>
      <c r="H480" s="122"/>
    </row>
    <row r="481" spans="3:8" ht="17.25">
      <c r="C481" s="8"/>
      <c r="D481" s="8"/>
      <c r="E481" s="122"/>
      <c r="F481" s="122"/>
      <c r="G481" s="122"/>
      <c r="H481" s="122"/>
    </row>
    <row r="482" spans="3:8" ht="17.25">
      <c r="C482" s="8"/>
      <c r="D482" s="8"/>
      <c r="E482" s="122"/>
      <c r="F482" s="122"/>
      <c r="G482" s="122"/>
      <c r="H482" s="122"/>
    </row>
    <row r="483" spans="3:8" ht="17.25">
      <c r="C483" s="8"/>
      <c r="D483" s="8"/>
      <c r="E483" s="122"/>
      <c r="F483" s="122"/>
      <c r="G483" s="122"/>
      <c r="H483" s="122"/>
    </row>
    <row r="484" spans="3:8" ht="17.25">
      <c r="C484" s="8"/>
      <c r="D484" s="8"/>
      <c r="E484" s="122"/>
      <c r="F484" s="122"/>
      <c r="G484" s="122"/>
      <c r="H484" s="122"/>
    </row>
    <row r="485" spans="3:8" ht="17.25">
      <c r="C485" s="8"/>
      <c r="D485" s="8"/>
      <c r="E485" s="122"/>
      <c r="F485" s="122"/>
      <c r="G485" s="122"/>
      <c r="H485" s="122"/>
    </row>
    <row r="486" spans="3:8" ht="17.25">
      <c r="C486" s="8"/>
      <c r="D486" s="8"/>
      <c r="E486" s="122"/>
      <c r="F486" s="122"/>
      <c r="G486" s="122"/>
      <c r="H486" s="122"/>
    </row>
    <row r="487" spans="3:8" ht="17.25">
      <c r="C487" s="8"/>
      <c r="D487" s="8"/>
      <c r="E487" s="122"/>
      <c r="F487" s="122"/>
      <c r="G487" s="122"/>
      <c r="H487" s="122"/>
    </row>
    <row r="488" spans="3:8" ht="17.25">
      <c r="C488" s="8"/>
      <c r="D488" s="8"/>
      <c r="E488" s="122"/>
      <c r="F488" s="122"/>
      <c r="G488" s="122"/>
      <c r="H488" s="122"/>
    </row>
    <row r="489" spans="3:8" ht="17.25">
      <c r="C489" s="8"/>
      <c r="D489" s="8"/>
      <c r="E489" s="122"/>
      <c r="F489" s="122"/>
      <c r="G489" s="122"/>
      <c r="H489" s="122"/>
    </row>
    <row r="490" spans="3:8" ht="17.25">
      <c r="C490" s="8"/>
      <c r="D490" s="8"/>
      <c r="E490" s="122"/>
      <c r="F490" s="122"/>
      <c r="G490" s="122"/>
      <c r="H490" s="122"/>
    </row>
    <row r="491" spans="3:8" ht="17.25">
      <c r="C491" s="8"/>
      <c r="D491" s="8"/>
      <c r="E491" s="122"/>
      <c r="F491" s="122"/>
      <c r="G491" s="122"/>
      <c r="H491" s="122"/>
    </row>
    <row r="492" spans="3:8" ht="17.25">
      <c r="C492" s="8"/>
      <c r="D492" s="8"/>
      <c r="E492" s="122"/>
      <c r="F492" s="122"/>
      <c r="G492" s="122"/>
      <c r="H492" s="122"/>
    </row>
    <row r="493" spans="3:8" ht="17.25">
      <c r="C493" s="8"/>
      <c r="D493" s="8"/>
      <c r="E493" s="122"/>
      <c r="F493" s="122"/>
      <c r="G493" s="122"/>
      <c r="H493" s="122"/>
    </row>
    <row r="494" spans="3:8" ht="17.25">
      <c r="C494" s="8"/>
      <c r="D494" s="8"/>
      <c r="E494" s="122"/>
      <c r="F494" s="122"/>
      <c r="G494" s="122"/>
      <c r="H494" s="122"/>
    </row>
    <row r="495" spans="3:8" ht="17.25">
      <c r="C495" s="8"/>
      <c r="D495" s="8"/>
      <c r="E495" s="122"/>
      <c r="F495" s="122"/>
      <c r="G495" s="122"/>
      <c r="H495" s="122"/>
    </row>
    <row r="496" spans="3:8" ht="17.25">
      <c r="C496" s="8"/>
      <c r="D496" s="8"/>
      <c r="E496" s="122"/>
      <c r="F496" s="122"/>
      <c r="G496" s="122"/>
      <c r="H496" s="122"/>
    </row>
    <row r="497" spans="3:8" ht="17.25">
      <c r="C497" s="8"/>
      <c r="D497" s="8"/>
      <c r="E497" s="122"/>
      <c r="F497" s="122"/>
      <c r="G497" s="122"/>
      <c r="H497" s="122"/>
    </row>
    <row r="498" spans="3:8" ht="17.25">
      <c r="C498" s="8"/>
      <c r="D498" s="8"/>
      <c r="E498" s="122"/>
      <c r="F498" s="122"/>
      <c r="G498" s="122"/>
      <c r="H498" s="122"/>
    </row>
    <row r="499" spans="3:8" ht="17.25">
      <c r="C499" s="8"/>
      <c r="D499" s="8"/>
      <c r="E499" s="122"/>
      <c r="F499" s="122"/>
      <c r="G499" s="122"/>
      <c r="H499" s="122"/>
    </row>
    <row r="500" spans="3:8" ht="17.25">
      <c r="C500" s="8"/>
      <c r="D500" s="8"/>
      <c r="E500" s="122"/>
      <c r="F500" s="122"/>
      <c r="G500" s="122"/>
      <c r="H500" s="122"/>
    </row>
    <row r="501" spans="3:8" ht="17.25">
      <c r="C501" s="8"/>
      <c r="D501" s="8"/>
      <c r="E501" s="122"/>
      <c r="F501" s="122"/>
      <c r="G501" s="122"/>
      <c r="H501" s="122"/>
    </row>
    <row r="502" spans="3:8" ht="17.25">
      <c r="C502" s="8"/>
      <c r="D502" s="8"/>
      <c r="E502" s="122"/>
      <c r="F502" s="122"/>
      <c r="G502" s="122"/>
      <c r="H502" s="122"/>
    </row>
    <row r="503" spans="3:8" ht="17.25">
      <c r="C503" s="8"/>
      <c r="D503" s="8"/>
      <c r="E503" s="122"/>
      <c r="F503" s="122"/>
      <c r="G503" s="122"/>
      <c r="H503" s="122"/>
    </row>
    <row r="504" spans="3:8" ht="17.25">
      <c r="C504" s="8"/>
      <c r="D504" s="8"/>
      <c r="E504" s="122"/>
      <c r="F504" s="122"/>
      <c r="G504" s="122"/>
      <c r="H504" s="122"/>
    </row>
    <row r="505" spans="3:8" ht="17.25">
      <c r="C505" s="8"/>
      <c r="D505" s="8"/>
      <c r="E505" s="122"/>
      <c r="F505" s="122"/>
      <c r="G505" s="122"/>
      <c r="H505" s="122"/>
    </row>
    <row r="506" spans="3:8" ht="17.25">
      <c r="C506" s="8"/>
      <c r="D506" s="8"/>
      <c r="E506" s="122"/>
      <c r="F506" s="122"/>
      <c r="G506" s="122"/>
      <c r="H506" s="122"/>
    </row>
    <row r="507" spans="3:8" ht="17.25">
      <c r="C507" s="8"/>
      <c r="D507" s="8"/>
      <c r="E507" s="122"/>
      <c r="F507" s="122"/>
      <c r="G507" s="122"/>
      <c r="H507" s="122"/>
    </row>
    <row r="508" spans="3:8" ht="17.25">
      <c r="C508" s="8"/>
      <c r="D508" s="8"/>
      <c r="E508" s="122"/>
      <c r="F508" s="122"/>
      <c r="G508" s="122"/>
      <c r="H508" s="122"/>
    </row>
    <row r="509" spans="3:8" ht="17.25">
      <c r="C509" s="8"/>
      <c r="D509" s="8"/>
      <c r="E509" s="122"/>
      <c r="F509" s="122"/>
      <c r="G509" s="122"/>
      <c r="H509" s="122"/>
    </row>
    <row r="510" spans="3:8" ht="17.25">
      <c r="C510" s="8"/>
      <c r="D510" s="8"/>
      <c r="E510" s="122"/>
      <c r="F510" s="122"/>
      <c r="G510" s="122"/>
      <c r="H510" s="122"/>
    </row>
    <row r="511" spans="3:8" ht="17.25">
      <c r="C511" s="8"/>
      <c r="D511" s="8"/>
      <c r="E511" s="122"/>
      <c r="F511" s="122"/>
      <c r="G511" s="122"/>
      <c r="H511" s="122"/>
    </row>
    <row r="512" spans="3:8" ht="17.25">
      <c r="C512" s="8"/>
      <c r="D512" s="8"/>
      <c r="E512" s="122"/>
      <c r="F512" s="122"/>
      <c r="G512" s="122"/>
      <c r="H512" s="122"/>
    </row>
    <row r="513" spans="3:8" ht="17.25">
      <c r="C513" s="8"/>
      <c r="D513" s="8"/>
      <c r="E513" s="122"/>
      <c r="F513" s="122"/>
      <c r="G513" s="122"/>
      <c r="H513" s="122"/>
    </row>
    <row r="514" spans="3:8" ht="17.25">
      <c r="C514" s="8"/>
      <c r="D514" s="8"/>
      <c r="E514" s="122"/>
      <c r="F514" s="122"/>
      <c r="G514" s="122"/>
      <c r="H514" s="122"/>
    </row>
    <row r="515" spans="3:8" ht="17.25">
      <c r="C515" s="8"/>
      <c r="D515" s="8"/>
      <c r="E515" s="122"/>
      <c r="F515" s="122"/>
      <c r="G515" s="122"/>
      <c r="H515" s="122"/>
    </row>
    <row r="516" spans="3:8" ht="17.25">
      <c r="C516" s="8"/>
      <c r="D516" s="8"/>
      <c r="E516" s="122"/>
      <c r="F516" s="122"/>
      <c r="G516" s="122"/>
      <c r="H516" s="122"/>
    </row>
    <row r="517" spans="3:8" ht="17.25">
      <c r="C517" s="8"/>
      <c r="D517" s="8"/>
      <c r="E517" s="122"/>
      <c r="F517" s="122"/>
      <c r="G517" s="122"/>
      <c r="H517" s="122"/>
    </row>
    <row r="518" spans="3:8" ht="17.25">
      <c r="C518" s="8"/>
      <c r="D518" s="8"/>
      <c r="E518" s="122"/>
      <c r="F518" s="122"/>
      <c r="G518" s="122"/>
      <c r="H518" s="122"/>
    </row>
    <row r="519" spans="3:8" ht="17.25">
      <c r="C519" s="8"/>
      <c r="D519" s="8"/>
      <c r="E519" s="122"/>
      <c r="F519" s="122"/>
      <c r="G519" s="122"/>
      <c r="H519" s="122"/>
    </row>
    <row r="520" spans="3:8" ht="17.25">
      <c r="C520" s="8"/>
      <c r="D520" s="8"/>
      <c r="E520" s="122"/>
      <c r="F520" s="122"/>
      <c r="G520" s="122"/>
      <c r="H520" s="122"/>
    </row>
    <row r="521" spans="3:8" ht="17.25">
      <c r="C521" s="8"/>
      <c r="D521" s="8"/>
      <c r="E521" s="122"/>
      <c r="F521" s="122"/>
      <c r="G521" s="122"/>
      <c r="H521" s="122"/>
    </row>
    <row r="522" spans="3:8" ht="17.25">
      <c r="C522" s="8"/>
      <c r="D522" s="8"/>
      <c r="E522" s="122"/>
      <c r="F522" s="122"/>
      <c r="G522" s="122"/>
      <c r="H522" s="122"/>
    </row>
    <row r="523" spans="3:8" ht="17.25">
      <c r="C523" s="8"/>
      <c r="D523" s="8"/>
      <c r="E523" s="122"/>
      <c r="F523" s="122"/>
      <c r="G523" s="122"/>
      <c r="H523" s="122"/>
    </row>
    <row r="524" spans="3:8" ht="17.25">
      <c r="C524" s="8"/>
      <c r="D524" s="8"/>
      <c r="E524" s="122"/>
      <c r="F524" s="122"/>
      <c r="G524" s="122"/>
      <c r="H524" s="122"/>
    </row>
    <row r="525" spans="3:8" ht="17.25">
      <c r="C525" s="8"/>
      <c r="D525" s="8"/>
      <c r="E525" s="122"/>
      <c r="F525" s="122"/>
      <c r="G525" s="122"/>
      <c r="H525" s="122"/>
    </row>
    <row r="526" spans="3:8" ht="17.25">
      <c r="C526" s="8"/>
      <c r="D526" s="8"/>
      <c r="E526" s="122"/>
      <c r="F526" s="122"/>
      <c r="G526" s="122"/>
      <c r="H526" s="122"/>
    </row>
    <row r="527" spans="3:8" ht="17.25">
      <c r="C527" s="8"/>
      <c r="D527" s="8"/>
      <c r="E527" s="122"/>
      <c r="F527" s="122"/>
      <c r="G527" s="122"/>
      <c r="H527" s="122"/>
    </row>
    <row r="528" spans="3:8" ht="17.25">
      <c r="C528" s="8"/>
      <c r="D528" s="8"/>
      <c r="E528" s="122"/>
      <c r="F528" s="122"/>
      <c r="G528" s="122"/>
      <c r="H528" s="122"/>
    </row>
    <row r="529" spans="3:8" ht="17.25">
      <c r="C529" s="8"/>
      <c r="D529" s="8"/>
      <c r="E529" s="122"/>
      <c r="F529" s="122"/>
      <c r="G529" s="122"/>
      <c r="H529" s="122"/>
    </row>
    <row r="530" spans="3:8" ht="17.25">
      <c r="C530" s="8"/>
      <c r="D530" s="8"/>
      <c r="E530" s="122"/>
      <c r="F530" s="122"/>
      <c r="G530" s="122"/>
      <c r="H530" s="122"/>
    </row>
    <row r="531" spans="3:8" ht="17.25">
      <c r="C531" s="8"/>
      <c r="D531" s="8"/>
      <c r="E531" s="122"/>
      <c r="F531" s="122"/>
      <c r="G531" s="122"/>
      <c r="H531" s="122"/>
    </row>
    <row r="532" spans="3:8" ht="17.25">
      <c r="C532" s="8"/>
      <c r="D532" s="8"/>
      <c r="E532" s="122"/>
      <c r="F532" s="122"/>
      <c r="G532" s="122"/>
      <c r="H532" s="122"/>
    </row>
    <row r="533" spans="3:8" ht="17.25">
      <c r="C533" s="8"/>
      <c r="D533" s="8"/>
      <c r="E533" s="122"/>
      <c r="F533" s="122"/>
      <c r="G533" s="122"/>
      <c r="H533" s="122"/>
    </row>
  </sheetData>
  <mergeCells count="1">
    <mergeCell ref="G214:G216"/>
  </mergeCells>
  <printOptions/>
  <pageMargins left="0.6" right="0.48" top="0.65" bottom="1" header="0.512" footer="0.512"/>
  <pageSetup horizontalDpi="1200" verticalDpi="1200" orientation="portrait" paperSize="9" scale="70" r:id="rId1"/>
  <rowBreaks count="2" manualBreakCount="2">
    <brk id="64" max="9" man="1"/>
    <brk id="128" max="9" man="1"/>
  </rowBreaks>
  <colBreaks count="1" manualBreakCount="1">
    <brk id="13" max="1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7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101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102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34910</v>
      </c>
      <c r="D6" s="38">
        <f t="shared" si="0"/>
        <v>593881</v>
      </c>
      <c r="E6" s="38">
        <f t="shared" si="0"/>
        <v>15857</v>
      </c>
      <c r="F6" s="38">
        <f t="shared" si="0"/>
        <v>14530</v>
      </c>
      <c r="G6" s="38">
        <f t="shared" si="0"/>
        <v>10403</v>
      </c>
      <c r="H6" s="39">
        <f t="shared" si="0"/>
        <v>40832</v>
      </c>
      <c r="I6" s="40">
        <f>+SUM(C6:H6)</f>
        <v>710413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903</v>
      </c>
      <c r="D7" s="42">
        <f t="shared" si="1"/>
        <v>21582</v>
      </c>
      <c r="E7" s="42">
        <f t="shared" si="1"/>
        <v>283</v>
      </c>
      <c r="F7" s="42">
        <f t="shared" si="1"/>
        <v>322</v>
      </c>
      <c r="G7" s="42">
        <f t="shared" si="1"/>
        <v>304</v>
      </c>
      <c r="H7" s="43">
        <f t="shared" si="1"/>
        <v>1425</v>
      </c>
      <c r="I7" s="44">
        <f aca="true" t="shared" si="2" ref="I7:I69"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3" ref="C8:H8">+C87</f>
        <v>222</v>
      </c>
      <c r="D8" s="46">
        <f t="shared" si="3"/>
        <v>6314</v>
      </c>
      <c r="E8" s="46">
        <f t="shared" si="3"/>
        <v>132</v>
      </c>
      <c r="F8" s="46">
        <f t="shared" si="3"/>
        <v>142</v>
      </c>
      <c r="G8" s="46">
        <f t="shared" si="3"/>
        <v>68</v>
      </c>
      <c r="H8" s="47">
        <f t="shared" si="3"/>
        <v>531</v>
      </c>
      <c r="I8" s="48">
        <f t="shared" si="2"/>
        <v>7409</v>
      </c>
    </row>
    <row r="9" spans="2:9" ht="22.5" customHeight="1" thickBot="1">
      <c r="B9" s="49" t="s">
        <v>76</v>
      </c>
      <c r="C9" s="50">
        <f aca="true" t="shared" si="4" ref="C9:I9">+SUM(C7:C8)</f>
        <v>1125</v>
      </c>
      <c r="D9" s="51">
        <f t="shared" si="4"/>
        <v>27896</v>
      </c>
      <c r="E9" s="51">
        <f t="shared" si="4"/>
        <v>415</v>
      </c>
      <c r="F9" s="51">
        <f t="shared" si="4"/>
        <v>464</v>
      </c>
      <c r="G9" s="51">
        <f t="shared" si="4"/>
        <v>372</v>
      </c>
      <c r="H9" s="52">
        <f t="shared" si="4"/>
        <v>1956</v>
      </c>
      <c r="I9" s="53">
        <f t="shared" si="4"/>
        <v>32228</v>
      </c>
    </row>
    <row r="10" spans="2:9" ht="22.5" customHeight="1">
      <c r="B10" s="54" t="s">
        <v>15</v>
      </c>
      <c r="C10" s="54">
        <f aca="true" t="shared" si="5" ref="C10:H11">+C88</f>
        <v>201</v>
      </c>
      <c r="D10" s="55">
        <f t="shared" si="5"/>
        <v>2191</v>
      </c>
      <c r="E10" s="55">
        <f t="shared" si="5"/>
        <v>53</v>
      </c>
      <c r="F10" s="55">
        <f t="shared" si="5"/>
        <v>76</v>
      </c>
      <c r="G10" s="55">
        <f t="shared" si="5"/>
        <v>76</v>
      </c>
      <c r="H10" s="56">
        <f t="shared" si="5"/>
        <v>233</v>
      </c>
      <c r="I10" s="57">
        <f t="shared" si="2"/>
        <v>2830</v>
      </c>
    </row>
    <row r="11" spans="2:9" ht="22.5" customHeight="1">
      <c r="B11" s="58" t="s">
        <v>16</v>
      </c>
      <c r="C11" s="58">
        <f t="shared" si="5"/>
        <v>147</v>
      </c>
      <c r="D11" s="59">
        <f t="shared" si="5"/>
        <v>309</v>
      </c>
      <c r="E11" s="59">
        <f t="shared" si="5"/>
        <v>48</v>
      </c>
      <c r="F11" s="59">
        <f t="shared" si="5"/>
        <v>42</v>
      </c>
      <c r="G11" s="59">
        <f t="shared" si="5"/>
        <v>66</v>
      </c>
      <c r="H11" s="60">
        <f t="shared" si="5"/>
        <v>44</v>
      </c>
      <c r="I11" s="61">
        <f t="shared" si="2"/>
        <v>656</v>
      </c>
    </row>
    <row r="12" spans="2:9" ht="22.5" customHeight="1">
      <c r="B12" s="58" t="s">
        <v>17</v>
      </c>
      <c r="C12" s="58">
        <f aca="true" t="shared" si="6" ref="C12:H14">+C90</f>
        <v>327</v>
      </c>
      <c r="D12" s="59">
        <f t="shared" si="6"/>
        <v>4182</v>
      </c>
      <c r="E12" s="59">
        <f t="shared" si="6"/>
        <v>189</v>
      </c>
      <c r="F12" s="59">
        <f t="shared" si="6"/>
        <v>110</v>
      </c>
      <c r="G12" s="59">
        <f t="shared" si="6"/>
        <v>49</v>
      </c>
      <c r="H12" s="60">
        <f t="shared" si="6"/>
        <v>446</v>
      </c>
      <c r="I12" s="61">
        <f t="shared" si="2"/>
        <v>5303</v>
      </c>
    </row>
    <row r="13" spans="2:9" ht="22.5" customHeight="1">
      <c r="B13" s="58" t="s">
        <v>18</v>
      </c>
      <c r="C13" s="58">
        <f t="shared" si="6"/>
        <v>242</v>
      </c>
      <c r="D13" s="59">
        <f t="shared" si="6"/>
        <v>18574</v>
      </c>
      <c r="E13" s="59">
        <f t="shared" si="6"/>
        <v>499</v>
      </c>
      <c r="F13" s="59">
        <f t="shared" si="6"/>
        <v>262</v>
      </c>
      <c r="G13" s="59">
        <f t="shared" si="6"/>
        <v>35</v>
      </c>
      <c r="H13" s="60">
        <f t="shared" si="6"/>
        <v>6</v>
      </c>
      <c r="I13" s="61">
        <f t="shared" si="2"/>
        <v>19618</v>
      </c>
    </row>
    <row r="14" spans="2:9" ht="22.5" customHeight="1" thickBot="1">
      <c r="B14" s="45" t="s">
        <v>19</v>
      </c>
      <c r="C14" s="45">
        <f t="shared" si="6"/>
        <v>65</v>
      </c>
      <c r="D14" s="46">
        <f t="shared" si="6"/>
        <v>15829</v>
      </c>
      <c r="E14" s="46">
        <f t="shared" si="6"/>
        <v>412</v>
      </c>
      <c r="F14" s="46">
        <f t="shared" si="6"/>
        <v>214</v>
      </c>
      <c r="G14" s="46">
        <f t="shared" si="6"/>
        <v>29</v>
      </c>
      <c r="H14" s="47">
        <f t="shared" si="6"/>
        <v>3</v>
      </c>
      <c r="I14" s="48">
        <f t="shared" si="2"/>
        <v>16552</v>
      </c>
    </row>
    <row r="15" spans="2:9" ht="22.5" customHeight="1" thickBot="1">
      <c r="B15" s="49" t="s">
        <v>75</v>
      </c>
      <c r="C15" s="50">
        <f aca="true" t="shared" si="7" ref="C15:I15">+SUM(C10:C14)</f>
        <v>982</v>
      </c>
      <c r="D15" s="51">
        <f t="shared" si="7"/>
        <v>41085</v>
      </c>
      <c r="E15" s="51">
        <f t="shared" si="7"/>
        <v>1201</v>
      </c>
      <c r="F15" s="51">
        <f t="shared" si="7"/>
        <v>704</v>
      </c>
      <c r="G15" s="51">
        <f t="shared" si="7"/>
        <v>255</v>
      </c>
      <c r="H15" s="52">
        <f t="shared" si="7"/>
        <v>732</v>
      </c>
      <c r="I15" s="53">
        <f t="shared" si="7"/>
        <v>44959</v>
      </c>
    </row>
    <row r="16" spans="2:9" ht="22.5" customHeight="1">
      <c r="B16" s="54" t="s">
        <v>6</v>
      </c>
      <c r="C16" s="54">
        <f aca="true" t="shared" si="8" ref="C16:H16">+C79</f>
        <v>1237</v>
      </c>
      <c r="D16" s="55">
        <f t="shared" si="8"/>
        <v>27778</v>
      </c>
      <c r="E16" s="55">
        <f t="shared" si="8"/>
        <v>714</v>
      </c>
      <c r="F16" s="55">
        <f t="shared" si="8"/>
        <v>461</v>
      </c>
      <c r="G16" s="55">
        <f t="shared" si="8"/>
        <v>333</v>
      </c>
      <c r="H16" s="56">
        <f t="shared" si="8"/>
        <v>1211</v>
      </c>
      <c r="I16" s="57">
        <f t="shared" si="2"/>
        <v>31734</v>
      </c>
    </row>
    <row r="17" spans="2:9" ht="22.5" customHeight="1" thickBot="1">
      <c r="B17" s="45" t="s">
        <v>20</v>
      </c>
      <c r="C17" s="45">
        <f aca="true" t="shared" si="9" ref="C17:H17">+C93</f>
        <v>370</v>
      </c>
      <c r="D17" s="46">
        <f t="shared" si="9"/>
        <v>2810</v>
      </c>
      <c r="E17" s="46">
        <f t="shared" si="9"/>
        <v>79</v>
      </c>
      <c r="F17" s="46">
        <f t="shared" si="9"/>
        <v>118</v>
      </c>
      <c r="G17" s="46">
        <f t="shared" si="9"/>
        <v>67</v>
      </c>
      <c r="H17" s="47">
        <f t="shared" si="9"/>
        <v>519</v>
      </c>
      <c r="I17" s="48">
        <f t="shared" si="2"/>
        <v>3963</v>
      </c>
    </row>
    <row r="18" spans="2:9" ht="22.5" customHeight="1" thickBot="1">
      <c r="B18" s="49" t="s">
        <v>77</v>
      </c>
      <c r="C18" s="50">
        <f aca="true" t="shared" si="10" ref="C18:I18">+SUM(C16:C17)</f>
        <v>1607</v>
      </c>
      <c r="D18" s="51">
        <f t="shared" si="10"/>
        <v>30588</v>
      </c>
      <c r="E18" s="51">
        <f t="shared" si="10"/>
        <v>793</v>
      </c>
      <c r="F18" s="51">
        <f t="shared" si="10"/>
        <v>579</v>
      </c>
      <c r="G18" s="51">
        <f t="shared" si="10"/>
        <v>400</v>
      </c>
      <c r="H18" s="52">
        <f t="shared" si="10"/>
        <v>1730</v>
      </c>
      <c r="I18" s="53">
        <f t="shared" si="10"/>
        <v>35697</v>
      </c>
    </row>
    <row r="19" spans="2:9" ht="22.5" customHeight="1">
      <c r="B19" s="54" t="s">
        <v>7</v>
      </c>
      <c r="C19" s="54">
        <f aca="true" t="shared" si="11" ref="C19:H19">+C80</f>
        <v>3048</v>
      </c>
      <c r="D19" s="55">
        <f t="shared" si="11"/>
        <v>6108</v>
      </c>
      <c r="E19" s="55">
        <f t="shared" si="11"/>
        <v>459</v>
      </c>
      <c r="F19" s="55">
        <f t="shared" si="11"/>
        <v>605</v>
      </c>
      <c r="G19" s="55">
        <f t="shared" si="11"/>
        <v>768</v>
      </c>
      <c r="H19" s="56">
        <f t="shared" si="11"/>
        <v>1533</v>
      </c>
      <c r="I19" s="57">
        <f t="shared" si="2"/>
        <v>12521</v>
      </c>
    </row>
    <row r="20" spans="2:9" ht="22.5" customHeight="1">
      <c r="B20" s="58" t="s">
        <v>22</v>
      </c>
      <c r="C20" s="58">
        <f aca="true" t="shared" si="12" ref="C20:H21">+C95</f>
        <v>41</v>
      </c>
      <c r="D20" s="59">
        <f t="shared" si="12"/>
        <v>1</v>
      </c>
      <c r="E20" s="59">
        <f t="shared" si="12"/>
        <v>7</v>
      </c>
      <c r="F20" s="59">
        <f t="shared" si="12"/>
        <v>25</v>
      </c>
      <c r="G20" s="59">
        <f t="shared" si="12"/>
        <v>55</v>
      </c>
      <c r="H20" s="60">
        <f t="shared" si="12"/>
        <v>35</v>
      </c>
      <c r="I20" s="61">
        <f t="shared" si="2"/>
        <v>164</v>
      </c>
    </row>
    <row r="21" spans="2:9" ht="22.5" customHeight="1">
      <c r="B21" s="58" t="s">
        <v>23</v>
      </c>
      <c r="C21" s="58">
        <f t="shared" si="12"/>
        <v>892</v>
      </c>
      <c r="D21" s="59">
        <f t="shared" si="12"/>
        <v>3938</v>
      </c>
      <c r="E21" s="59">
        <f t="shared" si="12"/>
        <v>104</v>
      </c>
      <c r="F21" s="59">
        <f t="shared" si="12"/>
        <v>155</v>
      </c>
      <c r="G21" s="59">
        <f t="shared" si="12"/>
        <v>123</v>
      </c>
      <c r="H21" s="60">
        <f t="shared" si="12"/>
        <v>677</v>
      </c>
      <c r="I21" s="61">
        <f t="shared" si="2"/>
        <v>5889</v>
      </c>
    </row>
    <row r="22" spans="2:9" ht="22.5" customHeight="1">
      <c r="B22" s="58" t="s">
        <v>24</v>
      </c>
      <c r="C22" s="58">
        <f aca="true" t="shared" si="13" ref="C22:H27">+C97</f>
        <v>1202</v>
      </c>
      <c r="D22" s="59">
        <f t="shared" si="13"/>
        <v>8259</v>
      </c>
      <c r="E22" s="59">
        <f t="shared" si="13"/>
        <v>392</v>
      </c>
      <c r="F22" s="59">
        <f t="shared" si="13"/>
        <v>330</v>
      </c>
      <c r="G22" s="59">
        <f t="shared" si="13"/>
        <v>333</v>
      </c>
      <c r="H22" s="60">
        <f t="shared" si="13"/>
        <v>1144</v>
      </c>
      <c r="I22" s="61">
        <f t="shared" si="2"/>
        <v>11660</v>
      </c>
    </row>
    <row r="23" spans="2:9" ht="22.5" customHeight="1">
      <c r="B23" s="58" t="s">
        <v>25</v>
      </c>
      <c r="C23" s="58">
        <f t="shared" si="13"/>
        <v>939</v>
      </c>
      <c r="D23" s="59">
        <f t="shared" si="13"/>
        <v>435</v>
      </c>
      <c r="E23" s="59">
        <f t="shared" si="13"/>
        <v>369</v>
      </c>
      <c r="F23" s="59">
        <f t="shared" si="13"/>
        <v>155</v>
      </c>
      <c r="G23" s="59">
        <f t="shared" si="13"/>
        <v>228</v>
      </c>
      <c r="H23" s="60">
        <f t="shared" si="13"/>
        <v>164</v>
      </c>
      <c r="I23" s="61">
        <f t="shared" si="2"/>
        <v>2290</v>
      </c>
    </row>
    <row r="24" spans="2:9" ht="22.5" customHeight="1">
      <c r="B24" s="58" t="s">
        <v>26</v>
      </c>
      <c r="C24" s="58">
        <f t="shared" si="13"/>
        <v>319</v>
      </c>
      <c r="D24" s="59">
        <f t="shared" si="13"/>
        <v>2821</v>
      </c>
      <c r="E24" s="59">
        <f t="shared" si="13"/>
        <v>34</v>
      </c>
      <c r="F24" s="59">
        <f t="shared" si="13"/>
        <v>104</v>
      </c>
      <c r="G24" s="59">
        <f t="shared" si="13"/>
        <v>77</v>
      </c>
      <c r="H24" s="60">
        <f t="shared" si="13"/>
        <v>548</v>
      </c>
      <c r="I24" s="61">
        <f t="shared" si="2"/>
        <v>3903</v>
      </c>
    </row>
    <row r="25" spans="2:9" ht="22.5" customHeight="1">
      <c r="B25" s="58" t="s">
        <v>27</v>
      </c>
      <c r="C25" s="58">
        <f t="shared" si="13"/>
        <v>533</v>
      </c>
      <c r="D25" s="59">
        <f t="shared" si="13"/>
        <v>11216</v>
      </c>
      <c r="E25" s="59">
        <f t="shared" si="13"/>
        <v>237</v>
      </c>
      <c r="F25" s="59">
        <f t="shared" si="13"/>
        <v>229</v>
      </c>
      <c r="G25" s="59">
        <f t="shared" si="13"/>
        <v>107</v>
      </c>
      <c r="H25" s="60">
        <f t="shared" si="13"/>
        <v>715</v>
      </c>
      <c r="I25" s="61">
        <f t="shared" si="2"/>
        <v>13037</v>
      </c>
    </row>
    <row r="26" spans="2:9" ht="22.5" customHeight="1">
      <c r="B26" s="58" t="s">
        <v>28</v>
      </c>
      <c r="C26" s="58">
        <f t="shared" si="13"/>
        <v>173</v>
      </c>
      <c r="D26" s="59">
        <f t="shared" si="13"/>
        <v>7</v>
      </c>
      <c r="E26" s="59">
        <f t="shared" si="13"/>
        <v>62</v>
      </c>
      <c r="F26" s="59">
        <f t="shared" si="13"/>
        <v>36</v>
      </c>
      <c r="G26" s="59">
        <f t="shared" si="13"/>
        <v>40</v>
      </c>
      <c r="H26" s="60">
        <f t="shared" si="13"/>
        <v>107</v>
      </c>
      <c r="I26" s="61">
        <f t="shared" si="2"/>
        <v>425</v>
      </c>
    </row>
    <row r="27" spans="2:9" ht="22.5" customHeight="1" thickBot="1">
      <c r="B27" s="45" t="s">
        <v>29</v>
      </c>
      <c r="C27" s="45">
        <f t="shared" si="13"/>
        <v>273</v>
      </c>
      <c r="D27" s="46">
        <f t="shared" si="13"/>
        <v>27682</v>
      </c>
      <c r="E27" s="46">
        <f t="shared" si="13"/>
        <v>461</v>
      </c>
      <c r="F27" s="46">
        <f t="shared" si="13"/>
        <v>339</v>
      </c>
      <c r="G27" s="46">
        <f t="shared" si="13"/>
        <v>62</v>
      </c>
      <c r="H27" s="47">
        <f t="shared" si="13"/>
        <v>295</v>
      </c>
      <c r="I27" s="48">
        <f t="shared" si="2"/>
        <v>29112</v>
      </c>
    </row>
    <row r="28" spans="2:9" ht="22.5" customHeight="1" thickBot="1">
      <c r="B28" s="62" t="s">
        <v>78</v>
      </c>
      <c r="C28" s="63">
        <f aca="true" t="shared" si="14" ref="C28:I28">+SUM(C19:C27)</f>
        <v>7420</v>
      </c>
      <c r="D28" s="64">
        <f t="shared" si="14"/>
        <v>60467</v>
      </c>
      <c r="E28" s="64">
        <f t="shared" si="14"/>
        <v>2125</v>
      </c>
      <c r="F28" s="64">
        <f t="shared" si="14"/>
        <v>1978</v>
      </c>
      <c r="G28" s="64">
        <f t="shared" si="14"/>
        <v>1793</v>
      </c>
      <c r="H28" s="65">
        <f t="shared" si="14"/>
        <v>5218</v>
      </c>
      <c r="I28" s="66">
        <f t="shared" si="14"/>
        <v>79001</v>
      </c>
    </row>
    <row r="29" spans="2:9" ht="22.5" customHeight="1">
      <c r="B29" s="54" t="s">
        <v>31</v>
      </c>
      <c r="C29" s="54">
        <f aca="true" t="shared" si="15" ref="C29:H30">+C104</f>
        <v>347</v>
      </c>
      <c r="D29" s="55">
        <f t="shared" si="15"/>
        <v>11896</v>
      </c>
      <c r="E29" s="55">
        <f t="shared" si="15"/>
        <v>214</v>
      </c>
      <c r="F29" s="55">
        <f t="shared" si="15"/>
        <v>204</v>
      </c>
      <c r="G29" s="55">
        <f t="shared" si="15"/>
        <v>76</v>
      </c>
      <c r="H29" s="56">
        <f t="shared" si="15"/>
        <v>684</v>
      </c>
      <c r="I29" s="57">
        <f t="shared" si="2"/>
        <v>13421</v>
      </c>
    </row>
    <row r="30" spans="2:9" ht="22.5" customHeight="1">
      <c r="B30" s="58" t="s">
        <v>32</v>
      </c>
      <c r="C30" s="58">
        <f t="shared" si="15"/>
        <v>529</v>
      </c>
      <c r="D30" s="59">
        <f t="shared" si="15"/>
        <v>27656</v>
      </c>
      <c r="E30" s="59">
        <f t="shared" si="15"/>
        <v>487</v>
      </c>
      <c r="F30" s="59">
        <f t="shared" si="15"/>
        <v>590</v>
      </c>
      <c r="G30" s="59">
        <f t="shared" si="15"/>
        <v>134</v>
      </c>
      <c r="H30" s="60">
        <f t="shared" si="15"/>
        <v>2098</v>
      </c>
      <c r="I30" s="61">
        <f t="shared" si="2"/>
        <v>31494</v>
      </c>
    </row>
    <row r="31" spans="2:9" ht="22.5" customHeight="1">
      <c r="B31" s="58" t="s">
        <v>36</v>
      </c>
      <c r="C31" s="58">
        <f aca="true" t="shared" si="16" ref="C31:H31">+C109</f>
        <v>625</v>
      </c>
      <c r="D31" s="59">
        <f t="shared" si="16"/>
        <v>18146</v>
      </c>
      <c r="E31" s="59">
        <f t="shared" si="16"/>
        <v>794</v>
      </c>
      <c r="F31" s="59">
        <f t="shared" si="16"/>
        <v>330</v>
      </c>
      <c r="G31" s="59">
        <f t="shared" si="16"/>
        <v>99</v>
      </c>
      <c r="H31" s="60">
        <f t="shared" si="16"/>
        <v>1217</v>
      </c>
      <c r="I31" s="61">
        <f t="shared" si="2"/>
        <v>21211</v>
      </c>
    </row>
    <row r="32" spans="2:9" ht="22.5" customHeight="1">
      <c r="B32" s="58" t="s">
        <v>37</v>
      </c>
      <c r="C32" s="58">
        <f aca="true" t="shared" si="17" ref="C32:H33">+C110</f>
        <v>70</v>
      </c>
      <c r="D32" s="59">
        <f t="shared" si="17"/>
        <v>8827</v>
      </c>
      <c r="E32" s="59">
        <f t="shared" si="17"/>
        <v>179</v>
      </c>
      <c r="F32" s="59">
        <f t="shared" si="17"/>
        <v>116</v>
      </c>
      <c r="G32" s="59">
        <f t="shared" si="17"/>
        <v>20</v>
      </c>
      <c r="H32" s="60">
        <f t="shared" si="17"/>
        <v>316</v>
      </c>
      <c r="I32" s="61">
        <f t="shared" si="2"/>
        <v>9528</v>
      </c>
    </row>
    <row r="33" spans="2:9" ht="22.5" customHeight="1" thickBot="1">
      <c r="B33" s="45" t="s">
        <v>38</v>
      </c>
      <c r="C33" s="45">
        <f t="shared" si="17"/>
        <v>16</v>
      </c>
      <c r="D33" s="46">
        <f t="shared" si="17"/>
        <v>20018</v>
      </c>
      <c r="E33" s="46">
        <f t="shared" si="17"/>
        <v>420</v>
      </c>
      <c r="F33" s="46">
        <f t="shared" si="17"/>
        <v>284</v>
      </c>
      <c r="G33" s="46">
        <f t="shared" si="17"/>
        <v>22</v>
      </c>
      <c r="H33" s="47">
        <f t="shared" si="17"/>
        <v>110</v>
      </c>
      <c r="I33" s="48">
        <f t="shared" si="2"/>
        <v>20870</v>
      </c>
    </row>
    <row r="34" spans="2:9" ht="22.5" customHeight="1" thickBot="1">
      <c r="B34" s="62" t="s">
        <v>79</v>
      </c>
      <c r="C34" s="63">
        <f aca="true" t="shared" si="18" ref="C34:I34">+SUM(C29:C33)</f>
        <v>1587</v>
      </c>
      <c r="D34" s="64">
        <f t="shared" si="18"/>
        <v>86543</v>
      </c>
      <c r="E34" s="64">
        <f t="shared" si="18"/>
        <v>2094</v>
      </c>
      <c r="F34" s="64">
        <f t="shared" si="18"/>
        <v>1524</v>
      </c>
      <c r="G34" s="64">
        <f t="shared" si="18"/>
        <v>351</v>
      </c>
      <c r="H34" s="65">
        <f t="shared" si="18"/>
        <v>4425</v>
      </c>
      <c r="I34" s="66">
        <f t="shared" si="18"/>
        <v>96524</v>
      </c>
    </row>
    <row r="35" spans="2:9" ht="22.5" customHeight="1">
      <c r="B35" s="54" t="s">
        <v>4</v>
      </c>
      <c r="C35" s="54">
        <f aca="true" t="shared" si="19" ref="C35:H35">+C77</f>
        <v>1609</v>
      </c>
      <c r="D35" s="55">
        <f t="shared" si="19"/>
        <v>5504</v>
      </c>
      <c r="E35" s="55">
        <f t="shared" si="19"/>
        <v>314</v>
      </c>
      <c r="F35" s="55">
        <f t="shared" si="19"/>
        <v>1150</v>
      </c>
      <c r="G35" s="55">
        <f t="shared" si="19"/>
        <v>2756</v>
      </c>
      <c r="H35" s="56">
        <f t="shared" si="19"/>
        <v>3135</v>
      </c>
      <c r="I35" s="57">
        <f t="shared" si="2"/>
        <v>14468</v>
      </c>
    </row>
    <row r="36" spans="2:9" ht="22.5" customHeight="1">
      <c r="B36" s="58" t="s">
        <v>34</v>
      </c>
      <c r="C36" s="58">
        <f aca="true" t="shared" si="20" ref="C36:H37">+C107</f>
        <v>194</v>
      </c>
      <c r="D36" s="59">
        <f t="shared" si="20"/>
        <v>5213</v>
      </c>
      <c r="E36" s="59">
        <f t="shared" si="20"/>
        <v>146</v>
      </c>
      <c r="F36" s="59">
        <f t="shared" si="20"/>
        <v>123</v>
      </c>
      <c r="G36" s="59">
        <f t="shared" si="20"/>
        <v>22</v>
      </c>
      <c r="H36" s="60">
        <f t="shared" si="20"/>
        <v>308</v>
      </c>
      <c r="I36" s="61">
        <f t="shared" si="2"/>
        <v>6006</v>
      </c>
    </row>
    <row r="37" spans="2:9" ht="22.5" customHeight="1" thickBot="1">
      <c r="B37" s="45" t="s">
        <v>35</v>
      </c>
      <c r="C37" s="45">
        <f t="shared" si="20"/>
        <v>183</v>
      </c>
      <c r="D37" s="46">
        <f t="shared" si="20"/>
        <v>5391</v>
      </c>
      <c r="E37" s="46">
        <f t="shared" si="20"/>
        <v>59</v>
      </c>
      <c r="F37" s="46">
        <f t="shared" si="20"/>
        <v>115</v>
      </c>
      <c r="G37" s="46">
        <f t="shared" si="20"/>
        <v>15</v>
      </c>
      <c r="H37" s="47">
        <f t="shared" si="20"/>
        <v>159</v>
      </c>
      <c r="I37" s="48">
        <f t="shared" si="2"/>
        <v>5922</v>
      </c>
    </row>
    <row r="38" spans="2:9" ht="22.5" customHeight="1" thickBot="1">
      <c r="B38" s="62" t="s">
        <v>80</v>
      </c>
      <c r="C38" s="63">
        <f aca="true" t="shared" si="21" ref="C38:I38">+SUM(C35:C37)</f>
        <v>1986</v>
      </c>
      <c r="D38" s="64">
        <f t="shared" si="21"/>
        <v>16108</v>
      </c>
      <c r="E38" s="64">
        <f t="shared" si="21"/>
        <v>519</v>
      </c>
      <c r="F38" s="64">
        <f t="shared" si="21"/>
        <v>1388</v>
      </c>
      <c r="G38" s="64">
        <f t="shared" si="21"/>
        <v>2793</v>
      </c>
      <c r="H38" s="65">
        <f t="shared" si="21"/>
        <v>3602</v>
      </c>
      <c r="I38" s="66">
        <f t="shared" si="21"/>
        <v>26396</v>
      </c>
    </row>
    <row r="39" spans="2:9" ht="22.5" customHeight="1">
      <c r="B39" s="54" t="s">
        <v>8</v>
      </c>
      <c r="C39" s="54">
        <f aca="true" t="shared" si="22" ref="C39:H39">+C81</f>
        <v>1828</v>
      </c>
      <c r="D39" s="55">
        <f t="shared" si="22"/>
        <v>5123</v>
      </c>
      <c r="E39" s="55">
        <f t="shared" si="22"/>
        <v>270</v>
      </c>
      <c r="F39" s="55">
        <f t="shared" si="22"/>
        <v>428</v>
      </c>
      <c r="G39" s="55">
        <f t="shared" si="22"/>
        <v>407</v>
      </c>
      <c r="H39" s="56">
        <f t="shared" si="22"/>
        <v>1102</v>
      </c>
      <c r="I39" s="57">
        <f t="shared" si="2"/>
        <v>9158</v>
      </c>
    </row>
    <row r="40" spans="2:9" ht="22.5" customHeight="1">
      <c r="B40" s="58" t="s">
        <v>40</v>
      </c>
      <c r="C40" s="58">
        <f aca="true" t="shared" si="23" ref="C40:H41">+C113</f>
        <v>612</v>
      </c>
      <c r="D40" s="59">
        <f t="shared" si="23"/>
        <v>7627</v>
      </c>
      <c r="E40" s="59">
        <f t="shared" si="23"/>
        <v>285</v>
      </c>
      <c r="F40" s="59">
        <f t="shared" si="23"/>
        <v>225</v>
      </c>
      <c r="G40" s="59">
        <f t="shared" si="23"/>
        <v>291</v>
      </c>
      <c r="H40" s="60">
        <f t="shared" si="23"/>
        <v>1018</v>
      </c>
      <c r="I40" s="61">
        <f t="shared" si="2"/>
        <v>10058</v>
      </c>
    </row>
    <row r="41" spans="2:9" ht="22.5" customHeight="1">
      <c r="B41" s="58" t="s">
        <v>41</v>
      </c>
      <c r="C41" s="58">
        <f t="shared" si="23"/>
        <v>287</v>
      </c>
      <c r="D41" s="59">
        <f t="shared" si="23"/>
        <v>13414</v>
      </c>
      <c r="E41" s="59">
        <f t="shared" si="23"/>
        <v>95</v>
      </c>
      <c r="F41" s="59">
        <f t="shared" si="23"/>
        <v>180</v>
      </c>
      <c r="G41" s="59">
        <f t="shared" si="23"/>
        <v>68</v>
      </c>
      <c r="H41" s="60">
        <f t="shared" si="23"/>
        <v>224</v>
      </c>
      <c r="I41" s="61">
        <f t="shared" si="2"/>
        <v>14268</v>
      </c>
    </row>
    <row r="42" spans="2:9" ht="22.5" customHeight="1">
      <c r="B42" s="58" t="s">
        <v>42</v>
      </c>
      <c r="C42" s="58">
        <f aca="true" t="shared" si="24" ref="C42:H44">+C115</f>
        <v>1212</v>
      </c>
      <c r="D42" s="59">
        <f t="shared" si="24"/>
        <v>1673</v>
      </c>
      <c r="E42" s="59">
        <f t="shared" si="24"/>
        <v>341</v>
      </c>
      <c r="F42" s="59">
        <f t="shared" si="24"/>
        <v>235</v>
      </c>
      <c r="G42" s="59">
        <f t="shared" si="24"/>
        <v>278</v>
      </c>
      <c r="H42" s="60">
        <f t="shared" si="24"/>
        <v>755</v>
      </c>
      <c r="I42" s="61">
        <f t="shared" si="2"/>
        <v>4494</v>
      </c>
    </row>
    <row r="43" spans="2:9" ht="22.5" customHeight="1">
      <c r="B43" s="58" t="s">
        <v>43</v>
      </c>
      <c r="C43" s="58">
        <f t="shared" si="24"/>
        <v>221</v>
      </c>
      <c r="D43" s="59">
        <f t="shared" si="24"/>
        <v>6904</v>
      </c>
      <c r="E43" s="59">
        <f t="shared" si="24"/>
        <v>237</v>
      </c>
      <c r="F43" s="59">
        <f t="shared" si="24"/>
        <v>211</v>
      </c>
      <c r="G43" s="59">
        <f t="shared" si="24"/>
        <v>54</v>
      </c>
      <c r="H43" s="60">
        <f t="shared" si="24"/>
        <v>785</v>
      </c>
      <c r="I43" s="61">
        <f t="shared" si="2"/>
        <v>8412</v>
      </c>
    </row>
    <row r="44" spans="2:9" ht="22.5" customHeight="1">
      <c r="B44" s="58" t="s">
        <v>44</v>
      </c>
      <c r="C44" s="58">
        <f t="shared" si="24"/>
        <v>356</v>
      </c>
      <c r="D44" s="59">
        <f t="shared" si="24"/>
        <v>14498</v>
      </c>
      <c r="E44" s="59">
        <f t="shared" si="24"/>
        <v>87</v>
      </c>
      <c r="F44" s="59">
        <f t="shared" si="24"/>
        <v>200</v>
      </c>
      <c r="G44" s="59">
        <f t="shared" si="24"/>
        <v>67</v>
      </c>
      <c r="H44" s="60">
        <f t="shared" si="24"/>
        <v>935</v>
      </c>
      <c r="I44" s="61">
        <f t="shared" si="2"/>
        <v>16143</v>
      </c>
    </row>
    <row r="45" spans="2:9" ht="22.5" customHeight="1">
      <c r="B45" s="58" t="s">
        <v>47</v>
      </c>
      <c r="C45" s="58">
        <f aca="true" t="shared" si="25" ref="C45:H46">+C120</f>
        <v>1205</v>
      </c>
      <c r="D45" s="59">
        <f t="shared" si="25"/>
        <v>7184</v>
      </c>
      <c r="E45" s="59">
        <f t="shared" si="25"/>
        <v>184</v>
      </c>
      <c r="F45" s="59">
        <f t="shared" si="25"/>
        <v>284</v>
      </c>
      <c r="G45" s="59">
        <f t="shared" si="25"/>
        <v>225</v>
      </c>
      <c r="H45" s="60">
        <f t="shared" si="25"/>
        <v>1039</v>
      </c>
      <c r="I45" s="61">
        <f t="shared" si="2"/>
        <v>10121</v>
      </c>
    </row>
    <row r="46" spans="2:9" ht="22.5" customHeight="1">
      <c r="B46" s="58" t="s">
        <v>48</v>
      </c>
      <c r="C46" s="58">
        <f t="shared" si="25"/>
        <v>477</v>
      </c>
      <c r="D46" s="59">
        <f t="shared" si="25"/>
        <v>9410</v>
      </c>
      <c r="E46" s="59">
        <f t="shared" si="25"/>
        <v>354</v>
      </c>
      <c r="F46" s="59">
        <f t="shared" si="25"/>
        <v>224</v>
      </c>
      <c r="G46" s="59">
        <f t="shared" si="25"/>
        <v>115</v>
      </c>
      <c r="H46" s="60">
        <f t="shared" si="25"/>
        <v>578</v>
      </c>
      <c r="I46" s="61">
        <f t="shared" si="2"/>
        <v>11158</v>
      </c>
    </row>
    <row r="47" spans="2:9" ht="22.5" customHeight="1">
      <c r="B47" s="58" t="s">
        <v>54</v>
      </c>
      <c r="C47" s="58">
        <f aca="true" t="shared" si="26" ref="C47:H48">+C127</f>
        <v>271</v>
      </c>
      <c r="D47" s="59">
        <f t="shared" si="26"/>
        <v>9307</v>
      </c>
      <c r="E47" s="59">
        <f t="shared" si="26"/>
        <v>187</v>
      </c>
      <c r="F47" s="59">
        <f t="shared" si="26"/>
        <v>179</v>
      </c>
      <c r="G47" s="59">
        <f t="shared" si="26"/>
        <v>38</v>
      </c>
      <c r="H47" s="60">
        <f t="shared" si="26"/>
        <v>634</v>
      </c>
      <c r="I47" s="61">
        <f t="shared" si="2"/>
        <v>10616</v>
      </c>
    </row>
    <row r="48" spans="2:9" ht="22.5" customHeight="1" thickBot="1">
      <c r="B48" s="45" t="s">
        <v>55</v>
      </c>
      <c r="C48" s="45">
        <f t="shared" si="26"/>
        <v>414</v>
      </c>
      <c r="D48" s="46">
        <f t="shared" si="26"/>
        <v>2986</v>
      </c>
      <c r="E48" s="46">
        <f t="shared" si="26"/>
        <v>190</v>
      </c>
      <c r="F48" s="46">
        <f t="shared" si="26"/>
        <v>126</v>
      </c>
      <c r="G48" s="46">
        <f t="shared" si="26"/>
        <v>100</v>
      </c>
      <c r="H48" s="47">
        <f t="shared" si="26"/>
        <v>672</v>
      </c>
      <c r="I48" s="48">
        <f t="shared" si="2"/>
        <v>4488</v>
      </c>
    </row>
    <row r="49" spans="2:9" ht="22.5" customHeight="1" thickBot="1">
      <c r="B49" s="62" t="s">
        <v>81</v>
      </c>
      <c r="C49" s="63">
        <f aca="true" t="shared" si="27" ref="C49:I49">+SUM(C39:C48)</f>
        <v>6883</v>
      </c>
      <c r="D49" s="64">
        <f t="shared" si="27"/>
        <v>78126</v>
      </c>
      <c r="E49" s="64">
        <f t="shared" si="27"/>
        <v>2230</v>
      </c>
      <c r="F49" s="64">
        <f t="shared" si="27"/>
        <v>2292</v>
      </c>
      <c r="G49" s="64">
        <f t="shared" si="27"/>
        <v>1643</v>
      </c>
      <c r="H49" s="65">
        <f t="shared" si="27"/>
        <v>7742</v>
      </c>
      <c r="I49" s="66">
        <f t="shared" si="27"/>
        <v>98916</v>
      </c>
    </row>
    <row r="50" spans="2:9" ht="22.5" customHeight="1">
      <c r="B50" s="54" t="s">
        <v>9</v>
      </c>
      <c r="C50" s="54">
        <f aca="true" t="shared" si="28" ref="C50:H50">+C82</f>
        <v>1061</v>
      </c>
      <c r="D50" s="55">
        <f t="shared" si="28"/>
        <v>9989</v>
      </c>
      <c r="E50" s="55">
        <f t="shared" si="28"/>
        <v>148</v>
      </c>
      <c r="F50" s="55">
        <f t="shared" si="28"/>
        <v>359</v>
      </c>
      <c r="G50" s="55">
        <f t="shared" si="28"/>
        <v>401</v>
      </c>
      <c r="H50" s="56">
        <f t="shared" si="28"/>
        <v>1586</v>
      </c>
      <c r="I50" s="57">
        <f t="shared" si="2"/>
        <v>13544</v>
      </c>
    </row>
    <row r="51" spans="2:9" ht="22.5" customHeight="1">
      <c r="B51" s="58" t="s">
        <v>46</v>
      </c>
      <c r="C51" s="58">
        <f aca="true" t="shared" si="29" ref="C51:H51">+C119</f>
        <v>337</v>
      </c>
      <c r="D51" s="59">
        <f t="shared" si="29"/>
        <v>8190</v>
      </c>
      <c r="E51" s="59">
        <f t="shared" si="29"/>
        <v>36</v>
      </c>
      <c r="F51" s="59">
        <f t="shared" si="29"/>
        <v>206</v>
      </c>
      <c r="G51" s="59">
        <f t="shared" si="29"/>
        <v>87</v>
      </c>
      <c r="H51" s="60">
        <f t="shared" si="29"/>
        <v>419</v>
      </c>
      <c r="I51" s="61">
        <f t="shared" si="2"/>
        <v>9275</v>
      </c>
    </row>
    <row r="52" spans="2:9" ht="22.5" customHeight="1" thickBot="1">
      <c r="B52" s="45" t="s">
        <v>53</v>
      </c>
      <c r="C52" s="45">
        <f aca="true" t="shared" si="30" ref="C52:H52">+C126</f>
        <v>281</v>
      </c>
      <c r="D52" s="46">
        <f t="shared" si="30"/>
        <v>5716</v>
      </c>
      <c r="E52" s="46">
        <f t="shared" si="30"/>
        <v>57</v>
      </c>
      <c r="F52" s="46">
        <f t="shared" si="30"/>
        <v>146</v>
      </c>
      <c r="G52" s="46">
        <f t="shared" si="30"/>
        <v>54</v>
      </c>
      <c r="H52" s="47">
        <f t="shared" si="30"/>
        <v>421</v>
      </c>
      <c r="I52" s="48">
        <f t="shared" si="2"/>
        <v>6675</v>
      </c>
    </row>
    <row r="53" spans="2:9" ht="22.5" customHeight="1" thickBot="1">
      <c r="B53" s="62" t="s">
        <v>82</v>
      </c>
      <c r="C53" s="63">
        <f aca="true" t="shared" si="31" ref="C53:I53">+SUM(C50:C52)</f>
        <v>1679</v>
      </c>
      <c r="D53" s="64">
        <f t="shared" si="31"/>
        <v>23895</v>
      </c>
      <c r="E53" s="64">
        <f t="shared" si="31"/>
        <v>241</v>
      </c>
      <c r="F53" s="64">
        <f t="shared" si="31"/>
        <v>711</v>
      </c>
      <c r="G53" s="64">
        <f t="shared" si="31"/>
        <v>542</v>
      </c>
      <c r="H53" s="65">
        <f t="shared" si="31"/>
        <v>2426</v>
      </c>
      <c r="I53" s="66">
        <f t="shared" si="31"/>
        <v>29494</v>
      </c>
    </row>
    <row r="54" spans="2:9" ht="22.5" customHeight="1">
      <c r="B54" s="54" t="s">
        <v>10</v>
      </c>
      <c r="C54" s="54">
        <f aca="true" t="shared" si="32" ref="C54:H54">+C83</f>
        <v>2205</v>
      </c>
      <c r="D54" s="55">
        <f t="shared" si="32"/>
        <v>31045</v>
      </c>
      <c r="E54" s="55">
        <f t="shared" si="32"/>
        <v>1286</v>
      </c>
      <c r="F54" s="55">
        <f t="shared" si="32"/>
        <v>779</v>
      </c>
      <c r="G54" s="55">
        <f t="shared" si="32"/>
        <v>502</v>
      </c>
      <c r="H54" s="56">
        <f t="shared" si="32"/>
        <v>2649</v>
      </c>
      <c r="I54" s="57">
        <f t="shared" si="2"/>
        <v>38466</v>
      </c>
    </row>
    <row r="55" spans="2:9" ht="22.5" customHeight="1">
      <c r="B55" s="58" t="s">
        <v>49</v>
      </c>
      <c r="C55" s="58">
        <f aca="true" t="shared" si="33" ref="C55:H56">+C122</f>
        <v>2466</v>
      </c>
      <c r="D55" s="59">
        <f t="shared" si="33"/>
        <v>22921</v>
      </c>
      <c r="E55" s="59">
        <f t="shared" si="33"/>
        <v>753</v>
      </c>
      <c r="F55" s="59">
        <f t="shared" si="33"/>
        <v>527</v>
      </c>
      <c r="G55" s="59">
        <f t="shared" si="33"/>
        <v>266</v>
      </c>
      <c r="H55" s="60">
        <f t="shared" si="33"/>
        <v>875</v>
      </c>
      <c r="I55" s="61">
        <f t="shared" si="2"/>
        <v>27808</v>
      </c>
    </row>
    <row r="56" spans="2:9" ht="22.5" customHeight="1">
      <c r="B56" s="58" t="s">
        <v>50</v>
      </c>
      <c r="C56" s="58">
        <f t="shared" si="33"/>
        <v>631</v>
      </c>
      <c r="D56" s="59">
        <f t="shared" si="33"/>
        <v>21379</v>
      </c>
      <c r="E56" s="59">
        <f t="shared" si="33"/>
        <v>401</v>
      </c>
      <c r="F56" s="59">
        <f t="shared" si="33"/>
        <v>410</v>
      </c>
      <c r="G56" s="59">
        <f t="shared" si="33"/>
        <v>92</v>
      </c>
      <c r="H56" s="60">
        <f t="shared" si="33"/>
        <v>738</v>
      </c>
      <c r="I56" s="61">
        <f t="shared" si="2"/>
        <v>23651</v>
      </c>
    </row>
    <row r="57" spans="2:9" ht="22.5" customHeight="1">
      <c r="B57" s="58" t="s">
        <v>51</v>
      </c>
      <c r="C57" s="58">
        <f aca="true" t="shared" si="34" ref="C57:H58">+C124</f>
        <v>310</v>
      </c>
      <c r="D57" s="59">
        <f t="shared" si="34"/>
        <v>9146</v>
      </c>
      <c r="E57" s="59">
        <f t="shared" si="34"/>
        <v>197</v>
      </c>
      <c r="F57" s="59">
        <f t="shared" si="34"/>
        <v>157</v>
      </c>
      <c r="G57" s="59">
        <f t="shared" si="34"/>
        <v>60</v>
      </c>
      <c r="H57" s="60">
        <f t="shared" si="34"/>
        <v>171</v>
      </c>
      <c r="I57" s="61">
        <f t="shared" si="2"/>
        <v>10041</v>
      </c>
    </row>
    <row r="58" spans="2:9" ht="22.5" customHeight="1">
      <c r="B58" s="58" t="s">
        <v>52</v>
      </c>
      <c r="C58" s="58">
        <f t="shared" si="34"/>
        <v>276</v>
      </c>
      <c r="D58" s="59">
        <f t="shared" si="34"/>
        <v>12043</v>
      </c>
      <c r="E58" s="59">
        <f t="shared" si="34"/>
        <v>110</v>
      </c>
      <c r="F58" s="59">
        <f t="shared" si="34"/>
        <v>256</v>
      </c>
      <c r="G58" s="59">
        <f t="shared" si="34"/>
        <v>47</v>
      </c>
      <c r="H58" s="60">
        <f t="shared" si="34"/>
        <v>415</v>
      </c>
      <c r="I58" s="61">
        <f t="shared" si="2"/>
        <v>13147</v>
      </c>
    </row>
    <row r="59" spans="2:9" ht="22.5" customHeight="1">
      <c r="B59" s="58" t="s">
        <v>57</v>
      </c>
      <c r="C59" s="58">
        <f aca="true" t="shared" si="35" ref="C59:H59">+C130</f>
        <v>254</v>
      </c>
      <c r="D59" s="59">
        <f t="shared" si="35"/>
        <v>6286</v>
      </c>
      <c r="E59" s="59">
        <f t="shared" si="35"/>
        <v>114</v>
      </c>
      <c r="F59" s="59">
        <f t="shared" si="35"/>
        <v>166</v>
      </c>
      <c r="G59" s="59">
        <f t="shared" si="35"/>
        <v>76</v>
      </c>
      <c r="H59" s="60">
        <f t="shared" si="35"/>
        <v>687</v>
      </c>
      <c r="I59" s="61">
        <f t="shared" si="2"/>
        <v>7583</v>
      </c>
    </row>
    <row r="60" spans="2:9" ht="22.5" customHeight="1">
      <c r="B60" s="58" t="s">
        <v>58</v>
      </c>
      <c r="C60" s="58">
        <f aca="true" t="shared" si="36" ref="C60:H61">+C131</f>
        <v>289</v>
      </c>
      <c r="D60" s="59">
        <f t="shared" si="36"/>
        <v>18259</v>
      </c>
      <c r="E60" s="59">
        <f t="shared" si="36"/>
        <v>739</v>
      </c>
      <c r="F60" s="59">
        <f t="shared" si="36"/>
        <v>273</v>
      </c>
      <c r="G60" s="59">
        <f t="shared" si="36"/>
        <v>71</v>
      </c>
      <c r="H60" s="60">
        <f t="shared" si="36"/>
        <v>301</v>
      </c>
      <c r="I60" s="61">
        <f t="shared" si="2"/>
        <v>19932</v>
      </c>
    </row>
    <row r="61" spans="2:9" ht="22.5" customHeight="1">
      <c r="B61" s="58" t="s">
        <v>59</v>
      </c>
      <c r="C61" s="58">
        <f t="shared" si="36"/>
        <v>825</v>
      </c>
      <c r="D61" s="59">
        <f t="shared" si="36"/>
        <v>8553</v>
      </c>
      <c r="E61" s="59">
        <f t="shared" si="36"/>
        <v>133</v>
      </c>
      <c r="F61" s="59">
        <f t="shared" si="36"/>
        <v>251</v>
      </c>
      <c r="G61" s="59">
        <f t="shared" si="36"/>
        <v>151</v>
      </c>
      <c r="H61" s="60">
        <f t="shared" si="36"/>
        <v>1339</v>
      </c>
      <c r="I61" s="61">
        <f t="shared" si="2"/>
        <v>11252</v>
      </c>
    </row>
    <row r="62" spans="2:9" ht="22.5" customHeight="1">
      <c r="B62" s="58" t="s">
        <v>61</v>
      </c>
      <c r="C62" s="58">
        <f aca="true" t="shared" si="37" ref="C62:H63">+C134</f>
        <v>353</v>
      </c>
      <c r="D62" s="59">
        <f t="shared" si="37"/>
        <v>14833</v>
      </c>
      <c r="E62" s="59">
        <f t="shared" si="37"/>
        <v>518</v>
      </c>
      <c r="F62" s="59">
        <f t="shared" si="37"/>
        <v>233</v>
      </c>
      <c r="G62" s="59">
        <f t="shared" si="37"/>
        <v>64</v>
      </c>
      <c r="H62" s="60">
        <f t="shared" si="37"/>
        <v>465</v>
      </c>
      <c r="I62" s="61">
        <f t="shared" si="2"/>
        <v>16466</v>
      </c>
    </row>
    <row r="63" spans="2:9" ht="22.5" customHeight="1" thickBot="1">
      <c r="B63" s="45" t="s">
        <v>62</v>
      </c>
      <c r="C63" s="45">
        <f t="shared" si="37"/>
        <v>468</v>
      </c>
      <c r="D63" s="46">
        <f t="shared" si="37"/>
        <v>22491</v>
      </c>
      <c r="E63" s="46">
        <f t="shared" si="37"/>
        <v>883</v>
      </c>
      <c r="F63" s="46">
        <f t="shared" si="37"/>
        <v>314</v>
      </c>
      <c r="G63" s="46">
        <f t="shared" si="37"/>
        <v>84</v>
      </c>
      <c r="H63" s="47">
        <f t="shared" si="37"/>
        <v>544</v>
      </c>
      <c r="I63" s="48">
        <f t="shared" si="2"/>
        <v>24784</v>
      </c>
    </row>
    <row r="64" spans="2:9" ht="22.5" customHeight="1" thickBot="1">
      <c r="B64" s="62" t="s">
        <v>83</v>
      </c>
      <c r="C64" s="63">
        <f aca="true" t="shared" si="38" ref="C64:I64">+SUM(C54:C63)</f>
        <v>8077</v>
      </c>
      <c r="D64" s="64">
        <f t="shared" si="38"/>
        <v>166956</v>
      </c>
      <c r="E64" s="64">
        <f t="shared" si="38"/>
        <v>5134</v>
      </c>
      <c r="F64" s="64">
        <f t="shared" si="38"/>
        <v>3366</v>
      </c>
      <c r="G64" s="64">
        <f t="shared" si="38"/>
        <v>1413</v>
      </c>
      <c r="H64" s="65">
        <f t="shared" si="38"/>
        <v>8184</v>
      </c>
      <c r="I64" s="66">
        <f t="shared" si="38"/>
        <v>193130</v>
      </c>
    </row>
    <row r="65" spans="2:9" ht="22.5" customHeight="1">
      <c r="B65" s="54" t="s">
        <v>11</v>
      </c>
      <c r="C65" s="54">
        <f aca="true" t="shared" si="39" ref="C65:H65">+C84</f>
        <v>1512</v>
      </c>
      <c r="D65" s="55">
        <f t="shared" si="39"/>
        <v>23958</v>
      </c>
      <c r="E65" s="55">
        <f t="shared" si="39"/>
        <v>556</v>
      </c>
      <c r="F65" s="55">
        <f t="shared" si="39"/>
        <v>597</v>
      </c>
      <c r="G65" s="55">
        <f t="shared" si="39"/>
        <v>435</v>
      </c>
      <c r="H65" s="56">
        <f t="shared" si="39"/>
        <v>1495</v>
      </c>
      <c r="I65" s="57">
        <f t="shared" si="2"/>
        <v>28553</v>
      </c>
    </row>
    <row r="66" spans="2:9" ht="22.5" customHeight="1" thickBot="1">
      <c r="B66" s="45" t="s">
        <v>63</v>
      </c>
      <c r="C66" s="45">
        <f aca="true" t="shared" si="40" ref="C66:H66">+C136</f>
        <v>471</v>
      </c>
      <c r="D66" s="46">
        <f t="shared" si="40"/>
        <v>7396</v>
      </c>
      <c r="E66" s="46">
        <f t="shared" si="40"/>
        <v>149</v>
      </c>
      <c r="F66" s="46">
        <f t="shared" si="40"/>
        <v>178</v>
      </c>
      <c r="G66" s="46">
        <f t="shared" si="40"/>
        <v>41</v>
      </c>
      <c r="H66" s="47">
        <f t="shared" si="40"/>
        <v>300</v>
      </c>
      <c r="I66" s="48">
        <f t="shared" si="2"/>
        <v>8535</v>
      </c>
    </row>
    <row r="67" spans="2:9" ht="22.5" customHeight="1" thickBot="1">
      <c r="B67" s="62" t="s">
        <v>84</v>
      </c>
      <c r="C67" s="63">
        <f aca="true" t="shared" si="41" ref="C67:I67">+SUM(C65:C66)</f>
        <v>1983</v>
      </c>
      <c r="D67" s="64">
        <f t="shared" si="41"/>
        <v>31354</v>
      </c>
      <c r="E67" s="64">
        <f t="shared" si="41"/>
        <v>705</v>
      </c>
      <c r="F67" s="64">
        <f t="shared" si="41"/>
        <v>775</v>
      </c>
      <c r="G67" s="64">
        <f t="shared" si="41"/>
        <v>476</v>
      </c>
      <c r="H67" s="65">
        <f t="shared" si="41"/>
        <v>1795</v>
      </c>
      <c r="I67" s="66">
        <f t="shared" si="41"/>
        <v>37088</v>
      </c>
    </row>
    <row r="68" spans="2:9" ht="22.5" customHeight="1">
      <c r="B68" s="54" t="s">
        <v>12</v>
      </c>
      <c r="C68" s="54">
        <f aca="true" t="shared" si="42" ref="C68:H68">+C85</f>
        <v>844</v>
      </c>
      <c r="D68" s="55">
        <f t="shared" si="42"/>
        <v>22753</v>
      </c>
      <c r="E68" s="55">
        <f t="shared" si="42"/>
        <v>306</v>
      </c>
      <c r="F68" s="55">
        <f t="shared" si="42"/>
        <v>503</v>
      </c>
      <c r="G68" s="55">
        <f t="shared" si="42"/>
        <v>271</v>
      </c>
      <c r="H68" s="56">
        <f t="shared" si="42"/>
        <v>2000</v>
      </c>
      <c r="I68" s="57">
        <f t="shared" si="2"/>
        <v>26677</v>
      </c>
    </row>
    <row r="69" spans="2:9" ht="22.5" customHeight="1" thickBot="1">
      <c r="B69" s="45" t="s">
        <v>60</v>
      </c>
      <c r="C69" s="45">
        <f aca="true" t="shared" si="43" ref="C69:H69">+C133</f>
        <v>737</v>
      </c>
      <c r="D69" s="46">
        <f t="shared" si="43"/>
        <v>8110</v>
      </c>
      <c r="E69" s="46">
        <f t="shared" si="43"/>
        <v>94</v>
      </c>
      <c r="F69" s="46">
        <f t="shared" si="43"/>
        <v>246</v>
      </c>
      <c r="G69" s="46">
        <f t="shared" si="43"/>
        <v>94</v>
      </c>
      <c r="H69" s="47">
        <f t="shared" si="43"/>
        <v>1022</v>
      </c>
      <c r="I69" s="48">
        <f t="shared" si="2"/>
        <v>10303</v>
      </c>
    </row>
    <row r="70" spans="2:9" ht="22.5" customHeight="1" thickBot="1">
      <c r="B70" s="62" t="s">
        <v>85</v>
      </c>
      <c r="C70" s="63">
        <f aca="true" t="shared" si="44" ref="C70:I70">+SUM(C68:C69)</f>
        <v>1581</v>
      </c>
      <c r="D70" s="64">
        <f t="shared" si="44"/>
        <v>30863</v>
      </c>
      <c r="E70" s="64">
        <f t="shared" si="44"/>
        <v>400</v>
      </c>
      <c r="F70" s="64">
        <f t="shared" si="44"/>
        <v>749</v>
      </c>
      <c r="G70" s="64">
        <f t="shared" si="44"/>
        <v>365</v>
      </c>
      <c r="H70" s="65">
        <f t="shared" si="44"/>
        <v>3022</v>
      </c>
      <c r="I70" s="66">
        <f t="shared" si="44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101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98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5" ref="C76:H76">+C86+C94+C103+C106+C112+C118+C129+C137</f>
        <v>34910</v>
      </c>
      <c r="D76" s="71">
        <f t="shared" si="45"/>
        <v>593881</v>
      </c>
      <c r="E76" s="71">
        <f t="shared" si="45"/>
        <v>15857</v>
      </c>
      <c r="F76" s="71">
        <f t="shared" si="45"/>
        <v>14530</v>
      </c>
      <c r="G76" s="71">
        <f t="shared" si="45"/>
        <v>10403</v>
      </c>
      <c r="H76" s="72">
        <f t="shared" si="45"/>
        <v>40832</v>
      </c>
      <c r="I76" s="40">
        <f>+SUM(C76:H76)</f>
        <v>710413</v>
      </c>
    </row>
    <row r="77" spans="2:9" ht="22.5" customHeight="1">
      <c r="B77" s="73" t="s">
        <v>4</v>
      </c>
      <c r="C77" s="74">
        <v>1609</v>
      </c>
      <c r="D77" s="75">
        <v>5504</v>
      </c>
      <c r="E77" s="75">
        <v>314</v>
      </c>
      <c r="F77" s="75">
        <v>1150</v>
      </c>
      <c r="G77" s="75">
        <v>2756</v>
      </c>
      <c r="H77" s="76">
        <v>3135</v>
      </c>
      <c r="I77" s="77">
        <f aca="true" t="shared" si="46" ref="I77:I137">+SUM(C77:H77)</f>
        <v>14468</v>
      </c>
    </row>
    <row r="78" spans="2:9" ht="22.5" customHeight="1">
      <c r="B78" s="73" t="s">
        <v>5</v>
      </c>
      <c r="C78" s="74">
        <v>903</v>
      </c>
      <c r="D78" s="75">
        <v>21582</v>
      </c>
      <c r="E78" s="75">
        <v>283</v>
      </c>
      <c r="F78" s="75">
        <v>322</v>
      </c>
      <c r="G78" s="75">
        <v>304</v>
      </c>
      <c r="H78" s="76">
        <v>1425</v>
      </c>
      <c r="I78" s="77">
        <f t="shared" si="46"/>
        <v>24819</v>
      </c>
    </row>
    <row r="79" spans="2:9" ht="22.5" customHeight="1">
      <c r="B79" s="73" t="s">
        <v>6</v>
      </c>
      <c r="C79" s="74">
        <v>1237</v>
      </c>
      <c r="D79" s="75">
        <v>27778</v>
      </c>
      <c r="E79" s="75">
        <v>714</v>
      </c>
      <c r="F79" s="75">
        <v>461</v>
      </c>
      <c r="G79" s="75">
        <v>333</v>
      </c>
      <c r="H79" s="76">
        <v>1211</v>
      </c>
      <c r="I79" s="77">
        <f t="shared" si="46"/>
        <v>31734</v>
      </c>
    </row>
    <row r="80" spans="2:9" ht="22.5" customHeight="1">
      <c r="B80" s="73" t="s">
        <v>7</v>
      </c>
      <c r="C80" s="74">
        <v>3048</v>
      </c>
      <c r="D80" s="75">
        <v>6108</v>
      </c>
      <c r="E80" s="75">
        <v>459</v>
      </c>
      <c r="F80" s="75">
        <v>605</v>
      </c>
      <c r="G80" s="75">
        <v>768</v>
      </c>
      <c r="H80" s="76">
        <v>1533</v>
      </c>
      <c r="I80" s="77">
        <f t="shared" si="46"/>
        <v>12521</v>
      </c>
    </row>
    <row r="81" spans="2:9" ht="22.5" customHeight="1">
      <c r="B81" s="73" t="s">
        <v>8</v>
      </c>
      <c r="C81" s="74">
        <v>1828</v>
      </c>
      <c r="D81" s="75">
        <v>5123</v>
      </c>
      <c r="E81" s="75">
        <v>270</v>
      </c>
      <c r="F81" s="75">
        <v>428</v>
      </c>
      <c r="G81" s="75">
        <v>407</v>
      </c>
      <c r="H81" s="76">
        <v>1102</v>
      </c>
      <c r="I81" s="77">
        <f t="shared" si="46"/>
        <v>9158</v>
      </c>
    </row>
    <row r="82" spans="2:9" ht="22.5" customHeight="1">
      <c r="B82" s="73" t="s">
        <v>9</v>
      </c>
      <c r="C82" s="74">
        <v>1061</v>
      </c>
      <c r="D82" s="75">
        <v>9989</v>
      </c>
      <c r="E82" s="75">
        <v>148</v>
      </c>
      <c r="F82" s="75">
        <v>359</v>
      </c>
      <c r="G82" s="75">
        <v>401</v>
      </c>
      <c r="H82" s="76">
        <v>1586</v>
      </c>
      <c r="I82" s="77">
        <f t="shared" si="46"/>
        <v>13544</v>
      </c>
    </row>
    <row r="83" spans="2:9" ht="22.5" customHeight="1">
      <c r="B83" s="73" t="s">
        <v>10</v>
      </c>
      <c r="C83" s="74">
        <v>2205</v>
      </c>
      <c r="D83" s="75">
        <v>31045</v>
      </c>
      <c r="E83" s="75">
        <v>1286</v>
      </c>
      <c r="F83" s="75">
        <v>779</v>
      </c>
      <c r="G83" s="75">
        <v>502</v>
      </c>
      <c r="H83" s="76">
        <v>2649</v>
      </c>
      <c r="I83" s="77">
        <f t="shared" si="46"/>
        <v>38466</v>
      </c>
    </row>
    <row r="84" spans="2:9" ht="22.5" customHeight="1">
      <c r="B84" s="73" t="s">
        <v>11</v>
      </c>
      <c r="C84" s="74">
        <v>1512</v>
      </c>
      <c r="D84" s="75">
        <v>23958</v>
      </c>
      <c r="E84" s="75">
        <v>556</v>
      </c>
      <c r="F84" s="75">
        <v>597</v>
      </c>
      <c r="G84" s="75">
        <v>435</v>
      </c>
      <c r="H84" s="76">
        <v>1495</v>
      </c>
      <c r="I84" s="77">
        <f t="shared" si="46"/>
        <v>28553</v>
      </c>
    </row>
    <row r="85" spans="2:9" ht="22.5" customHeight="1">
      <c r="B85" s="78" t="s">
        <v>12</v>
      </c>
      <c r="C85" s="79">
        <v>844</v>
      </c>
      <c r="D85" s="80">
        <v>22753</v>
      </c>
      <c r="E85" s="80">
        <v>306</v>
      </c>
      <c r="F85" s="80">
        <v>503</v>
      </c>
      <c r="G85" s="75">
        <v>271</v>
      </c>
      <c r="H85" s="81">
        <v>2000</v>
      </c>
      <c r="I85" s="82">
        <f t="shared" si="46"/>
        <v>26677</v>
      </c>
    </row>
    <row r="86" spans="2:9" ht="22.5" customHeight="1">
      <c r="B86" s="78" t="s">
        <v>13</v>
      </c>
      <c r="C86" s="79">
        <v>14247</v>
      </c>
      <c r="D86" s="80">
        <v>153840</v>
      </c>
      <c r="E86" s="80">
        <v>4336</v>
      </c>
      <c r="F86" s="80">
        <v>5204</v>
      </c>
      <c r="G86" s="83">
        <v>6177</v>
      </c>
      <c r="H86" s="81">
        <v>16136</v>
      </c>
      <c r="I86" s="82">
        <f t="shared" si="46"/>
        <v>199940</v>
      </c>
    </row>
    <row r="87" spans="2:9" ht="22.5" customHeight="1">
      <c r="B87" s="73" t="s">
        <v>14</v>
      </c>
      <c r="C87" s="74">
        <v>222</v>
      </c>
      <c r="D87" s="75">
        <v>6314</v>
      </c>
      <c r="E87" s="75">
        <v>132</v>
      </c>
      <c r="F87" s="75">
        <v>142</v>
      </c>
      <c r="G87" s="75">
        <v>68</v>
      </c>
      <c r="H87" s="76">
        <v>531</v>
      </c>
      <c r="I87" s="77">
        <f t="shared" si="46"/>
        <v>7409</v>
      </c>
    </row>
    <row r="88" spans="2:9" ht="22.5" customHeight="1">
      <c r="B88" s="73" t="s">
        <v>15</v>
      </c>
      <c r="C88" s="74">
        <v>201</v>
      </c>
      <c r="D88" s="75">
        <v>2191</v>
      </c>
      <c r="E88" s="75">
        <v>53</v>
      </c>
      <c r="F88" s="75">
        <v>76</v>
      </c>
      <c r="G88" s="75">
        <v>76</v>
      </c>
      <c r="H88" s="76">
        <v>233</v>
      </c>
      <c r="I88" s="77">
        <f t="shared" si="46"/>
        <v>2830</v>
      </c>
    </row>
    <row r="89" spans="2:9" ht="22.5" customHeight="1">
      <c r="B89" s="73" t="s">
        <v>16</v>
      </c>
      <c r="C89" s="74">
        <v>147</v>
      </c>
      <c r="D89" s="75">
        <v>309</v>
      </c>
      <c r="E89" s="75">
        <v>48</v>
      </c>
      <c r="F89" s="75">
        <v>42</v>
      </c>
      <c r="G89" s="75">
        <v>66</v>
      </c>
      <c r="H89" s="76">
        <v>44</v>
      </c>
      <c r="I89" s="77">
        <f t="shared" si="46"/>
        <v>656</v>
      </c>
    </row>
    <row r="90" spans="2:9" ht="22.5" customHeight="1">
      <c r="B90" s="73" t="s">
        <v>17</v>
      </c>
      <c r="C90" s="74">
        <v>327</v>
      </c>
      <c r="D90" s="75">
        <v>4182</v>
      </c>
      <c r="E90" s="75">
        <v>189</v>
      </c>
      <c r="F90" s="75">
        <v>110</v>
      </c>
      <c r="G90" s="75">
        <v>49</v>
      </c>
      <c r="H90" s="76">
        <v>446</v>
      </c>
      <c r="I90" s="77">
        <f t="shared" si="46"/>
        <v>5303</v>
      </c>
    </row>
    <row r="91" spans="2:9" ht="22.5" customHeight="1">
      <c r="B91" s="73" t="s">
        <v>18</v>
      </c>
      <c r="C91" s="74">
        <v>242</v>
      </c>
      <c r="D91" s="75">
        <v>18574</v>
      </c>
      <c r="E91" s="75">
        <v>499</v>
      </c>
      <c r="F91" s="75">
        <v>262</v>
      </c>
      <c r="G91" s="75">
        <v>35</v>
      </c>
      <c r="H91" s="76">
        <v>6</v>
      </c>
      <c r="I91" s="77">
        <f t="shared" si="46"/>
        <v>19618</v>
      </c>
    </row>
    <row r="92" spans="2:9" ht="22.5" customHeight="1">
      <c r="B92" s="73" t="s">
        <v>19</v>
      </c>
      <c r="C92" s="74">
        <v>65</v>
      </c>
      <c r="D92" s="75">
        <v>15829</v>
      </c>
      <c r="E92" s="75">
        <v>412</v>
      </c>
      <c r="F92" s="75">
        <v>214</v>
      </c>
      <c r="G92" s="75">
        <v>29</v>
      </c>
      <c r="H92" s="76">
        <v>3</v>
      </c>
      <c r="I92" s="77">
        <f t="shared" si="46"/>
        <v>16552</v>
      </c>
    </row>
    <row r="93" spans="2:9" ht="22.5" customHeight="1">
      <c r="B93" s="78" t="s">
        <v>20</v>
      </c>
      <c r="C93" s="79">
        <v>370</v>
      </c>
      <c r="D93" s="80">
        <v>2810</v>
      </c>
      <c r="E93" s="80">
        <v>79</v>
      </c>
      <c r="F93" s="80">
        <v>118</v>
      </c>
      <c r="G93" s="75">
        <v>67</v>
      </c>
      <c r="H93" s="81">
        <v>519</v>
      </c>
      <c r="I93" s="82">
        <f t="shared" si="46"/>
        <v>3963</v>
      </c>
    </row>
    <row r="94" spans="2:9" ht="22.5" customHeight="1">
      <c r="B94" s="78" t="s">
        <v>21</v>
      </c>
      <c r="C94" s="79">
        <v>1574</v>
      </c>
      <c r="D94" s="80">
        <v>50209</v>
      </c>
      <c r="E94" s="80">
        <v>1412</v>
      </c>
      <c r="F94" s="80">
        <v>964</v>
      </c>
      <c r="G94" s="83">
        <v>390</v>
      </c>
      <c r="H94" s="81">
        <v>1782</v>
      </c>
      <c r="I94" s="82">
        <f t="shared" si="46"/>
        <v>56331</v>
      </c>
    </row>
    <row r="95" spans="2:9" ht="22.5" customHeight="1">
      <c r="B95" s="73" t="s">
        <v>22</v>
      </c>
      <c r="C95" s="74">
        <v>41</v>
      </c>
      <c r="D95" s="75">
        <v>1</v>
      </c>
      <c r="E95" s="75">
        <v>7</v>
      </c>
      <c r="F95" s="75">
        <v>25</v>
      </c>
      <c r="G95" s="75">
        <v>55</v>
      </c>
      <c r="H95" s="76">
        <v>35</v>
      </c>
      <c r="I95" s="77">
        <f t="shared" si="46"/>
        <v>164</v>
      </c>
    </row>
    <row r="96" spans="2:9" ht="22.5" customHeight="1">
      <c r="B96" s="73" t="s">
        <v>23</v>
      </c>
      <c r="C96" s="74">
        <v>892</v>
      </c>
      <c r="D96" s="75">
        <v>3938</v>
      </c>
      <c r="E96" s="75">
        <v>104</v>
      </c>
      <c r="F96" s="75">
        <v>155</v>
      </c>
      <c r="G96" s="75">
        <v>123</v>
      </c>
      <c r="H96" s="76">
        <v>677</v>
      </c>
      <c r="I96" s="77">
        <f t="shared" si="46"/>
        <v>5889</v>
      </c>
    </row>
    <row r="97" spans="2:9" ht="22.5" customHeight="1">
      <c r="B97" s="73" t="s">
        <v>24</v>
      </c>
      <c r="C97" s="74">
        <v>1202</v>
      </c>
      <c r="D97" s="75">
        <v>8259</v>
      </c>
      <c r="E97" s="75">
        <v>392</v>
      </c>
      <c r="F97" s="75">
        <v>330</v>
      </c>
      <c r="G97" s="75">
        <v>333</v>
      </c>
      <c r="H97" s="76">
        <v>1144</v>
      </c>
      <c r="I97" s="77">
        <f t="shared" si="46"/>
        <v>11660</v>
      </c>
    </row>
    <row r="98" spans="2:9" ht="22.5" customHeight="1">
      <c r="B98" s="73" t="s">
        <v>25</v>
      </c>
      <c r="C98" s="74">
        <v>939</v>
      </c>
      <c r="D98" s="75">
        <v>435</v>
      </c>
      <c r="E98" s="75">
        <v>369</v>
      </c>
      <c r="F98" s="75">
        <v>155</v>
      </c>
      <c r="G98" s="75">
        <v>228</v>
      </c>
      <c r="H98" s="76">
        <v>164</v>
      </c>
      <c r="I98" s="77">
        <f t="shared" si="46"/>
        <v>2290</v>
      </c>
    </row>
    <row r="99" spans="2:9" ht="22.5" customHeight="1">
      <c r="B99" s="73" t="s">
        <v>26</v>
      </c>
      <c r="C99" s="74">
        <v>319</v>
      </c>
      <c r="D99" s="75">
        <v>2821</v>
      </c>
      <c r="E99" s="75">
        <v>34</v>
      </c>
      <c r="F99" s="75">
        <v>104</v>
      </c>
      <c r="G99" s="75">
        <v>77</v>
      </c>
      <c r="H99" s="76">
        <v>548</v>
      </c>
      <c r="I99" s="77">
        <f t="shared" si="46"/>
        <v>3903</v>
      </c>
    </row>
    <row r="100" spans="2:9" ht="22.5" customHeight="1">
      <c r="B100" s="73" t="s">
        <v>27</v>
      </c>
      <c r="C100" s="74">
        <v>533</v>
      </c>
      <c r="D100" s="75">
        <v>11216</v>
      </c>
      <c r="E100" s="75">
        <v>237</v>
      </c>
      <c r="F100" s="75">
        <v>229</v>
      </c>
      <c r="G100" s="75">
        <v>107</v>
      </c>
      <c r="H100" s="76">
        <v>715</v>
      </c>
      <c r="I100" s="77">
        <f t="shared" si="46"/>
        <v>13037</v>
      </c>
    </row>
    <row r="101" spans="2:9" ht="22.5" customHeight="1">
      <c r="B101" s="73" t="s">
        <v>28</v>
      </c>
      <c r="C101" s="74">
        <v>173</v>
      </c>
      <c r="D101" s="75">
        <v>7</v>
      </c>
      <c r="E101" s="75">
        <v>62</v>
      </c>
      <c r="F101" s="75">
        <v>36</v>
      </c>
      <c r="G101" s="75">
        <v>40</v>
      </c>
      <c r="H101" s="76">
        <v>107</v>
      </c>
      <c r="I101" s="77">
        <f t="shared" si="46"/>
        <v>425</v>
      </c>
    </row>
    <row r="102" spans="2:9" ht="22.5" customHeight="1">
      <c r="B102" s="78" t="s">
        <v>29</v>
      </c>
      <c r="C102" s="79">
        <v>273</v>
      </c>
      <c r="D102" s="80">
        <v>27682</v>
      </c>
      <c r="E102" s="80">
        <v>461</v>
      </c>
      <c r="F102" s="80">
        <v>339</v>
      </c>
      <c r="G102" s="75">
        <v>62</v>
      </c>
      <c r="H102" s="81">
        <v>295</v>
      </c>
      <c r="I102" s="82">
        <f t="shared" si="46"/>
        <v>29112</v>
      </c>
    </row>
    <row r="103" spans="2:9" ht="22.5" customHeight="1">
      <c r="B103" s="78" t="s">
        <v>30</v>
      </c>
      <c r="C103" s="79">
        <v>4372</v>
      </c>
      <c r="D103" s="80">
        <v>54359</v>
      </c>
      <c r="E103" s="80">
        <v>1666</v>
      </c>
      <c r="F103" s="80">
        <v>1373</v>
      </c>
      <c r="G103" s="83">
        <v>1025</v>
      </c>
      <c r="H103" s="81">
        <v>3685</v>
      </c>
      <c r="I103" s="82">
        <f t="shared" si="46"/>
        <v>66480</v>
      </c>
    </row>
    <row r="104" spans="2:9" ht="22.5" customHeight="1">
      <c r="B104" s="73" t="s">
        <v>31</v>
      </c>
      <c r="C104" s="74">
        <v>347</v>
      </c>
      <c r="D104" s="75">
        <v>11896</v>
      </c>
      <c r="E104" s="75">
        <v>214</v>
      </c>
      <c r="F104" s="75">
        <v>204</v>
      </c>
      <c r="G104" s="75">
        <v>76</v>
      </c>
      <c r="H104" s="76">
        <v>684</v>
      </c>
      <c r="I104" s="77">
        <f t="shared" si="46"/>
        <v>13421</v>
      </c>
    </row>
    <row r="105" spans="2:9" ht="22.5" customHeight="1">
      <c r="B105" s="78" t="s">
        <v>32</v>
      </c>
      <c r="C105" s="79">
        <v>529</v>
      </c>
      <c r="D105" s="80">
        <v>27656</v>
      </c>
      <c r="E105" s="80">
        <v>487</v>
      </c>
      <c r="F105" s="80">
        <v>590</v>
      </c>
      <c r="G105" s="75">
        <v>134</v>
      </c>
      <c r="H105" s="81">
        <v>2098</v>
      </c>
      <c r="I105" s="82">
        <f t="shared" si="46"/>
        <v>31494</v>
      </c>
    </row>
    <row r="106" spans="2:9" ht="22.5" customHeight="1">
      <c r="B106" s="78" t="s">
        <v>33</v>
      </c>
      <c r="C106" s="79">
        <v>876</v>
      </c>
      <c r="D106" s="80">
        <v>39552</v>
      </c>
      <c r="E106" s="80">
        <v>701</v>
      </c>
      <c r="F106" s="80">
        <v>794</v>
      </c>
      <c r="G106" s="83">
        <v>210</v>
      </c>
      <c r="H106" s="81">
        <v>2782</v>
      </c>
      <c r="I106" s="82">
        <f t="shared" si="46"/>
        <v>44915</v>
      </c>
    </row>
    <row r="107" spans="2:9" ht="22.5" customHeight="1">
      <c r="B107" s="73" t="s">
        <v>34</v>
      </c>
      <c r="C107" s="74">
        <v>194</v>
      </c>
      <c r="D107" s="75">
        <v>5213</v>
      </c>
      <c r="E107" s="75">
        <v>146</v>
      </c>
      <c r="F107" s="75">
        <v>123</v>
      </c>
      <c r="G107" s="75">
        <v>22</v>
      </c>
      <c r="H107" s="76">
        <v>308</v>
      </c>
      <c r="I107" s="77">
        <f t="shared" si="46"/>
        <v>6006</v>
      </c>
    </row>
    <row r="108" spans="2:9" ht="22.5" customHeight="1">
      <c r="B108" s="73" t="s">
        <v>35</v>
      </c>
      <c r="C108" s="74">
        <v>183</v>
      </c>
      <c r="D108" s="75">
        <v>5391</v>
      </c>
      <c r="E108" s="75">
        <v>59</v>
      </c>
      <c r="F108" s="75">
        <v>115</v>
      </c>
      <c r="G108" s="75">
        <v>15</v>
      </c>
      <c r="H108" s="76">
        <v>159</v>
      </c>
      <c r="I108" s="77">
        <f t="shared" si="46"/>
        <v>5922</v>
      </c>
    </row>
    <row r="109" spans="2:9" ht="22.5" customHeight="1">
      <c r="B109" s="73" t="s">
        <v>36</v>
      </c>
      <c r="C109" s="74">
        <v>625</v>
      </c>
      <c r="D109" s="75">
        <v>18146</v>
      </c>
      <c r="E109" s="75">
        <v>794</v>
      </c>
      <c r="F109" s="75">
        <v>330</v>
      </c>
      <c r="G109" s="75">
        <v>99</v>
      </c>
      <c r="H109" s="76">
        <v>1217</v>
      </c>
      <c r="I109" s="77">
        <f t="shared" si="46"/>
        <v>21211</v>
      </c>
    </row>
    <row r="110" spans="2:9" ht="22.5" customHeight="1">
      <c r="B110" s="73" t="s">
        <v>37</v>
      </c>
      <c r="C110" s="74">
        <v>70</v>
      </c>
      <c r="D110" s="75">
        <v>8827</v>
      </c>
      <c r="E110" s="75">
        <v>179</v>
      </c>
      <c r="F110" s="75">
        <v>116</v>
      </c>
      <c r="G110" s="75">
        <v>20</v>
      </c>
      <c r="H110" s="76">
        <v>316</v>
      </c>
      <c r="I110" s="77">
        <f t="shared" si="46"/>
        <v>9528</v>
      </c>
    </row>
    <row r="111" spans="2:9" ht="22.5" customHeight="1">
      <c r="B111" s="78" t="s">
        <v>38</v>
      </c>
      <c r="C111" s="79">
        <v>16</v>
      </c>
      <c r="D111" s="80">
        <v>20018</v>
      </c>
      <c r="E111" s="80">
        <v>420</v>
      </c>
      <c r="F111" s="80">
        <v>284</v>
      </c>
      <c r="G111" s="75">
        <v>22</v>
      </c>
      <c r="H111" s="81">
        <v>110</v>
      </c>
      <c r="I111" s="82">
        <f t="shared" si="46"/>
        <v>20870</v>
      </c>
    </row>
    <row r="112" spans="2:9" ht="22.5" customHeight="1">
      <c r="B112" s="78" t="s">
        <v>39</v>
      </c>
      <c r="C112" s="79">
        <v>1088</v>
      </c>
      <c r="D112" s="80">
        <v>57595</v>
      </c>
      <c r="E112" s="80">
        <v>1598</v>
      </c>
      <c r="F112" s="80">
        <v>968</v>
      </c>
      <c r="G112" s="83">
        <v>178</v>
      </c>
      <c r="H112" s="81">
        <v>2110</v>
      </c>
      <c r="I112" s="82">
        <f t="shared" si="46"/>
        <v>63537</v>
      </c>
    </row>
    <row r="113" spans="2:9" ht="22.5" customHeight="1">
      <c r="B113" s="73" t="s">
        <v>40</v>
      </c>
      <c r="C113" s="74">
        <v>612</v>
      </c>
      <c r="D113" s="75">
        <v>7627</v>
      </c>
      <c r="E113" s="75">
        <v>285</v>
      </c>
      <c r="F113" s="75">
        <v>225</v>
      </c>
      <c r="G113" s="75">
        <v>291</v>
      </c>
      <c r="H113" s="76">
        <v>1018</v>
      </c>
      <c r="I113" s="77">
        <f t="shared" si="46"/>
        <v>10058</v>
      </c>
    </row>
    <row r="114" spans="2:9" ht="22.5" customHeight="1">
      <c r="B114" s="73" t="s">
        <v>41</v>
      </c>
      <c r="C114" s="74">
        <v>287</v>
      </c>
      <c r="D114" s="75">
        <v>13414</v>
      </c>
      <c r="E114" s="75">
        <v>95</v>
      </c>
      <c r="F114" s="75">
        <v>180</v>
      </c>
      <c r="G114" s="75">
        <v>68</v>
      </c>
      <c r="H114" s="76">
        <v>224</v>
      </c>
      <c r="I114" s="77">
        <f t="shared" si="46"/>
        <v>14268</v>
      </c>
    </row>
    <row r="115" spans="2:9" ht="22.5" customHeight="1">
      <c r="B115" s="73" t="s">
        <v>42</v>
      </c>
      <c r="C115" s="74">
        <v>1212</v>
      </c>
      <c r="D115" s="75">
        <v>1673</v>
      </c>
      <c r="E115" s="75">
        <v>341</v>
      </c>
      <c r="F115" s="75">
        <v>235</v>
      </c>
      <c r="G115" s="75">
        <v>278</v>
      </c>
      <c r="H115" s="76">
        <v>755</v>
      </c>
      <c r="I115" s="77">
        <f t="shared" si="46"/>
        <v>4494</v>
      </c>
    </row>
    <row r="116" spans="2:9" ht="22.5" customHeight="1">
      <c r="B116" s="73" t="s">
        <v>43</v>
      </c>
      <c r="C116" s="74">
        <v>221</v>
      </c>
      <c r="D116" s="75">
        <v>6904</v>
      </c>
      <c r="E116" s="75">
        <v>237</v>
      </c>
      <c r="F116" s="75">
        <v>211</v>
      </c>
      <c r="G116" s="75">
        <v>54</v>
      </c>
      <c r="H116" s="76">
        <v>785</v>
      </c>
      <c r="I116" s="77">
        <f t="shared" si="46"/>
        <v>8412</v>
      </c>
    </row>
    <row r="117" spans="2:9" ht="22.5" customHeight="1">
      <c r="B117" s="78" t="s">
        <v>44</v>
      </c>
      <c r="C117" s="79">
        <v>356</v>
      </c>
      <c r="D117" s="80">
        <v>14498</v>
      </c>
      <c r="E117" s="80">
        <v>87</v>
      </c>
      <c r="F117" s="80">
        <v>200</v>
      </c>
      <c r="G117" s="75">
        <v>67</v>
      </c>
      <c r="H117" s="81">
        <v>935</v>
      </c>
      <c r="I117" s="82">
        <f t="shared" si="46"/>
        <v>16143</v>
      </c>
    </row>
    <row r="118" spans="2:9" ht="22.5" customHeight="1">
      <c r="B118" s="78" t="s">
        <v>45</v>
      </c>
      <c r="C118" s="79">
        <v>2688</v>
      </c>
      <c r="D118" s="80">
        <v>44116</v>
      </c>
      <c r="E118" s="80">
        <v>1045</v>
      </c>
      <c r="F118" s="80">
        <v>1051</v>
      </c>
      <c r="G118" s="83">
        <v>758</v>
      </c>
      <c r="H118" s="81">
        <v>3717</v>
      </c>
      <c r="I118" s="82">
        <f t="shared" si="46"/>
        <v>53375</v>
      </c>
    </row>
    <row r="119" spans="2:9" ht="22.5" customHeight="1">
      <c r="B119" s="73" t="s">
        <v>46</v>
      </c>
      <c r="C119" s="74">
        <v>337</v>
      </c>
      <c r="D119" s="75">
        <v>8190</v>
      </c>
      <c r="E119" s="75">
        <v>36</v>
      </c>
      <c r="F119" s="75">
        <v>206</v>
      </c>
      <c r="G119" s="75">
        <v>87</v>
      </c>
      <c r="H119" s="76">
        <v>419</v>
      </c>
      <c r="I119" s="77">
        <f t="shared" si="46"/>
        <v>9275</v>
      </c>
    </row>
    <row r="120" spans="2:9" ht="22.5" customHeight="1">
      <c r="B120" s="73" t="s">
        <v>47</v>
      </c>
      <c r="C120" s="74">
        <v>1205</v>
      </c>
      <c r="D120" s="75">
        <v>7184</v>
      </c>
      <c r="E120" s="75">
        <v>184</v>
      </c>
      <c r="F120" s="75">
        <v>284</v>
      </c>
      <c r="G120" s="75">
        <v>225</v>
      </c>
      <c r="H120" s="76">
        <v>1039</v>
      </c>
      <c r="I120" s="77">
        <f t="shared" si="46"/>
        <v>10121</v>
      </c>
    </row>
    <row r="121" spans="2:9" ht="22.5" customHeight="1">
      <c r="B121" s="73" t="s">
        <v>48</v>
      </c>
      <c r="C121" s="74">
        <v>477</v>
      </c>
      <c r="D121" s="75">
        <v>9410</v>
      </c>
      <c r="E121" s="75">
        <v>354</v>
      </c>
      <c r="F121" s="75">
        <v>224</v>
      </c>
      <c r="G121" s="75">
        <v>115</v>
      </c>
      <c r="H121" s="76">
        <v>578</v>
      </c>
      <c r="I121" s="77">
        <f t="shared" si="46"/>
        <v>11158</v>
      </c>
    </row>
    <row r="122" spans="2:9" ht="22.5" customHeight="1">
      <c r="B122" s="73" t="s">
        <v>49</v>
      </c>
      <c r="C122" s="74">
        <v>2466</v>
      </c>
      <c r="D122" s="75">
        <v>22921</v>
      </c>
      <c r="E122" s="75">
        <v>753</v>
      </c>
      <c r="F122" s="75">
        <v>527</v>
      </c>
      <c r="G122" s="75">
        <v>266</v>
      </c>
      <c r="H122" s="76">
        <v>875</v>
      </c>
      <c r="I122" s="77">
        <f t="shared" si="46"/>
        <v>27808</v>
      </c>
    </row>
    <row r="123" spans="2:9" ht="22.5" customHeight="1">
      <c r="B123" s="73" t="s">
        <v>50</v>
      </c>
      <c r="C123" s="74">
        <v>631</v>
      </c>
      <c r="D123" s="75">
        <v>21379</v>
      </c>
      <c r="E123" s="75">
        <v>401</v>
      </c>
      <c r="F123" s="75">
        <v>410</v>
      </c>
      <c r="G123" s="75">
        <v>92</v>
      </c>
      <c r="H123" s="76">
        <v>738</v>
      </c>
      <c r="I123" s="77">
        <f t="shared" si="46"/>
        <v>23651</v>
      </c>
    </row>
    <row r="124" spans="2:9" ht="22.5" customHeight="1">
      <c r="B124" s="73" t="s">
        <v>51</v>
      </c>
      <c r="C124" s="74">
        <v>310</v>
      </c>
      <c r="D124" s="75">
        <v>9146</v>
      </c>
      <c r="E124" s="75">
        <v>197</v>
      </c>
      <c r="F124" s="75">
        <v>157</v>
      </c>
      <c r="G124" s="75">
        <v>60</v>
      </c>
      <c r="H124" s="76">
        <v>171</v>
      </c>
      <c r="I124" s="77">
        <f t="shared" si="46"/>
        <v>10041</v>
      </c>
    </row>
    <row r="125" spans="2:9" ht="22.5" customHeight="1">
      <c r="B125" s="73" t="s">
        <v>52</v>
      </c>
      <c r="C125" s="74">
        <v>276</v>
      </c>
      <c r="D125" s="75">
        <v>12043</v>
      </c>
      <c r="E125" s="75">
        <v>110</v>
      </c>
      <c r="F125" s="75">
        <v>256</v>
      </c>
      <c r="G125" s="75">
        <v>47</v>
      </c>
      <c r="H125" s="76">
        <v>415</v>
      </c>
      <c r="I125" s="77">
        <f t="shared" si="46"/>
        <v>13147</v>
      </c>
    </row>
    <row r="126" spans="2:9" ht="22.5" customHeight="1">
      <c r="B126" s="73" t="s">
        <v>53</v>
      </c>
      <c r="C126" s="74">
        <v>281</v>
      </c>
      <c r="D126" s="75">
        <v>5716</v>
      </c>
      <c r="E126" s="75">
        <v>57</v>
      </c>
      <c r="F126" s="75">
        <v>146</v>
      </c>
      <c r="G126" s="75">
        <v>54</v>
      </c>
      <c r="H126" s="76">
        <v>421</v>
      </c>
      <c r="I126" s="77">
        <f t="shared" si="46"/>
        <v>6675</v>
      </c>
    </row>
    <row r="127" spans="2:9" ht="22.5" customHeight="1">
      <c r="B127" s="73" t="s">
        <v>54</v>
      </c>
      <c r="C127" s="74">
        <v>271</v>
      </c>
      <c r="D127" s="75">
        <v>9307</v>
      </c>
      <c r="E127" s="75">
        <v>187</v>
      </c>
      <c r="F127" s="75">
        <v>179</v>
      </c>
      <c r="G127" s="75">
        <v>38</v>
      </c>
      <c r="H127" s="76">
        <v>634</v>
      </c>
      <c r="I127" s="77">
        <f t="shared" si="46"/>
        <v>10616</v>
      </c>
    </row>
    <row r="128" spans="2:9" ht="22.5" customHeight="1">
      <c r="B128" s="78" t="s">
        <v>55</v>
      </c>
      <c r="C128" s="79">
        <v>414</v>
      </c>
      <c r="D128" s="80">
        <v>2986</v>
      </c>
      <c r="E128" s="80">
        <v>190</v>
      </c>
      <c r="F128" s="80">
        <v>126</v>
      </c>
      <c r="G128" s="75">
        <v>100</v>
      </c>
      <c r="H128" s="81">
        <v>672</v>
      </c>
      <c r="I128" s="82">
        <f t="shared" si="46"/>
        <v>4488</v>
      </c>
    </row>
    <row r="129" spans="2:9" ht="22.5" customHeight="1">
      <c r="B129" s="78" t="s">
        <v>56</v>
      </c>
      <c r="C129" s="79">
        <v>6668</v>
      </c>
      <c r="D129" s="80">
        <v>108282</v>
      </c>
      <c r="E129" s="80">
        <v>2469</v>
      </c>
      <c r="F129" s="80">
        <v>2515</v>
      </c>
      <c r="G129" s="83">
        <v>1084</v>
      </c>
      <c r="H129" s="81">
        <v>5962</v>
      </c>
      <c r="I129" s="82">
        <f t="shared" si="46"/>
        <v>126980</v>
      </c>
    </row>
    <row r="130" spans="2:9" ht="22.5" customHeight="1">
      <c r="B130" s="73" t="s">
        <v>57</v>
      </c>
      <c r="C130" s="74">
        <v>254</v>
      </c>
      <c r="D130" s="75">
        <v>6286</v>
      </c>
      <c r="E130" s="75">
        <v>114</v>
      </c>
      <c r="F130" s="75">
        <v>166</v>
      </c>
      <c r="G130" s="75">
        <v>76</v>
      </c>
      <c r="H130" s="76">
        <v>687</v>
      </c>
      <c r="I130" s="77">
        <f t="shared" si="46"/>
        <v>7583</v>
      </c>
    </row>
    <row r="131" spans="2:9" ht="22.5" customHeight="1">
      <c r="B131" s="73" t="s">
        <v>58</v>
      </c>
      <c r="C131" s="74">
        <v>289</v>
      </c>
      <c r="D131" s="75">
        <v>18259</v>
      </c>
      <c r="E131" s="75">
        <v>739</v>
      </c>
      <c r="F131" s="75">
        <v>273</v>
      </c>
      <c r="G131" s="75">
        <v>71</v>
      </c>
      <c r="H131" s="76">
        <v>301</v>
      </c>
      <c r="I131" s="77">
        <f t="shared" si="46"/>
        <v>19932</v>
      </c>
    </row>
    <row r="132" spans="2:9" ht="22.5" customHeight="1">
      <c r="B132" s="73" t="s">
        <v>59</v>
      </c>
      <c r="C132" s="74">
        <v>825</v>
      </c>
      <c r="D132" s="75">
        <v>8553</v>
      </c>
      <c r="E132" s="75">
        <v>133</v>
      </c>
      <c r="F132" s="75">
        <v>251</v>
      </c>
      <c r="G132" s="75">
        <v>151</v>
      </c>
      <c r="H132" s="76">
        <v>1339</v>
      </c>
      <c r="I132" s="77">
        <f t="shared" si="46"/>
        <v>11252</v>
      </c>
    </row>
    <row r="133" spans="2:9" ht="22.5" customHeight="1">
      <c r="B133" s="73" t="s">
        <v>60</v>
      </c>
      <c r="C133" s="74">
        <v>737</v>
      </c>
      <c r="D133" s="75">
        <v>8110</v>
      </c>
      <c r="E133" s="75">
        <v>94</v>
      </c>
      <c r="F133" s="75">
        <v>246</v>
      </c>
      <c r="G133" s="75">
        <v>94</v>
      </c>
      <c r="H133" s="76">
        <v>1022</v>
      </c>
      <c r="I133" s="77">
        <f t="shared" si="46"/>
        <v>10303</v>
      </c>
    </row>
    <row r="134" spans="2:9" ht="22.5" customHeight="1">
      <c r="B134" s="73" t="s">
        <v>61</v>
      </c>
      <c r="C134" s="74">
        <v>353</v>
      </c>
      <c r="D134" s="75">
        <v>14833</v>
      </c>
      <c r="E134" s="75">
        <v>518</v>
      </c>
      <c r="F134" s="75">
        <v>233</v>
      </c>
      <c r="G134" s="75">
        <v>64</v>
      </c>
      <c r="H134" s="76">
        <v>465</v>
      </c>
      <c r="I134" s="77">
        <f t="shared" si="46"/>
        <v>16466</v>
      </c>
    </row>
    <row r="135" spans="2:9" ht="22.5" customHeight="1">
      <c r="B135" s="73" t="s">
        <v>62</v>
      </c>
      <c r="C135" s="74">
        <v>468</v>
      </c>
      <c r="D135" s="75">
        <v>22491</v>
      </c>
      <c r="E135" s="75">
        <v>883</v>
      </c>
      <c r="F135" s="75">
        <v>314</v>
      </c>
      <c r="G135" s="75">
        <v>84</v>
      </c>
      <c r="H135" s="76">
        <v>544</v>
      </c>
      <c r="I135" s="77">
        <f t="shared" si="46"/>
        <v>24784</v>
      </c>
    </row>
    <row r="136" spans="2:9" ht="22.5" customHeight="1">
      <c r="B136" s="78" t="s">
        <v>63</v>
      </c>
      <c r="C136" s="79">
        <v>471</v>
      </c>
      <c r="D136" s="80">
        <v>7396</v>
      </c>
      <c r="E136" s="80">
        <v>149</v>
      </c>
      <c r="F136" s="80">
        <v>178</v>
      </c>
      <c r="G136" s="75">
        <v>41</v>
      </c>
      <c r="H136" s="81">
        <v>300</v>
      </c>
      <c r="I136" s="82">
        <f t="shared" si="46"/>
        <v>8535</v>
      </c>
    </row>
    <row r="137" spans="2:9" ht="22.5" customHeight="1" thickBot="1">
      <c r="B137" s="69" t="s">
        <v>64</v>
      </c>
      <c r="C137" s="70">
        <v>3397</v>
      </c>
      <c r="D137" s="71">
        <v>85928</v>
      </c>
      <c r="E137" s="71">
        <v>2630</v>
      </c>
      <c r="F137" s="71">
        <v>1661</v>
      </c>
      <c r="G137" s="84">
        <v>581</v>
      </c>
      <c r="H137" s="72">
        <v>4658</v>
      </c>
      <c r="I137" s="85">
        <f t="shared" si="46"/>
        <v>98855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55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104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33599</v>
      </c>
      <c r="D6" s="38">
        <f t="shared" si="0"/>
        <v>592657</v>
      </c>
      <c r="E6" s="38">
        <f t="shared" si="0"/>
        <v>15910</v>
      </c>
      <c r="F6" s="38">
        <f t="shared" si="0"/>
        <v>14650</v>
      </c>
      <c r="G6" s="38">
        <f t="shared" si="0"/>
        <v>10518</v>
      </c>
      <c r="H6" s="39">
        <f t="shared" si="0"/>
        <v>42873</v>
      </c>
      <c r="I6" s="40">
        <f>+SUM(C6:H6)</f>
        <v>710207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856</v>
      </c>
      <c r="D7" s="42">
        <f t="shared" si="1"/>
        <v>21571</v>
      </c>
      <c r="E7" s="42">
        <f t="shared" si="1"/>
        <v>280</v>
      </c>
      <c r="F7" s="42">
        <f t="shared" si="1"/>
        <v>322</v>
      </c>
      <c r="G7" s="42">
        <f t="shared" si="1"/>
        <v>299</v>
      </c>
      <c r="H7" s="43">
        <f t="shared" si="1"/>
        <v>1491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207</v>
      </c>
      <c r="D8" s="46">
        <f t="shared" si="2"/>
        <v>6310</v>
      </c>
      <c r="E8" s="46">
        <f t="shared" si="2"/>
        <v>132</v>
      </c>
      <c r="F8" s="46">
        <f t="shared" si="2"/>
        <v>141</v>
      </c>
      <c r="G8" s="46">
        <f t="shared" si="2"/>
        <v>70</v>
      </c>
      <c r="H8" s="47">
        <f t="shared" si="2"/>
        <v>549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1063</v>
      </c>
      <c r="D9" s="51">
        <f t="shared" si="3"/>
        <v>27881</v>
      </c>
      <c r="E9" s="51">
        <f t="shared" si="3"/>
        <v>412</v>
      </c>
      <c r="F9" s="51">
        <f t="shared" si="3"/>
        <v>463</v>
      </c>
      <c r="G9" s="51">
        <f t="shared" si="3"/>
        <v>369</v>
      </c>
      <c r="H9" s="52">
        <f t="shared" si="3"/>
        <v>2040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194</v>
      </c>
      <c r="D10" s="55">
        <f t="shared" si="4"/>
        <v>2180</v>
      </c>
      <c r="E10" s="55">
        <f t="shared" si="4"/>
        <v>53</v>
      </c>
      <c r="F10" s="55">
        <f t="shared" si="4"/>
        <v>77</v>
      </c>
      <c r="G10" s="55">
        <f t="shared" si="4"/>
        <v>76</v>
      </c>
      <c r="H10" s="56">
        <f t="shared" si="4"/>
        <v>250</v>
      </c>
      <c r="I10" s="57">
        <f>+SUM(C10:H10)</f>
        <v>2830</v>
      </c>
    </row>
    <row r="11" spans="2:9" ht="22.5" customHeight="1">
      <c r="B11" s="58" t="s">
        <v>16</v>
      </c>
      <c r="C11" s="58">
        <f t="shared" si="4"/>
        <v>147</v>
      </c>
      <c r="D11" s="59">
        <f t="shared" si="4"/>
        <v>309</v>
      </c>
      <c r="E11" s="59">
        <f t="shared" si="4"/>
        <v>48</v>
      </c>
      <c r="F11" s="59">
        <f t="shared" si="4"/>
        <v>42</v>
      </c>
      <c r="G11" s="59">
        <f t="shared" si="4"/>
        <v>67</v>
      </c>
      <c r="H11" s="60">
        <f t="shared" si="4"/>
        <v>43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314</v>
      </c>
      <c r="D12" s="59">
        <f t="shared" si="4"/>
        <v>4180</v>
      </c>
      <c r="E12" s="59">
        <f t="shared" si="4"/>
        <v>188</v>
      </c>
      <c r="F12" s="59">
        <f t="shared" si="4"/>
        <v>109</v>
      </c>
      <c r="G12" s="59">
        <f t="shared" si="4"/>
        <v>50</v>
      </c>
      <c r="H12" s="60">
        <f t="shared" si="4"/>
        <v>462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240</v>
      </c>
      <c r="D13" s="59">
        <f t="shared" si="4"/>
        <v>18477</v>
      </c>
      <c r="E13" s="59">
        <f t="shared" si="4"/>
        <v>499</v>
      </c>
      <c r="F13" s="59">
        <f t="shared" si="4"/>
        <v>265</v>
      </c>
      <c r="G13" s="59">
        <f t="shared" si="4"/>
        <v>35</v>
      </c>
      <c r="H13" s="60">
        <f t="shared" si="4"/>
        <v>10</v>
      </c>
      <c r="I13" s="61">
        <f>+SUM(C13:H13)</f>
        <v>19526</v>
      </c>
    </row>
    <row r="14" spans="2:9" ht="22.5" customHeight="1" thickBot="1">
      <c r="B14" s="45" t="s">
        <v>19</v>
      </c>
      <c r="C14" s="45">
        <f t="shared" si="4"/>
        <v>68</v>
      </c>
      <c r="D14" s="46">
        <f t="shared" si="4"/>
        <v>15700</v>
      </c>
      <c r="E14" s="46">
        <f t="shared" si="4"/>
        <v>412</v>
      </c>
      <c r="F14" s="46">
        <f t="shared" si="4"/>
        <v>212</v>
      </c>
      <c r="G14" s="46">
        <f t="shared" si="4"/>
        <v>29</v>
      </c>
      <c r="H14" s="47">
        <f t="shared" si="4"/>
        <v>13</v>
      </c>
      <c r="I14" s="48">
        <f>+SUM(C14:H14)</f>
        <v>16434</v>
      </c>
    </row>
    <row r="15" spans="2:9" ht="22.5" customHeight="1" thickBot="1">
      <c r="B15" s="49" t="s">
        <v>75</v>
      </c>
      <c r="C15" s="50">
        <f aca="true" t="shared" si="5" ref="C15:I15">+SUM(C10:C14)</f>
        <v>963</v>
      </c>
      <c r="D15" s="51">
        <f t="shared" si="5"/>
        <v>40846</v>
      </c>
      <c r="E15" s="51">
        <f t="shared" si="5"/>
        <v>1200</v>
      </c>
      <c r="F15" s="51">
        <f t="shared" si="5"/>
        <v>705</v>
      </c>
      <c r="G15" s="51">
        <f t="shared" si="5"/>
        <v>257</v>
      </c>
      <c r="H15" s="52">
        <f t="shared" si="5"/>
        <v>778</v>
      </c>
      <c r="I15" s="53">
        <f t="shared" si="5"/>
        <v>44749</v>
      </c>
    </row>
    <row r="16" spans="2:9" ht="22.5" customHeight="1">
      <c r="B16" s="54" t="s">
        <v>6</v>
      </c>
      <c r="C16" s="54">
        <f aca="true" t="shared" si="6" ref="C16:H16">+C79</f>
        <v>1218</v>
      </c>
      <c r="D16" s="55">
        <f t="shared" si="6"/>
        <v>27696</v>
      </c>
      <c r="E16" s="55">
        <f t="shared" si="6"/>
        <v>713</v>
      </c>
      <c r="F16" s="55">
        <f t="shared" si="6"/>
        <v>468</v>
      </c>
      <c r="G16" s="55">
        <f t="shared" si="6"/>
        <v>345</v>
      </c>
      <c r="H16" s="56">
        <f t="shared" si="6"/>
        <v>1294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355</v>
      </c>
      <c r="D17" s="46">
        <f t="shared" si="7"/>
        <v>2810</v>
      </c>
      <c r="E17" s="46">
        <f t="shared" si="7"/>
        <v>78</v>
      </c>
      <c r="F17" s="46">
        <f t="shared" si="7"/>
        <v>119</v>
      </c>
      <c r="G17" s="46">
        <f t="shared" si="7"/>
        <v>70</v>
      </c>
      <c r="H17" s="47">
        <f t="shared" si="7"/>
        <v>531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1573</v>
      </c>
      <c r="D18" s="51">
        <f t="shared" si="8"/>
        <v>30506</v>
      </c>
      <c r="E18" s="51">
        <f t="shared" si="8"/>
        <v>791</v>
      </c>
      <c r="F18" s="51">
        <f t="shared" si="8"/>
        <v>587</v>
      </c>
      <c r="G18" s="51">
        <f t="shared" si="8"/>
        <v>415</v>
      </c>
      <c r="H18" s="52">
        <f t="shared" si="8"/>
        <v>1825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2952</v>
      </c>
      <c r="D19" s="55">
        <f t="shared" si="9"/>
        <v>6101</v>
      </c>
      <c r="E19" s="55">
        <f t="shared" si="9"/>
        <v>471</v>
      </c>
      <c r="F19" s="55">
        <f t="shared" si="9"/>
        <v>604</v>
      </c>
      <c r="G19" s="55">
        <f t="shared" si="9"/>
        <v>778</v>
      </c>
      <c r="H19" s="56">
        <f t="shared" si="9"/>
        <v>1629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35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55</v>
      </c>
      <c r="H20" s="60">
        <f t="shared" si="11"/>
        <v>42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895</v>
      </c>
      <c r="D21" s="59">
        <f t="shared" si="11"/>
        <v>3938</v>
      </c>
      <c r="E21" s="59">
        <f t="shared" si="11"/>
        <v>104</v>
      </c>
      <c r="F21" s="59">
        <f t="shared" si="11"/>
        <v>156</v>
      </c>
      <c r="G21" s="59">
        <f t="shared" si="11"/>
        <v>125</v>
      </c>
      <c r="H21" s="60">
        <f t="shared" si="11"/>
        <v>671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1179</v>
      </c>
      <c r="D22" s="59">
        <f t="shared" si="11"/>
        <v>8256</v>
      </c>
      <c r="E22" s="59">
        <f t="shared" si="11"/>
        <v>391</v>
      </c>
      <c r="F22" s="59">
        <f t="shared" si="11"/>
        <v>337</v>
      </c>
      <c r="G22" s="59">
        <f t="shared" si="11"/>
        <v>337</v>
      </c>
      <c r="H22" s="60">
        <f t="shared" si="11"/>
        <v>1146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915</v>
      </c>
      <c r="D23" s="59">
        <f t="shared" si="11"/>
        <v>435</v>
      </c>
      <c r="E23" s="59">
        <f t="shared" si="11"/>
        <v>369</v>
      </c>
      <c r="F23" s="59">
        <f t="shared" si="11"/>
        <v>169</v>
      </c>
      <c r="G23" s="59">
        <f t="shared" si="11"/>
        <v>234</v>
      </c>
      <c r="H23" s="60">
        <f t="shared" si="11"/>
        <v>168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293</v>
      </c>
      <c r="D24" s="59">
        <f t="shared" si="11"/>
        <v>2821</v>
      </c>
      <c r="E24" s="59">
        <f t="shared" si="11"/>
        <v>33</v>
      </c>
      <c r="F24" s="59">
        <f t="shared" si="11"/>
        <v>103</v>
      </c>
      <c r="G24" s="59">
        <f t="shared" si="11"/>
        <v>78</v>
      </c>
      <c r="H24" s="60">
        <f t="shared" si="11"/>
        <v>575</v>
      </c>
      <c r="I24" s="61">
        <f t="shared" si="10"/>
        <v>3903</v>
      </c>
    </row>
    <row r="25" spans="2:9" ht="22.5" customHeight="1">
      <c r="B25" s="58" t="s">
        <v>27</v>
      </c>
      <c r="C25" s="58">
        <f t="shared" si="11"/>
        <v>511</v>
      </c>
      <c r="D25" s="59">
        <f t="shared" si="11"/>
        <v>11191</v>
      </c>
      <c r="E25" s="59">
        <f t="shared" si="11"/>
        <v>241</v>
      </c>
      <c r="F25" s="59">
        <f t="shared" si="11"/>
        <v>229</v>
      </c>
      <c r="G25" s="59">
        <f t="shared" si="11"/>
        <v>109</v>
      </c>
      <c r="H25" s="60">
        <f t="shared" si="11"/>
        <v>756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159</v>
      </c>
      <c r="D26" s="59">
        <f t="shared" si="11"/>
        <v>7</v>
      </c>
      <c r="E26" s="59">
        <f t="shared" si="11"/>
        <v>61</v>
      </c>
      <c r="F26" s="59">
        <f t="shared" si="11"/>
        <v>39</v>
      </c>
      <c r="G26" s="59">
        <f t="shared" si="11"/>
        <v>42</v>
      </c>
      <c r="H26" s="60">
        <f t="shared" si="11"/>
        <v>117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271</v>
      </c>
      <c r="D27" s="46">
        <f t="shared" si="11"/>
        <v>27599</v>
      </c>
      <c r="E27" s="46">
        <f t="shared" si="11"/>
        <v>461</v>
      </c>
      <c r="F27" s="46">
        <f t="shared" si="11"/>
        <v>340</v>
      </c>
      <c r="G27" s="46">
        <f t="shared" si="11"/>
        <v>62</v>
      </c>
      <c r="H27" s="47">
        <f t="shared" si="11"/>
        <v>379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7210</v>
      </c>
      <c r="D28" s="64">
        <f t="shared" si="12"/>
        <v>60349</v>
      </c>
      <c r="E28" s="64">
        <f t="shared" si="12"/>
        <v>2138</v>
      </c>
      <c r="F28" s="64">
        <f t="shared" si="12"/>
        <v>2001</v>
      </c>
      <c r="G28" s="64">
        <f t="shared" si="12"/>
        <v>1820</v>
      </c>
      <c r="H28" s="65">
        <f t="shared" si="12"/>
        <v>5483</v>
      </c>
      <c r="I28" s="66">
        <f t="shared" si="12"/>
        <v>79001</v>
      </c>
    </row>
    <row r="29" spans="2:9" ht="22.5" customHeight="1">
      <c r="B29" s="54" t="s">
        <v>31</v>
      </c>
      <c r="C29" s="54">
        <f aca="true" t="shared" si="13" ref="C29:H30">+C104</f>
        <v>335</v>
      </c>
      <c r="D29" s="55">
        <f t="shared" si="13"/>
        <v>11862</v>
      </c>
      <c r="E29" s="55">
        <f t="shared" si="13"/>
        <v>215</v>
      </c>
      <c r="F29" s="55">
        <f t="shared" si="13"/>
        <v>204</v>
      </c>
      <c r="G29" s="55">
        <f t="shared" si="13"/>
        <v>84</v>
      </c>
      <c r="H29" s="56">
        <f t="shared" si="13"/>
        <v>721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485</v>
      </c>
      <c r="D30" s="59">
        <f t="shared" si="13"/>
        <v>27638</v>
      </c>
      <c r="E30" s="59">
        <f t="shared" si="13"/>
        <v>488</v>
      </c>
      <c r="F30" s="59">
        <f t="shared" si="13"/>
        <v>596</v>
      </c>
      <c r="G30" s="59">
        <f t="shared" si="13"/>
        <v>125</v>
      </c>
      <c r="H30" s="60">
        <f t="shared" si="13"/>
        <v>2162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592</v>
      </c>
      <c r="D31" s="59">
        <f t="shared" si="14"/>
        <v>18122</v>
      </c>
      <c r="E31" s="59">
        <f t="shared" si="14"/>
        <v>792</v>
      </c>
      <c r="F31" s="59">
        <f t="shared" si="14"/>
        <v>329</v>
      </c>
      <c r="G31" s="59">
        <f t="shared" si="14"/>
        <v>101</v>
      </c>
      <c r="H31" s="60">
        <f t="shared" si="14"/>
        <v>1275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64</v>
      </c>
      <c r="D32" s="59">
        <f t="shared" si="14"/>
        <v>8821</v>
      </c>
      <c r="E32" s="59">
        <f t="shared" si="14"/>
        <v>179</v>
      </c>
      <c r="F32" s="59">
        <f t="shared" si="14"/>
        <v>118</v>
      </c>
      <c r="G32" s="59">
        <f t="shared" si="14"/>
        <v>13</v>
      </c>
      <c r="H32" s="60">
        <f t="shared" si="14"/>
        <v>333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16</v>
      </c>
      <c r="D33" s="46">
        <f t="shared" si="14"/>
        <v>19931</v>
      </c>
      <c r="E33" s="46">
        <f t="shared" si="14"/>
        <v>420</v>
      </c>
      <c r="F33" s="46">
        <f t="shared" si="14"/>
        <v>288</v>
      </c>
      <c r="G33" s="46">
        <f t="shared" si="14"/>
        <v>22</v>
      </c>
      <c r="H33" s="47">
        <f t="shared" si="14"/>
        <v>193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1492</v>
      </c>
      <c r="D34" s="64">
        <f t="shared" si="15"/>
        <v>86374</v>
      </c>
      <c r="E34" s="64">
        <f t="shared" si="15"/>
        <v>2094</v>
      </c>
      <c r="F34" s="64">
        <f t="shared" si="15"/>
        <v>1535</v>
      </c>
      <c r="G34" s="64">
        <f t="shared" si="15"/>
        <v>345</v>
      </c>
      <c r="H34" s="65">
        <f t="shared" si="15"/>
        <v>4684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1478</v>
      </c>
      <c r="D35" s="55">
        <f t="shared" si="16"/>
        <v>5504</v>
      </c>
      <c r="E35" s="55">
        <f t="shared" si="16"/>
        <v>308</v>
      </c>
      <c r="F35" s="55">
        <f t="shared" si="16"/>
        <v>1161</v>
      </c>
      <c r="G35" s="55">
        <f t="shared" si="16"/>
        <v>2788</v>
      </c>
      <c r="H35" s="56">
        <f t="shared" si="16"/>
        <v>3229</v>
      </c>
      <c r="I35" s="57">
        <f>+SUM(C35:H35)</f>
        <v>14468</v>
      </c>
    </row>
    <row r="36" spans="2:9" ht="22.5" customHeight="1">
      <c r="B36" s="58" t="s">
        <v>34</v>
      </c>
      <c r="C36" s="58">
        <f aca="true" t="shared" si="17" ref="C36:H37">+C107</f>
        <v>194</v>
      </c>
      <c r="D36" s="59">
        <f t="shared" si="17"/>
        <v>5212</v>
      </c>
      <c r="E36" s="59">
        <f t="shared" si="17"/>
        <v>146</v>
      </c>
      <c r="F36" s="59">
        <f t="shared" si="17"/>
        <v>124</v>
      </c>
      <c r="G36" s="59">
        <f t="shared" si="17"/>
        <v>19</v>
      </c>
      <c r="H36" s="60">
        <f t="shared" si="17"/>
        <v>311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181</v>
      </c>
      <c r="D37" s="46">
        <f t="shared" si="17"/>
        <v>5387</v>
      </c>
      <c r="E37" s="46">
        <f t="shared" si="17"/>
        <v>60</v>
      </c>
      <c r="F37" s="46">
        <f t="shared" si="17"/>
        <v>120</v>
      </c>
      <c r="G37" s="46">
        <f t="shared" si="17"/>
        <v>15</v>
      </c>
      <c r="H37" s="47">
        <f t="shared" si="17"/>
        <v>159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1853</v>
      </c>
      <c r="D38" s="64">
        <f t="shared" si="18"/>
        <v>16103</v>
      </c>
      <c r="E38" s="64">
        <f t="shared" si="18"/>
        <v>514</v>
      </c>
      <c r="F38" s="64">
        <f t="shared" si="18"/>
        <v>1405</v>
      </c>
      <c r="G38" s="64">
        <f t="shared" si="18"/>
        <v>2822</v>
      </c>
      <c r="H38" s="65">
        <f t="shared" si="18"/>
        <v>3699</v>
      </c>
      <c r="I38" s="66">
        <f t="shared" si="18"/>
        <v>26396</v>
      </c>
    </row>
    <row r="39" spans="2:9" ht="22.5" customHeight="1">
      <c r="B39" s="54" t="s">
        <v>8</v>
      </c>
      <c r="C39" s="54">
        <f aca="true" t="shared" si="19" ref="C39:H39">+C81</f>
        <v>1796</v>
      </c>
      <c r="D39" s="55">
        <f t="shared" si="19"/>
        <v>5123</v>
      </c>
      <c r="E39" s="55">
        <f t="shared" si="19"/>
        <v>270</v>
      </c>
      <c r="F39" s="55">
        <f t="shared" si="19"/>
        <v>427</v>
      </c>
      <c r="G39" s="55">
        <f t="shared" si="19"/>
        <v>417</v>
      </c>
      <c r="H39" s="56">
        <f t="shared" si="19"/>
        <v>1125</v>
      </c>
      <c r="I39" s="57">
        <f aca="true" t="shared" si="20" ref="I39:I48">+SUM(C39:H39)</f>
        <v>9158</v>
      </c>
    </row>
    <row r="40" spans="2:9" ht="22.5" customHeight="1">
      <c r="B40" s="58" t="s">
        <v>40</v>
      </c>
      <c r="C40" s="58">
        <f aca="true" t="shared" si="21" ref="C40:H44">+C113</f>
        <v>584</v>
      </c>
      <c r="D40" s="59">
        <f t="shared" si="21"/>
        <v>7627</v>
      </c>
      <c r="E40" s="59">
        <f t="shared" si="21"/>
        <v>285</v>
      </c>
      <c r="F40" s="59">
        <f t="shared" si="21"/>
        <v>224</v>
      </c>
      <c r="G40" s="59">
        <f t="shared" si="21"/>
        <v>297</v>
      </c>
      <c r="H40" s="60">
        <f t="shared" si="21"/>
        <v>1041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284</v>
      </c>
      <c r="D41" s="59">
        <f t="shared" si="21"/>
        <v>13391</v>
      </c>
      <c r="E41" s="59">
        <f t="shared" si="21"/>
        <v>95</v>
      </c>
      <c r="F41" s="59">
        <f t="shared" si="21"/>
        <v>195</v>
      </c>
      <c r="G41" s="59">
        <f t="shared" si="21"/>
        <v>45</v>
      </c>
      <c r="H41" s="60">
        <f t="shared" si="21"/>
        <v>258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1202</v>
      </c>
      <c r="D42" s="59">
        <f t="shared" si="21"/>
        <v>1640</v>
      </c>
      <c r="E42" s="59">
        <f t="shared" si="21"/>
        <v>340</v>
      </c>
      <c r="F42" s="59">
        <f t="shared" si="21"/>
        <v>244</v>
      </c>
      <c r="G42" s="59">
        <f t="shared" si="21"/>
        <v>283</v>
      </c>
      <c r="H42" s="60">
        <f t="shared" si="21"/>
        <v>785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217</v>
      </c>
      <c r="D43" s="59">
        <f t="shared" si="21"/>
        <v>6903</v>
      </c>
      <c r="E43" s="59">
        <f t="shared" si="21"/>
        <v>237</v>
      </c>
      <c r="F43" s="59">
        <f t="shared" si="21"/>
        <v>213</v>
      </c>
      <c r="G43" s="59">
        <f t="shared" si="21"/>
        <v>54</v>
      </c>
      <c r="H43" s="60">
        <f t="shared" si="21"/>
        <v>788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336</v>
      </c>
      <c r="D44" s="59">
        <f t="shared" si="21"/>
        <v>14508</v>
      </c>
      <c r="E44" s="59">
        <f t="shared" si="21"/>
        <v>87</v>
      </c>
      <c r="F44" s="59">
        <f t="shared" si="21"/>
        <v>204</v>
      </c>
      <c r="G44" s="59">
        <f t="shared" si="21"/>
        <v>66</v>
      </c>
      <c r="H44" s="60">
        <f t="shared" si="21"/>
        <v>942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1163</v>
      </c>
      <c r="D45" s="59">
        <f t="shared" si="22"/>
        <v>7183</v>
      </c>
      <c r="E45" s="59">
        <f t="shared" si="22"/>
        <v>182</v>
      </c>
      <c r="F45" s="59">
        <f t="shared" si="22"/>
        <v>283</v>
      </c>
      <c r="G45" s="59">
        <f t="shared" si="22"/>
        <v>229</v>
      </c>
      <c r="H45" s="60">
        <f t="shared" si="22"/>
        <v>1081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461</v>
      </c>
      <c r="D46" s="59">
        <f t="shared" si="22"/>
        <v>9410</v>
      </c>
      <c r="E46" s="59">
        <f t="shared" si="22"/>
        <v>353</v>
      </c>
      <c r="F46" s="59">
        <f t="shared" si="22"/>
        <v>223</v>
      </c>
      <c r="G46" s="59">
        <f t="shared" si="22"/>
        <v>116</v>
      </c>
      <c r="H46" s="60">
        <f t="shared" si="22"/>
        <v>595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271</v>
      </c>
      <c r="D47" s="59">
        <f t="shared" si="23"/>
        <v>9304</v>
      </c>
      <c r="E47" s="59">
        <f t="shared" si="23"/>
        <v>187</v>
      </c>
      <c r="F47" s="59">
        <f t="shared" si="23"/>
        <v>184</v>
      </c>
      <c r="G47" s="59">
        <f t="shared" si="23"/>
        <v>38</v>
      </c>
      <c r="H47" s="60">
        <f t="shared" si="23"/>
        <v>632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398</v>
      </c>
      <c r="D48" s="46">
        <f t="shared" si="23"/>
        <v>2964</v>
      </c>
      <c r="E48" s="46">
        <f t="shared" si="23"/>
        <v>192</v>
      </c>
      <c r="F48" s="46">
        <f t="shared" si="23"/>
        <v>133</v>
      </c>
      <c r="G48" s="46">
        <f t="shared" si="23"/>
        <v>102</v>
      </c>
      <c r="H48" s="47">
        <f t="shared" si="23"/>
        <v>699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6712</v>
      </c>
      <c r="D49" s="64">
        <f t="shared" si="24"/>
        <v>78053</v>
      </c>
      <c r="E49" s="64">
        <f t="shared" si="24"/>
        <v>2228</v>
      </c>
      <c r="F49" s="64">
        <f t="shared" si="24"/>
        <v>2330</v>
      </c>
      <c r="G49" s="64">
        <f t="shared" si="24"/>
        <v>1647</v>
      </c>
      <c r="H49" s="65">
        <f t="shared" si="24"/>
        <v>7946</v>
      </c>
      <c r="I49" s="66">
        <f t="shared" si="24"/>
        <v>98916</v>
      </c>
    </row>
    <row r="50" spans="2:9" ht="22.5" customHeight="1">
      <c r="B50" s="54" t="s">
        <v>9</v>
      </c>
      <c r="C50" s="54">
        <f aca="true" t="shared" si="25" ref="C50:H50">+C82</f>
        <v>1028</v>
      </c>
      <c r="D50" s="55">
        <f t="shared" si="25"/>
        <v>9983</v>
      </c>
      <c r="E50" s="55">
        <f t="shared" si="25"/>
        <v>147</v>
      </c>
      <c r="F50" s="55">
        <f t="shared" si="25"/>
        <v>358</v>
      </c>
      <c r="G50" s="55">
        <f t="shared" si="25"/>
        <v>404</v>
      </c>
      <c r="H50" s="56">
        <f t="shared" si="25"/>
        <v>1624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321</v>
      </c>
      <c r="D51" s="59">
        <f t="shared" si="26"/>
        <v>8177</v>
      </c>
      <c r="E51" s="59">
        <f t="shared" si="26"/>
        <v>37</v>
      </c>
      <c r="F51" s="59">
        <f t="shared" si="26"/>
        <v>204</v>
      </c>
      <c r="G51" s="59">
        <f t="shared" si="26"/>
        <v>84</v>
      </c>
      <c r="H51" s="60">
        <f t="shared" si="26"/>
        <v>455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264</v>
      </c>
      <c r="D52" s="46">
        <f t="shared" si="27"/>
        <v>5714</v>
      </c>
      <c r="E52" s="46">
        <f t="shared" si="27"/>
        <v>56</v>
      </c>
      <c r="F52" s="46">
        <f t="shared" si="27"/>
        <v>144</v>
      </c>
      <c r="G52" s="46">
        <f t="shared" si="27"/>
        <v>54</v>
      </c>
      <c r="H52" s="47">
        <f t="shared" si="27"/>
        <v>443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1613</v>
      </c>
      <c r="D53" s="64">
        <f t="shared" si="28"/>
        <v>23874</v>
      </c>
      <c r="E53" s="64">
        <f t="shared" si="28"/>
        <v>240</v>
      </c>
      <c r="F53" s="64">
        <f t="shared" si="28"/>
        <v>706</v>
      </c>
      <c r="G53" s="64">
        <f t="shared" si="28"/>
        <v>542</v>
      </c>
      <c r="H53" s="65">
        <f t="shared" si="28"/>
        <v>2522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2050</v>
      </c>
      <c r="D54" s="55">
        <f t="shared" si="29"/>
        <v>31007</v>
      </c>
      <c r="E54" s="55">
        <f t="shared" si="29"/>
        <v>1278</v>
      </c>
      <c r="F54" s="55">
        <f t="shared" si="29"/>
        <v>777</v>
      </c>
      <c r="G54" s="55">
        <f t="shared" si="29"/>
        <v>514</v>
      </c>
      <c r="H54" s="56">
        <f t="shared" si="29"/>
        <v>2840</v>
      </c>
      <c r="I54" s="57">
        <f aca="true" t="shared" si="30" ref="I54:I63">+SUM(C54:H54)</f>
        <v>38466</v>
      </c>
    </row>
    <row r="55" spans="2:9" ht="22.5" customHeight="1">
      <c r="B55" s="58" t="s">
        <v>49</v>
      </c>
      <c r="C55" s="58">
        <f aca="true" t="shared" si="31" ref="C55:H58">+C122</f>
        <v>2367</v>
      </c>
      <c r="D55" s="59">
        <f t="shared" si="31"/>
        <v>22856</v>
      </c>
      <c r="E55" s="59">
        <f t="shared" si="31"/>
        <v>750</v>
      </c>
      <c r="F55" s="59">
        <f t="shared" si="31"/>
        <v>521</v>
      </c>
      <c r="G55" s="59">
        <f t="shared" si="31"/>
        <v>277</v>
      </c>
      <c r="H55" s="60">
        <f t="shared" si="31"/>
        <v>1037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615</v>
      </c>
      <c r="D56" s="59">
        <f t="shared" si="31"/>
        <v>21344</v>
      </c>
      <c r="E56" s="59">
        <f t="shared" si="31"/>
        <v>400</v>
      </c>
      <c r="F56" s="59">
        <f t="shared" si="31"/>
        <v>419</v>
      </c>
      <c r="G56" s="59">
        <f t="shared" si="31"/>
        <v>94</v>
      </c>
      <c r="H56" s="60">
        <f t="shared" si="31"/>
        <v>779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311</v>
      </c>
      <c r="D57" s="59">
        <f t="shared" si="31"/>
        <v>9115</v>
      </c>
      <c r="E57" s="59">
        <f t="shared" si="31"/>
        <v>196</v>
      </c>
      <c r="F57" s="59">
        <f t="shared" si="31"/>
        <v>158</v>
      </c>
      <c r="G57" s="59">
        <f t="shared" si="31"/>
        <v>59</v>
      </c>
      <c r="H57" s="60">
        <f t="shared" si="31"/>
        <v>202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270</v>
      </c>
      <c r="D58" s="59">
        <f t="shared" si="31"/>
        <v>12016</v>
      </c>
      <c r="E58" s="59">
        <f t="shared" si="31"/>
        <v>111</v>
      </c>
      <c r="F58" s="59">
        <f t="shared" si="31"/>
        <v>261</v>
      </c>
      <c r="G58" s="59">
        <f t="shared" si="31"/>
        <v>41</v>
      </c>
      <c r="H58" s="60">
        <f t="shared" si="31"/>
        <v>448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238</v>
      </c>
      <c r="D59" s="59">
        <f t="shared" si="32"/>
        <v>6282</v>
      </c>
      <c r="E59" s="59">
        <f t="shared" si="32"/>
        <v>113</v>
      </c>
      <c r="F59" s="59">
        <f t="shared" si="32"/>
        <v>166</v>
      </c>
      <c r="G59" s="59">
        <f t="shared" si="32"/>
        <v>75</v>
      </c>
      <c r="H59" s="60">
        <f t="shared" si="32"/>
        <v>709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289</v>
      </c>
      <c r="D60" s="59">
        <f t="shared" si="32"/>
        <v>18220</v>
      </c>
      <c r="E60" s="59">
        <f t="shared" si="32"/>
        <v>740</v>
      </c>
      <c r="F60" s="59">
        <f t="shared" si="32"/>
        <v>282</v>
      </c>
      <c r="G60" s="59">
        <f t="shared" si="32"/>
        <v>71</v>
      </c>
      <c r="H60" s="60">
        <f t="shared" si="32"/>
        <v>330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767</v>
      </c>
      <c r="D61" s="59">
        <f t="shared" si="32"/>
        <v>8530</v>
      </c>
      <c r="E61" s="59">
        <f t="shared" si="32"/>
        <v>131</v>
      </c>
      <c r="F61" s="59">
        <f t="shared" si="32"/>
        <v>251</v>
      </c>
      <c r="G61" s="59">
        <f t="shared" si="32"/>
        <v>156</v>
      </c>
      <c r="H61" s="60">
        <f t="shared" si="32"/>
        <v>1417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349</v>
      </c>
      <c r="D62" s="59">
        <f t="shared" si="33"/>
        <v>14805</v>
      </c>
      <c r="E62" s="59">
        <f t="shared" si="33"/>
        <v>519</v>
      </c>
      <c r="F62" s="59">
        <f t="shared" si="33"/>
        <v>235</v>
      </c>
      <c r="G62" s="59">
        <f t="shared" si="33"/>
        <v>66</v>
      </c>
      <c r="H62" s="60">
        <f t="shared" si="33"/>
        <v>492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456</v>
      </c>
      <c r="D63" s="46">
        <f t="shared" si="33"/>
        <v>22435</v>
      </c>
      <c r="E63" s="46">
        <f t="shared" si="33"/>
        <v>883</v>
      </c>
      <c r="F63" s="46">
        <f t="shared" si="33"/>
        <v>317</v>
      </c>
      <c r="G63" s="46">
        <f t="shared" si="33"/>
        <v>88</v>
      </c>
      <c r="H63" s="47">
        <f t="shared" si="33"/>
        <v>605</v>
      </c>
      <c r="I63" s="48">
        <f t="shared" si="30"/>
        <v>24784</v>
      </c>
    </row>
    <row r="64" spans="2:9" ht="22.5" customHeight="1" thickBot="1">
      <c r="B64" s="62" t="s">
        <v>83</v>
      </c>
      <c r="C64" s="63">
        <f aca="true" t="shared" si="34" ref="C64:I64">+SUM(C54:C63)</f>
        <v>7712</v>
      </c>
      <c r="D64" s="64">
        <f t="shared" si="34"/>
        <v>166610</v>
      </c>
      <c r="E64" s="64">
        <f t="shared" si="34"/>
        <v>5121</v>
      </c>
      <c r="F64" s="64">
        <f t="shared" si="34"/>
        <v>3387</v>
      </c>
      <c r="G64" s="64">
        <f t="shared" si="34"/>
        <v>1441</v>
      </c>
      <c r="H64" s="65">
        <f t="shared" si="34"/>
        <v>8859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1438</v>
      </c>
      <c r="D65" s="55">
        <f t="shared" si="35"/>
        <v>23920</v>
      </c>
      <c r="E65" s="55">
        <f t="shared" si="35"/>
        <v>624</v>
      </c>
      <c r="F65" s="55">
        <f t="shared" si="35"/>
        <v>606</v>
      </c>
      <c r="G65" s="55">
        <f t="shared" si="35"/>
        <v>450</v>
      </c>
      <c r="H65" s="56">
        <f t="shared" si="35"/>
        <v>1516</v>
      </c>
      <c r="I65" s="57">
        <f>+SUM(C65:H65)</f>
        <v>28554</v>
      </c>
    </row>
    <row r="66" spans="2:9" ht="22.5" customHeight="1" thickBot="1">
      <c r="B66" s="45" t="s">
        <v>63</v>
      </c>
      <c r="C66" s="45">
        <f aca="true" t="shared" si="36" ref="C66:H66">+C136</f>
        <v>462</v>
      </c>
      <c r="D66" s="46">
        <f t="shared" si="36"/>
        <v>7372</v>
      </c>
      <c r="E66" s="46">
        <f t="shared" si="36"/>
        <v>148</v>
      </c>
      <c r="F66" s="46">
        <f t="shared" si="36"/>
        <v>180</v>
      </c>
      <c r="G66" s="46">
        <f t="shared" si="36"/>
        <v>42</v>
      </c>
      <c r="H66" s="47">
        <f t="shared" si="36"/>
        <v>331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1900</v>
      </c>
      <c r="D67" s="64">
        <f t="shared" si="37"/>
        <v>31292</v>
      </c>
      <c r="E67" s="64">
        <f t="shared" si="37"/>
        <v>772</v>
      </c>
      <c r="F67" s="64">
        <f t="shared" si="37"/>
        <v>786</v>
      </c>
      <c r="G67" s="64">
        <f t="shared" si="37"/>
        <v>492</v>
      </c>
      <c r="H67" s="65">
        <f t="shared" si="37"/>
        <v>1847</v>
      </c>
      <c r="I67" s="66">
        <f t="shared" si="37"/>
        <v>37089</v>
      </c>
    </row>
    <row r="68" spans="2:9" ht="22.5" customHeight="1">
      <c r="B68" s="54" t="s">
        <v>12</v>
      </c>
      <c r="C68" s="54">
        <f aca="true" t="shared" si="38" ref="C68:H68">+C85</f>
        <v>804</v>
      </c>
      <c r="D68" s="55">
        <f t="shared" si="38"/>
        <v>22686</v>
      </c>
      <c r="E68" s="55">
        <f t="shared" si="38"/>
        <v>307</v>
      </c>
      <c r="F68" s="55">
        <f t="shared" si="38"/>
        <v>499</v>
      </c>
      <c r="G68" s="55">
        <f t="shared" si="38"/>
        <v>273</v>
      </c>
      <c r="H68" s="56">
        <f t="shared" si="38"/>
        <v>2108</v>
      </c>
      <c r="I68" s="57">
        <f>+SUM(C68:H68)</f>
        <v>26677</v>
      </c>
    </row>
    <row r="69" spans="2:9" ht="22.5" customHeight="1" thickBot="1">
      <c r="B69" s="45" t="s">
        <v>60</v>
      </c>
      <c r="C69" s="45">
        <f aca="true" t="shared" si="39" ref="C69:H69">+C133</f>
        <v>704</v>
      </c>
      <c r="D69" s="46">
        <f t="shared" si="39"/>
        <v>8083</v>
      </c>
      <c r="E69" s="46">
        <f t="shared" si="39"/>
        <v>93</v>
      </c>
      <c r="F69" s="46">
        <f t="shared" si="39"/>
        <v>246</v>
      </c>
      <c r="G69" s="46">
        <f t="shared" si="39"/>
        <v>95</v>
      </c>
      <c r="H69" s="47">
        <f t="shared" si="39"/>
        <v>1082</v>
      </c>
      <c r="I69" s="48">
        <f>+SUM(C69:H69)</f>
        <v>10303</v>
      </c>
    </row>
    <row r="70" spans="2:9" ht="22.5" customHeight="1" thickBot="1">
      <c r="B70" s="62" t="s">
        <v>85</v>
      </c>
      <c r="C70" s="63">
        <f aca="true" t="shared" si="40" ref="C70:I70">+SUM(C68:C69)</f>
        <v>1508</v>
      </c>
      <c r="D70" s="64">
        <f t="shared" si="40"/>
        <v>30769</v>
      </c>
      <c r="E70" s="64">
        <f t="shared" si="40"/>
        <v>400</v>
      </c>
      <c r="F70" s="64">
        <f t="shared" si="40"/>
        <v>745</v>
      </c>
      <c r="G70" s="64">
        <f t="shared" si="40"/>
        <v>368</v>
      </c>
      <c r="H70" s="65">
        <f t="shared" si="40"/>
        <v>3190</v>
      </c>
      <c r="I70" s="66">
        <f t="shared" si="40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104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33599</v>
      </c>
      <c r="D76" s="71">
        <f t="shared" si="41"/>
        <v>592657</v>
      </c>
      <c r="E76" s="71">
        <f t="shared" si="41"/>
        <v>15910</v>
      </c>
      <c r="F76" s="71">
        <f t="shared" si="41"/>
        <v>14650</v>
      </c>
      <c r="G76" s="71">
        <f t="shared" si="41"/>
        <v>10518</v>
      </c>
      <c r="H76" s="72">
        <f t="shared" si="41"/>
        <v>43083</v>
      </c>
      <c r="I76" s="40">
        <f aca="true" t="shared" si="42" ref="I76:I137">+SUM(C76:H76)</f>
        <v>710417</v>
      </c>
    </row>
    <row r="77" spans="2:12" ht="22.5" customHeight="1">
      <c r="B77" s="73" t="s">
        <v>4</v>
      </c>
      <c r="C77" s="74">
        <v>1478</v>
      </c>
      <c r="D77" s="75">
        <v>5504</v>
      </c>
      <c r="E77" s="75">
        <v>308</v>
      </c>
      <c r="F77" s="75">
        <v>1161</v>
      </c>
      <c r="G77" s="75">
        <v>2788</v>
      </c>
      <c r="H77" s="76">
        <v>3229</v>
      </c>
      <c r="I77" s="77">
        <f t="shared" si="42"/>
        <v>14468</v>
      </c>
      <c r="K77" s="10">
        <v>5504</v>
      </c>
      <c r="L77" s="10">
        <v>0</v>
      </c>
    </row>
    <row r="78" spans="2:12" ht="22.5" customHeight="1">
      <c r="B78" s="73" t="s">
        <v>5</v>
      </c>
      <c r="C78" s="74">
        <v>856</v>
      </c>
      <c r="D78" s="75">
        <v>21571</v>
      </c>
      <c r="E78" s="75">
        <v>280</v>
      </c>
      <c r="F78" s="75">
        <v>322</v>
      </c>
      <c r="G78" s="75">
        <v>299</v>
      </c>
      <c r="H78" s="76">
        <v>1491</v>
      </c>
      <c r="I78" s="77">
        <f t="shared" si="42"/>
        <v>24819</v>
      </c>
      <c r="K78" s="10">
        <v>21571</v>
      </c>
      <c r="L78" s="10">
        <v>0</v>
      </c>
    </row>
    <row r="79" spans="2:12" ht="22.5" customHeight="1">
      <c r="B79" s="73" t="s">
        <v>6</v>
      </c>
      <c r="C79" s="74">
        <v>1218</v>
      </c>
      <c r="D79" s="75">
        <v>27696</v>
      </c>
      <c r="E79" s="75">
        <v>713</v>
      </c>
      <c r="F79" s="75">
        <v>468</v>
      </c>
      <c r="G79" s="75">
        <v>345</v>
      </c>
      <c r="H79" s="76">
        <v>1294</v>
      </c>
      <c r="I79" s="77">
        <f t="shared" si="42"/>
        <v>31734</v>
      </c>
      <c r="K79" s="10">
        <v>27696</v>
      </c>
      <c r="L79" s="10">
        <v>0</v>
      </c>
    </row>
    <row r="80" spans="2:12" ht="22.5" customHeight="1">
      <c r="B80" s="73" t="s">
        <v>7</v>
      </c>
      <c r="C80" s="74">
        <v>2952</v>
      </c>
      <c r="D80" s="75">
        <v>6101</v>
      </c>
      <c r="E80" s="75">
        <v>471</v>
      </c>
      <c r="F80" s="75">
        <v>604</v>
      </c>
      <c r="G80" s="75">
        <v>778</v>
      </c>
      <c r="H80" s="76">
        <v>1629</v>
      </c>
      <c r="I80" s="77">
        <f t="shared" si="42"/>
        <v>12535</v>
      </c>
      <c r="K80" s="10">
        <v>6101</v>
      </c>
      <c r="L80" s="10">
        <v>0</v>
      </c>
    </row>
    <row r="81" spans="2:12" ht="22.5" customHeight="1">
      <c r="B81" s="73" t="s">
        <v>8</v>
      </c>
      <c r="C81" s="74">
        <v>1796</v>
      </c>
      <c r="D81" s="75">
        <v>5123</v>
      </c>
      <c r="E81" s="75">
        <v>270</v>
      </c>
      <c r="F81" s="75">
        <v>427</v>
      </c>
      <c r="G81" s="75">
        <v>417</v>
      </c>
      <c r="H81" s="76">
        <v>1125</v>
      </c>
      <c r="I81" s="77">
        <f t="shared" si="42"/>
        <v>9158</v>
      </c>
      <c r="K81" s="10">
        <v>5122</v>
      </c>
      <c r="L81" s="10">
        <v>1</v>
      </c>
    </row>
    <row r="82" spans="2:12" ht="22.5" customHeight="1">
      <c r="B82" s="73" t="s">
        <v>9</v>
      </c>
      <c r="C82" s="74">
        <v>1028</v>
      </c>
      <c r="D82" s="75">
        <v>9983</v>
      </c>
      <c r="E82" s="75">
        <v>147</v>
      </c>
      <c r="F82" s="75">
        <v>358</v>
      </c>
      <c r="G82" s="75">
        <v>404</v>
      </c>
      <c r="H82" s="76">
        <v>1624</v>
      </c>
      <c r="I82" s="77">
        <f t="shared" si="42"/>
        <v>13544</v>
      </c>
      <c r="K82" s="10">
        <v>9983</v>
      </c>
      <c r="L82" s="10">
        <v>0</v>
      </c>
    </row>
    <row r="83" spans="2:12" ht="22.5" customHeight="1">
      <c r="B83" s="73" t="s">
        <v>10</v>
      </c>
      <c r="C83" s="74">
        <v>2050</v>
      </c>
      <c r="D83" s="75">
        <v>31007</v>
      </c>
      <c r="E83" s="75">
        <v>1278</v>
      </c>
      <c r="F83" s="75">
        <v>777</v>
      </c>
      <c r="G83" s="75">
        <v>514</v>
      </c>
      <c r="H83" s="76">
        <v>2840</v>
      </c>
      <c r="I83" s="77">
        <f t="shared" si="42"/>
        <v>38466</v>
      </c>
      <c r="K83" s="10">
        <v>30999</v>
      </c>
      <c r="L83" s="10">
        <v>8</v>
      </c>
    </row>
    <row r="84" spans="2:12" ht="22.5" customHeight="1">
      <c r="B84" s="73" t="s">
        <v>11</v>
      </c>
      <c r="C84" s="74">
        <v>1438</v>
      </c>
      <c r="D84" s="75">
        <v>23920</v>
      </c>
      <c r="E84" s="75">
        <v>624</v>
      </c>
      <c r="F84" s="75">
        <v>606</v>
      </c>
      <c r="G84" s="75">
        <v>450</v>
      </c>
      <c r="H84" s="76">
        <v>1516</v>
      </c>
      <c r="I84" s="77">
        <f t="shared" si="42"/>
        <v>28554</v>
      </c>
      <c r="K84" s="10">
        <v>23920</v>
      </c>
      <c r="L84" s="10">
        <v>0</v>
      </c>
    </row>
    <row r="85" spans="2:12" ht="22.5" customHeight="1">
      <c r="B85" s="78" t="s">
        <v>12</v>
      </c>
      <c r="C85" s="79">
        <v>804</v>
      </c>
      <c r="D85" s="80">
        <v>22686</v>
      </c>
      <c r="E85" s="80">
        <v>307</v>
      </c>
      <c r="F85" s="80">
        <v>499</v>
      </c>
      <c r="G85" s="75">
        <v>273</v>
      </c>
      <c r="H85" s="81">
        <v>2108</v>
      </c>
      <c r="I85" s="82">
        <f t="shared" si="42"/>
        <v>26677</v>
      </c>
      <c r="K85" s="10">
        <v>22686</v>
      </c>
      <c r="L85" s="10">
        <v>0</v>
      </c>
    </row>
    <row r="86" spans="2:12" ht="22.5" customHeight="1">
      <c r="B86" s="78" t="s">
        <v>13</v>
      </c>
      <c r="C86" s="79">
        <v>13620</v>
      </c>
      <c r="D86" s="80">
        <v>153591</v>
      </c>
      <c r="E86" s="80">
        <v>4398</v>
      </c>
      <c r="F86" s="80">
        <v>5222</v>
      </c>
      <c r="G86" s="83">
        <v>6268</v>
      </c>
      <c r="H86" s="81">
        <v>16856</v>
      </c>
      <c r="I86" s="82">
        <f t="shared" si="42"/>
        <v>199955</v>
      </c>
      <c r="K86" s="10">
        <v>153582</v>
      </c>
      <c r="L86" s="10">
        <v>9</v>
      </c>
    </row>
    <row r="87" spans="2:12" ht="22.5" customHeight="1">
      <c r="B87" s="73" t="s">
        <v>14</v>
      </c>
      <c r="C87" s="74">
        <v>207</v>
      </c>
      <c r="D87" s="75">
        <v>6310</v>
      </c>
      <c r="E87" s="75">
        <v>132</v>
      </c>
      <c r="F87" s="75">
        <v>141</v>
      </c>
      <c r="G87" s="75">
        <v>70</v>
      </c>
      <c r="H87" s="76">
        <v>549</v>
      </c>
      <c r="I87" s="77">
        <f t="shared" si="42"/>
        <v>7409</v>
      </c>
      <c r="K87" s="10">
        <v>6310</v>
      </c>
      <c r="L87" s="10">
        <v>0</v>
      </c>
    </row>
    <row r="88" spans="2:12" ht="22.5" customHeight="1">
      <c r="B88" s="73" t="s">
        <v>15</v>
      </c>
      <c r="C88" s="74">
        <v>194</v>
      </c>
      <c r="D88" s="75">
        <v>2180</v>
      </c>
      <c r="E88" s="75">
        <v>53</v>
      </c>
      <c r="F88" s="75">
        <v>77</v>
      </c>
      <c r="G88" s="75">
        <v>76</v>
      </c>
      <c r="H88" s="76">
        <v>250</v>
      </c>
      <c r="I88" s="77">
        <f t="shared" si="42"/>
        <v>2830</v>
      </c>
      <c r="K88" s="10">
        <v>2180</v>
      </c>
      <c r="L88" s="10">
        <v>0</v>
      </c>
    </row>
    <row r="89" spans="2:12" ht="22.5" customHeight="1">
      <c r="B89" s="73" t="s">
        <v>16</v>
      </c>
      <c r="C89" s="74">
        <v>147</v>
      </c>
      <c r="D89" s="75">
        <v>309</v>
      </c>
      <c r="E89" s="75">
        <v>48</v>
      </c>
      <c r="F89" s="75">
        <v>42</v>
      </c>
      <c r="G89" s="75">
        <v>67</v>
      </c>
      <c r="H89" s="76">
        <v>43</v>
      </c>
      <c r="I89" s="77">
        <f t="shared" si="42"/>
        <v>656</v>
      </c>
      <c r="K89" s="10">
        <v>309</v>
      </c>
      <c r="L89" s="10">
        <v>0</v>
      </c>
    </row>
    <row r="90" spans="2:12" ht="22.5" customHeight="1">
      <c r="B90" s="73" t="s">
        <v>17</v>
      </c>
      <c r="C90" s="74">
        <v>314</v>
      </c>
      <c r="D90" s="75">
        <v>4180</v>
      </c>
      <c r="E90" s="75">
        <v>188</v>
      </c>
      <c r="F90" s="75">
        <v>109</v>
      </c>
      <c r="G90" s="75">
        <v>50</v>
      </c>
      <c r="H90" s="76">
        <v>462</v>
      </c>
      <c r="I90" s="77">
        <f t="shared" si="42"/>
        <v>5303</v>
      </c>
      <c r="K90" s="10">
        <v>4180</v>
      </c>
      <c r="L90" s="10">
        <v>0</v>
      </c>
    </row>
    <row r="91" spans="2:12" ht="22.5" customHeight="1">
      <c r="B91" s="73" t="s">
        <v>18</v>
      </c>
      <c r="C91" s="74">
        <v>240</v>
      </c>
      <c r="D91" s="75">
        <v>18477</v>
      </c>
      <c r="E91" s="75">
        <v>499</v>
      </c>
      <c r="F91" s="75">
        <v>265</v>
      </c>
      <c r="G91" s="75">
        <v>35</v>
      </c>
      <c r="H91" s="76">
        <v>10</v>
      </c>
      <c r="I91" s="77">
        <f t="shared" si="42"/>
        <v>19526</v>
      </c>
      <c r="K91" s="10">
        <v>18477</v>
      </c>
      <c r="L91" s="10">
        <v>0</v>
      </c>
    </row>
    <row r="92" spans="2:12" ht="22.5" customHeight="1">
      <c r="B92" s="73" t="s">
        <v>19</v>
      </c>
      <c r="C92" s="74">
        <v>68</v>
      </c>
      <c r="D92" s="75">
        <v>15700</v>
      </c>
      <c r="E92" s="75">
        <v>412</v>
      </c>
      <c r="F92" s="75">
        <v>212</v>
      </c>
      <c r="G92" s="75">
        <v>29</v>
      </c>
      <c r="H92" s="76">
        <v>13</v>
      </c>
      <c r="I92" s="77">
        <f t="shared" si="42"/>
        <v>16434</v>
      </c>
      <c r="K92" s="10">
        <v>15700</v>
      </c>
      <c r="L92" s="10">
        <v>0</v>
      </c>
    </row>
    <row r="93" spans="2:12" ht="22.5" customHeight="1">
      <c r="B93" s="78" t="s">
        <v>20</v>
      </c>
      <c r="C93" s="79">
        <v>355</v>
      </c>
      <c r="D93" s="80">
        <v>2810</v>
      </c>
      <c r="E93" s="80">
        <v>78</v>
      </c>
      <c r="F93" s="80">
        <v>119</v>
      </c>
      <c r="G93" s="75">
        <v>70</v>
      </c>
      <c r="H93" s="81">
        <v>531</v>
      </c>
      <c r="I93" s="82">
        <f t="shared" si="42"/>
        <v>3963</v>
      </c>
      <c r="K93" s="10">
        <v>2810</v>
      </c>
      <c r="L93" s="10">
        <v>0</v>
      </c>
    </row>
    <row r="94" spans="2:12" ht="22.5" customHeight="1">
      <c r="B94" s="78" t="s">
        <v>21</v>
      </c>
      <c r="C94" s="79">
        <v>1525</v>
      </c>
      <c r="D94" s="80">
        <v>49966</v>
      </c>
      <c r="E94" s="80">
        <v>1410</v>
      </c>
      <c r="F94" s="80">
        <v>965</v>
      </c>
      <c r="G94" s="83">
        <v>397</v>
      </c>
      <c r="H94" s="81">
        <v>2068</v>
      </c>
      <c r="I94" s="82">
        <f t="shared" si="42"/>
        <v>56331</v>
      </c>
      <c r="K94" s="10">
        <v>49966</v>
      </c>
      <c r="L94" s="10">
        <v>0</v>
      </c>
    </row>
    <row r="95" spans="2:12" ht="22.5" customHeight="1">
      <c r="B95" s="73" t="s">
        <v>22</v>
      </c>
      <c r="C95" s="74">
        <v>35</v>
      </c>
      <c r="D95" s="75">
        <v>1</v>
      </c>
      <c r="E95" s="75">
        <v>7</v>
      </c>
      <c r="F95" s="75">
        <v>24</v>
      </c>
      <c r="G95" s="75">
        <v>55</v>
      </c>
      <c r="H95" s="76">
        <v>42</v>
      </c>
      <c r="I95" s="77">
        <f t="shared" si="42"/>
        <v>164</v>
      </c>
      <c r="K95" s="10">
        <v>1</v>
      </c>
      <c r="L95" s="10">
        <v>0</v>
      </c>
    </row>
    <row r="96" spans="2:12" ht="22.5" customHeight="1">
      <c r="B96" s="73" t="s">
        <v>23</v>
      </c>
      <c r="C96" s="74">
        <v>895</v>
      </c>
      <c r="D96" s="75">
        <v>3938</v>
      </c>
      <c r="E96" s="75">
        <v>104</v>
      </c>
      <c r="F96" s="75">
        <v>156</v>
      </c>
      <c r="G96" s="75">
        <v>125</v>
      </c>
      <c r="H96" s="76">
        <v>671</v>
      </c>
      <c r="I96" s="77">
        <f t="shared" si="42"/>
        <v>5889</v>
      </c>
      <c r="K96" s="10">
        <v>3938</v>
      </c>
      <c r="L96" s="10">
        <v>0</v>
      </c>
    </row>
    <row r="97" spans="2:12" ht="22.5" customHeight="1">
      <c r="B97" s="73" t="s">
        <v>24</v>
      </c>
      <c r="C97" s="74">
        <v>1179</v>
      </c>
      <c r="D97" s="75">
        <v>8256</v>
      </c>
      <c r="E97" s="75">
        <v>391</v>
      </c>
      <c r="F97" s="75">
        <v>337</v>
      </c>
      <c r="G97" s="75">
        <v>337</v>
      </c>
      <c r="H97" s="76">
        <v>1146</v>
      </c>
      <c r="I97" s="77">
        <f t="shared" si="42"/>
        <v>11646</v>
      </c>
      <c r="K97" s="10">
        <v>8256</v>
      </c>
      <c r="L97" s="10">
        <v>0</v>
      </c>
    </row>
    <row r="98" spans="2:12" ht="22.5" customHeight="1">
      <c r="B98" s="73" t="s">
        <v>25</v>
      </c>
      <c r="C98" s="74">
        <v>915</v>
      </c>
      <c r="D98" s="75">
        <v>435</v>
      </c>
      <c r="E98" s="75">
        <v>369</v>
      </c>
      <c r="F98" s="75">
        <v>169</v>
      </c>
      <c r="G98" s="75">
        <v>234</v>
      </c>
      <c r="H98" s="76">
        <v>168</v>
      </c>
      <c r="I98" s="77">
        <f t="shared" si="42"/>
        <v>2290</v>
      </c>
      <c r="K98" s="10">
        <v>435</v>
      </c>
      <c r="L98" s="10">
        <v>0</v>
      </c>
    </row>
    <row r="99" spans="2:12" ht="22.5" customHeight="1">
      <c r="B99" s="73" t="s">
        <v>26</v>
      </c>
      <c r="C99" s="74">
        <v>293</v>
      </c>
      <c r="D99" s="75">
        <v>2821</v>
      </c>
      <c r="E99" s="75">
        <v>33</v>
      </c>
      <c r="F99" s="75">
        <v>103</v>
      </c>
      <c r="G99" s="75">
        <v>78</v>
      </c>
      <c r="H99" s="76">
        <v>575</v>
      </c>
      <c r="I99" s="77">
        <f t="shared" si="42"/>
        <v>3903</v>
      </c>
      <c r="K99" s="10">
        <v>2821</v>
      </c>
      <c r="L99" s="10">
        <v>0</v>
      </c>
    </row>
    <row r="100" spans="2:12" ht="22.5" customHeight="1">
      <c r="B100" s="73" t="s">
        <v>27</v>
      </c>
      <c r="C100" s="74">
        <v>511</v>
      </c>
      <c r="D100" s="75">
        <v>11191</v>
      </c>
      <c r="E100" s="75">
        <v>241</v>
      </c>
      <c r="F100" s="75">
        <v>229</v>
      </c>
      <c r="G100" s="75">
        <v>109</v>
      </c>
      <c r="H100" s="76">
        <v>756</v>
      </c>
      <c r="I100" s="77">
        <f t="shared" si="42"/>
        <v>13037</v>
      </c>
      <c r="K100" s="10">
        <v>11191</v>
      </c>
      <c r="L100" s="10">
        <v>0</v>
      </c>
    </row>
    <row r="101" spans="2:12" ht="22.5" customHeight="1">
      <c r="B101" s="73" t="s">
        <v>28</v>
      </c>
      <c r="C101" s="74">
        <v>159</v>
      </c>
      <c r="D101" s="75">
        <v>7</v>
      </c>
      <c r="E101" s="75">
        <v>61</v>
      </c>
      <c r="F101" s="75">
        <v>39</v>
      </c>
      <c r="G101" s="75">
        <v>42</v>
      </c>
      <c r="H101" s="76">
        <v>117</v>
      </c>
      <c r="I101" s="77">
        <f t="shared" si="42"/>
        <v>425</v>
      </c>
      <c r="K101" s="10">
        <v>7</v>
      </c>
      <c r="L101" s="10">
        <v>0</v>
      </c>
    </row>
    <row r="102" spans="2:12" ht="22.5" customHeight="1">
      <c r="B102" s="78" t="s">
        <v>29</v>
      </c>
      <c r="C102" s="79">
        <v>271</v>
      </c>
      <c r="D102" s="80">
        <v>27599</v>
      </c>
      <c r="E102" s="80">
        <v>461</v>
      </c>
      <c r="F102" s="80">
        <v>340</v>
      </c>
      <c r="G102" s="75">
        <v>62</v>
      </c>
      <c r="H102" s="81">
        <v>379</v>
      </c>
      <c r="I102" s="82">
        <f t="shared" si="42"/>
        <v>29112</v>
      </c>
      <c r="K102" s="10">
        <v>27589</v>
      </c>
      <c r="L102" s="10">
        <v>10</v>
      </c>
    </row>
    <row r="103" spans="2:12" ht="22.5" customHeight="1">
      <c r="B103" s="78" t="s">
        <v>30</v>
      </c>
      <c r="C103" s="79">
        <v>4258</v>
      </c>
      <c r="D103" s="80">
        <v>54248</v>
      </c>
      <c r="E103" s="80">
        <v>1667</v>
      </c>
      <c r="F103" s="80">
        <v>1397</v>
      </c>
      <c r="G103" s="83">
        <v>1042</v>
      </c>
      <c r="H103" s="81">
        <v>3854</v>
      </c>
      <c r="I103" s="82">
        <f t="shared" si="42"/>
        <v>66466</v>
      </c>
      <c r="K103" s="10">
        <v>54238</v>
      </c>
      <c r="L103" s="10">
        <v>10</v>
      </c>
    </row>
    <row r="104" spans="2:12" ht="22.5" customHeight="1">
      <c r="B104" s="73" t="s">
        <v>31</v>
      </c>
      <c r="C104" s="74">
        <v>335</v>
      </c>
      <c r="D104" s="75">
        <v>11862</v>
      </c>
      <c r="E104" s="75">
        <v>215</v>
      </c>
      <c r="F104" s="75">
        <v>204</v>
      </c>
      <c r="G104" s="75">
        <v>84</v>
      </c>
      <c r="H104" s="76">
        <v>721</v>
      </c>
      <c r="I104" s="77">
        <f t="shared" si="42"/>
        <v>13421</v>
      </c>
      <c r="K104" s="10">
        <v>11862</v>
      </c>
      <c r="L104" s="10">
        <v>0</v>
      </c>
    </row>
    <row r="105" spans="2:12" ht="22.5" customHeight="1">
      <c r="B105" s="78" t="s">
        <v>32</v>
      </c>
      <c r="C105" s="79">
        <v>485</v>
      </c>
      <c r="D105" s="80">
        <v>27638</v>
      </c>
      <c r="E105" s="80">
        <v>488</v>
      </c>
      <c r="F105" s="80">
        <v>596</v>
      </c>
      <c r="G105" s="75">
        <v>125</v>
      </c>
      <c r="H105" s="81">
        <v>2162</v>
      </c>
      <c r="I105" s="82">
        <f t="shared" si="42"/>
        <v>31494</v>
      </c>
      <c r="K105" s="10">
        <v>27596</v>
      </c>
      <c r="L105" s="10">
        <v>42</v>
      </c>
    </row>
    <row r="106" spans="2:12" ht="22.5" customHeight="1">
      <c r="B106" s="78" t="s">
        <v>33</v>
      </c>
      <c r="C106" s="79">
        <v>820</v>
      </c>
      <c r="D106" s="80">
        <v>39500</v>
      </c>
      <c r="E106" s="80">
        <v>703</v>
      </c>
      <c r="F106" s="80">
        <v>800</v>
      </c>
      <c r="G106" s="83">
        <v>209</v>
      </c>
      <c r="H106" s="81">
        <v>2883</v>
      </c>
      <c r="I106" s="82">
        <f t="shared" si="42"/>
        <v>44915</v>
      </c>
      <c r="K106" s="10">
        <v>39458</v>
      </c>
      <c r="L106" s="10">
        <v>42</v>
      </c>
    </row>
    <row r="107" spans="2:12" ht="22.5" customHeight="1">
      <c r="B107" s="73" t="s">
        <v>34</v>
      </c>
      <c r="C107" s="74">
        <v>194</v>
      </c>
      <c r="D107" s="75">
        <v>5212</v>
      </c>
      <c r="E107" s="75">
        <v>146</v>
      </c>
      <c r="F107" s="75">
        <v>124</v>
      </c>
      <c r="G107" s="75">
        <v>19</v>
      </c>
      <c r="H107" s="76">
        <v>311</v>
      </c>
      <c r="I107" s="77">
        <f t="shared" si="42"/>
        <v>6006</v>
      </c>
      <c r="K107" s="10">
        <v>5212</v>
      </c>
      <c r="L107" s="10">
        <v>0</v>
      </c>
    </row>
    <row r="108" spans="2:12" ht="22.5" customHeight="1">
      <c r="B108" s="73" t="s">
        <v>35</v>
      </c>
      <c r="C108" s="74">
        <v>181</v>
      </c>
      <c r="D108" s="75">
        <v>5387</v>
      </c>
      <c r="E108" s="75">
        <v>60</v>
      </c>
      <c r="F108" s="75">
        <v>120</v>
      </c>
      <c r="G108" s="75">
        <v>15</v>
      </c>
      <c r="H108" s="76">
        <v>159</v>
      </c>
      <c r="I108" s="77">
        <f t="shared" si="42"/>
        <v>5922</v>
      </c>
      <c r="K108" s="10">
        <v>5382</v>
      </c>
      <c r="L108" s="10">
        <v>5</v>
      </c>
    </row>
    <row r="109" spans="2:12" ht="22.5" customHeight="1">
      <c r="B109" s="73" t="s">
        <v>36</v>
      </c>
      <c r="C109" s="74">
        <v>592</v>
      </c>
      <c r="D109" s="75">
        <v>18122</v>
      </c>
      <c r="E109" s="75">
        <v>792</v>
      </c>
      <c r="F109" s="75">
        <v>329</v>
      </c>
      <c r="G109" s="75">
        <v>101</v>
      </c>
      <c r="H109" s="76">
        <v>1275</v>
      </c>
      <c r="I109" s="77">
        <f t="shared" si="42"/>
        <v>21211</v>
      </c>
      <c r="K109" s="10">
        <v>18122</v>
      </c>
      <c r="L109" s="10">
        <v>0</v>
      </c>
    </row>
    <row r="110" spans="2:12" ht="22.5" customHeight="1">
      <c r="B110" s="73" t="s">
        <v>37</v>
      </c>
      <c r="C110" s="74">
        <v>64</v>
      </c>
      <c r="D110" s="75">
        <v>8821</v>
      </c>
      <c r="E110" s="75">
        <v>179</v>
      </c>
      <c r="F110" s="75">
        <v>118</v>
      </c>
      <c r="G110" s="75">
        <v>13</v>
      </c>
      <c r="H110" s="76">
        <v>333</v>
      </c>
      <c r="I110" s="77">
        <f t="shared" si="42"/>
        <v>9528</v>
      </c>
      <c r="K110" s="10">
        <v>8821</v>
      </c>
      <c r="L110" s="10">
        <v>0</v>
      </c>
    </row>
    <row r="111" spans="2:12" ht="22.5" customHeight="1">
      <c r="B111" s="78" t="s">
        <v>38</v>
      </c>
      <c r="C111" s="79">
        <v>16</v>
      </c>
      <c r="D111" s="80">
        <v>19931</v>
      </c>
      <c r="E111" s="80">
        <v>420</v>
      </c>
      <c r="F111" s="80">
        <v>288</v>
      </c>
      <c r="G111" s="75">
        <v>22</v>
      </c>
      <c r="H111" s="81">
        <v>193</v>
      </c>
      <c r="I111" s="82">
        <f t="shared" si="42"/>
        <v>20870</v>
      </c>
      <c r="K111" s="10">
        <v>19931</v>
      </c>
      <c r="L111" s="10">
        <v>0</v>
      </c>
    </row>
    <row r="112" spans="2:12" ht="22.5" customHeight="1">
      <c r="B112" s="78" t="s">
        <v>39</v>
      </c>
      <c r="C112" s="79">
        <v>1047</v>
      </c>
      <c r="D112" s="80">
        <v>57473</v>
      </c>
      <c r="E112" s="80">
        <v>1597</v>
      </c>
      <c r="F112" s="80">
        <v>979</v>
      </c>
      <c r="G112" s="83">
        <v>170</v>
      </c>
      <c r="H112" s="81">
        <v>2271</v>
      </c>
      <c r="I112" s="82">
        <f t="shared" si="42"/>
        <v>63537</v>
      </c>
      <c r="K112" s="10">
        <v>57468</v>
      </c>
      <c r="L112" s="10">
        <v>5</v>
      </c>
    </row>
    <row r="113" spans="2:12" ht="22.5" customHeight="1">
      <c r="B113" s="73" t="s">
        <v>40</v>
      </c>
      <c r="C113" s="74">
        <v>584</v>
      </c>
      <c r="D113" s="75">
        <v>7627</v>
      </c>
      <c r="E113" s="75">
        <v>285</v>
      </c>
      <c r="F113" s="75">
        <v>224</v>
      </c>
      <c r="G113" s="75">
        <v>297</v>
      </c>
      <c r="H113" s="76">
        <v>1041</v>
      </c>
      <c r="I113" s="77">
        <f t="shared" si="42"/>
        <v>10058</v>
      </c>
      <c r="K113" s="10">
        <v>7627</v>
      </c>
      <c r="L113" s="10">
        <v>0</v>
      </c>
    </row>
    <row r="114" spans="2:12" ht="22.5" customHeight="1">
      <c r="B114" s="73" t="s">
        <v>41</v>
      </c>
      <c r="C114" s="74">
        <v>284</v>
      </c>
      <c r="D114" s="75">
        <v>13391</v>
      </c>
      <c r="E114" s="75">
        <v>95</v>
      </c>
      <c r="F114" s="75">
        <v>195</v>
      </c>
      <c r="G114" s="75">
        <v>45</v>
      </c>
      <c r="H114" s="76">
        <v>258</v>
      </c>
      <c r="I114" s="77">
        <f t="shared" si="42"/>
        <v>14268</v>
      </c>
      <c r="K114" s="10">
        <v>13391</v>
      </c>
      <c r="L114" s="10">
        <v>0</v>
      </c>
    </row>
    <row r="115" spans="2:12" ht="22.5" customHeight="1">
      <c r="B115" s="73" t="s">
        <v>42</v>
      </c>
      <c r="C115" s="74">
        <v>1202</v>
      </c>
      <c r="D115" s="75">
        <v>1640</v>
      </c>
      <c r="E115" s="75">
        <v>340</v>
      </c>
      <c r="F115" s="75">
        <v>244</v>
      </c>
      <c r="G115" s="75">
        <v>283</v>
      </c>
      <c r="H115" s="76">
        <v>785</v>
      </c>
      <c r="I115" s="77">
        <f t="shared" si="42"/>
        <v>4494</v>
      </c>
      <c r="K115" s="10">
        <v>1640</v>
      </c>
      <c r="L115" s="10">
        <v>0</v>
      </c>
    </row>
    <row r="116" spans="2:12" ht="22.5" customHeight="1">
      <c r="B116" s="73" t="s">
        <v>43</v>
      </c>
      <c r="C116" s="74">
        <v>217</v>
      </c>
      <c r="D116" s="75">
        <v>6903</v>
      </c>
      <c r="E116" s="75">
        <v>237</v>
      </c>
      <c r="F116" s="75">
        <v>213</v>
      </c>
      <c r="G116" s="75">
        <v>54</v>
      </c>
      <c r="H116" s="76">
        <v>788</v>
      </c>
      <c r="I116" s="77">
        <f t="shared" si="42"/>
        <v>8412</v>
      </c>
      <c r="K116" s="10">
        <v>6903</v>
      </c>
      <c r="L116" s="10">
        <v>0</v>
      </c>
    </row>
    <row r="117" spans="2:12" ht="22.5" customHeight="1">
      <c r="B117" s="78" t="s">
        <v>44</v>
      </c>
      <c r="C117" s="79">
        <v>336</v>
      </c>
      <c r="D117" s="80">
        <v>14508</v>
      </c>
      <c r="E117" s="80">
        <v>87</v>
      </c>
      <c r="F117" s="80">
        <v>204</v>
      </c>
      <c r="G117" s="75">
        <v>66</v>
      </c>
      <c r="H117" s="81">
        <v>942</v>
      </c>
      <c r="I117" s="82">
        <f t="shared" si="42"/>
        <v>16143</v>
      </c>
      <c r="K117" s="10">
        <v>14492</v>
      </c>
      <c r="L117" s="10">
        <v>16</v>
      </c>
    </row>
    <row r="118" spans="2:12" ht="22.5" customHeight="1">
      <c r="B118" s="78" t="s">
        <v>45</v>
      </c>
      <c r="C118" s="79">
        <v>2623</v>
      </c>
      <c r="D118" s="80">
        <v>44069</v>
      </c>
      <c r="E118" s="80">
        <v>1044</v>
      </c>
      <c r="F118" s="80">
        <v>1080</v>
      </c>
      <c r="G118" s="83">
        <v>745</v>
      </c>
      <c r="H118" s="81">
        <v>3814</v>
      </c>
      <c r="I118" s="82">
        <f t="shared" si="42"/>
        <v>53375</v>
      </c>
      <c r="K118" s="10">
        <v>44053</v>
      </c>
      <c r="L118" s="10">
        <v>16</v>
      </c>
    </row>
    <row r="119" spans="2:12" ht="22.5" customHeight="1">
      <c r="B119" s="73" t="s">
        <v>46</v>
      </c>
      <c r="C119" s="74">
        <v>321</v>
      </c>
      <c r="D119" s="75">
        <v>8177</v>
      </c>
      <c r="E119" s="75">
        <v>37</v>
      </c>
      <c r="F119" s="75">
        <v>204</v>
      </c>
      <c r="G119" s="75">
        <v>84</v>
      </c>
      <c r="H119" s="76">
        <v>455</v>
      </c>
      <c r="I119" s="77">
        <f t="shared" si="42"/>
        <v>9278</v>
      </c>
      <c r="K119" s="10">
        <v>8177</v>
      </c>
      <c r="L119" s="10">
        <v>0</v>
      </c>
    </row>
    <row r="120" spans="2:12" ht="22.5" customHeight="1">
      <c r="B120" s="73" t="s">
        <v>47</v>
      </c>
      <c r="C120" s="74">
        <v>1163</v>
      </c>
      <c r="D120" s="75">
        <v>7183</v>
      </c>
      <c r="E120" s="75">
        <v>182</v>
      </c>
      <c r="F120" s="75">
        <v>283</v>
      </c>
      <c r="G120" s="75">
        <v>229</v>
      </c>
      <c r="H120" s="76">
        <v>1081</v>
      </c>
      <c r="I120" s="77">
        <f t="shared" si="42"/>
        <v>10121</v>
      </c>
      <c r="K120" s="10">
        <v>7183</v>
      </c>
      <c r="L120" s="10">
        <v>0</v>
      </c>
    </row>
    <row r="121" spans="2:12" ht="22.5" customHeight="1">
      <c r="B121" s="73" t="s">
        <v>48</v>
      </c>
      <c r="C121" s="74">
        <v>461</v>
      </c>
      <c r="D121" s="75">
        <v>9410</v>
      </c>
      <c r="E121" s="75">
        <v>353</v>
      </c>
      <c r="F121" s="75">
        <v>223</v>
      </c>
      <c r="G121" s="75">
        <v>116</v>
      </c>
      <c r="H121" s="76">
        <v>595</v>
      </c>
      <c r="I121" s="77">
        <f t="shared" si="42"/>
        <v>11158</v>
      </c>
      <c r="K121" s="10">
        <v>9355</v>
      </c>
      <c r="L121" s="10">
        <v>55</v>
      </c>
    </row>
    <row r="122" spans="2:12" ht="22.5" customHeight="1">
      <c r="B122" s="73" t="s">
        <v>49</v>
      </c>
      <c r="C122" s="74">
        <v>2367</v>
      </c>
      <c r="D122" s="75">
        <v>22856</v>
      </c>
      <c r="E122" s="75">
        <v>750</v>
      </c>
      <c r="F122" s="75">
        <v>521</v>
      </c>
      <c r="G122" s="75">
        <v>277</v>
      </c>
      <c r="H122" s="76">
        <v>1037</v>
      </c>
      <c r="I122" s="77">
        <f t="shared" si="42"/>
        <v>27808</v>
      </c>
      <c r="K122" s="10">
        <v>22856</v>
      </c>
      <c r="L122" s="10">
        <v>0</v>
      </c>
    </row>
    <row r="123" spans="2:12" ht="22.5" customHeight="1">
      <c r="B123" s="73" t="s">
        <v>50</v>
      </c>
      <c r="C123" s="74">
        <v>615</v>
      </c>
      <c r="D123" s="75">
        <v>21344</v>
      </c>
      <c r="E123" s="75">
        <v>400</v>
      </c>
      <c r="F123" s="75">
        <v>419</v>
      </c>
      <c r="G123" s="75">
        <v>94</v>
      </c>
      <c r="H123" s="76">
        <v>779</v>
      </c>
      <c r="I123" s="77">
        <f t="shared" si="42"/>
        <v>23651</v>
      </c>
      <c r="K123" s="10">
        <v>21344</v>
      </c>
      <c r="L123" s="10">
        <v>0</v>
      </c>
    </row>
    <row r="124" spans="2:12" ht="22.5" customHeight="1">
      <c r="B124" s="73" t="s">
        <v>51</v>
      </c>
      <c r="C124" s="74">
        <v>311</v>
      </c>
      <c r="D124" s="75">
        <v>9115</v>
      </c>
      <c r="E124" s="75">
        <v>196</v>
      </c>
      <c r="F124" s="75">
        <v>158</v>
      </c>
      <c r="G124" s="75">
        <v>59</v>
      </c>
      <c r="H124" s="76">
        <v>202</v>
      </c>
      <c r="I124" s="77">
        <f t="shared" si="42"/>
        <v>10041</v>
      </c>
      <c r="K124" s="10">
        <v>9115</v>
      </c>
      <c r="L124" s="10">
        <v>0</v>
      </c>
    </row>
    <row r="125" spans="2:12" ht="22.5" customHeight="1">
      <c r="B125" s="73" t="s">
        <v>52</v>
      </c>
      <c r="C125" s="74">
        <v>270</v>
      </c>
      <c r="D125" s="75">
        <v>12016</v>
      </c>
      <c r="E125" s="75">
        <v>111</v>
      </c>
      <c r="F125" s="75">
        <v>261</v>
      </c>
      <c r="G125" s="75">
        <v>41</v>
      </c>
      <c r="H125" s="76">
        <v>448</v>
      </c>
      <c r="I125" s="77">
        <f t="shared" si="42"/>
        <v>13147</v>
      </c>
      <c r="K125" s="10">
        <v>12016</v>
      </c>
      <c r="L125" s="10">
        <v>0</v>
      </c>
    </row>
    <row r="126" spans="2:12" ht="22.5" customHeight="1">
      <c r="B126" s="73" t="s">
        <v>53</v>
      </c>
      <c r="C126" s="74">
        <v>264</v>
      </c>
      <c r="D126" s="75">
        <v>5714</v>
      </c>
      <c r="E126" s="75">
        <v>56</v>
      </c>
      <c r="F126" s="75">
        <v>144</v>
      </c>
      <c r="G126" s="75">
        <v>54</v>
      </c>
      <c r="H126" s="76">
        <v>443</v>
      </c>
      <c r="I126" s="77">
        <f t="shared" si="42"/>
        <v>6675</v>
      </c>
      <c r="K126" s="10">
        <v>5714</v>
      </c>
      <c r="L126" s="10">
        <v>0</v>
      </c>
    </row>
    <row r="127" spans="2:12" ht="22.5" customHeight="1">
      <c r="B127" s="73" t="s">
        <v>54</v>
      </c>
      <c r="C127" s="74">
        <v>271</v>
      </c>
      <c r="D127" s="75">
        <v>9304</v>
      </c>
      <c r="E127" s="75">
        <v>187</v>
      </c>
      <c r="F127" s="75">
        <v>184</v>
      </c>
      <c r="G127" s="75">
        <v>38</v>
      </c>
      <c r="H127" s="76">
        <v>632</v>
      </c>
      <c r="I127" s="77">
        <f t="shared" si="42"/>
        <v>10616</v>
      </c>
      <c r="K127" s="10">
        <v>9304</v>
      </c>
      <c r="L127" s="10">
        <v>0</v>
      </c>
    </row>
    <row r="128" spans="2:12" ht="22.5" customHeight="1">
      <c r="B128" s="78" t="s">
        <v>55</v>
      </c>
      <c r="C128" s="79">
        <v>398</v>
      </c>
      <c r="D128" s="80">
        <v>2964</v>
      </c>
      <c r="E128" s="80">
        <v>192</v>
      </c>
      <c r="F128" s="80">
        <v>133</v>
      </c>
      <c r="G128" s="75">
        <v>102</v>
      </c>
      <c r="H128" s="81">
        <v>699</v>
      </c>
      <c r="I128" s="82">
        <f t="shared" si="42"/>
        <v>4488</v>
      </c>
      <c r="K128" s="10">
        <v>2964</v>
      </c>
      <c r="L128" s="10">
        <v>0</v>
      </c>
    </row>
    <row r="129" spans="2:12" ht="22.5" customHeight="1">
      <c r="B129" s="78" t="s">
        <v>56</v>
      </c>
      <c r="C129" s="79">
        <v>6441</v>
      </c>
      <c r="D129" s="80">
        <v>108083</v>
      </c>
      <c r="E129" s="80">
        <v>2464</v>
      </c>
      <c r="F129" s="80">
        <v>2530</v>
      </c>
      <c r="G129" s="83">
        <v>1094</v>
      </c>
      <c r="H129" s="81">
        <v>6371</v>
      </c>
      <c r="I129" s="82">
        <f t="shared" si="42"/>
        <v>126983</v>
      </c>
      <c r="K129" s="10">
        <v>108028</v>
      </c>
      <c r="L129" s="10">
        <v>55</v>
      </c>
    </row>
    <row r="130" spans="2:12" ht="22.5" customHeight="1">
      <c r="B130" s="73" t="s">
        <v>57</v>
      </c>
      <c r="C130" s="74">
        <v>238</v>
      </c>
      <c r="D130" s="75">
        <v>6282</v>
      </c>
      <c r="E130" s="75">
        <v>113</v>
      </c>
      <c r="F130" s="75">
        <v>166</v>
      </c>
      <c r="G130" s="75">
        <v>75</v>
      </c>
      <c r="H130" s="76">
        <v>709</v>
      </c>
      <c r="I130" s="77">
        <f t="shared" si="42"/>
        <v>7583</v>
      </c>
      <c r="K130" s="10">
        <v>6282</v>
      </c>
      <c r="L130" s="10">
        <v>0</v>
      </c>
    </row>
    <row r="131" spans="2:12" ht="22.5" customHeight="1">
      <c r="B131" s="73" t="s">
        <v>58</v>
      </c>
      <c r="C131" s="74">
        <v>289</v>
      </c>
      <c r="D131" s="75">
        <v>18220</v>
      </c>
      <c r="E131" s="75">
        <v>740</v>
      </c>
      <c r="F131" s="75">
        <v>282</v>
      </c>
      <c r="G131" s="75">
        <v>71</v>
      </c>
      <c r="H131" s="76">
        <v>330</v>
      </c>
      <c r="I131" s="77">
        <f t="shared" si="42"/>
        <v>19932</v>
      </c>
      <c r="K131" s="10">
        <v>18220</v>
      </c>
      <c r="L131" s="10">
        <v>0</v>
      </c>
    </row>
    <row r="132" spans="2:12" ht="22.5" customHeight="1">
      <c r="B132" s="73" t="s">
        <v>59</v>
      </c>
      <c r="C132" s="74">
        <v>767</v>
      </c>
      <c r="D132" s="75">
        <v>8530</v>
      </c>
      <c r="E132" s="75">
        <v>131</v>
      </c>
      <c r="F132" s="75">
        <v>251</v>
      </c>
      <c r="G132" s="75">
        <v>156</v>
      </c>
      <c r="H132" s="76">
        <v>1417</v>
      </c>
      <c r="I132" s="77">
        <f t="shared" si="42"/>
        <v>11252</v>
      </c>
      <c r="K132" s="10">
        <v>8530</v>
      </c>
      <c r="L132" s="10">
        <v>0</v>
      </c>
    </row>
    <row r="133" spans="2:12" ht="22.5" customHeight="1">
      <c r="B133" s="73" t="s">
        <v>60</v>
      </c>
      <c r="C133" s="74">
        <v>704</v>
      </c>
      <c r="D133" s="75">
        <v>8083</v>
      </c>
      <c r="E133" s="75">
        <v>93</v>
      </c>
      <c r="F133" s="75">
        <v>246</v>
      </c>
      <c r="G133" s="75">
        <v>95</v>
      </c>
      <c r="H133" s="76">
        <v>1082</v>
      </c>
      <c r="I133" s="77">
        <f t="shared" si="42"/>
        <v>10303</v>
      </c>
      <c r="K133" s="10">
        <v>8083</v>
      </c>
      <c r="L133" s="10">
        <v>0</v>
      </c>
    </row>
    <row r="134" spans="2:12" ht="22.5" customHeight="1">
      <c r="B134" s="73" t="s">
        <v>61</v>
      </c>
      <c r="C134" s="74">
        <v>349</v>
      </c>
      <c r="D134" s="75">
        <v>14805</v>
      </c>
      <c r="E134" s="75">
        <v>519</v>
      </c>
      <c r="F134" s="75">
        <v>235</v>
      </c>
      <c r="G134" s="75">
        <v>66</v>
      </c>
      <c r="H134" s="76">
        <v>492</v>
      </c>
      <c r="I134" s="77">
        <f t="shared" si="42"/>
        <v>16466</v>
      </c>
      <c r="K134" s="10">
        <v>14805</v>
      </c>
      <c r="L134" s="10">
        <v>0</v>
      </c>
    </row>
    <row r="135" spans="2:12" ht="22.5" customHeight="1">
      <c r="B135" s="73" t="s">
        <v>62</v>
      </c>
      <c r="C135" s="74">
        <v>456</v>
      </c>
      <c r="D135" s="75">
        <v>22435</v>
      </c>
      <c r="E135" s="75">
        <v>883</v>
      </c>
      <c r="F135" s="75">
        <v>317</v>
      </c>
      <c r="G135" s="75">
        <v>88</v>
      </c>
      <c r="H135" s="76">
        <v>605</v>
      </c>
      <c r="I135" s="77">
        <f t="shared" si="42"/>
        <v>24784</v>
      </c>
      <c r="K135" s="10">
        <v>22435</v>
      </c>
      <c r="L135" s="10">
        <v>0</v>
      </c>
    </row>
    <row r="136" spans="2:12" ht="22.5" customHeight="1">
      <c r="B136" s="78" t="s">
        <v>63</v>
      </c>
      <c r="C136" s="79">
        <v>462</v>
      </c>
      <c r="D136" s="80">
        <v>7372</v>
      </c>
      <c r="E136" s="80">
        <v>148</v>
      </c>
      <c r="F136" s="80">
        <v>180</v>
      </c>
      <c r="G136" s="75">
        <v>42</v>
      </c>
      <c r="H136" s="81">
        <v>331</v>
      </c>
      <c r="I136" s="82">
        <f t="shared" si="42"/>
        <v>8535</v>
      </c>
      <c r="K136" s="10">
        <v>7372</v>
      </c>
      <c r="L136" s="10">
        <v>0</v>
      </c>
    </row>
    <row r="137" spans="2:12" ht="22.5" customHeight="1" thickBot="1">
      <c r="B137" s="69" t="s">
        <v>64</v>
      </c>
      <c r="C137" s="70">
        <v>3265</v>
      </c>
      <c r="D137" s="71">
        <v>85727</v>
      </c>
      <c r="E137" s="71">
        <v>2627</v>
      </c>
      <c r="F137" s="71">
        <v>1677</v>
      </c>
      <c r="G137" s="84">
        <v>593</v>
      </c>
      <c r="H137" s="72">
        <v>4966</v>
      </c>
      <c r="I137" s="85">
        <f t="shared" si="42"/>
        <v>98855</v>
      </c>
      <c r="K137" s="10">
        <v>85727</v>
      </c>
      <c r="L137" s="10">
        <v>0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73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112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32288</v>
      </c>
      <c r="D6" s="38">
        <f t="shared" si="0"/>
        <v>593312</v>
      </c>
      <c r="E6" s="38">
        <f t="shared" si="0"/>
        <v>15872</v>
      </c>
      <c r="F6" s="38">
        <f t="shared" si="0"/>
        <v>14649</v>
      </c>
      <c r="G6" s="38">
        <f t="shared" si="0"/>
        <v>10622</v>
      </c>
      <c r="H6" s="39">
        <f t="shared" si="0"/>
        <v>43674</v>
      </c>
      <c r="I6" s="40">
        <f>+SUM(C6:H6)</f>
        <v>710417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779</v>
      </c>
      <c r="D7" s="42">
        <f t="shared" si="1"/>
        <v>21611</v>
      </c>
      <c r="E7" s="42">
        <f t="shared" si="1"/>
        <v>278</v>
      </c>
      <c r="F7" s="42">
        <f t="shared" si="1"/>
        <v>300</v>
      </c>
      <c r="G7" s="42">
        <f t="shared" si="1"/>
        <v>299</v>
      </c>
      <c r="H7" s="43">
        <f t="shared" si="1"/>
        <v>1552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6325</v>
      </c>
      <c r="E8" s="46">
        <f t="shared" si="2"/>
        <v>131</v>
      </c>
      <c r="F8" s="46">
        <f t="shared" si="2"/>
        <v>140</v>
      </c>
      <c r="G8" s="46">
        <f t="shared" si="2"/>
        <v>69</v>
      </c>
      <c r="H8" s="47">
        <f t="shared" si="2"/>
        <v>538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985</v>
      </c>
      <c r="D9" s="51">
        <f t="shared" si="3"/>
        <v>27936</v>
      </c>
      <c r="E9" s="51">
        <f t="shared" si="3"/>
        <v>409</v>
      </c>
      <c r="F9" s="51">
        <f t="shared" si="3"/>
        <v>440</v>
      </c>
      <c r="G9" s="51">
        <f t="shared" si="3"/>
        <v>368</v>
      </c>
      <c r="H9" s="52">
        <f t="shared" si="3"/>
        <v>2090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192</v>
      </c>
      <c r="D10" s="55">
        <f t="shared" si="4"/>
        <v>2193</v>
      </c>
      <c r="E10" s="55">
        <f t="shared" si="4"/>
        <v>53</v>
      </c>
      <c r="F10" s="55">
        <f t="shared" si="4"/>
        <v>81</v>
      </c>
      <c r="G10" s="55">
        <f t="shared" si="4"/>
        <v>76</v>
      </c>
      <c r="H10" s="56">
        <f t="shared" si="4"/>
        <v>235</v>
      </c>
      <c r="I10" s="57">
        <f>+SUM(C10:H10)</f>
        <v>2830</v>
      </c>
    </row>
    <row r="11" spans="2:9" ht="22.5" customHeight="1">
      <c r="B11" s="58" t="s">
        <v>16</v>
      </c>
      <c r="C11" s="58">
        <f t="shared" si="4"/>
        <v>146</v>
      </c>
      <c r="D11" s="59">
        <f t="shared" si="4"/>
        <v>310</v>
      </c>
      <c r="E11" s="59">
        <f t="shared" si="4"/>
        <v>48</v>
      </c>
      <c r="F11" s="59">
        <f t="shared" si="4"/>
        <v>41</v>
      </c>
      <c r="G11" s="59">
        <f t="shared" si="4"/>
        <v>67</v>
      </c>
      <c r="H11" s="60">
        <f t="shared" si="4"/>
        <v>44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309</v>
      </c>
      <c r="D12" s="59">
        <f t="shared" si="4"/>
        <v>4194</v>
      </c>
      <c r="E12" s="59">
        <f t="shared" si="4"/>
        <v>188</v>
      </c>
      <c r="F12" s="59">
        <f t="shared" si="4"/>
        <v>106</v>
      </c>
      <c r="G12" s="59">
        <f t="shared" si="4"/>
        <v>51</v>
      </c>
      <c r="H12" s="60">
        <f t="shared" si="4"/>
        <v>455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241</v>
      </c>
      <c r="D13" s="59">
        <f t="shared" si="4"/>
        <v>18584</v>
      </c>
      <c r="E13" s="59">
        <f t="shared" si="4"/>
        <v>499</v>
      </c>
      <c r="F13" s="59">
        <f t="shared" si="4"/>
        <v>269</v>
      </c>
      <c r="G13" s="59">
        <f t="shared" si="4"/>
        <v>35</v>
      </c>
      <c r="H13" s="60">
        <f t="shared" si="4"/>
        <v>-10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15816</v>
      </c>
      <c r="E14" s="46">
        <f t="shared" si="4"/>
        <v>411</v>
      </c>
      <c r="F14" s="46">
        <f t="shared" si="4"/>
        <v>212</v>
      </c>
      <c r="G14" s="46">
        <f t="shared" si="4"/>
        <v>29</v>
      </c>
      <c r="H14" s="47">
        <f t="shared" si="4"/>
        <v>18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954</v>
      </c>
      <c r="D15" s="51">
        <f t="shared" si="5"/>
        <v>41097</v>
      </c>
      <c r="E15" s="51">
        <f t="shared" si="5"/>
        <v>1199</v>
      </c>
      <c r="F15" s="51">
        <f t="shared" si="5"/>
        <v>709</v>
      </c>
      <c r="G15" s="51">
        <f t="shared" si="5"/>
        <v>258</v>
      </c>
      <c r="H15" s="52">
        <f t="shared" si="5"/>
        <v>742</v>
      </c>
      <c r="I15" s="53">
        <f t="shared" si="5"/>
        <v>44959</v>
      </c>
    </row>
    <row r="16" spans="2:9" ht="22.5" customHeight="1">
      <c r="B16" s="54" t="s">
        <v>6</v>
      </c>
      <c r="C16" s="54">
        <f aca="true" t="shared" si="6" ref="C16:H16">+C79</f>
        <v>1189</v>
      </c>
      <c r="D16" s="55">
        <f t="shared" si="6"/>
        <v>27780</v>
      </c>
      <c r="E16" s="55">
        <f t="shared" si="6"/>
        <v>712</v>
      </c>
      <c r="F16" s="55">
        <f t="shared" si="6"/>
        <v>468</v>
      </c>
      <c r="G16" s="55">
        <f t="shared" si="6"/>
        <v>344</v>
      </c>
      <c r="H16" s="56">
        <f t="shared" si="6"/>
        <v>1241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350</v>
      </c>
      <c r="D17" s="46">
        <f t="shared" si="7"/>
        <v>2822</v>
      </c>
      <c r="E17" s="46">
        <f t="shared" si="7"/>
        <v>78</v>
      </c>
      <c r="F17" s="46">
        <f t="shared" si="7"/>
        <v>111</v>
      </c>
      <c r="G17" s="46">
        <f t="shared" si="7"/>
        <v>72</v>
      </c>
      <c r="H17" s="47">
        <f t="shared" si="7"/>
        <v>530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1539</v>
      </c>
      <c r="D18" s="51">
        <f t="shared" si="8"/>
        <v>30602</v>
      </c>
      <c r="E18" s="51">
        <f t="shared" si="8"/>
        <v>790</v>
      </c>
      <c r="F18" s="51">
        <f t="shared" si="8"/>
        <v>579</v>
      </c>
      <c r="G18" s="51">
        <f t="shared" si="8"/>
        <v>416</v>
      </c>
      <c r="H18" s="52">
        <f t="shared" si="8"/>
        <v>1771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2901</v>
      </c>
      <c r="D19" s="55">
        <f t="shared" si="9"/>
        <v>6110</v>
      </c>
      <c r="E19" s="55">
        <f t="shared" si="9"/>
        <v>472</v>
      </c>
      <c r="F19" s="55">
        <f t="shared" si="9"/>
        <v>635</v>
      </c>
      <c r="G19" s="55">
        <f t="shared" si="9"/>
        <v>793</v>
      </c>
      <c r="H19" s="56">
        <f t="shared" si="9"/>
        <v>1624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33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56</v>
      </c>
      <c r="H20" s="60">
        <f t="shared" si="11"/>
        <v>43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799</v>
      </c>
      <c r="D21" s="59">
        <f t="shared" si="11"/>
        <v>3938</v>
      </c>
      <c r="E21" s="59">
        <f t="shared" si="11"/>
        <v>99</v>
      </c>
      <c r="F21" s="59">
        <f t="shared" si="11"/>
        <v>152</v>
      </c>
      <c r="G21" s="59">
        <f t="shared" si="11"/>
        <v>129</v>
      </c>
      <c r="H21" s="60">
        <f t="shared" si="11"/>
        <v>772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1168</v>
      </c>
      <c r="D22" s="59">
        <f t="shared" si="11"/>
        <v>8259</v>
      </c>
      <c r="E22" s="59">
        <f t="shared" si="11"/>
        <v>391</v>
      </c>
      <c r="F22" s="59">
        <f t="shared" si="11"/>
        <v>332</v>
      </c>
      <c r="G22" s="59">
        <f t="shared" si="11"/>
        <v>341</v>
      </c>
      <c r="H22" s="60">
        <f t="shared" si="11"/>
        <v>1155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892</v>
      </c>
      <c r="D23" s="59">
        <f t="shared" si="11"/>
        <v>435</v>
      </c>
      <c r="E23" s="59">
        <f t="shared" si="11"/>
        <v>368</v>
      </c>
      <c r="F23" s="59">
        <f t="shared" si="11"/>
        <v>160</v>
      </c>
      <c r="G23" s="59">
        <f t="shared" si="11"/>
        <v>238</v>
      </c>
      <c r="H23" s="60">
        <f t="shared" si="11"/>
        <v>197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281</v>
      </c>
      <c r="D24" s="59">
        <f t="shared" si="11"/>
        <v>2824</v>
      </c>
      <c r="E24" s="59">
        <f t="shared" si="11"/>
        <v>33</v>
      </c>
      <c r="F24" s="59">
        <f t="shared" si="11"/>
        <v>101</v>
      </c>
      <c r="G24" s="59">
        <f t="shared" si="11"/>
        <v>79</v>
      </c>
      <c r="H24" s="60">
        <f t="shared" si="11"/>
        <v>585</v>
      </c>
      <c r="I24" s="61">
        <f t="shared" si="10"/>
        <v>3903</v>
      </c>
    </row>
    <row r="25" spans="2:9" ht="22.5" customHeight="1">
      <c r="B25" s="58" t="s">
        <v>27</v>
      </c>
      <c r="C25" s="58">
        <f t="shared" si="11"/>
        <v>446</v>
      </c>
      <c r="D25" s="59">
        <f t="shared" si="11"/>
        <v>11218</v>
      </c>
      <c r="E25" s="59">
        <f t="shared" si="11"/>
        <v>238</v>
      </c>
      <c r="F25" s="59">
        <f t="shared" si="11"/>
        <v>225</v>
      </c>
      <c r="G25" s="59">
        <f t="shared" si="11"/>
        <v>110</v>
      </c>
      <c r="H25" s="60">
        <f t="shared" si="11"/>
        <v>800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147</v>
      </c>
      <c r="D26" s="59">
        <f t="shared" si="11"/>
        <v>7</v>
      </c>
      <c r="E26" s="59">
        <f t="shared" si="11"/>
        <v>61</v>
      </c>
      <c r="F26" s="59">
        <f t="shared" si="11"/>
        <v>38</v>
      </c>
      <c r="G26" s="59">
        <f t="shared" si="11"/>
        <v>44</v>
      </c>
      <c r="H26" s="60">
        <f t="shared" si="11"/>
        <v>128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269</v>
      </c>
      <c r="D27" s="46">
        <f t="shared" si="11"/>
        <v>27677</v>
      </c>
      <c r="E27" s="46">
        <f t="shared" si="11"/>
        <v>461</v>
      </c>
      <c r="F27" s="46">
        <f t="shared" si="11"/>
        <v>342</v>
      </c>
      <c r="G27" s="46">
        <f t="shared" si="11"/>
        <v>62</v>
      </c>
      <c r="H27" s="47">
        <f t="shared" si="11"/>
        <v>301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6936</v>
      </c>
      <c r="D28" s="64">
        <f t="shared" si="12"/>
        <v>60469</v>
      </c>
      <c r="E28" s="64">
        <f t="shared" si="12"/>
        <v>2130</v>
      </c>
      <c r="F28" s="64">
        <f t="shared" si="12"/>
        <v>2009</v>
      </c>
      <c r="G28" s="64">
        <f t="shared" si="12"/>
        <v>1852</v>
      </c>
      <c r="H28" s="65">
        <f t="shared" si="12"/>
        <v>5605</v>
      </c>
      <c r="I28" s="66">
        <f t="shared" si="12"/>
        <v>79001</v>
      </c>
    </row>
    <row r="29" spans="2:9" ht="22.5" customHeight="1">
      <c r="B29" s="54" t="s">
        <v>31</v>
      </c>
      <c r="C29" s="54">
        <f aca="true" t="shared" si="13" ref="C29:H30">+C104</f>
        <v>333</v>
      </c>
      <c r="D29" s="55">
        <f t="shared" si="13"/>
        <v>11893</v>
      </c>
      <c r="E29" s="55">
        <f t="shared" si="13"/>
        <v>214</v>
      </c>
      <c r="F29" s="55">
        <f t="shared" si="13"/>
        <v>205</v>
      </c>
      <c r="G29" s="55">
        <f t="shared" si="13"/>
        <v>85</v>
      </c>
      <c r="H29" s="56">
        <f t="shared" si="13"/>
        <v>691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421</v>
      </c>
      <c r="D30" s="59">
        <f t="shared" si="13"/>
        <v>27657</v>
      </c>
      <c r="E30" s="59">
        <f t="shared" si="13"/>
        <v>485</v>
      </c>
      <c r="F30" s="59">
        <f t="shared" si="13"/>
        <v>559</v>
      </c>
      <c r="G30" s="59">
        <f t="shared" si="13"/>
        <v>126</v>
      </c>
      <c r="H30" s="60">
        <f t="shared" si="13"/>
        <v>2246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559</v>
      </c>
      <c r="D31" s="59">
        <f t="shared" si="14"/>
        <v>18148</v>
      </c>
      <c r="E31" s="59">
        <f t="shared" si="14"/>
        <v>792</v>
      </c>
      <c r="F31" s="59">
        <f t="shared" si="14"/>
        <v>326</v>
      </c>
      <c r="G31" s="59">
        <f t="shared" si="14"/>
        <v>101</v>
      </c>
      <c r="H31" s="60">
        <f t="shared" si="14"/>
        <v>1285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63</v>
      </c>
      <c r="D32" s="59">
        <f t="shared" si="14"/>
        <v>8825</v>
      </c>
      <c r="E32" s="59">
        <f t="shared" si="14"/>
        <v>179</v>
      </c>
      <c r="F32" s="59">
        <f t="shared" si="14"/>
        <v>121</v>
      </c>
      <c r="G32" s="59">
        <f t="shared" si="14"/>
        <v>13</v>
      </c>
      <c r="H32" s="60">
        <f t="shared" si="14"/>
        <v>327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16</v>
      </c>
      <c r="D33" s="46">
        <f t="shared" si="14"/>
        <v>20006</v>
      </c>
      <c r="E33" s="46">
        <f t="shared" si="14"/>
        <v>420</v>
      </c>
      <c r="F33" s="46">
        <f t="shared" si="14"/>
        <v>289</v>
      </c>
      <c r="G33" s="46">
        <f t="shared" si="14"/>
        <v>22</v>
      </c>
      <c r="H33" s="47">
        <f t="shared" si="14"/>
        <v>117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1392</v>
      </c>
      <c r="D34" s="64">
        <f t="shared" si="15"/>
        <v>86529</v>
      </c>
      <c r="E34" s="64">
        <f t="shared" si="15"/>
        <v>2090</v>
      </c>
      <c r="F34" s="64">
        <f t="shared" si="15"/>
        <v>1500</v>
      </c>
      <c r="G34" s="64">
        <f t="shared" si="15"/>
        <v>347</v>
      </c>
      <c r="H34" s="65">
        <f t="shared" si="15"/>
        <v>4666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1361</v>
      </c>
      <c r="D35" s="55">
        <f t="shared" si="16"/>
        <v>5471</v>
      </c>
      <c r="E35" s="55">
        <f t="shared" si="16"/>
        <v>303</v>
      </c>
      <c r="F35" s="55">
        <f t="shared" si="16"/>
        <v>1180</v>
      </c>
      <c r="G35" s="55">
        <f t="shared" si="16"/>
        <v>2812</v>
      </c>
      <c r="H35" s="56">
        <f t="shared" si="16"/>
        <v>3341</v>
      </c>
      <c r="I35" s="57">
        <f>+SUM(C35:H35)</f>
        <v>14468</v>
      </c>
    </row>
    <row r="36" spans="2:9" ht="22.5" customHeight="1">
      <c r="B36" s="58" t="s">
        <v>34</v>
      </c>
      <c r="C36" s="58">
        <f aca="true" t="shared" si="17" ref="C36:H37">+C107</f>
        <v>191</v>
      </c>
      <c r="D36" s="59">
        <f t="shared" si="17"/>
        <v>5211</v>
      </c>
      <c r="E36" s="59">
        <f t="shared" si="17"/>
        <v>146</v>
      </c>
      <c r="F36" s="59">
        <f t="shared" si="17"/>
        <v>125</v>
      </c>
      <c r="G36" s="59">
        <f t="shared" si="17"/>
        <v>19</v>
      </c>
      <c r="H36" s="60">
        <f t="shared" si="17"/>
        <v>314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180</v>
      </c>
      <c r="D37" s="46">
        <f t="shared" si="17"/>
        <v>5386</v>
      </c>
      <c r="E37" s="46">
        <f t="shared" si="17"/>
        <v>60</v>
      </c>
      <c r="F37" s="46">
        <f t="shared" si="17"/>
        <v>121</v>
      </c>
      <c r="G37" s="46">
        <f t="shared" si="17"/>
        <v>15</v>
      </c>
      <c r="H37" s="47">
        <f t="shared" si="17"/>
        <v>160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1732</v>
      </c>
      <c r="D38" s="64">
        <f t="shared" si="18"/>
        <v>16068</v>
      </c>
      <c r="E38" s="64">
        <f t="shared" si="18"/>
        <v>509</v>
      </c>
      <c r="F38" s="64">
        <f t="shared" si="18"/>
        <v>1426</v>
      </c>
      <c r="G38" s="64">
        <f t="shared" si="18"/>
        <v>2846</v>
      </c>
      <c r="H38" s="65">
        <f t="shared" si="18"/>
        <v>3815</v>
      </c>
      <c r="I38" s="66">
        <f t="shared" si="18"/>
        <v>26396</v>
      </c>
    </row>
    <row r="39" spans="2:9" ht="22.5" customHeight="1">
      <c r="B39" s="54" t="s">
        <v>8</v>
      </c>
      <c r="C39" s="54">
        <f aca="true" t="shared" si="19" ref="C39:H39">+C81</f>
        <v>1669</v>
      </c>
      <c r="D39" s="55">
        <f t="shared" si="19"/>
        <v>5123</v>
      </c>
      <c r="E39" s="55">
        <f t="shared" si="19"/>
        <v>265</v>
      </c>
      <c r="F39" s="55">
        <f t="shared" si="19"/>
        <v>426</v>
      </c>
      <c r="G39" s="55">
        <f t="shared" si="19"/>
        <v>423</v>
      </c>
      <c r="H39" s="56">
        <f t="shared" si="19"/>
        <v>1252</v>
      </c>
      <c r="I39" s="57">
        <f aca="true" t="shared" si="20" ref="I39:I48">+SUM(C39:H39)</f>
        <v>9158</v>
      </c>
    </row>
    <row r="40" spans="2:9" ht="22.5" customHeight="1">
      <c r="B40" s="58" t="s">
        <v>40</v>
      </c>
      <c r="C40" s="58">
        <f aca="true" t="shared" si="21" ref="C40:H44">+C113</f>
        <v>569</v>
      </c>
      <c r="D40" s="59">
        <f t="shared" si="21"/>
        <v>7626</v>
      </c>
      <c r="E40" s="59">
        <f t="shared" si="21"/>
        <v>284</v>
      </c>
      <c r="F40" s="59">
        <f t="shared" si="21"/>
        <v>230</v>
      </c>
      <c r="G40" s="59">
        <f t="shared" si="21"/>
        <v>304</v>
      </c>
      <c r="H40" s="60">
        <f t="shared" si="21"/>
        <v>1045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272</v>
      </c>
      <c r="D41" s="59">
        <f t="shared" si="21"/>
        <v>13419</v>
      </c>
      <c r="E41" s="59">
        <f t="shared" si="21"/>
        <v>95</v>
      </c>
      <c r="F41" s="59">
        <f t="shared" si="21"/>
        <v>186</v>
      </c>
      <c r="G41" s="59">
        <f t="shared" si="21"/>
        <v>45</v>
      </c>
      <c r="H41" s="60">
        <f t="shared" si="21"/>
        <v>251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1181</v>
      </c>
      <c r="D42" s="59">
        <f t="shared" si="21"/>
        <v>1640</v>
      </c>
      <c r="E42" s="59">
        <f t="shared" si="21"/>
        <v>339</v>
      </c>
      <c r="F42" s="59">
        <f t="shared" si="21"/>
        <v>243</v>
      </c>
      <c r="G42" s="59">
        <f t="shared" si="21"/>
        <v>284</v>
      </c>
      <c r="H42" s="60">
        <f t="shared" si="21"/>
        <v>807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208</v>
      </c>
      <c r="D43" s="59">
        <f t="shared" si="21"/>
        <v>6904</v>
      </c>
      <c r="E43" s="59">
        <f t="shared" si="21"/>
        <v>236</v>
      </c>
      <c r="F43" s="59">
        <f t="shared" si="21"/>
        <v>212</v>
      </c>
      <c r="G43" s="59">
        <f t="shared" si="21"/>
        <v>57</v>
      </c>
      <c r="H43" s="60">
        <f t="shared" si="21"/>
        <v>795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319</v>
      </c>
      <c r="D44" s="59">
        <f t="shared" si="21"/>
        <v>14507</v>
      </c>
      <c r="E44" s="59">
        <f t="shared" si="21"/>
        <v>87</v>
      </c>
      <c r="F44" s="59">
        <f t="shared" si="21"/>
        <v>208</v>
      </c>
      <c r="G44" s="59">
        <f t="shared" si="21"/>
        <v>66</v>
      </c>
      <c r="H44" s="60">
        <f t="shared" si="21"/>
        <v>956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1054</v>
      </c>
      <c r="D45" s="59">
        <f t="shared" si="22"/>
        <v>7183</v>
      </c>
      <c r="E45" s="59">
        <f t="shared" si="22"/>
        <v>180</v>
      </c>
      <c r="F45" s="59">
        <f t="shared" si="22"/>
        <v>281</v>
      </c>
      <c r="G45" s="59">
        <f t="shared" si="22"/>
        <v>233</v>
      </c>
      <c r="H45" s="60">
        <f t="shared" si="22"/>
        <v>1190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465</v>
      </c>
      <c r="D46" s="59">
        <f t="shared" si="22"/>
        <v>9411</v>
      </c>
      <c r="E46" s="59">
        <f t="shared" si="22"/>
        <v>352</v>
      </c>
      <c r="F46" s="59">
        <f t="shared" si="22"/>
        <v>232</v>
      </c>
      <c r="G46" s="59">
        <f t="shared" si="22"/>
        <v>117</v>
      </c>
      <c r="H46" s="60">
        <f t="shared" si="22"/>
        <v>581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252</v>
      </c>
      <c r="D47" s="59">
        <f t="shared" si="23"/>
        <v>9306</v>
      </c>
      <c r="E47" s="59">
        <f t="shared" si="23"/>
        <v>187</v>
      </c>
      <c r="F47" s="59">
        <f t="shared" si="23"/>
        <v>183</v>
      </c>
      <c r="G47" s="59">
        <f t="shared" si="23"/>
        <v>38</v>
      </c>
      <c r="H47" s="60">
        <f t="shared" si="23"/>
        <v>650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394</v>
      </c>
      <c r="D48" s="46">
        <f t="shared" si="23"/>
        <v>2916</v>
      </c>
      <c r="E48" s="46">
        <f t="shared" si="23"/>
        <v>192</v>
      </c>
      <c r="F48" s="46">
        <f t="shared" si="23"/>
        <v>132</v>
      </c>
      <c r="G48" s="46">
        <f t="shared" si="23"/>
        <v>103</v>
      </c>
      <c r="H48" s="47">
        <f t="shared" si="23"/>
        <v>751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6383</v>
      </c>
      <c r="D49" s="64">
        <f t="shared" si="24"/>
        <v>78035</v>
      </c>
      <c r="E49" s="64">
        <f t="shared" si="24"/>
        <v>2217</v>
      </c>
      <c r="F49" s="64">
        <f t="shared" si="24"/>
        <v>2333</v>
      </c>
      <c r="G49" s="64">
        <f t="shared" si="24"/>
        <v>1670</v>
      </c>
      <c r="H49" s="65">
        <f t="shared" si="24"/>
        <v>8278</v>
      </c>
      <c r="I49" s="66">
        <f t="shared" si="24"/>
        <v>98916</v>
      </c>
    </row>
    <row r="50" spans="2:9" ht="22.5" customHeight="1">
      <c r="B50" s="54" t="s">
        <v>9</v>
      </c>
      <c r="C50" s="54">
        <f aca="true" t="shared" si="25" ref="C50:H50">+C82</f>
        <v>969</v>
      </c>
      <c r="D50" s="55">
        <f t="shared" si="25"/>
        <v>9984</v>
      </c>
      <c r="E50" s="55">
        <f t="shared" si="25"/>
        <v>146</v>
      </c>
      <c r="F50" s="55">
        <f t="shared" si="25"/>
        <v>365</v>
      </c>
      <c r="G50" s="55">
        <f t="shared" si="25"/>
        <v>403</v>
      </c>
      <c r="H50" s="56">
        <f t="shared" si="25"/>
        <v>1677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314</v>
      </c>
      <c r="D51" s="59">
        <f t="shared" si="26"/>
        <v>8191</v>
      </c>
      <c r="E51" s="59">
        <f t="shared" si="26"/>
        <v>37</v>
      </c>
      <c r="F51" s="59">
        <f t="shared" si="26"/>
        <v>199</v>
      </c>
      <c r="G51" s="59">
        <f t="shared" si="26"/>
        <v>85</v>
      </c>
      <c r="H51" s="60">
        <f t="shared" si="26"/>
        <v>452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263</v>
      </c>
      <c r="D52" s="46">
        <f t="shared" si="27"/>
        <v>5661</v>
      </c>
      <c r="E52" s="46">
        <f t="shared" si="27"/>
        <v>57</v>
      </c>
      <c r="F52" s="46">
        <f t="shared" si="27"/>
        <v>144</v>
      </c>
      <c r="G52" s="46">
        <f t="shared" si="27"/>
        <v>55</v>
      </c>
      <c r="H52" s="47">
        <f t="shared" si="27"/>
        <v>495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1546</v>
      </c>
      <c r="D53" s="64">
        <f t="shared" si="28"/>
        <v>23836</v>
      </c>
      <c r="E53" s="64">
        <f t="shared" si="28"/>
        <v>240</v>
      </c>
      <c r="F53" s="64">
        <f t="shared" si="28"/>
        <v>708</v>
      </c>
      <c r="G53" s="64">
        <f t="shared" si="28"/>
        <v>543</v>
      </c>
      <c r="H53" s="65">
        <f t="shared" si="28"/>
        <v>2624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1982</v>
      </c>
      <c r="D54" s="55">
        <f t="shared" si="29"/>
        <v>31017</v>
      </c>
      <c r="E54" s="55">
        <f t="shared" si="29"/>
        <v>1278</v>
      </c>
      <c r="F54" s="55">
        <f t="shared" si="29"/>
        <v>766</v>
      </c>
      <c r="G54" s="55">
        <f t="shared" si="29"/>
        <v>520</v>
      </c>
      <c r="H54" s="56">
        <f t="shared" si="29"/>
        <v>2903</v>
      </c>
      <c r="I54" s="57">
        <f aca="true" t="shared" si="30" ref="I54:I63">+SUM(C54:H54)</f>
        <v>38466</v>
      </c>
    </row>
    <row r="55" spans="2:9" ht="22.5" customHeight="1">
      <c r="B55" s="58" t="s">
        <v>49</v>
      </c>
      <c r="C55" s="58">
        <f aca="true" t="shared" si="31" ref="C55:H58">+C122</f>
        <v>2359</v>
      </c>
      <c r="D55" s="59">
        <f t="shared" si="31"/>
        <v>22869</v>
      </c>
      <c r="E55" s="59">
        <f t="shared" si="31"/>
        <v>751</v>
      </c>
      <c r="F55" s="59">
        <f t="shared" si="31"/>
        <v>528</v>
      </c>
      <c r="G55" s="59">
        <f t="shared" si="31"/>
        <v>284</v>
      </c>
      <c r="H55" s="60">
        <f t="shared" si="31"/>
        <v>1017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609</v>
      </c>
      <c r="D56" s="59">
        <f t="shared" si="31"/>
        <v>21275</v>
      </c>
      <c r="E56" s="59">
        <f t="shared" si="31"/>
        <v>400</v>
      </c>
      <c r="F56" s="59">
        <f t="shared" si="31"/>
        <v>426</v>
      </c>
      <c r="G56" s="59">
        <f t="shared" si="31"/>
        <v>87</v>
      </c>
      <c r="H56" s="60">
        <f t="shared" si="31"/>
        <v>854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303</v>
      </c>
      <c r="D57" s="59">
        <f t="shared" si="31"/>
        <v>9137</v>
      </c>
      <c r="E57" s="59">
        <f t="shared" si="31"/>
        <v>196</v>
      </c>
      <c r="F57" s="59">
        <f t="shared" si="31"/>
        <v>155</v>
      </c>
      <c r="G57" s="59">
        <f t="shared" si="31"/>
        <v>43</v>
      </c>
      <c r="H57" s="60">
        <f t="shared" si="31"/>
        <v>207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260</v>
      </c>
      <c r="D58" s="59">
        <f t="shared" si="31"/>
        <v>11997</v>
      </c>
      <c r="E58" s="59">
        <f t="shared" si="31"/>
        <v>110</v>
      </c>
      <c r="F58" s="59">
        <f t="shared" si="31"/>
        <v>268</v>
      </c>
      <c r="G58" s="59">
        <f t="shared" si="31"/>
        <v>42</v>
      </c>
      <c r="H58" s="60">
        <f t="shared" si="31"/>
        <v>470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220</v>
      </c>
      <c r="D59" s="59">
        <f t="shared" si="32"/>
        <v>6254</v>
      </c>
      <c r="E59" s="59">
        <f t="shared" si="32"/>
        <v>114</v>
      </c>
      <c r="F59" s="59">
        <f t="shared" si="32"/>
        <v>166</v>
      </c>
      <c r="G59" s="59">
        <f t="shared" si="32"/>
        <v>88</v>
      </c>
      <c r="H59" s="60">
        <f t="shared" si="32"/>
        <v>741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288</v>
      </c>
      <c r="D60" s="59">
        <f t="shared" si="32"/>
        <v>18250</v>
      </c>
      <c r="E60" s="59">
        <f t="shared" si="32"/>
        <v>740</v>
      </c>
      <c r="F60" s="59">
        <f t="shared" si="32"/>
        <v>283</v>
      </c>
      <c r="G60" s="59">
        <f t="shared" si="32"/>
        <v>72</v>
      </c>
      <c r="H60" s="60">
        <f t="shared" si="32"/>
        <v>299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745</v>
      </c>
      <c r="D61" s="59">
        <f t="shared" si="32"/>
        <v>8476</v>
      </c>
      <c r="E61" s="59">
        <f t="shared" si="32"/>
        <v>130</v>
      </c>
      <c r="F61" s="59">
        <f t="shared" si="32"/>
        <v>255</v>
      </c>
      <c r="G61" s="59">
        <f t="shared" si="32"/>
        <v>158</v>
      </c>
      <c r="H61" s="60">
        <f t="shared" si="32"/>
        <v>1488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331</v>
      </c>
      <c r="D62" s="59">
        <f t="shared" si="33"/>
        <v>14828</v>
      </c>
      <c r="E62" s="59">
        <f t="shared" si="33"/>
        <v>519</v>
      </c>
      <c r="F62" s="59">
        <f t="shared" si="33"/>
        <v>232</v>
      </c>
      <c r="G62" s="59">
        <f t="shared" si="33"/>
        <v>65</v>
      </c>
      <c r="H62" s="60">
        <f t="shared" si="33"/>
        <v>491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450</v>
      </c>
      <c r="D63" s="46">
        <f t="shared" si="33"/>
        <v>22476</v>
      </c>
      <c r="E63" s="46">
        <f t="shared" si="33"/>
        <v>883</v>
      </c>
      <c r="F63" s="46">
        <f t="shared" si="33"/>
        <v>283</v>
      </c>
      <c r="G63" s="46">
        <f t="shared" si="33"/>
        <v>88</v>
      </c>
      <c r="H63" s="47">
        <f t="shared" si="33"/>
        <v>604</v>
      </c>
      <c r="I63" s="48">
        <f t="shared" si="30"/>
        <v>24784</v>
      </c>
    </row>
    <row r="64" spans="2:9" ht="22.5" customHeight="1" thickBot="1">
      <c r="B64" s="62" t="s">
        <v>83</v>
      </c>
      <c r="C64" s="63">
        <f aca="true" t="shared" si="34" ref="C64:I64">+SUM(C54:C63)</f>
        <v>7547</v>
      </c>
      <c r="D64" s="64">
        <f t="shared" si="34"/>
        <v>166579</v>
      </c>
      <c r="E64" s="64">
        <f t="shared" si="34"/>
        <v>5121</v>
      </c>
      <c r="F64" s="64">
        <f t="shared" si="34"/>
        <v>3362</v>
      </c>
      <c r="G64" s="64">
        <f t="shared" si="34"/>
        <v>1447</v>
      </c>
      <c r="H64" s="65">
        <f t="shared" si="34"/>
        <v>9074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1360</v>
      </c>
      <c r="D65" s="55">
        <f t="shared" si="35"/>
        <v>23951</v>
      </c>
      <c r="E65" s="55">
        <f t="shared" si="35"/>
        <v>620</v>
      </c>
      <c r="F65" s="55">
        <f t="shared" si="35"/>
        <v>595</v>
      </c>
      <c r="G65" s="55">
        <f t="shared" si="35"/>
        <v>453</v>
      </c>
      <c r="H65" s="56">
        <f t="shared" si="35"/>
        <v>1575</v>
      </c>
      <c r="I65" s="57">
        <f>+SUM(C65:H65)</f>
        <v>28554</v>
      </c>
    </row>
    <row r="66" spans="2:9" ht="22.5" customHeight="1" thickBot="1">
      <c r="B66" s="45" t="s">
        <v>63</v>
      </c>
      <c r="C66" s="45">
        <f aca="true" t="shared" si="36" ref="C66:H66">+C136</f>
        <v>457</v>
      </c>
      <c r="D66" s="46">
        <f t="shared" si="36"/>
        <v>7436</v>
      </c>
      <c r="E66" s="46">
        <f t="shared" si="36"/>
        <v>148</v>
      </c>
      <c r="F66" s="46">
        <f t="shared" si="36"/>
        <v>210</v>
      </c>
      <c r="G66" s="46">
        <f t="shared" si="36"/>
        <v>52</v>
      </c>
      <c r="H66" s="47">
        <f t="shared" si="36"/>
        <v>232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1817</v>
      </c>
      <c r="D67" s="64">
        <f t="shared" si="37"/>
        <v>31387</v>
      </c>
      <c r="E67" s="64">
        <f t="shared" si="37"/>
        <v>768</v>
      </c>
      <c r="F67" s="64">
        <f t="shared" si="37"/>
        <v>805</v>
      </c>
      <c r="G67" s="64">
        <f t="shared" si="37"/>
        <v>505</v>
      </c>
      <c r="H67" s="65">
        <f t="shared" si="37"/>
        <v>1807</v>
      </c>
      <c r="I67" s="66">
        <f t="shared" si="37"/>
        <v>37089</v>
      </c>
    </row>
    <row r="68" spans="2:9" ht="22.5" customHeight="1">
      <c r="B68" s="54" t="s">
        <v>12</v>
      </c>
      <c r="C68" s="54">
        <f aca="true" t="shared" si="38" ref="C68:H68">+C85</f>
        <v>766</v>
      </c>
      <c r="D68" s="55">
        <f t="shared" si="38"/>
        <v>22702</v>
      </c>
      <c r="E68" s="55">
        <f t="shared" si="38"/>
        <v>307</v>
      </c>
      <c r="F68" s="55">
        <f t="shared" si="38"/>
        <v>514</v>
      </c>
      <c r="G68" s="55">
        <f t="shared" si="38"/>
        <v>275</v>
      </c>
      <c r="H68" s="56">
        <f t="shared" si="38"/>
        <v>2113</v>
      </c>
      <c r="I68" s="57">
        <f>+SUM(C68:H68)</f>
        <v>26677</v>
      </c>
    </row>
    <row r="69" spans="2:9" ht="22.5" customHeight="1" thickBot="1">
      <c r="B69" s="45" t="s">
        <v>60</v>
      </c>
      <c r="C69" s="45">
        <f aca="true" t="shared" si="39" ref="C69:H69">+C133</f>
        <v>691</v>
      </c>
      <c r="D69" s="46">
        <f t="shared" si="39"/>
        <v>8072</v>
      </c>
      <c r="E69" s="46">
        <f t="shared" si="39"/>
        <v>92</v>
      </c>
      <c r="F69" s="46">
        <f t="shared" si="39"/>
        <v>264</v>
      </c>
      <c r="G69" s="46">
        <f t="shared" si="39"/>
        <v>95</v>
      </c>
      <c r="H69" s="47">
        <f t="shared" si="39"/>
        <v>1089</v>
      </c>
      <c r="I69" s="48">
        <f>+SUM(C69:H69)</f>
        <v>10303</v>
      </c>
    </row>
    <row r="70" spans="2:9" ht="22.5" customHeight="1" thickBot="1">
      <c r="B70" s="62" t="s">
        <v>85</v>
      </c>
      <c r="C70" s="63">
        <f aca="true" t="shared" si="40" ref="C70:I70">+SUM(C68:C69)</f>
        <v>1457</v>
      </c>
      <c r="D70" s="64">
        <f t="shared" si="40"/>
        <v>30774</v>
      </c>
      <c r="E70" s="64">
        <f t="shared" si="40"/>
        <v>399</v>
      </c>
      <c r="F70" s="64">
        <f t="shared" si="40"/>
        <v>778</v>
      </c>
      <c r="G70" s="64">
        <f t="shared" si="40"/>
        <v>370</v>
      </c>
      <c r="H70" s="65">
        <f t="shared" si="40"/>
        <v>3202</v>
      </c>
      <c r="I70" s="66">
        <f t="shared" si="40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112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32288</v>
      </c>
      <c r="D76" s="71">
        <f t="shared" si="41"/>
        <v>593312</v>
      </c>
      <c r="E76" s="71">
        <f t="shared" si="41"/>
        <v>15872</v>
      </c>
      <c r="F76" s="71">
        <f t="shared" si="41"/>
        <v>14649</v>
      </c>
      <c r="G76" s="71">
        <f t="shared" si="41"/>
        <v>10622</v>
      </c>
      <c r="H76" s="72">
        <f t="shared" si="41"/>
        <v>43674</v>
      </c>
      <c r="I76" s="40">
        <f aca="true" t="shared" si="42" ref="I76:I137">+SUM(C76:H76)</f>
        <v>710417</v>
      </c>
    </row>
    <row r="77" spans="2:9" ht="22.5" customHeight="1">
      <c r="B77" s="73" t="s">
        <v>4</v>
      </c>
      <c r="C77" s="74">
        <v>1361</v>
      </c>
      <c r="D77" s="75">
        <v>5471</v>
      </c>
      <c r="E77" s="75">
        <v>303</v>
      </c>
      <c r="F77" s="75">
        <v>1180</v>
      </c>
      <c r="G77" s="75">
        <v>2812</v>
      </c>
      <c r="H77" s="76">
        <v>3341</v>
      </c>
      <c r="I77" s="77">
        <f t="shared" si="42"/>
        <v>14468</v>
      </c>
    </row>
    <row r="78" spans="2:9" ht="22.5" customHeight="1">
      <c r="B78" s="73" t="s">
        <v>5</v>
      </c>
      <c r="C78" s="74">
        <v>779</v>
      </c>
      <c r="D78" s="75">
        <v>21611</v>
      </c>
      <c r="E78" s="75">
        <v>278</v>
      </c>
      <c r="F78" s="75">
        <v>300</v>
      </c>
      <c r="G78" s="75">
        <v>299</v>
      </c>
      <c r="H78" s="76">
        <v>1552</v>
      </c>
      <c r="I78" s="77">
        <f t="shared" si="42"/>
        <v>24819</v>
      </c>
    </row>
    <row r="79" spans="2:9" ht="22.5" customHeight="1">
      <c r="B79" s="73" t="s">
        <v>6</v>
      </c>
      <c r="C79" s="74">
        <v>1189</v>
      </c>
      <c r="D79" s="75">
        <v>27780</v>
      </c>
      <c r="E79" s="75">
        <v>712</v>
      </c>
      <c r="F79" s="75">
        <v>468</v>
      </c>
      <c r="G79" s="75">
        <v>344</v>
      </c>
      <c r="H79" s="76">
        <v>1241</v>
      </c>
      <c r="I79" s="77">
        <f t="shared" si="42"/>
        <v>31734</v>
      </c>
    </row>
    <row r="80" spans="2:9" ht="22.5" customHeight="1">
      <c r="B80" s="73" t="s">
        <v>7</v>
      </c>
      <c r="C80" s="74">
        <v>2901</v>
      </c>
      <c r="D80" s="75">
        <v>6110</v>
      </c>
      <c r="E80" s="75">
        <v>472</v>
      </c>
      <c r="F80" s="75">
        <v>635</v>
      </c>
      <c r="G80" s="75">
        <v>793</v>
      </c>
      <c r="H80" s="76">
        <v>1624</v>
      </c>
      <c r="I80" s="77">
        <f t="shared" si="42"/>
        <v>12535</v>
      </c>
    </row>
    <row r="81" spans="2:9" ht="22.5" customHeight="1">
      <c r="B81" s="73" t="s">
        <v>8</v>
      </c>
      <c r="C81" s="74">
        <v>1669</v>
      </c>
      <c r="D81" s="75">
        <v>5123</v>
      </c>
      <c r="E81" s="75">
        <v>265</v>
      </c>
      <c r="F81" s="75">
        <v>426</v>
      </c>
      <c r="G81" s="75">
        <v>423</v>
      </c>
      <c r="H81" s="76">
        <v>1252</v>
      </c>
      <c r="I81" s="77">
        <f t="shared" si="42"/>
        <v>9158</v>
      </c>
    </row>
    <row r="82" spans="2:9" ht="22.5" customHeight="1">
      <c r="B82" s="73" t="s">
        <v>9</v>
      </c>
      <c r="C82" s="74">
        <v>969</v>
      </c>
      <c r="D82" s="75">
        <v>9984</v>
      </c>
      <c r="E82" s="75">
        <v>146</v>
      </c>
      <c r="F82" s="75">
        <v>365</v>
      </c>
      <c r="G82" s="75">
        <v>403</v>
      </c>
      <c r="H82" s="76">
        <v>1677</v>
      </c>
      <c r="I82" s="77">
        <f t="shared" si="42"/>
        <v>13544</v>
      </c>
    </row>
    <row r="83" spans="2:9" ht="22.5" customHeight="1">
      <c r="B83" s="73" t="s">
        <v>10</v>
      </c>
      <c r="C83" s="74">
        <v>1982</v>
      </c>
      <c r="D83" s="75">
        <v>31017</v>
      </c>
      <c r="E83" s="75">
        <v>1278</v>
      </c>
      <c r="F83" s="75">
        <v>766</v>
      </c>
      <c r="G83" s="75">
        <v>520</v>
      </c>
      <c r="H83" s="76">
        <v>2903</v>
      </c>
      <c r="I83" s="77">
        <f t="shared" si="42"/>
        <v>38466</v>
      </c>
    </row>
    <row r="84" spans="2:9" ht="22.5" customHeight="1">
      <c r="B84" s="73" t="s">
        <v>11</v>
      </c>
      <c r="C84" s="74">
        <v>1360</v>
      </c>
      <c r="D84" s="75">
        <v>23951</v>
      </c>
      <c r="E84" s="75">
        <v>620</v>
      </c>
      <c r="F84" s="75">
        <v>595</v>
      </c>
      <c r="G84" s="75">
        <v>453</v>
      </c>
      <c r="H84" s="76">
        <v>1575</v>
      </c>
      <c r="I84" s="77">
        <f t="shared" si="42"/>
        <v>28554</v>
      </c>
    </row>
    <row r="85" spans="2:9" ht="22.5" customHeight="1">
      <c r="B85" s="78" t="s">
        <v>12</v>
      </c>
      <c r="C85" s="79">
        <v>766</v>
      </c>
      <c r="D85" s="80">
        <v>22702</v>
      </c>
      <c r="E85" s="80">
        <v>307</v>
      </c>
      <c r="F85" s="80">
        <v>514</v>
      </c>
      <c r="G85" s="75">
        <v>275</v>
      </c>
      <c r="H85" s="81">
        <v>2113</v>
      </c>
      <c r="I85" s="82">
        <f t="shared" si="42"/>
        <v>26677</v>
      </c>
    </row>
    <row r="86" spans="2:9" ht="22.5" customHeight="1">
      <c r="B86" s="78" t="s">
        <v>13</v>
      </c>
      <c r="C86" s="79">
        <v>12976</v>
      </c>
      <c r="D86" s="80">
        <v>153749</v>
      </c>
      <c r="E86" s="80">
        <v>4381</v>
      </c>
      <c r="F86" s="80">
        <v>5249</v>
      </c>
      <c r="G86" s="83">
        <v>6322</v>
      </c>
      <c r="H86" s="81">
        <v>17278</v>
      </c>
      <c r="I86" s="82">
        <f t="shared" si="42"/>
        <v>199955</v>
      </c>
    </row>
    <row r="87" spans="2:9" ht="22.5" customHeight="1">
      <c r="B87" s="73" t="s">
        <v>14</v>
      </c>
      <c r="C87" s="74">
        <v>206</v>
      </c>
      <c r="D87" s="75">
        <v>6325</v>
      </c>
      <c r="E87" s="75">
        <v>131</v>
      </c>
      <c r="F87" s="75">
        <v>140</v>
      </c>
      <c r="G87" s="75">
        <v>69</v>
      </c>
      <c r="H87" s="76">
        <v>538</v>
      </c>
      <c r="I87" s="77">
        <f t="shared" si="42"/>
        <v>7409</v>
      </c>
    </row>
    <row r="88" spans="2:9" ht="22.5" customHeight="1">
      <c r="B88" s="73" t="s">
        <v>15</v>
      </c>
      <c r="C88" s="74">
        <v>192</v>
      </c>
      <c r="D88" s="75">
        <v>2193</v>
      </c>
      <c r="E88" s="75">
        <v>53</v>
      </c>
      <c r="F88" s="75">
        <v>81</v>
      </c>
      <c r="G88" s="75">
        <v>76</v>
      </c>
      <c r="H88" s="76">
        <v>235</v>
      </c>
      <c r="I88" s="77">
        <f t="shared" si="42"/>
        <v>2830</v>
      </c>
    </row>
    <row r="89" spans="2:9" ht="22.5" customHeight="1">
      <c r="B89" s="73" t="s">
        <v>16</v>
      </c>
      <c r="C89" s="74">
        <v>146</v>
      </c>
      <c r="D89" s="75">
        <v>310</v>
      </c>
      <c r="E89" s="75">
        <v>48</v>
      </c>
      <c r="F89" s="75">
        <v>41</v>
      </c>
      <c r="G89" s="75">
        <v>67</v>
      </c>
      <c r="H89" s="76">
        <v>44</v>
      </c>
      <c r="I89" s="77">
        <f t="shared" si="42"/>
        <v>656</v>
      </c>
    </row>
    <row r="90" spans="2:9" ht="22.5" customHeight="1">
      <c r="B90" s="73" t="s">
        <v>17</v>
      </c>
      <c r="C90" s="74">
        <v>309</v>
      </c>
      <c r="D90" s="75">
        <v>4194</v>
      </c>
      <c r="E90" s="75">
        <v>188</v>
      </c>
      <c r="F90" s="75">
        <v>106</v>
      </c>
      <c r="G90" s="75">
        <v>51</v>
      </c>
      <c r="H90" s="76">
        <v>455</v>
      </c>
      <c r="I90" s="77">
        <f t="shared" si="42"/>
        <v>5303</v>
      </c>
    </row>
    <row r="91" spans="2:9" ht="22.5" customHeight="1">
      <c r="B91" s="73" t="s">
        <v>18</v>
      </c>
      <c r="C91" s="74">
        <v>241</v>
      </c>
      <c r="D91" s="75">
        <v>18584</v>
      </c>
      <c r="E91" s="75">
        <v>499</v>
      </c>
      <c r="F91" s="75">
        <v>269</v>
      </c>
      <c r="G91" s="75">
        <v>35</v>
      </c>
      <c r="H91" s="76">
        <v>-10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15816</v>
      </c>
      <c r="E92" s="75">
        <v>411</v>
      </c>
      <c r="F92" s="75">
        <v>212</v>
      </c>
      <c r="G92" s="75">
        <v>29</v>
      </c>
      <c r="H92" s="76">
        <v>18</v>
      </c>
      <c r="I92" s="77">
        <f t="shared" si="42"/>
        <v>16552</v>
      </c>
    </row>
    <row r="93" spans="2:9" ht="22.5" customHeight="1">
      <c r="B93" s="78" t="s">
        <v>20</v>
      </c>
      <c r="C93" s="79">
        <v>350</v>
      </c>
      <c r="D93" s="80">
        <v>2822</v>
      </c>
      <c r="E93" s="80">
        <v>78</v>
      </c>
      <c r="F93" s="80">
        <v>111</v>
      </c>
      <c r="G93" s="75">
        <v>72</v>
      </c>
      <c r="H93" s="81">
        <v>530</v>
      </c>
      <c r="I93" s="82">
        <f t="shared" si="42"/>
        <v>3963</v>
      </c>
    </row>
    <row r="94" spans="2:9" ht="22.5" customHeight="1">
      <c r="B94" s="78" t="s">
        <v>21</v>
      </c>
      <c r="C94" s="79">
        <v>1510</v>
      </c>
      <c r="D94" s="80">
        <v>50244</v>
      </c>
      <c r="E94" s="80">
        <v>1408</v>
      </c>
      <c r="F94" s="80">
        <v>960</v>
      </c>
      <c r="G94" s="83">
        <v>399</v>
      </c>
      <c r="H94" s="81">
        <v>1810</v>
      </c>
      <c r="I94" s="82">
        <f t="shared" si="42"/>
        <v>56331</v>
      </c>
    </row>
    <row r="95" spans="2:9" ht="22.5" customHeight="1">
      <c r="B95" s="73" t="s">
        <v>22</v>
      </c>
      <c r="C95" s="74">
        <v>33</v>
      </c>
      <c r="D95" s="75">
        <v>1</v>
      </c>
      <c r="E95" s="75">
        <v>7</v>
      </c>
      <c r="F95" s="75">
        <v>24</v>
      </c>
      <c r="G95" s="75">
        <v>56</v>
      </c>
      <c r="H95" s="76">
        <v>43</v>
      </c>
      <c r="I95" s="77">
        <f t="shared" si="42"/>
        <v>164</v>
      </c>
    </row>
    <row r="96" spans="2:9" ht="22.5" customHeight="1">
      <c r="B96" s="73" t="s">
        <v>23</v>
      </c>
      <c r="C96" s="74">
        <v>799</v>
      </c>
      <c r="D96" s="75">
        <v>3938</v>
      </c>
      <c r="E96" s="75">
        <v>99</v>
      </c>
      <c r="F96" s="75">
        <v>152</v>
      </c>
      <c r="G96" s="75">
        <v>129</v>
      </c>
      <c r="H96" s="76">
        <v>772</v>
      </c>
      <c r="I96" s="77">
        <f t="shared" si="42"/>
        <v>5889</v>
      </c>
    </row>
    <row r="97" spans="2:9" ht="22.5" customHeight="1">
      <c r="B97" s="73" t="s">
        <v>24</v>
      </c>
      <c r="C97" s="74">
        <v>1168</v>
      </c>
      <c r="D97" s="75">
        <v>8259</v>
      </c>
      <c r="E97" s="75">
        <v>391</v>
      </c>
      <c r="F97" s="75">
        <v>332</v>
      </c>
      <c r="G97" s="75">
        <v>341</v>
      </c>
      <c r="H97" s="76">
        <v>1155</v>
      </c>
      <c r="I97" s="77">
        <f t="shared" si="42"/>
        <v>11646</v>
      </c>
    </row>
    <row r="98" spans="2:9" ht="22.5" customHeight="1">
      <c r="B98" s="73" t="s">
        <v>25</v>
      </c>
      <c r="C98" s="74">
        <v>892</v>
      </c>
      <c r="D98" s="75">
        <v>435</v>
      </c>
      <c r="E98" s="75">
        <v>368</v>
      </c>
      <c r="F98" s="75">
        <v>160</v>
      </c>
      <c r="G98" s="75">
        <v>238</v>
      </c>
      <c r="H98" s="76">
        <v>197</v>
      </c>
      <c r="I98" s="77">
        <f t="shared" si="42"/>
        <v>2290</v>
      </c>
    </row>
    <row r="99" spans="2:9" ht="22.5" customHeight="1">
      <c r="B99" s="73" t="s">
        <v>26</v>
      </c>
      <c r="C99" s="74">
        <v>281</v>
      </c>
      <c r="D99" s="75">
        <v>2824</v>
      </c>
      <c r="E99" s="75">
        <v>33</v>
      </c>
      <c r="F99" s="75">
        <v>101</v>
      </c>
      <c r="G99" s="75">
        <v>79</v>
      </c>
      <c r="H99" s="76">
        <v>585</v>
      </c>
      <c r="I99" s="77">
        <f t="shared" si="42"/>
        <v>3903</v>
      </c>
    </row>
    <row r="100" spans="2:9" ht="22.5" customHeight="1">
      <c r="B100" s="73" t="s">
        <v>27</v>
      </c>
      <c r="C100" s="74">
        <v>446</v>
      </c>
      <c r="D100" s="75">
        <v>11218</v>
      </c>
      <c r="E100" s="75">
        <v>238</v>
      </c>
      <c r="F100" s="75">
        <v>225</v>
      </c>
      <c r="G100" s="75">
        <v>110</v>
      </c>
      <c r="H100" s="76">
        <v>800</v>
      </c>
      <c r="I100" s="77">
        <f t="shared" si="42"/>
        <v>13037</v>
      </c>
    </row>
    <row r="101" spans="2:9" ht="22.5" customHeight="1">
      <c r="B101" s="73" t="s">
        <v>28</v>
      </c>
      <c r="C101" s="74">
        <v>147</v>
      </c>
      <c r="D101" s="75">
        <v>7</v>
      </c>
      <c r="E101" s="75">
        <v>61</v>
      </c>
      <c r="F101" s="75">
        <v>38</v>
      </c>
      <c r="G101" s="75">
        <v>44</v>
      </c>
      <c r="H101" s="76">
        <v>128</v>
      </c>
      <c r="I101" s="77">
        <f t="shared" si="42"/>
        <v>425</v>
      </c>
    </row>
    <row r="102" spans="2:9" ht="22.5" customHeight="1">
      <c r="B102" s="78" t="s">
        <v>29</v>
      </c>
      <c r="C102" s="79">
        <v>269</v>
      </c>
      <c r="D102" s="80">
        <v>27677</v>
      </c>
      <c r="E102" s="80">
        <v>461</v>
      </c>
      <c r="F102" s="80">
        <v>342</v>
      </c>
      <c r="G102" s="75">
        <v>62</v>
      </c>
      <c r="H102" s="81">
        <v>301</v>
      </c>
      <c r="I102" s="82">
        <f t="shared" si="42"/>
        <v>29112</v>
      </c>
    </row>
    <row r="103" spans="2:9" ht="22.5" customHeight="1">
      <c r="B103" s="78" t="s">
        <v>30</v>
      </c>
      <c r="C103" s="79">
        <v>4035</v>
      </c>
      <c r="D103" s="80">
        <v>54359</v>
      </c>
      <c r="E103" s="80">
        <v>1658</v>
      </c>
      <c r="F103" s="80">
        <v>1374</v>
      </c>
      <c r="G103" s="83">
        <v>1059</v>
      </c>
      <c r="H103" s="81">
        <v>3981</v>
      </c>
      <c r="I103" s="82">
        <f t="shared" si="42"/>
        <v>66466</v>
      </c>
    </row>
    <row r="104" spans="2:9" ht="22.5" customHeight="1">
      <c r="B104" s="73" t="s">
        <v>31</v>
      </c>
      <c r="C104" s="74">
        <v>333</v>
      </c>
      <c r="D104" s="75">
        <v>11893</v>
      </c>
      <c r="E104" s="75">
        <v>214</v>
      </c>
      <c r="F104" s="75">
        <v>205</v>
      </c>
      <c r="G104" s="75">
        <v>85</v>
      </c>
      <c r="H104" s="76">
        <v>691</v>
      </c>
      <c r="I104" s="77">
        <f t="shared" si="42"/>
        <v>13421</v>
      </c>
    </row>
    <row r="105" spans="2:9" ht="22.5" customHeight="1">
      <c r="B105" s="78" t="s">
        <v>32</v>
      </c>
      <c r="C105" s="79">
        <v>421</v>
      </c>
      <c r="D105" s="80">
        <v>27657</v>
      </c>
      <c r="E105" s="80">
        <v>485</v>
      </c>
      <c r="F105" s="80">
        <v>559</v>
      </c>
      <c r="G105" s="75">
        <v>126</v>
      </c>
      <c r="H105" s="81">
        <v>2246</v>
      </c>
      <c r="I105" s="82">
        <f t="shared" si="42"/>
        <v>31494</v>
      </c>
    </row>
    <row r="106" spans="2:9" ht="22.5" customHeight="1">
      <c r="B106" s="78" t="s">
        <v>33</v>
      </c>
      <c r="C106" s="79">
        <v>754</v>
      </c>
      <c r="D106" s="80">
        <v>39550</v>
      </c>
      <c r="E106" s="80">
        <v>699</v>
      </c>
      <c r="F106" s="80">
        <v>764</v>
      </c>
      <c r="G106" s="83">
        <v>211</v>
      </c>
      <c r="H106" s="81">
        <v>2937</v>
      </c>
      <c r="I106" s="82">
        <f t="shared" si="42"/>
        <v>44915</v>
      </c>
    </row>
    <row r="107" spans="2:9" ht="22.5" customHeight="1">
      <c r="B107" s="73" t="s">
        <v>34</v>
      </c>
      <c r="C107" s="74">
        <v>191</v>
      </c>
      <c r="D107" s="75">
        <v>5211</v>
      </c>
      <c r="E107" s="75">
        <v>146</v>
      </c>
      <c r="F107" s="75">
        <v>125</v>
      </c>
      <c r="G107" s="75">
        <v>19</v>
      </c>
      <c r="H107" s="76">
        <v>314</v>
      </c>
      <c r="I107" s="77">
        <f t="shared" si="42"/>
        <v>6006</v>
      </c>
    </row>
    <row r="108" spans="2:9" ht="22.5" customHeight="1">
      <c r="B108" s="73" t="s">
        <v>35</v>
      </c>
      <c r="C108" s="74">
        <v>180</v>
      </c>
      <c r="D108" s="75">
        <v>5386</v>
      </c>
      <c r="E108" s="75">
        <v>60</v>
      </c>
      <c r="F108" s="75">
        <v>121</v>
      </c>
      <c r="G108" s="75">
        <v>15</v>
      </c>
      <c r="H108" s="76">
        <v>160</v>
      </c>
      <c r="I108" s="77">
        <f t="shared" si="42"/>
        <v>5922</v>
      </c>
    </row>
    <row r="109" spans="2:9" ht="22.5" customHeight="1">
      <c r="B109" s="73" t="s">
        <v>36</v>
      </c>
      <c r="C109" s="74">
        <v>559</v>
      </c>
      <c r="D109" s="75">
        <v>18148</v>
      </c>
      <c r="E109" s="75">
        <v>792</v>
      </c>
      <c r="F109" s="75">
        <v>326</v>
      </c>
      <c r="G109" s="75">
        <v>101</v>
      </c>
      <c r="H109" s="76">
        <v>1285</v>
      </c>
      <c r="I109" s="77">
        <f t="shared" si="42"/>
        <v>21211</v>
      </c>
    </row>
    <row r="110" spans="2:9" ht="22.5" customHeight="1">
      <c r="B110" s="73" t="s">
        <v>37</v>
      </c>
      <c r="C110" s="74">
        <v>63</v>
      </c>
      <c r="D110" s="75">
        <v>8825</v>
      </c>
      <c r="E110" s="75">
        <v>179</v>
      </c>
      <c r="F110" s="75">
        <v>121</v>
      </c>
      <c r="G110" s="75">
        <v>13</v>
      </c>
      <c r="H110" s="76">
        <v>327</v>
      </c>
      <c r="I110" s="77">
        <f t="shared" si="42"/>
        <v>9528</v>
      </c>
    </row>
    <row r="111" spans="2:9" ht="22.5" customHeight="1">
      <c r="B111" s="78" t="s">
        <v>38</v>
      </c>
      <c r="C111" s="79">
        <v>16</v>
      </c>
      <c r="D111" s="80">
        <v>20006</v>
      </c>
      <c r="E111" s="80">
        <v>420</v>
      </c>
      <c r="F111" s="80">
        <v>289</v>
      </c>
      <c r="G111" s="75">
        <v>22</v>
      </c>
      <c r="H111" s="81">
        <v>117</v>
      </c>
      <c r="I111" s="82">
        <f t="shared" si="42"/>
        <v>20870</v>
      </c>
    </row>
    <row r="112" spans="2:9" ht="22.5" customHeight="1">
      <c r="B112" s="78" t="s">
        <v>39</v>
      </c>
      <c r="C112" s="79">
        <v>1009</v>
      </c>
      <c r="D112" s="80">
        <v>57576</v>
      </c>
      <c r="E112" s="80">
        <v>1597</v>
      </c>
      <c r="F112" s="80">
        <v>982</v>
      </c>
      <c r="G112" s="83">
        <v>170</v>
      </c>
      <c r="H112" s="81">
        <v>2203</v>
      </c>
      <c r="I112" s="82">
        <f t="shared" si="42"/>
        <v>63537</v>
      </c>
    </row>
    <row r="113" spans="2:9" ht="22.5" customHeight="1">
      <c r="B113" s="73" t="s">
        <v>40</v>
      </c>
      <c r="C113" s="74">
        <v>569</v>
      </c>
      <c r="D113" s="75">
        <v>7626</v>
      </c>
      <c r="E113" s="75">
        <v>284</v>
      </c>
      <c r="F113" s="75">
        <v>230</v>
      </c>
      <c r="G113" s="75">
        <v>304</v>
      </c>
      <c r="H113" s="76">
        <v>1045</v>
      </c>
      <c r="I113" s="77">
        <f t="shared" si="42"/>
        <v>10058</v>
      </c>
    </row>
    <row r="114" spans="2:9" ht="22.5" customHeight="1">
      <c r="B114" s="73" t="s">
        <v>41</v>
      </c>
      <c r="C114" s="74">
        <v>272</v>
      </c>
      <c r="D114" s="75">
        <v>13419</v>
      </c>
      <c r="E114" s="75">
        <v>95</v>
      </c>
      <c r="F114" s="75">
        <v>186</v>
      </c>
      <c r="G114" s="75">
        <v>45</v>
      </c>
      <c r="H114" s="76">
        <v>251</v>
      </c>
      <c r="I114" s="77">
        <f t="shared" si="42"/>
        <v>14268</v>
      </c>
    </row>
    <row r="115" spans="2:9" ht="22.5" customHeight="1">
      <c r="B115" s="73" t="s">
        <v>42</v>
      </c>
      <c r="C115" s="74">
        <v>1181</v>
      </c>
      <c r="D115" s="75">
        <v>1640</v>
      </c>
      <c r="E115" s="75">
        <v>339</v>
      </c>
      <c r="F115" s="75">
        <v>243</v>
      </c>
      <c r="G115" s="75">
        <v>284</v>
      </c>
      <c r="H115" s="76">
        <v>807</v>
      </c>
      <c r="I115" s="77">
        <f t="shared" si="42"/>
        <v>4494</v>
      </c>
    </row>
    <row r="116" spans="2:9" ht="22.5" customHeight="1">
      <c r="B116" s="73" t="s">
        <v>43</v>
      </c>
      <c r="C116" s="74">
        <v>208</v>
      </c>
      <c r="D116" s="75">
        <v>6904</v>
      </c>
      <c r="E116" s="75">
        <v>236</v>
      </c>
      <c r="F116" s="75">
        <v>212</v>
      </c>
      <c r="G116" s="75">
        <v>57</v>
      </c>
      <c r="H116" s="76">
        <v>795</v>
      </c>
      <c r="I116" s="77">
        <f t="shared" si="42"/>
        <v>8412</v>
      </c>
    </row>
    <row r="117" spans="2:9" ht="22.5" customHeight="1">
      <c r="B117" s="78" t="s">
        <v>44</v>
      </c>
      <c r="C117" s="79">
        <v>319</v>
      </c>
      <c r="D117" s="80">
        <v>14507</v>
      </c>
      <c r="E117" s="80">
        <v>87</v>
      </c>
      <c r="F117" s="80">
        <v>208</v>
      </c>
      <c r="G117" s="75">
        <v>66</v>
      </c>
      <c r="H117" s="81">
        <v>956</v>
      </c>
      <c r="I117" s="82">
        <f t="shared" si="42"/>
        <v>16143</v>
      </c>
    </row>
    <row r="118" spans="2:9" ht="22.5" customHeight="1">
      <c r="B118" s="78" t="s">
        <v>45</v>
      </c>
      <c r="C118" s="79">
        <v>2549</v>
      </c>
      <c r="D118" s="80">
        <v>44096</v>
      </c>
      <c r="E118" s="80">
        <v>1041</v>
      </c>
      <c r="F118" s="80">
        <v>1079</v>
      </c>
      <c r="G118" s="83">
        <v>756</v>
      </c>
      <c r="H118" s="81">
        <v>3854</v>
      </c>
      <c r="I118" s="82">
        <f t="shared" si="42"/>
        <v>53375</v>
      </c>
    </row>
    <row r="119" spans="2:9" ht="22.5" customHeight="1">
      <c r="B119" s="73" t="s">
        <v>46</v>
      </c>
      <c r="C119" s="74">
        <v>314</v>
      </c>
      <c r="D119" s="75">
        <v>8191</v>
      </c>
      <c r="E119" s="75">
        <v>37</v>
      </c>
      <c r="F119" s="75">
        <v>199</v>
      </c>
      <c r="G119" s="75">
        <v>85</v>
      </c>
      <c r="H119" s="76">
        <v>452</v>
      </c>
      <c r="I119" s="77">
        <f t="shared" si="42"/>
        <v>9278</v>
      </c>
    </row>
    <row r="120" spans="2:9" ht="22.5" customHeight="1">
      <c r="B120" s="73" t="s">
        <v>47</v>
      </c>
      <c r="C120" s="74">
        <v>1054</v>
      </c>
      <c r="D120" s="75">
        <v>7183</v>
      </c>
      <c r="E120" s="75">
        <v>180</v>
      </c>
      <c r="F120" s="75">
        <v>281</v>
      </c>
      <c r="G120" s="75">
        <v>233</v>
      </c>
      <c r="H120" s="76">
        <v>1190</v>
      </c>
      <c r="I120" s="77">
        <f t="shared" si="42"/>
        <v>10121</v>
      </c>
    </row>
    <row r="121" spans="2:9" ht="22.5" customHeight="1">
      <c r="B121" s="73" t="s">
        <v>48</v>
      </c>
      <c r="C121" s="74">
        <v>465</v>
      </c>
      <c r="D121" s="75">
        <v>9411</v>
      </c>
      <c r="E121" s="75">
        <v>352</v>
      </c>
      <c r="F121" s="75">
        <v>232</v>
      </c>
      <c r="G121" s="75">
        <v>117</v>
      </c>
      <c r="H121" s="76">
        <v>581</v>
      </c>
      <c r="I121" s="77">
        <f t="shared" si="42"/>
        <v>11158</v>
      </c>
    </row>
    <row r="122" spans="2:9" ht="22.5" customHeight="1">
      <c r="B122" s="73" t="s">
        <v>49</v>
      </c>
      <c r="C122" s="74">
        <v>2359</v>
      </c>
      <c r="D122" s="75">
        <v>22869</v>
      </c>
      <c r="E122" s="75">
        <v>751</v>
      </c>
      <c r="F122" s="75">
        <v>528</v>
      </c>
      <c r="G122" s="75">
        <v>284</v>
      </c>
      <c r="H122" s="76">
        <v>1017</v>
      </c>
      <c r="I122" s="77">
        <f t="shared" si="42"/>
        <v>27808</v>
      </c>
    </row>
    <row r="123" spans="2:9" ht="22.5" customHeight="1">
      <c r="B123" s="73" t="s">
        <v>50</v>
      </c>
      <c r="C123" s="74">
        <v>609</v>
      </c>
      <c r="D123" s="75">
        <v>21275</v>
      </c>
      <c r="E123" s="75">
        <v>400</v>
      </c>
      <c r="F123" s="75">
        <v>426</v>
      </c>
      <c r="G123" s="75">
        <v>87</v>
      </c>
      <c r="H123" s="76">
        <v>854</v>
      </c>
      <c r="I123" s="77">
        <f t="shared" si="42"/>
        <v>23651</v>
      </c>
    </row>
    <row r="124" spans="2:9" ht="22.5" customHeight="1">
      <c r="B124" s="73" t="s">
        <v>51</v>
      </c>
      <c r="C124" s="74">
        <v>303</v>
      </c>
      <c r="D124" s="75">
        <v>9137</v>
      </c>
      <c r="E124" s="75">
        <v>196</v>
      </c>
      <c r="F124" s="75">
        <v>155</v>
      </c>
      <c r="G124" s="75">
        <v>43</v>
      </c>
      <c r="H124" s="76">
        <v>207</v>
      </c>
      <c r="I124" s="77">
        <f t="shared" si="42"/>
        <v>10041</v>
      </c>
    </row>
    <row r="125" spans="2:9" ht="22.5" customHeight="1">
      <c r="B125" s="73" t="s">
        <v>52</v>
      </c>
      <c r="C125" s="74">
        <v>260</v>
      </c>
      <c r="D125" s="75">
        <v>11997</v>
      </c>
      <c r="E125" s="75">
        <v>110</v>
      </c>
      <c r="F125" s="75">
        <v>268</v>
      </c>
      <c r="G125" s="75">
        <v>42</v>
      </c>
      <c r="H125" s="76">
        <v>470</v>
      </c>
      <c r="I125" s="77">
        <f t="shared" si="42"/>
        <v>13147</v>
      </c>
    </row>
    <row r="126" spans="2:9" ht="22.5" customHeight="1">
      <c r="B126" s="73" t="s">
        <v>53</v>
      </c>
      <c r="C126" s="74">
        <v>263</v>
      </c>
      <c r="D126" s="75">
        <v>5661</v>
      </c>
      <c r="E126" s="75">
        <v>57</v>
      </c>
      <c r="F126" s="75">
        <v>144</v>
      </c>
      <c r="G126" s="75">
        <v>55</v>
      </c>
      <c r="H126" s="76">
        <v>495</v>
      </c>
      <c r="I126" s="77">
        <f t="shared" si="42"/>
        <v>6675</v>
      </c>
    </row>
    <row r="127" spans="2:9" ht="22.5" customHeight="1">
      <c r="B127" s="73" t="s">
        <v>54</v>
      </c>
      <c r="C127" s="74">
        <v>252</v>
      </c>
      <c r="D127" s="75">
        <v>9306</v>
      </c>
      <c r="E127" s="75">
        <v>187</v>
      </c>
      <c r="F127" s="75">
        <v>183</v>
      </c>
      <c r="G127" s="75">
        <v>38</v>
      </c>
      <c r="H127" s="76">
        <v>650</v>
      </c>
      <c r="I127" s="77">
        <f t="shared" si="42"/>
        <v>10616</v>
      </c>
    </row>
    <row r="128" spans="2:9" ht="22.5" customHeight="1">
      <c r="B128" s="78" t="s">
        <v>55</v>
      </c>
      <c r="C128" s="79">
        <v>394</v>
      </c>
      <c r="D128" s="80">
        <v>2916</v>
      </c>
      <c r="E128" s="80">
        <v>192</v>
      </c>
      <c r="F128" s="80">
        <v>132</v>
      </c>
      <c r="G128" s="75">
        <v>103</v>
      </c>
      <c r="H128" s="81">
        <v>751</v>
      </c>
      <c r="I128" s="82">
        <f t="shared" si="42"/>
        <v>4488</v>
      </c>
    </row>
    <row r="129" spans="2:9" ht="22.5" customHeight="1">
      <c r="B129" s="78" t="s">
        <v>56</v>
      </c>
      <c r="C129" s="79">
        <v>6273</v>
      </c>
      <c r="D129" s="80">
        <v>107946</v>
      </c>
      <c r="E129" s="80">
        <v>2462</v>
      </c>
      <c r="F129" s="80">
        <v>2548</v>
      </c>
      <c r="G129" s="83">
        <v>1087</v>
      </c>
      <c r="H129" s="81">
        <v>6667</v>
      </c>
      <c r="I129" s="82">
        <f t="shared" si="42"/>
        <v>126983</v>
      </c>
    </row>
    <row r="130" spans="2:9" ht="22.5" customHeight="1">
      <c r="B130" s="73" t="s">
        <v>57</v>
      </c>
      <c r="C130" s="74">
        <v>220</v>
      </c>
      <c r="D130" s="75">
        <v>6254</v>
      </c>
      <c r="E130" s="75">
        <v>114</v>
      </c>
      <c r="F130" s="75">
        <v>166</v>
      </c>
      <c r="G130" s="75">
        <v>88</v>
      </c>
      <c r="H130" s="76">
        <v>741</v>
      </c>
      <c r="I130" s="77">
        <f t="shared" si="42"/>
        <v>7583</v>
      </c>
    </row>
    <row r="131" spans="2:9" ht="22.5" customHeight="1">
      <c r="B131" s="73" t="s">
        <v>58</v>
      </c>
      <c r="C131" s="74">
        <v>288</v>
      </c>
      <c r="D131" s="75">
        <v>18250</v>
      </c>
      <c r="E131" s="75">
        <v>740</v>
      </c>
      <c r="F131" s="75">
        <v>283</v>
      </c>
      <c r="G131" s="75">
        <v>72</v>
      </c>
      <c r="H131" s="76">
        <v>299</v>
      </c>
      <c r="I131" s="77">
        <f t="shared" si="42"/>
        <v>19932</v>
      </c>
    </row>
    <row r="132" spans="2:9" ht="22.5" customHeight="1">
      <c r="B132" s="73" t="s">
        <v>59</v>
      </c>
      <c r="C132" s="74">
        <v>745</v>
      </c>
      <c r="D132" s="75">
        <v>8476</v>
      </c>
      <c r="E132" s="75">
        <v>130</v>
      </c>
      <c r="F132" s="75">
        <v>255</v>
      </c>
      <c r="G132" s="75">
        <v>158</v>
      </c>
      <c r="H132" s="76">
        <v>1488</v>
      </c>
      <c r="I132" s="77">
        <f t="shared" si="42"/>
        <v>11252</v>
      </c>
    </row>
    <row r="133" spans="2:9" ht="22.5" customHeight="1">
      <c r="B133" s="73" t="s">
        <v>60</v>
      </c>
      <c r="C133" s="74">
        <v>691</v>
      </c>
      <c r="D133" s="75">
        <v>8072</v>
      </c>
      <c r="E133" s="75">
        <v>92</v>
      </c>
      <c r="F133" s="75">
        <v>264</v>
      </c>
      <c r="G133" s="75">
        <v>95</v>
      </c>
      <c r="H133" s="76">
        <v>1089</v>
      </c>
      <c r="I133" s="77">
        <f t="shared" si="42"/>
        <v>10303</v>
      </c>
    </row>
    <row r="134" spans="2:9" ht="22.5" customHeight="1">
      <c r="B134" s="73" t="s">
        <v>61</v>
      </c>
      <c r="C134" s="74">
        <v>331</v>
      </c>
      <c r="D134" s="75">
        <v>14828</v>
      </c>
      <c r="E134" s="75">
        <v>519</v>
      </c>
      <c r="F134" s="75">
        <v>232</v>
      </c>
      <c r="G134" s="75">
        <v>65</v>
      </c>
      <c r="H134" s="76">
        <v>491</v>
      </c>
      <c r="I134" s="77">
        <f t="shared" si="42"/>
        <v>16466</v>
      </c>
    </row>
    <row r="135" spans="2:9" ht="22.5" customHeight="1">
      <c r="B135" s="73" t="s">
        <v>62</v>
      </c>
      <c r="C135" s="74">
        <v>450</v>
      </c>
      <c r="D135" s="75">
        <v>22476</v>
      </c>
      <c r="E135" s="75">
        <v>883</v>
      </c>
      <c r="F135" s="75">
        <v>283</v>
      </c>
      <c r="G135" s="75">
        <v>88</v>
      </c>
      <c r="H135" s="76">
        <v>604</v>
      </c>
      <c r="I135" s="77">
        <f t="shared" si="42"/>
        <v>24784</v>
      </c>
    </row>
    <row r="136" spans="2:9" ht="22.5" customHeight="1">
      <c r="B136" s="78" t="s">
        <v>63</v>
      </c>
      <c r="C136" s="79">
        <v>457</v>
      </c>
      <c r="D136" s="80">
        <v>7436</v>
      </c>
      <c r="E136" s="80">
        <v>148</v>
      </c>
      <c r="F136" s="80">
        <v>210</v>
      </c>
      <c r="G136" s="75">
        <v>52</v>
      </c>
      <c r="H136" s="81">
        <v>232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3182</v>
      </c>
      <c r="D137" s="71">
        <v>85792</v>
      </c>
      <c r="E137" s="71">
        <v>2626</v>
      </c>
      <c r="F137" s="71">
        <v>1693</v>
      </c>
      <c r="G137" s="84">
        <v>618</v>
      </c>
      <c r="H137" s="72">
        <v>4944</v>
      </c>
      <c r="I137" s="85">
        <f t="shared" si="42"/>
        <v>98855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7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111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31318</v>
      </c>
      <c r="D6" s="38">
        <f t="shared" si="0"/>
        <v>593083.6799999999</v>
      </c>
      <c r="E6" s="38">
        <f t="shared" si="0"/>
        <v>15845</v>
      </c>
      <c r="F6" s="38">
        <f t="shared" si="0"/>
        <v>14844</v>
      </c>
      <c r="G6" s="38">
        <f t="shared" si="0"/>
        <v>10715</v>
      </c>
      <c r="H6" s="39">
        <f t="shared" si="0"/>
        <v>44611.32</v>
      </c>
      <c r="I6" s="40">
        <f>+SUM(C6:H6)</f>
        <v>710416.9999999999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745</v>
      </c>
      <c r="D7" s="42">
        <f t="shared" si="1"/>
        <v>21611</v>
      </c>
      <c r="E7" s="42">
        <f t="shared" si="1"/>
        <v>276</v>
      </c>
      <c r="F7" s="42">
        <f t="shared" si="1"/>
        <v>303</v>
      </c>
      <c r="G7" s="42">
        <f t="shared" si="1"/>
        <v>301</v>
      </c>
      <c r="H7" s="43">
        <f t="shared" si="1"/>
        <v>1583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205</v>
      </c>
      <c r="D8" s="46">
        <f t="shared" si="2"/>
        <v>6325</v>
      </c>
      <c r="E8" s="46">
        <f t="shared" si="2"/>
        <v>131</v>
      </c>
      <c r="F8" s="46">
        <f t="shared" si="2"/>
        <v>140</v>
      </c>
      <c r="G8" s="46">
        <f t="shared" si="2"/>
        <v>69</v>
      </c>
      <c r="H8" s="47">
        <f t="shared" si="2"/>
        <v>539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950</v>
      </c>
      <c r="D9" s="51">
        <f t="shared" si="3"/>
        <v>27936</v>
      </c>
      <c r="E9" s="51">
        <f t="shared" si="3"/>
        <v>407</v>
      </c>
      <c r="F9" s="51">
        <f t="shared" si="3"/>
        <v>443</v>
      </c>
      <c r="G9" s="51">
        <f t="shared" si="3"/>
        <v>370</v>
      </c>
      <c r="H9" s="52">
        <f t="shared" si="3"/>
        <v>2122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184</v>
      </c>
      <c r="D10" s="55">
        <f t="shared" si="4"/>
        <v>2196</v>
      </c>
      <c r="E10" s="55">
        <f t="shared" si="4"/>
        <v>52</v>
      </c>
      <c r="F10" s="55">
        <f t="shared" si="4"/>
        <v>77</v>
      </c>
      <c r="G10" s="55">
        <f t="shared" si="4"/>
        <v>76</v>
      </c>
      <c r="H10" s="56">
        <f t="shared" si="4"/>
        <v>245</v>
      </c>
      <c r="I10" s="57">
        <f>+SUM(C10:H10)</f>
        <v>2830</v>
      </c>
    </row>
    <row r="11" spans="2:9" ht="22.5" customHeight="1">
      <c r="B11" s="58" t="s">
        <v>16</v>
      </c>
      <c r="C11" s="58">
        <f t="shared" si="4"/>
        <v>143</v>
      </c>
      <c r="D11" s="59">
        <f t="shared" si="4"/>
        <v>310</v>
      </c>
      <c r="E11" s="59">
        <f t="shared" si="4"/>
        <v>48</v>
      </c>
      <c r="F11" s="59">
        <f t="shared" si="4"/>
        <v>41</v>
      </c>
      <c r="G11" s="59">
        <f t="shared" si="4"/>
        <v>67</v>
      </c>
      <c r="H11" s="60">
        <f t="shared" si="4"/>
        <v>47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304</v>
      </c>
      <c r="D12" s="59">
        <f t="shared" si="4"/>
        <v>4192</v>
      </c>
      <c r="E12" s="59">
        <f t="shared" si="4"/>
        <v>187</v>
      </c>
      <c r="F12" s="59">
        <f t="shared" si="4"/>
        <v>107</v>
      </c>
      <c r="G12" s="59">
        <f t="shared" si="4"/>
        <v>54</v>
      </c>
      <c r="H12" s="60">
        <f t="shared" si="4"/>
        <v>459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235</v>
      </c>
      <c r="D13" s="59">
        <f t="shared" si="4"/>
        <v>18562</v>
      </c>
      <c r="E13" s="59">
        <f t="shared" si="4"/>
        <v>498</v>
      </c>
      <c r="F13" s="59">
        <f t="shared" si="4"/>
        <v>275</v>
      </c>
      <c r="G13" s="59">
        <f t="shared" si="4"/>
        <v>35</v>
      </c>
      <c r="H13" s="60">
        <f t="shared" si="4"/>
        <v>13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15816</v>
      </c>
      <c r="E14" s="46">
        <f t="shared" si="4"/>
        <v>411</v>
      </c>
      <c r="F14" s="46">
        <f t="shared" si="4"/>
        <v>212</v>
      </c>
      <c r="G14" s="46">
        <f t="shared" si="4"/>
        <v>29</v>
      </c>
      <c r="H14" s="47">
        <f t="shared" si="4"/>
        <v>18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932</v>
      </c>
      <c r="D15" s="51">
        <f t="shared" si="5"/>
        <v>41076</v>
      </c>
      <c r="E15" s="51">
        <f t="shared" si="5"/>
        <v>1196</v>
      </c>
      <c r="F15" s="51">
        <f t="shared" si="5"/>
        <v>712</v>
      </c>
      <c r="G15" s="51">
        <f t="shared" si="5"/>
        <v>261</v>
      </c>
      <c r="H15" s="52">
        <f t="shared" si="5"/>
        <v>782</v>
      </c>
      <c r="I15" s="53">
        <f t="shared" si="5"/>
        <v>44959</v>
      </c>
    </row>
    <row r="16" spans="2:9" ht="22.5" customHeight="1">
      <c r="B16" s="54" t="s">
        <v>6</v>
      </c>
      <c r="C16" s="54">
        <f aca="true" t="shared" si="6" ref="C16:H16">+C79</f>
        <v>1165</v>
      </c>
      <c r="D16" s="55">
        <f t="shared" si="6"/>
        <v>27779</v>
      </c>
      <c r="E16" s="55">
        <f t="shared" si="6"/>
        <v>711</v>
      </c>
      <c r="F16" s="55">
        <f t="shared" si="6"/>
        <v>468</v>
      </c>
      <c r="G16" s="55">
        <f t="shared" si="6"/>
        <v>347</v>
      </c>
      <c r="H16" s="56">
        <f t="shared" si="6"/>
        <v>1264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337</v>
      </c>
      <c r="D17" s="46">
        <f t="shared" si="7"/>
        <v>2812</v>
      </c>
      <c r="E17" s="46">
        <f t="shared" si="7"/>
        <v>77</v>
      </c>
      <c r="F17" s="46">
        <f t="shared" si="7"/>
        <v>110</v>
      </c>
      <c r="G17" s="46">
        <f t="shared" si="7"/>
        <v>72</v>
      </c>
      <c r="H17" s="47">
        <f t="shared" si="7"/>
        <v>555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1502</v>
      </c>
      <c r="D18" s="51">
        <f t="shared" si="8"/>
        <v>30591</v>
      </c>
      <c r="E18" s="51">
        <f t="shared" si="8"/>
        <v>788</v>
      </c>
      <c r="F18" s="51">
        <f t="shared" si="8"/>
        <v>578</v>
      </c>
      <c r="G18" s="51">
        <f t="shared" si="8"/>
        <v>419</v>
      </c>
      <c r="H18" s="52">
        <f t="shared" si="8"/>
        <v>1819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2846</v>
      </c>
      <c r="D19" s="55">
        <f t="shared" si="9"/>
        <v>6078</v>
      </c>
      <c r="E19" s="55">
        <f t="shared" si="9"/>
        <v>470</v>
      </c>
      <c r="F19" s="55">
        <f t="shared" si="9"/>
        <v>674</v>
      </c>
      <c r="G19" s="55">
        <f t="shared" si="9"/>
        <v>802</v>
      </c>
      <c r="H19" s="56">
        <f t="shared" si="9"/>
        <v>1665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33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56</v>
      </c>
      <c r="H20" s="60">
        <f t="shared" si="11"/>
        <v>43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782</v>
      </c>
      <c r="D21" s="59">
        <f t="shared" si="11"/>
        <v>3938</v>
      </c>
      <c r="E21" s="59">
        <f t="shared" si="11"/>
        <v>98</v>
      </c>
      <c r="F21" s="59">
        <f t="shared" si="11"/>
        <v>151</v>
      </c>
      <c r="G21" s="59">
        <f t="shared" si="11"/>
        <v>135</v>
      </c>
      <c r="H21" s="60">
        <f t="shared" si="11"/>
        <v>785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1127</v>
      </c>
      <c r="D22" s="59">
        <f t="shared" si="11"/>
        <v>8259</v>
      </c>
      <c r="E22" s="59">
        <f t="shared" si="11"/>
        <v>390</v>
      </c>
      <c r="F22" s="59">
        <f t="shared" si="11"/>
        <v>331</v>
      </c>
      <c r="G22" s="59">
        <f t="shared" si="11"/>
        <v>344</v>
      </c>
      <c r="H22" s="60">
        <f t="shared" si="11"/>
        <v>1195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846</v>
      </c>
      <c r="D23" s="59">
        <f t="shared" si="11"/>
        <v>435</v>
      </c>
      <c r="E23" s="59">
        <f t="shared" si="11"/>
        <v>366</v>
      </c>
      <c r="F23" s="59">
        <f t="shared" si="11"/>
        <v>158</v>
      </c>
      <c r="G23" s="59">
        <f t="shared" si="11"/>
        <v>241</v>
      </c>
      <c r="H23" s="60">
        <f t="shared" si="11"/>
        <v>244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279</v>
      </c>
      <c r="D24" s="59">
        <f t="shared" si="11"/>
        <v>2825</v>
      </c>
      <c r="E24" s="59">
        <f t="shared" si="11"/>
        <v>33</v>
      </c>
      <c r="F24" s="59">
        <f t="shared" si="11"/>
        <v>100</v>
      </c>
      <c r="G24" s="59">
        <f t="shared" si="11"/>
        <v>80</v>
      </c>
      <c r="H24" s="60">
        <f t="shared" si="11"/>
        <v>586</v>
      </c>
      <c r="I24" s="61">
        <f t="shared" si="10"/>
        <v>3903</v>
      </c>
    </row>
    <row r="25" spans="2:9" ht="22.5" customHeight="1">
      <c r="B25" s="58" t="s">
        <v>27</v>
      </c>
      <c r="C25" s="58">
        <f t="shared" si="11"/>
        <v>437</v>
      </c>
      <c r="D25" s="59">
        <f t="shared" si="11"/>
        <v>11218</v>
      </c>
      <c r="E25" s="59">
        <f t="shared" si="11"/>
        <v>238</v>
      </c>
      <c r="F25" s="59">
        <f t="shared" si="11"/>
        <v>226</v>
      </c>
      <c r="G25" s="59">
        <f t="shared" si="11"/>
        <v>112</v>
      </c>
      <c r="H25" s="60">
        <f t="shared" si="11"/>
        <v>806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147</v>
      </c>
      <c r="D26" s="59">
        <f t="shared" si="11"/>
        <v>7</v>
      </c>
      <c r="E26" s="59">
        <f t="shared" si="11"/>
        <v>61</v>
      </c>
      <c r="F26" s="59">
        <f t="shared" si="11"/>
        <v>38</v>
      </c>
      <c r="G26" s="59">
        <f t="shared" si="11"/>
        <v>44</v>
      </c>
      <c r="H26" s="60">
        <f t="shared" si="11"/>
        <v>128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269</v>
      </c>
      <c r="D27" s="46">
        <f t="shared" si="11"/>
        <v>27676</v>
      </c>
      <c r="E27" s="46">
        <f t="shared" si="11"/>
        <v>461</v>
      </c>
      <c r="F27" s="46">
        <f t="shared" si="11"/>
        <v>344</v>
      </c>
      <c r="G27" s="46">
        <f t="shared" si="11"/>
        <v>62</v>
      </c>
      <c r="H27" s="47">
        <f t="shared" si="11"/>
        <v>300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6766</v>
      </c>
      <c r="D28" s="64">
        <f t="shared" si="12"/>
        <v>60437</v>
      </c>
      <c r="E28" s="64">
        <f t="shared" si="12"/>
        <v>2124</v>
      </c>
      <c r="F28" s="64">
        <f t="shared" si="12"/>
        <v>2046</v>
      </c>
      <c r="G28" s="64">
        <f t="shared" si="12"/>
        <v>1876</v>
      </c>
      <c r="H28" s="65">
        <f t="shared" si="12"/>
        <v>5752</v>
      </c>
      <c r="I28" s="66">
        <f t="shared" si="12"/>
        <v>79001</v>
      </c>
    </row>
    <row r="29" spans="2:9" ht="22.5" customHeight="1">
      <c r="B29" s="54" t="s">
        <v>31</v>
      </c>
      <c r="C29" s="54">
        <f aca="true" t="shared" si="13" ref="C29:H30">+C104</f>
        <v>331</v>
      </c>
      <c r="D29" s="55">
        <f t="shared" si="13"/>
        <v>11901</v>
      </c>
      <c r="E29" s="55">
        <f t="shared" si="13"/>
        <v>214</v>
      </c>
      <c r="F29" s="55">
        <f t="shared" si="13"/>
        <v>205</v>
      </c>
      <c r="G29" s="55">
        <f t="shared" si="13"/>
        <v>85</v>
      </c>
      <c r="H29" s="56">
        <f t="shared" si="13"/>
        <v>685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415</v>
      </c>
      <c r="D30" s="59">
        <f t="shared" si="13"/>
        <v>27658</v>
      </c>
      <c r="E30" s="59">
        <f t="shared" si="13"/>
        <v>485</v>
      </c>
      <c r="F30" s="59">
        <f t="shared" si="13"/>
        <v>560</v>
      </c>
      <c r="G30" s="59">
        <f t="shared" si="13"/>
        <v>126</v>
      </c>
      <c r="H30" s="60">
        <f t="shared" si="13"/>
        <v>2250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546</v>
      </c>
      <c r="D31" s="59">
        <f t="shared" si="14"/>
        <v>18131</v>
      </c>
      <c r="E31" s="59">
        <f t="shared" si="14"/>
        <v>791</v>
      </c>
      <c r="F31" s="59">
        <f t="shared" si="14"/>
        <v>329</v>
      </c>
      <c r="G31" s="59">
        <f t="shared" si="14"/>
        <v>100</v>
      </c>
      <c r="H31" s="60">
        <f t="shared" si="14"/>
        <v>1314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59</v>
      </c>
      <c r="D32" s="59">
        <f t="shared" si="14"/>
        <v>8812</v>
      </c>
      <c r="E32" s="59">
        <f t="shared" si="14"/>
        <v>179</v>
      </c>
      <c r="F32" s="59">
        <f t="shared" si="14"/>
        <v>122</v>
      </c>
      <c r="G32" s="59">
        <f t="shared" si="14"/>
        <v>13</v>
      </c>
      <c r="H32" s="60">
        <f t="shared" si="14"/>
        <v>343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16</v>
      </c>
      <c r="D33" s="46">
        <f t="shared" si="14"/>
        <v>20009</v>
      </c>
      <c r="E33" s="46">
        <f t="shared" si="14"/>
        <v>420</v>
      </c>
      <c r="F33" s="46">
        <f t="shared" si="14"/>
        <v>292</v>
      </c>
      <c r="G33" s="46">
        <f t="shared" si="14"/>
        <v>22</v>
      </c>
      <c r="H33" s="47">
        <f t="shared" si="14"/>
        <v>111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1367</v>
      </c>
      <c r="D34" s="64">
        <f t="shared" si="15"/>
        <v>86511</v>
      </c>
      <c r="E34" s="64">
        <f t="shared" si="15"/>
        <v>2089</v>
      </c>
      <c r="F34" s="64">
        <f t="shared" si="15"/>
        <v>1508</v>
      </c>
      <c r="G34" s="64">
        <f t="shared" si="15"/>
        <v>346</v>
      </c>
      <c r="H34" s="65">
        <f t="shared" si="15"/>
        <v>4703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1328</v>
      </c>
      <c r="D35" s="55">
        <f t="shared" si="16"/>
        <v>5414</v>
      </c>
      <c r="E35" s="55">
        <f t="shared" si="16"/>
        <v>302</v>
      </c>
      <c r="F35" s="55">
        <f t="shared" si="16"/>
        <v>1257</v>
      </c>
      <c r="G35" s="55">
        <f t="shared" si="16"/>
        <v>2836</v>
      </c>
      <c r="H35" s="56">
        <f t="shared" si="16"/>
        <v>3331</v>
      </c>
      <c r="I35" s="57">
        <f>+SUM(C35:H35)</f>
        <v>14468</v>
      </c>
    </row>
    <row r="36" spans="2:9" ht="22.5" customHeight="1">
      <c r="B36" s="58" t="s">
        <v>34</v>
      </c>
      <c r="C36" s="58">
        <f aca="true" t="shared" si="17" ref="C36:H37">+C107</f>
        <v>186</v>
      </c>
      <c r="D36" s="59">
        <f t="shared" si="17"/>
        <v>5211</v>
      </c>
      <c r="E36" s="59">
        <f t="shared" si="17"/>
        <v>146</v>
      </c>
      <c r="F36" s="59">
        <f t="shared" si="17"/>
        <v>127</v>
      </c>
      <c r="G36" s="59">
        <f t="shared" si="17"/>
        <v>20</v>
      </c>
      <c r="H36" s="60">
        <f t="shared" si="17"/>
        <v>316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177</v>
      </c>
      <c r="D37" s="46">
        <f t="shared" si="17"/>
        <v>5385</v>
      </c>
      <c r="E37" s="46">
        <f t="shared" si="17"/>
        <v>59</v>
      </c>
      <c r="F37" s="46">
        <f t="shared" si="17"/>
        <v>122</v>
      </c>
      <c r="G37" s="46">
        <f t="shared" si="17"/>
        <v>15</v>
      </c>
      <c r="H37" s="47">
        <f t="shared" si="17"/>
        <v>164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1691</v>
      </c>
      <c r="D38" s="64">
        <f t="shared" si="18"/>
        <v>16010</v>
      </c>
      <c r="E38" s="64">
        <f t="shared" si="18"/>
        <v>507</v>
      </c>
      <c r="F38" s="64">
        <f t="shared" si="18"/>
        <v>1506</v>
      </c>
      <c r="G38" s="64">
        <f t="shared" si="18"/>
        <v>2871</v>
      </c>
      <c r="H38" s="65">
        <f t="shared" si="18"/>
        <v>3811</v>
      </c>
      <c r="I38" s="66">
        <f t="shared" si="18"/>
        <v>26396</v>
      </c>
    </row>
    <row r="39" spans="2:9" ht="22.5" customHeight="1">
      <c r="B39" s="54" t="s">
        <v>8</v>
      </c>
      <c r="C39" s="54">
        <f aca="true" t="shared" si="19" ref="C39:H39">+C81</f>
        <v>1637</v>
      </c>
      <c r="D39" s="55">
        <f t="shared" si="19"/>
        <v>5123</v>
      </c>
      <c r="E39" s="55">
        <f t="shared" si="19"/>
        <v>266</v>
      </c>
      <c r="F39" s="55">
        <f t="shared" si="19"/>
        <v>426</v>
      </c>
      <c r="G39" s="55">
        <f t="shared" si="19"/>
        <v>427</v>
      </c>
      <c r="H39" s="56">
        <f t="shared" si="19"/>
        <v>1279</v>
      </c>
      <c r="I39" s="57">
        <f aca="true" t="shared" si="20" ref="I39:I48">+SUM(C39:H39)</f>
        <v>9158</v>
      </c>
    </row>
    <row r="40" spans="2:9" ht="22.5" customHeight="1">
      <c r="B40" s="58" t="s">
        <v>40</v>
      </c>
      <c r="C40" s="58">
        <f aca="true" t="shared" si="21" ref="C40:H44">+C113</f>
        <v>548</v>
      </c>
      <c r="D40" s="59">
        <f t="shared" si="21"/>
        <v>7625</v>
      </c>
      <c r="E40" s="59">
        <f t="shared" si="21"/>
        <v>284</v>
      </c>
      <c r="F40" s="59">
        <f t="shared" si="21"/>
        <v>246</v>
      </c>
      <c r="G40" s="59">
        <f t="shared" si="21"/>
        <v>310</v>
      </c>
      <c r="H40" s="60">
        <f t="shared" si="21"/>
        <v>1045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260</v>
      </c>
      <c r="D41" s="59">
        <f t="shared" si="21"/>
        <v>13413</v>
      </c>
      <c r="E41" s="59">
        <f t="shared" si="21"/>
        <v>95</v>
      </c>
      <c r="F41" s="59">
        <f t="shared" si="21"/>
        <v>193</v>
      </c>
      <c r="G41" s="59">
        <f t="shared" si="21"/>
        <v>43</v>
      </c>
      <c r="H41" s="60">
        <f t="shared" si="21"/>
        <v>264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1166</v>
      </c>
      <c r="D42" s="59">
        <f t="shared" si="21"/>
        <v>1639.68</v>
      </c>
      <c r="E42" s="59">
        <f t="shared" si="21"/>
        <v>339</v>
      </c>
      <c r="F42" s="59">
        <f t="shared" si="21"/>
        <v>245</v>
      </c>
      <c r="G42" s="59">
        <f t="shared" si="21"/>
        <v>285</v>
      </c>
      <c r="H42" s="60">
        <f t="shared" si="21"/>
        <v>819.32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204</v>
      </c>
      <c r="D43" s="59">
        <f t="shared" si="21"/>
        <v>6898</v>
      </c>
      <c r="E43" s="59">
        <f t="shared" si="21"/>
        <v>236</v>
      </c>
      <c r="F43" s="59">
        <f t="shared" si="21"/>
        <v>216</v>
      </c>
      <c r="G43" s="59">
        <f t="shared" si="21"/>
        <v>54</v>
      </c>
      <c r="H43" s="60">
        <f t="shared" si="21"/>
        <v>804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300</v>
      </c>
      <c r="D44" s="59">
        <f t="shared" si="21"/>
        <v>14483</v>
      </c>
      <c r="E44" s="59">
        <f t="shared" si="21"/>
        <v>86</v>
      </c>
      <c r="F44" s="59">
        <f t="shared" si="21"/>
        <v>212</v>
      </c>
      <c r="G44" s="59">
        <f t="shared" si="21"/>
        <v>65</v>
      </c>
      <c r="H44" s="60">
        <f t="shared" si="21"/>
        <v>997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978</v>
      </c>
      <c r="D45" s="59">
        <f t="shared" si="22"/>
        <v>7183</v>
      </c>
      <c r="E45" s="59">
        <f t="shared" si="22"/>
        <v>176</v>
      </c>
      <c r="F45" s="59">
        <f t="shared" si="22"/>
        <v>280</v>
      </c>
      <c r="G45" s="59">
        <f t="shared" si="22"/>
        <v>239</v>
      </c>
      <c r="H45" s="60">
        <f t="shared" si="22"/>
        <v>1265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426</v>
      </c>
      <c r="D46" s="59">
        <f t="shared" si="22"/>
        <v>9411</v>
      </c>
      <c r="E46" s="59">
        <f t="shared" si="22"/>
        <v>350</v>
      </c>
      <c r="F46" s="59">
        <f t="shared" si="22"/>
        <v>231</v>
      </c>
      <c r="G46" s="59">
        <f t="shared" si="22"/>
        <v>118</v>
      </c>
      <c r="H46" s="60">
        <f t="shared" si="22"/>
        <v>622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243</v>
      </c>
      <c r="D47" s="59">
        <f t="shared" si="23"/>
        <v>9299</v>
      </c>
      <c r="E47" s="59">
        <f t="shared" si="23"/>
        <v>187</v>
      </c>
      <c r="F47" s="59">
        <f t="shared" si="23"/>
        <v>188</v>
      </c>
      <c r="G47" s="59">
        <f t="shared" si="23"/>
        <v>38</v>
      </c>
      <c r="H47" s="60">
        <f t="shared" si="23"/>
        <v>661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341</v>
      </c>
      <c r="D48" s="46">
        <f t="shared" si="23"/>
        <v>2916</v>
      </c>
      <c r="E48" s="46">
        <f t="shared" si="23"/>
        <v>189</v>
      </c>
      <c r="F48" s="46">
        <f t="shared" si="23"/>
        <v>130</v>
      </c>
      <c r="G48" s="46">
        <f t="shared" si="23"/>
        <v>104</v>
      </c>
      <c r="H48" s="47">
        <f t="shared" si="23"/>
        <v>808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6103</v>
      </c>
      <c r="D49" s="64">
        <f t="shared" si="24"/>
        <v>77990.68</v>
      </c>
      <c r="E49" s="64">
        <f t="shared" si="24"/>
        <v>2208</v>
      </c>
      <c r="F49" s="64">
        <f t="shared" si="24"/>
        <v>2367</v>
      </c>
      <c r="G49" s="64">
        <f t="shared" si="24"/>
        <v>1683</v>
      </c>
      <c r="H49" s="65">
        <f t="shared" si="24"/>
        <v>8564.32</v>
      </c>
      <c r="I49" s="66">
        <f t="shared" si="24"/>
        <v>98916</v>
      </c>
    </row>
    <row r="50" spans="2:9" ht="22.5" customHeight="1">
      <c r="B50" s="54" t="s">
        <v>9</v>
      </c>
      <c r="C50" s="54">
        <f aca="true" t="shared" si="25" ref="C50:H50">+C82</f>
        <v>933</v>
      </c>
      <c r="D50" s="55">
        <f t="shared" si="25"/>
        <v>9984</v>
      </c>
      <c r="E50" s="55">
        <f t="shared" si="25"/>
        <v>146</v>
      </c>
      <c r="F50" s="55">
        <f t="shared" si="25"/>
        <v>368</v>
      </c>
      <c r="G50" s="55">
        <f t="shared" si="25"/>
        <v>405</v>
      </c>
      <c r="H50" s="56">
        <f t="shared" si="25"/>
        <v>1708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298</v>
      </c>
      <c r="D51" s="59">
        <f t="shared" si="26"/>
        <v>8190</v>
      </c>
      <c r="E51" s="59">
        <f t="shared" si="26"/>
        <v>37</v>
      </c>
      <c r="F51" s="59">
        <f t="shared" si="26"/>
        <v>200</v>
      </c>
      <c r="G51" s="59">
        <f t="shared" si="26"/>
        <v>83</v>
      </c>
      <c r="H51" s="60">
        <f t="shared" si="26"/>
        <v>470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251</v>
      </c>
      <c r="D52" s="46">
        <f t="shared" si="27"/>
        <v>5659</v>
      </c>
      <c r="E52" s="46">
        <f t="shared" si="27"/>
        <v>56</v>
      </c>
      <c r="F52" s="46">
        <f t="shared" si="27"/>
        <v>146</v>
      </c>
      <c r="G52" s="46">
        <f t="shared" si="27"/>
        <v>56</v>
      </c>
      <c r="H52" s="47">
        <f t="shared" si="27"/>
        <v>507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1482</v>
      </c>
      <c r="D53" s="64">
        <f t="shared" si="28"/>
        <v>23833</v>
      </c>
      <c r="E53" s="64">
        <f t="shared" si="28"/>
        <v>239</v>
      </c>
      <c r="F53" s="64">
        <f t="shared" si="28"/>
        <v>714</v>
      </c>
      <c r="G53" s="64">
        <f t="shared" si="28"/>
        <v>544</v>
      </c>
      <c r="H53" s="65">
        <f t="shared" si="28"/>
        <v>2685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1934</v>
      </c>
      <c r="D54" s="55">
        <f t="shared" si="29"/>
        <v>31011</v>
      </c>
      <c r="E54" s="55">
        <f t="shared" si="29"/>
        <v>1279</v>
      </c>
      <c r="F54" s="55">
        <f t="shared" si="29"/>
        <v>770</v>
      </c>
      <c r="G54" s="55">
        <f t="shared" si="29"/>
        <v>541</v>
      </c>
      <c r="H54" s="56">
        <f t="shared" si="29"/>
        <v>2931</v>
      </c>
      <c r="I54" s="57">
        <f aca="true" t="shared" si="30" ref="I54:I63">+SUM(C54:H54)</f>
        <v>38466</v>
      </c>
    </row>
    <row r="55" spans="2:9" ht="22.5" customHeight="1">
      <c r="B55" s="58" t="s">
        <v>49</v>
      </c>
      <c r="C55" s="58">
        <f aca="true" t="shared" si="31" ref="C55:H58">+C122</f>
        <v>2263</v>
      </c>
      <c r="D55" s="59">
        <f t="shared" si="31"/>
        <v>22865</v>
      </c>
      <c r="E55" s="59">
        <f t="shared" si="31"/>
        <v>749</v>
      </c>
      <c r="F55" s="59">
        <f t="shared" si="31"/>
        <v>541</v>
      </c>
      <c r="G55" s="59">
        <f t="shared" si="31"/>
        <v>286</v>
      </c>
      <c r="H55" s="60">
        <f t="shared" si="31"/>
        <v>1104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580</v>
      </c>
      <c r="D56" s="59">
        <f t="shared" si="31"/>
        <v>21276</v>
      </c>
      <c r="E56" s="59">
        <f t="shared" si="31"/>
        <v>399</v>
      </c>
      <c r="F56" s="59">
        <f t="shared" si="31"/>
        <v>424</v>
      </c>
      <c r="G56" s="59">
        <f t="shared" si="31"/>
        <v>87</v>
      </c>
      <c r="H56" s="60">
        <f t="shared" si="31"/>
        <v>885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282</v>
      </c>
      <c r="D57" s="59">
        <f t="shared" si="31"/>
        <v>9137</v>
      </c>
      <c r="E57" s="59">
        <f t="shared" si="31"/>
        <v>195</v>
      </c>
      <c r="F57" s="59">
        <f t="shared" si="31"/>
        <v>154</v>
      </c>
      <c r="G57" s="59">
        <f t="shared" si="31"/>
        <v>42</v>
      </c>
      <c r="H57" s="60">
        <f t="shared" si="31"/>
        <v>231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249</v>
      </c>
      <c r="D58" s="59">
        <f t="shared" si="31"/>
        <v>11987</v>
      </c>
      <c r="E58" s="59">
        <f t="shared" si="31"/>
        <v>111</v>
      </c>
      <c r="F58" s="59">
        <f t="shared" si="31"/>
        <v>270</v>
      </c>
      <c r="G58" s="59">
        <f t="shared" si="31"/>
        <v>42</v>
      </c>
      <c r="H58" s="60">
        <f t="shared" si="31"/>
        <v>488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211</v>
      </c>
      <c r="D59" s="59">
        <f t="shared" si="32"/>
        <v>6254</v>
      </c>
      <c r="E59" s="59">
        <f t="shared" si="32"/>
        <v>114</v>
      </c>
      <c r="F59" s="59">
        <f t="shared" si="32"/>
        <v>165</v>
      </c>
      <c r="G59" s="59">
        <f t="shared" si="32"/>
        <v>74</v>
      </c>
      <c r="H59" s="60">
        <f t="shared" si="32"/>
        <v>765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291</v>
      </c>
      <c r="D60" s="59">
        <f t="shared" si="32"/>
        <v>18243</v>
      </c>
      <c r="E60" s="59">
        <f t="shared" si="32"/>
        <v>740</v>
      </c>
      <c r="F60" s="59">
        <f t="shared" si="32"/>
        <v>288</v>
      </c>
      <c r="G60" s="59">
        <f t="shared" si="32"/>
        <v>72</v>
      </c>
      <c r="H60" s="60">
        <f t="shared" si="32"/>
        <v>298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732</v>
      </c>
      <c r="D61" s="59">
        <f t="shared" si="32"/>
        <v>8476</v>
      </c>
      <c r="E61" s="59">
        <f t="shared" si="32"/>
        <v>131</v>
      </c>
      <c r="F61" s="59">
        <f t="shared" si="32"/>
        <v>255</v>
      </c>
      <c r="G61" s="59">
        <f t="shared" si="32"/>
        <v>159</v>
      </c>
      <c r="H61" s="60">
        <f t="shared" si="32"/>
        <v>1499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329</v>
      </c>
      <c r="D62" s="59">
        <f t="shared" si="33"/>
        <v>14828</v>
      </c>
      <c r="E62" s="59">
        <f t="shared" si="33"/>
        <v>518</v>
      </c>
      <c r="F62" s="59">
        <f t="shared" si="33"/>
        <v>233</v>
      </c>
      <c r="G62" s="59">
        <f t="shared" si="33"/>
        <v>66</v>
      </c>
      <c r="H62" s="60">
        <f t="shared" si="33"/>
        <v>492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444</v>
      </c>
      <c r="D63" s="46">
        <f t="shared" si="33"/>
        <v>22441</v>
      </c>
      <c r="E63" s="46">
        <f t="shared" si="33"/>
        <v>884</v>
      </c>
      <c r="F63" s="46">
        <f t="shared" si="33"/>
        <v>318</v>
      </c>
      <c r="G63" s="46">
        <f t="shared" si="33"/>
        <v>91</v>
      </c>
      <c r="H63" s="47">
        <f t="shared" si="33"/>
        <v>606</v>
      </c>
      <c r="I63" s="48">
        <f t="shared" si="30"/>
        <v>24784</v>
      </c>
    </row>
    <row r="64" spans="2:9" ht="22.5" customHeight="1" thickBot="1">
      <c r="B64" s="62" t="s">
        <v>83</v>
      </c>
      <c r="C64" s="63">
        <f aca="true" t="shared" si="34" ref="C64:I64">+SUM(C54:C63)</f>
        <v>7315</v>
      </c>
      <c r="D64" s="64">
        <f t="shared" si="34"/>
        <v>166518</v>
      </c>
      <c r="E64" s="64">
        <f t="shared" si="34"/>
        <v>5120</v>
      </c>
      <c r="F64" s="64">
        <f t="shared" si="34"/>
        <v>3418</v>
      </c>
      <c r="G64" s="64">
        <f t="shared" si="34"/>
        <v>1460</v>
      </c>
      <c r="H64" s="65">
        <f t="shared" si="34"/>
        <v>9299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1335</v>
      </c>
      <c r="D65" s="55">
        <f t="shared" si="35"/>
        <v>23941</v>
      </c>
      <c r="E65" s="55">
        <f t="shared" si="35"/>
        <v>620</v>
      </c>
      <c r="F65" s="55">
        <f t="shared" si="35"/>
        <v>595</v>
      </c>
      <c r="G65" s="55">
        <f t="shared" si="35"/>
        <v>461</v>
      </c>
      <c r="H65" s="56">
        <f t="shared" si="35"/>
        <v>1602</v>
      </c>
      <c r="I65" s="57">
        <f>+SUM(C65:H65)</f>
        <v>28554</v>
      </c>
    </row>
    <row r="66" spans="2:9" ht="22.5" customHeight="1" thickBot="1">
      <c r="B66" s="45" t="s">
        <v>63</v>
      </c>
      <c r="C66" s="45">
        <f aca="true" t="shared" si="36" ref="C66:H66">+C136</f>
        <v>454</v>
      </c>
      <c r="D66" s="46">
        <f t="shared" si="36"/>
        <v>7466</v>
      </c>
      <c r="E66" s="46">
        <f t="shared" si="36"/>
        <v>148</v>
      </c>
      <c r="F66" s="46">
        <f t="shared" si="36"/>
        <v>180</v>
      </c>
      <c r="G66" s="46">
        <f t="shared" si="36"/>
        <v>52</v>
      </c>
      <c r="H66" s="47">
        <f t="shared" si="36"/>
        <v>235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1789</v>
      </c>
      <c r="D67" s="64">
        <f t="shared" si="37"/>
        <v>31407</v>
      </c>
      <c r="E67" s="64">
        <f t="shared" si="37"/>
        <v>768</v>
      </c>
      <c r="F67" s="64">
        <f t="shared" si="37"/>
        <v>775</v>
      </c>
      <c r="G67" s="64">
        <f t="shared" si="37"/>
        <v>513</v>
      </c>
      <c r="H67" s="65">
        <f t="shared" si="37"/>
        <v>1837</v>
      </c>
      <c r="I67" s="66">
        <f t="shared" si="37"/>
        <v>37089</v>
      </c>
    </row>
    <row r="68" spans="2:9" ht="22.5" customHeight="1">
      <c r="B68" s="54" t="s">
        <v>12</v>
      </c>
      <c r="C68" s="54">
        <f aca="true" t="shared" si="38" ref="C68:H68">+C85</f>
        <v>738</v>
      </c>
      <c r="D68" s="55">
        <f t="shared" si="38"/>
        <v>22702</v>
      </c>
      <c r="E68" s="55">
        <f t="shared" si="38"/>
        <v>306</v>
      </c>
      <c r="F68" s="55">
        <f t="shared" si="38"/>
        <v>512</v>
      </c>
      <c r="G68" s="55">
        <f t="shared" si="38"/>
        <v>276</v>
      </c>
      <c r="H68" s="56">
        <f t="shared" si="38"/>
        <v>2143</v>
      </c>
      <c r="I68" s="57">
        <f>+SUM(C68:H68)</f>
        <v>26677</v>
      </c>
    </row>
    <row r="69" spans="2:9" ht="22.5" customHeight="1" thickBot="1">
      <c r="B69" s="45" t="s">
        <v>60</v>
      </c>
      <c r="C69" s="45">
        <f aca="true" t="shared" si="39" ref="C69:H69">+C133</f>
        <v>683</v>
      </c>
      <c r="D69" s="46">
        <f t="shared" si="39"/>
        <v>8072</v>
      </c>
      <c r="E69" s="46">
        <f t="shared" si="39"/>
        <v>93</v>
      </c>
      <c r="F69" s="46">
        <f t="shared" si="39"/>
        <v>265</v>
      </c>
      <c r="G69" s="46">
        <f t="shared" si="39"/>
        <v>96</v>
      </c>
      <c r="H69" s="47">
        <f t="shared" si="39"/>
        <v>1094</v>
      </c>
      <c r="I69" s="48">
        <f>+SUM(C69:H69)</f>
        <v>10303</v>
      </c>
    </row>
    <row r="70" spans="2:9" ht="22.5" customHeight="1" thickBot="1">
      <c r="B70" s="62" t="s">
        <v>85</v>
      </c>
      <c r="C70" s="63">
        <f aca="true" t="shared" si="40" ref="C70:I70">+SUM(C68:C69)</f>
        <v>1421</v>
      </c>
      <c r="D70" s="64">
        <f t="shared" si="40"/>
        <v>30774</v>
      </c>
      <c r="E70" s="64">
        <f t="shared" si="40"/>
        <v>399</v>
      </c>
      <c r="F70" s="64">
        <f t="shared" si="40"/>
        <v>777</v>
      </c>
      <c r="G70" s="64">
        <f t="shared" si="40"/>
        <v>372</v>
      </c>
      <c r="H70" s="65">
        <f t="shared" si="40"/>
        <v>3237</v>
      </c>
      <c r="I70" s="66">
        <f t="shared" si="40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111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31318</v>
      </c>
      <c r="D76" s="71">
        <f t="shared" si="41"/>
        <v>593099.6799999999</v>
      </c>
      <c r="E76" s="71">
        <f t="shared" si="41"/>
        <v>15845</v>
      </c>
      <c r="F76" s="71">
        <f t="shared" si="41"/>
        <v>14844</v>
      </c>
      <c r="G76" s="71">
        <f t="shared" si="41"/>
        <v>10715</v>
      </c>
      <c r="H76" s="72">
        <f t="shared" si="41"/>
        <v>44595.32</v>
      </c>
      <c r="I76" s="40">
        <f aca="true" t="shared" si="42" ref="I76:I137">+SUM(C76:H76)</f>
        <v>710416.9999999999</v>
      </c>
    </row>
    <row r="77" spans="2:9" ht="22.5" customHeight="1">
      <c r="B77" s="73" t="s">
        <v>4</v>
      </c>
      <c r="C77" s="74">
        <v>1328</v>
      </c>
      <c r="D77" s="75">
        <v>5414</v>
      </c>
      <c r="E77" s="75">
        <v>302</v>
      </c>
      <c r="F77" s="75">
        <v>1257</v>
      </c>
      <c r="G77" s="75">
        <v>2836</v>
      </c>
      <c r="H77" s="76">
        <v>3331</v>
      </c>
      <c r="I77" s="77">
        <f t="shared" si="42"/>
        <v>14468</v>
      </c>
    </row>
    <row r="78" spans="2:9" ht="22.5" customHeight="1">
      <c r="B78" s="73" t="s">
        <v>5</v>
      </c>
      <c r="C78" s="74">
        <v>745</v>
      </c>
      <c r="D78" s="75">
        <v>21611</v>
      </c>
      <c r="E78" s="75">
        <v>276</v>
      </c>
      <c r="F78" s="75">
        <v>303</v>
      </c>
      <c r="G78" s="75">
        <v>301</v>
      </c>
      <c r="H78" s="76">
        <v>1583</v>
      </c>
      <c r="I78" s="77">
        <f t="shared" si="42"/>
        <v>24819</v>
      </c>
    </row>
    <row r="79" spans="2:9" ht="22.5" customHeight="1">
      <c r="B79" s="73" t="s">
        <v>6</v>
      </c>
      <c r="C79" s="74">
        <v>1165</v>
      </c>
      <c r="D79" s="75">
        <v>27779</v>
      </c>
      <c r="E79" s="75">
        <v>711</v>
      </c>
      <c r="F79" s="75">
        <v>468</v>
      </c>
      <c r="G79" s="75">
        <v>347</v>
      </c>
      <c r="H79" s="76">
        <v>1264</v>
      </c>
      <c r="I79" s="77">
        <f t="shared" si="42"/>
        <v>31734</v>
      </c>
    </row>
    <row r="80" spans="2:9" ht="22.5" customHeight="1">
      <c r="B80" s="73" t="s">
        <v>7</v>
      </c>
      <c r="C80" s="74">
        <v>2846</v>
      </c>
      <c r="D80" s="75">
        <v>6078</v>
      </c>
      <c r="E80" s="75">
        <v>470</v>
      </c>
      <c r="F80" s="75">
        <v>674</v>
      </c>
      <c r="G80" s="75">
        <v>802</v>
      </c>
      <c r="H80" s="76">
        <v>1665</v>
      </c>
      <c r="I80" s="77">
        <f t="shared" si="42"/>
        <v>12535</v>
      </c>
    </row>
    <row r="81" spans="2:9" ht="22.5" customHeight="1">
      <c r="B81" s="73" t="s">
        <v>8</v>
      </c>
      <c r="C81" s="74">
        <v>1637</v>
      </c>
      <c r="D81" s="75">
        <v>5123</v>
      </c>
      <c r="E81" s="75">
        <v>266</v>
      </c>
      <c r="F81" s="75">
        <v>426</v>
      </c>
      <c r="G81" s="75">
        <v>427</v>
      </c>
      <c r="H81" s="76">
        <v>1279</v>
      </c>
      <c r="I81" s="77">
        <f t="shared" si="42"/>
        <v>9158</v>
      </c>
    </row>
    <row r="82" spans="2:9" ht="22.5" customHeight="1">
      <c r="B82" s="73" t="s">
        <v>9</v>
      </c>
      <c r="C82" s="74">
        <v>933</v>
      </c>
      <c r="D82" s="75">
        <v>9984</v>
      </c>
      <c r="E82" s="75">
        <v>146</v>
      </c>
      <c r="F82" s="75">
        <v>368</v>
      </c>
      <c r="G82" s="75">
        <v>405</v>
      </c>
      <c r="H82" s="76">
        <v>1708</v>
      </c>
      <c r="I82" s="77">
        <f t="shared" si="42"/>
        <v>13544</v>
      </c>
    </row>
    <row r="83" spans="2:9" ht="22.5" customHeight="1">
      <c r="B83" s="73" t="s">
        <v>10</v>
      </c>
      <c r="C83" s="74">
        <v>1934</v>
      </c>
      <c r="D83" s="75">
        <v>31011</v>
      </c>
      <c r="E83" s="75">
        <v>1279</v>
      </c>
      <c r="F83" s="75">
        <v>770</v>
      </c>
      <c r="G83" s="75">
        <v>541</v>
      </c>
      <c r="H83" s="76">
        <v>2931</v>
      </c>
      <c r="I83" s="77">
        <f t="shared" si="42"/>
        <v>38466</v>
      </c>
    </row>
    <row r="84" spans="2:9" ht="22.5" customHeight="1">
      <c r="B84" s="73" t="s">
        <v>11</v>
      </c>
      <c r="C84" s="74">
        <v>1335</v>
      </c>
      <c r="D84" s="75">
        <v>23941</v>
      </c>
      <c r="E84" s="75">
        <v>620</v>
      </c>
      <c r="F84" s="75">
        <v>595</v>
      </c>
      <c r="G84" s="75">
        <v>461</v>
      </c>
      <c r="H84" s="76">
        <v>1602</v>
      </c>
      <c r="I84" s="77">
        <f t="shared" si="42"/>
        <v>28554</v>
      </c>
    </row>
    <row r="85" spans="2:9" ht="22.5" customHeight="1">
      <c r="B85" s="78" t="s">
        <v>12</v>
      </c>
      <c r="C85" s="79">
        <v>738</v>
      </c>
      <c r="D85" s="80">
        <v>22702</v>
      </c>
      <c r="E85" s="80">
        <v>306</v>
      </c>
      <c r="F85" s="80">
        <v>512</v>
      </c>
      <c r="G85" s="75">
        <v>276</v>
      </c>
      <c r="H85" s="81">
        <v>2143</v>
      </c>
      <c r="I85" s="82">
        <f t="shared" si="42"/>
        <v>26677</v>
      </c>
    </row>
    <row r="86" spans="2:9" ht="22.5" customHeight="1">
      <c r="B86" s="78" t="s">
        <v>13</v>
      </c>
      <c r="C86" s="79">
        <v>12661</v>
      </c>
      <c r="D86" s="80">
        <v>153643</v>
      </c>
      <c r="E86" s="80">
        <v>4376</v>
      </c>
      <c r="F86" s="80">
        <v>5373</v>
      </c>
      <c r="G86" s="83">
        <v>6396</v>
      </c>
      <c r="H86" s="81">
        <v>17506</v>
      </c>
      <c r="I86" s="82">
        <f t="shared" si="42"/>
        <v>199955</v>
      </c>
    </row>
    <row r="87" spans="2:9" ht="22.5" customHeight="1">
      <c r="B87" s="73" t="s">
        <v>14</v>
      </c>
      <c r="C87" s="74">
        <v>205</v>
      </c>
      <c r="D87" s="75">
        <v>6325</v>
      </c>
      <c r="E87" s="75">
        <v>131</v>
      </c>
      <c r="F87" s="75">
        <v>140</v>
      </c>
      <c r="G87" s="75">
        <v>69</v>
      </c>
      <c r="H87" s="76">
        <v>539</v>
      </c>
      <c r="I87" s="77">
        <f t="shared" si="42"/>
        <v>7409</v>
      </c>
    </row>
    <row r="88" spans="2:9" ht="22.5" customHeight="1">
      <c r="B88" s="73" t="s">
        <v>15</v>
      </c>
      <c r="C88" s="74">
        <v>184</v>
      </c>
      <c r="D88" s="75">
        <v>2196</v>
      </c>
      <c r="E88" s="75">
        <v>52</v>
      </c>
      <c r="F88" s="75">
        <v>77</v>
      </c>
      <c r="G88" s="75">
        <v>76</v>
      </c>
      <c r="H88" s="76">
        <v>245</v>
      </c>
      <c r="I88" s="77">
        <f t="shared" si="42"/>
        <v>2830</v>
      </c>
    </row>
    <row r="89" spans="2:9" ht="22.5" customHeight="1">
      <c r="B89" s="73" t="s">
        <v>16</v>
      </c>
      <c r="C89" s="74">
        <v>143</v>
      </c>
      <c r="D89" s="75">
        <v>310</v>
      </c>
      <c r="E89" s="75">
        <v>48</v>
      </c>
      <c r="F89" s="75">
        <v>41</v>
      </c>
      <c r="G89" s="75">
        <v>67</v>
      </c>
      <c r="H89" s="76">
        <v>47</v>
      </c>
      <c r="I89" s="77">
        <f t="shared" si="42"/>
        <v>656</v>
      </c>
    </row>
    <row r="90" spans="2:9" ht="22.5" customHeight="1">
      <c r="B90" s="73" t="s">
        <v>17</v>
      </c>
      <c r="C90" s="74">
        <v>304</v>
      </c>
      <c r="D90" s="75">
        <v>4192</v>
      </c>
      <c r="E90" s="75">
        <v>187</v>
      </c>
      <c r="F90" s="75">
        <v>107</v>
      </c>
      <c r="G90" s="75">
        <v>54</v>
      </c>
      <c r="H90" s="76">
        <v>459</v>
      </c>
      <c r="I90" s="77">
        <f t="shared" si="42"/>
        <v>5303</v>
      </c>
    </row>
    <row r="91" spans="2:9" ht="22.5" customHeight="1">
      <c r="B91" s="73" t="s">
        <v>18</v>
      </c>
      <c r="C91" s="74">
        <v>235</v>
      </c>
      <c r="D91" s="75">
        <v>18562</v>
      </c>
      <c r="E91" s="75">
        <v>498</v>
      </c>
      <c r="F91" s="75">
        <v>275</v>
      </c>
      <c r="G91" s="75">
        <v>35</v>
      </c>
      <c r="H91" s="76">
        <v>13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15816</v>
      </c>
      <c r="E92" s="75">
        <v>411</v>
      </c>
      <c r="F92" s="75">
        <v>212</v>
      </c>
      <c r="G92" s="75">
        <v>29</v>
      </c>
      <c r="H92" s="76">
        <v>18</v>
      </c>
      <c r="I92" s="77">
        <f t="shared" si="42"/>
        <v>16552</v>
      </c>
    </row>
    <row r="93" spans="2:9" ht="22.5" customHeight="1">
      <c r="B93" s="78" t="s">
        <v>20</v>
      </c>
      <c r="C93" s="79">
        <v>337</v>
      </c>
      <c r="D93" s="80">
        <v>2812</v>
      </c>
      <c r="E93" s="80">
        <v>77</v>
      </c>
      <c r="F93" s="80">
        <v>110</v>
      </c>
      <c r="G93" s="75">
        <v>72</v>
      </c>
      <c r="H93" s="81">
        <v>555</v>
      </c>
      <c r="I93" s="82">
        <f t="shared" si="42"/>
        <v>3963</v>
      </c>
    </row>
    <row r="94" spans="2:9" ht="22.5" customHeight="1">
      <c r="B94" s="78" t="s">
        <v>21</v>
      </c>
      <c r="C94" s="79">
        <v>1474</v>
      </c>
      <c r="D94" s="80">
        <v>50229</v>
      </c>
      <c r="E94" s="80">
        <v>1404</v>
      </c>
      <c r="F94" s="80">
        <v>962</v>
      </c>
      <c r="G94" s="83">
        <v>402</v>
      </c>
      <c r="H94" s="81">
        <v>1860</v>
      </c>
      <c r="I94" s="82">
        <f t="shared" si="42"/>
        <v>56331</v>
      </c>
    </row>
    <row r="95" spans="2:9" ht="22.5" customHeight="1">
      <c r="B95" s="73" t="s">
        <v>22</v>
      </c>
      <c r="C95" s="74">
        <v>33</v>
      </c>
      <c r="D95" s="75">
        <v>1</v>
      </c>
      <c r="E95" s="75">
        <v>7</v>
      </c>
      <c r="F95" s="75">
        <v>24</v>
      </c>
      <c r="G95" s="75">
        <v>56</v>
      </c>
      <c r="H95" s="76">
        <v>43</v>
      </c>
      <c r="I95" s="77">
        <f t="shared" si="42"/>
        <v>164</v>
      </c>
    </row>
    <row r="96" spans="2:9" ht="22.5" customHeight="1">
      <c r="B96" s="73" t="s">
        <v>23</v>
      </c>
      <c r="C96" s="74">
        <v>782</v>
      </c>
      <c r="D96" s="75">
        <v>3938</v>
      </c>
      <c r="E96" s="75">
        <v>98</v>
      </c>
      <c r="F96" s="75">
        <v>151</v>
      </c>
      <c r="G96" s="75">
        <v>135</v>
      </c>
      <c r="H96" s="76">
        <v>785</v>
      </c>
      <c r="I96" s="77">
        <f t="shared" si="42"/>
        <v>5889</v>
      </c>
    </row>
    <row r="97" spans="2:9" ht="22.5" customHeight="1">
      <c r="B97" s="73" t="s">
        <v>24</v>
      </c>
      <c r="C97" s="74">
        <v>1127</v>
      </c>
      <c r="D97" s="75">
        <v>8259</v>
      </c>
      <c r="E97" s="75">
        <v>390</v>
      </c>
      <c r="F97" s="75">
        <v>331</v>
      </c>
      <c r="G97" s="75">
        <v>344</v>
      </c>
      <c r="H97" s="76">
        <v>1195</v>
      </c>
      <c r="I97" s="77">
        <f t="shared" si="42"/>
        <v>11646</v>
      </c>
    </row>
    <row r="98" spans="2:9" ht="22.5" customHeight="1">
      <c r="B98" s="73" t="s">
        <v>25</v>
      </c>
      <c r="C98" s="74">
        <v>846</v>
      </c>
      <c r="D98" s="75">
        <v>435</v>
      </c>
      <c r="E98" s="75">
        <v>366</v>
      </c>
      <c r="F98" s="75">
        <v>158</v>
      </c>
      <c r="G98" s="75">
        <v>241</v>
      </c>
      <c r="H98" s="76">
        <v>244</v>
      </c>
      <c r="I98" s="77">
        <f t="shared" si="42"/>
        <v>2290</v>
      </c>
    </row>
    <row r="99" spans="2:9" ht="22.5" customHeight="1">
      <c r="B99" s="73" t="s">
        <v>26</v>
      </c>
      <c r="C99" s="74">
        <v>279</v>
      </c>
      <c r="D99" s="75">
        <v>2825</v>
      </c>
      <c r="E99" s="75">
        <v>33</v>
      </c>
      <c r="F99" s="75">
        <v>100</v>
      </c>
      <c r="G99" s="75">
        <v>80</v>
      </c>
      <c r="H99" s="76">
        <v>586</v>
      </c>
      <c r="I99" s="77">
        <f t="shared" si="42"/>
        <v>3903</v>
      </c>
    </row>
    <row r="100" spans="2:9" ht="22.5" customHeight="1">
      <c r="B100" s="73" t="s">
        <v>27</v>
      </c>
      <c r="C100" s="74">
        <v>437</v>
      </c>
      <c r="D100" s="75">
        <v>11218</v>
      </c>
      <c r="E100" s="75">
        <v>238</v>
      </c>
      <c r="F100" s="75">
        <v>226</v>
      </c>
      <c r="G100" s="75">
        <v>112</v>
      </c>
      <c r="H100" s="76">
        <v>806</v>
      </c>
      <c r="I100" s="77">
        <f t="shared" si="42"/>
        <v>13037</v>
      </c>
    </row>
    <row r="101" spans="2:9" ht="22.5" customHeight="1">
      <c r="B101" s="73" t="s">
        <v>28</v>
      </c>
      <c r="C101" s="74">
        <v>147</v>
      </c>
      <c r="D101" s="75">
        <v>7</v>
      </c>
      <c r="E101" s="75">
        <v>61</v>
      </c>
      <c r="F101" s="75">
        <v>38</v>
      </c>
      <c r="G101" s="75">
        <v>44</v>
      </c>
      <c r="H101" s="76">
        <v>128</v>
      </c>
      <c r="I101" s="77">
        <f t="shared" si="42"/>
        <v>425</v>
      </c>
    </row>
    <row r="102" spans="2:9" ht="22.5" customHeight="1">
      <c r="B102" s="78" t="s">
        <v>29</v>
      </c>
      <c r="C102" s="79">
        <v>269</v>
      </c>
      <c r="D102" s="80">
        <v>27676</v>
      </c>
      <c r="E102" s="80">
        <v>461</v>
      </c>
      <c r="F102" s="80">
        <v>344</v>
      </c>
      <c r="G102" s="75">
        <v>62</v>
      </c>
      <c r="H102" s="81">
        <v>300</v>
      </c>
      <c r="I102" s="82">
        <f t="shared" si="42"/>
        <v>29112</v>
      </c>
    </row>
    <row r="103" spans="2:9" ht="22.5" customHeight="1">
      <c r="B103" s="78" t="s">
        <v>30</v>
      </c>
      <c r="C103" s="79">
        <v>3920</v>
      </c>
      <c r="D103" s="80">
        <v>54359</v>
      </c>
      <c r="E103" s="80">
        <v>1654</v>
      </c>
      <c r="F103" s="80">
        <v>1372</v>
      </c>
      <c r="G103" s="83">
        <v>1074</v>
      </c>
      <c r="H103" s="81">
        <v>4087</v>
      </c>
      <c r="I103" s="82">
        <f t="shared" si="42"/>
        <v>66466</v>
      </c>
    </row>
    <row r="104" spans="2:9" ht="22.5" customHeight="1">
      <c r="B104" s="73" t="s">
        <v>31</v>
      </c>
      <c r="C104" s="74">
        <v>331</v>
      </c>
      <c r="D104" s="75">
        <v>11901</v>
      </c>
      <c r="E104" s="75">
        <v>214</v>
      </c>
      <c r="F104" s="75">
        <v>205</v>
      </c>
      <c r="G104" s="75">
        <v>85</v>
      </c>
      <c r="H104" s="76">
        <v>685</v>
      </c>
      <c r="I104" s="77">
        <f t="shared" si="42"/>
        <v>13421</v>
      </c>
    </row>
    <row r="105" spans="2:9" ht="22.5" customHeight="1">
      <c r="B105" s="78" t="s">
        <v>32</v>
      </c>
      <c r="C105" s="79">
        <v>415</v>
      </c>
      <c r="D105" s="80">
        <v>27658</v>
      </c>
      <c r="E105" s="80">
        <v>485</v>
      </c>
      <c r="F105" s="80">
        <v>560</v>
      </c>
      <c r="G105" s="75">
        <v>126</v>
      </c>
      <c r="H105" s="81">
        <v>2250</v>
      </c>
      <c r="I105" s="82">
        <f t="shared" si="42"/>
        <v>31494</v>
      </c>
    </row>
    <row r="106" spans="2:9" ht="22.5" customHeight="1">
      <c r="B106" s="78" t="s">
        <v>33</v>
      </c>
      <c r="C106" s="79">
        <v>746</v>
      </c>
      <c r="D106" s="80">
        <v>39559</v>
      </c>
      <c r="E106" s="80">
        <v>699</v>
      </c>
      <c r="F106" s="80">
        <v>765</v>
      </c>
      <c r="G106" s="83">
        <v>211</v>
      </c>
      <c r="H106" s="81">
        <v>2935</v>
      </c>
      <c r="I106" s="82">
        <f t="shared" si="42"/>
        <v>44915</v>
      </c>
    </row>
    <row r="107" spans="2:9" ht="22.5" customHeight="1">
      <c r="B107" s="73" t="s">
        <v>34</v>
      </c>
      <c r="C107" s="74">
        <v>186</v>
      </c>
      <c r="D107" s="75">
        <v>5211</v>
      </c>
      <c r="E107" s="75">
        <v>146</v>
      </c>
      <c r="F107" s="75">
        <v>127</v>
      </c>
      <c r="G107" s="75">
        <v>20</v>
      </c>
      <c r="H107" s="76">
        <v>316</v>
      </c>
      <c r="I107" s="77">
        <f t="shared" si="42"/>
        <v>6006</v>
      </c>
    </row>
    <row r="108" spans="2:9" ht="22.5" customHeight="1">
      <c r="B108" s="73" t="s">
        <v>35</v>
      </c>
      <c r="C108" s="74">
        <v>177</v>
      </c>
      <c r="D108" s="75">
        <v>5385</v>
      </c>
      <c r="E108" s="75">
        <v>59</v>
      </c>
      <c r="F108" s="75">
        <v>122</v>
      </c>
      <c r="G108" s="75">
        <v>15</v>
      </c>
      <c r="H108" s="76">
        <v>164</v>
      </c>
      <c r="I108" s="77">
        <f t="shared" si="42"/>
        <v>5922</v>
      </c>
    </row>
    <row r="109" spans="2:9" ht="22.5" customHeight="1">
      <c r="B109" s="73" t="s">
        <v>36</v>
      </c>
      <c r="C109" s="74">
        <v>546</v>
      </c>
      <c r="D109" s="75">
        <v>18131</v>
      </c>
      <c r="E109" s="75">
        <v>791</v>
      </c>
      <c r="F109" s="75">
        <v>329</v>
      </c>
      <c r="G109" s="75">
        <v>100</v>
      </c>
      <c r="H109" s="76">
        <v>1314</v>
      </c>
      <c r="I109" s="77">
        <f t="shared" si="42"/>
        <v>21211</v>
      </c>
    </row>
    <row r="110" spans="2:9" ht="22.5" customHeight="1">
      <c r="B110" s="73" t="s">
        <v>37</v>
      </c>
      <c r="C110" s="74">
        <v>59</v>
      </c>
      <c r="D110" s="75">
        <v>8812</v>
      </c>
      <c r="E110" s="75">
        <v>179</v>
      </c>
      <c r="F110" s="75">
        <v>122</v>
      </c>
      <c r="G110" s="75">
        <v>13</v>
      </c>
      <c r="H110" s="76">
        <v>343</v>
      </c>
      <c r="I110" s="77">
        <f t="shared" si="42"/>
        <v>9528</v>
      </c>
    </row>
    <row r="111" spans="2:9" ht="22.5" customHeight="1">
      <c r="B111" s="78" t="s">
        <v>38</v>
      </c>
      <c r="C111" s="79">
        <v>16</v>
      </c>
      <c r="D111" s="80">
        <v>20009</v>
      </c>
      <c r="E111" s="80">
        <v>420</v>
      </c>
      <c r="F111" s="80">
        <v>292</v>
      </c>
      <c r="G111" s="75">
        <v>22</v>
      </c>
      <c r="H111" s="81">
        <v>111</v>
      </c>
      <c r="I111" s="82">
        <f t="shared" si="42"/>
        <v>20870</v>
      </c>
    </row>
    <row r="112" spans="2:9" ht="22.5" customHeight="1">
      <c r="B112" s="78" t="s">
        <v>39</v>
      </c>
      <c r="C112" s="79">
        <v>984</v>
      </c>
      <c r="D112" s="80">
        <v>57548</v>
      </c>
      <c r="E112" s="80">
        <v>1595</v>
      </c>
      <c r="F112" s="80">
        <v>992</v>
      </c>
      <c r="G112" s="83">
        <v>170</v>
      </c>
      <c r="H112" s="81">
        <v>2248</v>
      </c>
      <c r="I112" s="82">
        <f t="shared" si="42"/>
        <v>63537</v>
      </c>
    </row>
    <row r="113" spans="2:9" ht="22.5" customHeight="1">
      <c r="B113" s="73" t="s">
        <v>40</v>
      </c>
      <c r="C113" s="74">
        <v>548</v>
      </c>
      <c r="D113" s="75">
        <v>7625</v>
      </c>
      <c r="E113" s="75">
        <v>284</v>
      </c>
      <c r="F113" s="75">
        <v>246</v>
      </c>
      <c r="G113" s="75">
        <v>310</v>
      </c>
      <c r="H113" s="76">
        <v>1045</v>
      </c>
      <c r="I113" s="77">
        <f t="shared" si="42"/>
        <v>10058</v>
      </c>
    </row>
    <row r="114" spans="2:9" ht="22.5" customHeight="1">
      <c r="B114" s="73" t="s">
        <v>41</v>
      </c>
      <c r="C114" s="74">
        <v>260</v>
      </c>
      <c r="D114" s="75">
        <v>13413</v>
      </c>
      <c r="E114" s="75">
        <v>95</v>
      </c>
      <c r="F114" s="75">
        <v>193</v>
      </c>
      <c r="G114" s="75">
        <v>43</v>
      </c>
      <c r="H114" s="76">
        <v>264</v>
      </c>
      <c r="I114" s="77">
        <f t="shared" si="42"/>
        <v>14268</v>
      </c>
    </row>
    <row r="115" spans="2:9" ht="22.5" customHeight="1">
      <c r="B115" s="73" t="s">
        <v>42</v>
      </c>
      <c r="C115" s="74">
        <v>1166</v>
      </c>
      <c r="D115" s="75">
        <v>1639.68</v>
      </c>
      <c r="E115" s="75">
        <v>339</v>
      </c>
      <c r="F115" s="75">
        <v>245</v>
      </c>
      <c r="G115" s="75">
        <v>285</v>
      </c>
      <c r="H115" s="76">
        <v>819.32</v>
      </c>
      <c r="I115" s="77">
        <f t="shared" si="42"/>
        <v>4494</v>
      </c>
    </row>
    <row r="116" spans="2:9" ht="22.5" customHeight="1">
      <c r="B116" s="73" t="s">
        <v>43</v>
      </c>
      <c r="C116" s="74">
        <v>204</v>
      </c>
      <c r="D116" s="75">
        <v>6898</v>
      </c>
      <c r="E116" s="75">
        <v>236</v>
      </c>
      <c r="F116" s="75">
        <v>216</v>
      </c>
      <c r="G116" s="75">
        <v>54</v>
      </c>
      <c r="H116" s="76">
        <v>804</v>
      </c>
      <c r="I116" s="77">
        <f t="shared" si="42"/>
        <v>8412</v>
      </c>
    </row>
    <row r="117" spans="2:9" ht="22.5" customHeight="1">
      <c r="B117" s="78" t="s">
        <v>44</v>
      </c>
      <c r="C117" s="79">
        <v>300</v>
      </c>
      <c r="D117" s="80">
        <v>14483</v>
      </c>
      <c r="E117" s="80">
        <v>86</v>
      </c>
      <c r="F117" s="80">
        <v>212</v>
      </c>
      <c r="G117" s="75">
        <v>65</v>
      </c>
      <c r="H117" s="81">
        <v>997</v>
      </c>
      <c r="I117" s="82">
        <f t="shared" si="42"/>
        <v>16143</v>
      </c>
    </row>
    <row r="118" spans="2:9" ht="22.5" customHeight="1">
      <c r="B118" s="78" t="s">
        <v>45</v>
      </c>
      <c r="C118" s="79">
        <v>2478</v>
      </c>
      <c r="D118" s="80">
        <v>44058.68</v>
      </c>
      <c r="E118" s="80">
        <v>1040</v>
      </c>
      <c r="F118" s="80">
        <v>1112</v>
      </c>
      <c r="G118" s="83">
        <v>757</v>
      </c>
      <c r="H118" s="81">
        <v>3929.32</v>
      </c>
      <c r="I118" s="82">
        <f t="shared" si="42"/>
        <v>53375</v>
      </c>
    </row>
    <row r="119" spans="2:9" ht="22.5" customHeight="1">
      <c r="B119" s="73" t="s">
        <v>46</v>
      </c>
      <c r="C119" s="74">
        <v>298</v>
      </c>
      <c r="D119" s="75">
        <v>8190</v>
      </c>
      <c r="E119" s="75">
        <v>37</v>
      </c>
      <c r="F119" s="75">
        <v>200</v>
      </c>
      <c r="G119" s="75">
        <v>83</v>
      </c>
      <c r="H119" s="76">
        <v>470</v>
      </c>
      <c r="I119" s="77">
        <f t="shared" si="42"/>
        <v>9278</v>
      </c>
    </row>
    <row r="120" spans="2:9" ht="22.5" customHeight="1">
      <c r="B120" s="73" t="s">
        <v>47</v>
      </c>
      <c r="C120" s="74">
        <v>978</v>
      </c>
      <c r="D120" s="75">
        <v>7183</v>
      </c>
      <c r="E120" s="75">
        <v>176</v>
      </c>
      <c r="F120" s="75">
        <v>280</v>
      </c>
      <c r="G120" s="75">
        <v>239</v>
      </c>
      <c r="H120" s="76">
        <v>1265</v>
      </c>
      <c r="I120" s="77">
        <f t="shared" si="42"/>
        <v>10121</v>
      </c>
    </row>
    <row r="121" spans="2:9" ht="22.5" customHeight="1">
      <c r="B121" s="73" t="s">
        <v>48</v>
      </c>
      <c r="C121" s="74">
        <v>426</v>
      </c>
      <c r="D121" s="75">
        <v>9411</v>
      </c>
      <c r="E121" s="75">
        <v>350</v>
      </c>
      <c r="F121" s="75">
        <v>231</v>
      </c>
      <c r="G121" s="75">
        <v>118</v>
      </c>
      <c r="H121" s="76">
        <v>622</v>
      </c>
      <c r="I121" s="77">
        <f t="shared" si="42"/>
        <v>11158</v>
      </c>
    </row>
    <row r="122" spans="2:9" ht="22.5" customHeight="1">
      <c r="B122" s="73" t="s">
        <v>49</v>
      </c>
      <c r="C122" s="74">
        <v>2263</v>
      </c>
      <c r="D122" s="75">
        <v>22865</v>
      </c>
      <c r="E122" s="75">
        <v>749</v>
      </c>
      <c r="F122" s="75">
        <v>541</v>
      </c>
      <c r="G122" s="75">
        <v>286</v>
      </c>
      <c r="H122" s="76">
        <v>1104</v>
      </c>
      <c r="I122" s="77">
        <f t="shared" si="42"/>
        <v>27808</v>
      </c>
    </row>
    <row r="123" spans="2:9" ht="22.5" customHeight="1">
      <c r="B123" s="73" t="s">
        <v>50</v>
      </c>
      <c r="C123" s="74">
        <v>580</v>
      </c>
      <c r="D123" s="75">
        <v>21276</v>
      </c>
      <c r="E123" s="75">
        <v>399</v>
      </c>
      <c r="F123" s="75">
        <v>424</v>
      </c>
      <c r="G123" s="75">
        <v>87</v>
      </c>
      <c r="H123" s="76">
        <v>885</v>
      </c>
      <c r="I123" s="77">
        <f t="shared" si="42"/>
        <v>23651</v>
      </c>
    </row>
    <row r="124" spans="2:9" ht="22.5" customHeight="1">
      <c r="B124" s="73" t="s">
        <v>51</v>
      </c>
      <c r="C124" s="74">
        <v>282</v>
      </c>
      <c r="D124" s="75">
        <v>9137</v>
      </c>
      <c r="E124" s="75">
        <v>195</v>
      </c>
      <c r="F124" s="75">
        <v>154</v>
      </c>
      <c r="G124" s="75">
        <v>42</v>
      </c>
      <c r="H124" s="76">
        <v>231</v>
      </c>
      <c r="I124" s="77">
        <f t="shared" si="42"/>
        <v>10041</v>
      </c>
    </row>
    <row r="125" spans="2:9" ht="22.5" customHeight="1">
      <c r="B125" s="73" t="s">
        <v>52</v>
      </c>
      <c r="C125" s="74">
        <v>249</v>
      </c>
      <c r="D125" s="75">
        <v>11987</v>
      </c>
      <c r="E125" s="75">
        <v>111</v>
      </c>
      <c r="F125" s="75">
        <v>270</v>
      </c>
      <c r="G125" s="75">
        <v>42</v>
      </c>
      <c r="H125" s="76">
        <v>488</v>
      </c>
      <c r="I125" s="77">
        <f t="shared" si="42"/>
        <v>13147</v>
      </c>
    </row>
    <row r="126" spans="2:9" ht="22.5" customHeight="1">
      <c r="B126" s="73" t="s">
        <v>53</v>
      </c>
      <c r="C126" s="74">
        <v>251</v>
      </c>
      <c r="D126" s="75">
        <v>5659</v>
      </c>
      <c r="E126" s="75">
        <v>56</v>
      </c>
      <c r="F126" s="75">
        <v>146</v>
      </c>
      <c r="G126" s="75">
        <v>56</v>
      </c>
      <c r="H126" s="76">
        <v>507</v>
      </c>
      <c r="I126" s="77">
        <f t="shared" si="42"/>
        <v>6675</v>
      </c>
    </row>
    <row r="127" spans="2:9" ht="22.5" customHeight="1">
      <c r="B127" s="73" t="s">
        <v>54</v>
      </c>
      <c r="C127" s="74">
        <v>243</v>
      </c>
      <c r="D127" s="75">
        <v>9299</v>
      </c>
      <c r="E127" s="75">
        <v>187</v>
      </c>
      <c r="F127" s="75">
        <v>188</v>
      </c>
      <c r="G127" s="75">
        <v>38</v>
      </c>
      <c r="H127" s="76">
        <v>661</v>
      </c>
      <c r="I127" s="77">
        <f t="shared" si="42"/>
        <v>10616</v>
      </c>
    </row>
    <row r="128" spans="2:9" ht="22.5" customHeight="1">
      <c r="B128" s="78" t="s">
        <v>55</v>
      </c>
      <c r="C128" s="79">
        <v>341</v>
      </c>
      <c r="D128" s="80">
        <v>2916</v>
      </c>
      <c r="E128" s="80">
        <v>189</v>
      </c>
      <c r="F128" s="80">
        <v>130</v>
      </c>
      <c r="G128" s="75">
        <v>104</v>
      </c>
      <c r="H128" s="81">
        <v>808</v>
      </c>
      <c r="I128" s="82">
        <f t="shared" si="42"/>
        <v>4488</v>
      </c>
    </row>
    <row r="129" spans="2:9" ht="22.5" customHeight="1">
      <c r="B129" s="78" t="s">
        <v>56</v>
      </c>
      <c r="C129" s="79">
        <v>5911</v>
      </c>
      <c r="D129" s="80">
        <v>107923</v>
      </c>
      <c r="E129" s="80">
        <v>2449</v>
      </c>
      <c r="F129" s="80">
        <v>2564</v>
      </c>
      <c r="G129" s="83">
        <v>1095</v>
      </c>
      <c r="H129" s="81">
        <v>7041</v>
      </c>
      <c r="I129" s="82">
        <f t="shared" si="42"/>
        <v>126983</v>
      </c>
    </row>
    <row r="130" spans="2:9" ht="22.5" customHeight="1">
      <c r="B130" s="73" t="s">
        <v>57</v>
      </c>
      <c r="C130" s="74">
        <v>211</v>
      </c>
      <c r="D130" s="75">
        <v>6254</v>
      </c>
      <c r="E130" s="75">
        <v>114</v>
      </c>
      <c r="F130" s="75">
        <v>165</v>
      </c>
      <c r="G130" s="75">
        <v>74</v>
      </c>
      <c r="H130" s="76">
        <v>765</v>
      </c>
      <c r="I130" s="77">
        <f t="shared" si="42"/>
        <v>7583</v>
      </c>
    </row>
    <row r="131" spans="2:9" ht="22.5" customHeight="1">
      <c r="B131" s="73" t="s">
        <v>58</v>
      </c>
      <c r="C131" s="74">
        <v>291</v>
      </c>
      <c r="D131" s="75">
        <v>18243</v>
      </c>
      <c r="E131" s="75">
        <v>740</v>
      </c>
      <c r="F131" s="75">
        <v>288</v>
      </c>
      <c r="G131" s="75">
        <v>72</v>
      </c>
      <c r="H131" s="76">
        <v>298</v>
      </c>
      <c r="I131" s="77">
        <f t="shared" si="42"/>
        <v>19932</v>
      </c>
    </row>
    <row r="132" spans="2:9" ht="22.5" customHeight="1">
      <c r="B132" s="73" t="s">
        <v>59</v>
      </c>
      <c r="C132" s="74">
        <v>732</v>
      </c>
      <c r="D132" s="75">
        <v>8476</v>
      </c>
      <c r="E132" s="75">
        <v>131</v>
      </c>
      <c r="F132" s="75">
        <v>255</v>
      </c>
      <c r="G132" s="75">
        <v>159</v>
      </c>
      <c r="H132" s="76">
        <v>1499</v>
      </c>
      <c r="I132" s="77">
        <f t="shared" si="42"/>
        <v>11252</v>
      </c>
    </row>
    <row r="133" spans="2:9" ht="22.5" customHeight="1">
      <c r="B133" s="73" t="s">
        <v>60</v>
      </c>
      <c r="C133" s="74">
        <v>683</v>
      </c>
      <c r="D133" s="75">
        <v>8072</v>
      </c>
      <c r="E133" s="75">
        <v>93</v>
      </c>
      <c r="F133" s="75">
        <v>265</v>
      </c>
      <c r="G133" s="75">
        <v>96</v>
      </c>
      <c r="H133" s="76">
        <v>1094</v>
      </c>
      <c r="I133" s="77">
        <f t="shared" si="42"/>
        <v>10303</v>
      </c>
    </row>
    <row r="134" spans="2:9" ht="22.5" customHeight="1">
      <c r="B134" s="73" t="s">
        <v>61</v>
      </c>
      <c r="C134" s="74">
        <v>329</v>
      </c>
      <c r="D134" s="75">
        <v>14828</v>
      </c>
      <c r="E134" s="75">
        <v>518</v>
      </c>
      <c r="F134" s="75">
        <v>233</v>
      </c>
      <c r="G134" s="75">
        <v>66</v>
      </c>
      <c r="H134" s="76">
        <v>492</v>
      </c>
      <c r="I134" s="77">
        <f t="shared" si="42"/>
        <v>16466</v>
      </c>
    </row>
    <row r="135" spans="2:9" ht="22.5" customHeight="1">
      <c r="B135" s="73" t="s">
        <v>62</v>
      </c>
      <c r="C135" s="74">
        <v>444</v>
      </c>
      <c r="D135" s="75">
        <v>22441</v>
      </c>
      <c r="E135" s="75">
        <v>884</v>
      </c>
      <c r="F135" s="75">
        <v>318</v>
      </c>
      <c r="G135" s="75">
        <v>91</v>
      </c>
      <c r="H135" s="76">
        <v>606</v>
      </c>
      <c r="I135" s="77">
        <f t="shared" si="42"/>
        <v>24784</v>
      </c>
    </row>
    <row r="136" spans="2:9" ht="22.5" customHeight="1">
      <c r="B136" s="78" t="s">
        <v>63</v>
      </c>
      <c r="C136" s="79">
        <v>454</v>
      </c>
      <c r="D136" s="80">
        <v>7466</v>
      </c>
      <c r="E136" s="80">
        <v>148</v>
      </c>
      <c r="F136" s="80">
        <v>180</v>
      </c>
      <c r="G136" s="75">
        <v>52</v>
      </c>
      <c r="H136" s="81">
        <v>235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3144</v>
      </c>
      <c r="D137" s="71">
        <v>85780</v>
      </c>
      <c r="E137" s="71">
        <v>2628</v>
      </c>
      <c r="F137" s="71">
        <v>1704</v>
      </c>
      <c r="G137" s="84">
        <v>610</v>
      </c>
      <c r="H137" s="72">
        <v>4989</v>
      </c>
      <c r="I137" s="85">
        <f t="shared" si="42"/>
        <v>98855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70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110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31010</v>
      </c>
      <c r="D6" s="38">
        <f t="shared" si="0"/>
        <v>593019.6799999999</v>
      </c>
      <c r="E6" s="38">
        <f t="shared" si="0"/>
        <v>16166</v>
      </c>
      <c r="F6" s="38">
        <f t="shared" si="0"/>
        <v>15010</v>
      </c>
      <c r="G6" s="38">
        <f t="shared" si="0"/>
        <v>10814</v>
      </c>
      <c r="H6" s="39">
        <f t="shared" si="0"/>
        <v>44434.32</v>
      </c>
      <c r="I6" s="40">
        <f>+SUM(C6:H6)</f>
        <v>710453.9999999999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732</v>
      </c>
      <c r="D7" s="42">
        <f t="shared" si="1"/>
        <v>21610</v>
      </c>
      <c r="E7" s="42">
        <f t="shared" si="1"/>
        <v>270</v>
      </c>
      <c r="F7" s="42">
        <f t="shared" si="1"/>
        <v>308</v>
      </c>
      <c r="G7" s="42">
        <f t="shared" si="1"/>
        <v>270</v>
      </c>
      <c r="H7" s="43">
        <f t="shared" si="1"/>
        <v>1629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6325</v>
      </c>
      <c r="E8" s="46">
        <f t="shared" si="2"/>
        <v>128</v>
      </c>
      <c r="F8" s="46">
        <f t="shared" si="2"/>
        <v>143</v>
      </c>
      <c r="G8" s="46">
        <f t="shared" si="2"/>
        <v>69</v>
      </c>
      <c r="H8" s="47">
        <f t="shared" si="2"/>
        <v>538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938</v>
      </c>
      <c r="D9" s="51">
        <f t="shared" si="3"/>
        <v>27935</v>
      </c>
      <c r="E9" s="51">
        <f t="shared" si="3"/>
        <v>398</v>
      </c>
      <c r="F9" s="51">
        <f t="shared" si="3"/>
        <v>451</v>
      </c>
      <c r="G9" s="51">
        <f t="shared" si="3"/>
        <v>339</v>
      </c>
      <c r="H9" s="52">
        <f t="shared" si="3"/>
        <v>2167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178</v>
      </c>
      <c r="D10" s="55">
        <f t="shared" si="4"/>
        <v>2196</v>
      </c>
      <c r="E10" s="55">
        <f t="shared" si="4"/>
        <v>51</v>
      </c>
      <c r="F10" s="55">
        <f t="shared" si="4"/>
        <v>77</v>
      </c>
      <c r="G10" s="55">
        <f t="shared" si="4"/>
        <v>76</v>
      </c>
      <c r="H10" s="56">
        <f t="shared" si="4"/>
        <v>254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138</v>
      </c>
      <c r="D11" s="59">
        <f t="shared" si="4"/>
        <v>310</v>
      </c>
      <c r="E11" s="59">
        <f t="shared" si="4"/>
        <v>53</v>
      </c>
      <c r="F11" s="59">
        <f t="shared" si="4"/>
        <v>41</v>
      </c>
      <c r="G11" s="59">
        <f t="shared" si="4"/>
        <v>72</v>
      </c>
      <c r="H11" s="60">
        <f t="shared" si="4"/>
        <v>42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307</v>
      </c>
      <c r="D12" s="59">
        <f t="shared" si="4"/>
        <v>4192</v>
      </c>
      <c r="E12" s="59">
        <f t="shared" si="4"/>
        <v>184</v>
      </c>
      <c r="F12" s="59">
        <f t="shared" si="4"/>
        <v>107</v>
      </c>
      <c r="G12" s="59">
        <f t="shared" si="4"/>
        <v>54</v>
      </c>
      <c r="H12" s="60">
        <f t="shared" si="4"/>
        <v>459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234</v>
      </c>
      <c r="D13" s="59">
        <f t="shared" si="4"/>
        <v>18578</v>
      </c>
      <c r="E13" s="59">
        <f t="shared" si="4"/>
        <v>486</v>
      </c>
      <c r="F13" s="59">
        <f t="shared" si="4"/>
        <v>276</v>
      </c>
      <c r="G13" s="59">
        <f t="shared" si="4"/>
        <v>36</v>
      </c>
      <c r="H13" s="60">
        <f t="shared" si="4"/>
        <v>8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15815</v>
      </c>
      <c r="E14" s="46">
        <f t="shared" si="4"/>
        <v>407</v>
      </c>
      <c r="F14" s="46">
        <f t="shared" si="4"/>
        <v>216</v>
      </c>
      <c r="G14" s="46">
        <f t="shared" si="4"/>
        <v>29</v>
      </c>
      <c r="H14" s="47">
        <f t="shared" si="4"/>
        <v>19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923</v>
      </c>
      <c r="D15" s="51">
        <f t="shared" si="5"/>
        <v>41091</v>
      </c>
      <c r="E15" s="51">
        <f t="shared" si="5"/>
        <v>1181</v>
      </c>
      <c r="F15" s="51">
        <f t="shared" si="5"/>
        <v>717</v>
      </c>
      <c r="G15" s="51">
        <f t="shared" si="5"/>
        <v>267</v>
      </c>
      <c r="H15" s="52">
        <f t="shared" si="5"/>
        <v>782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1152</v>
      </c>
      <c r="D16" s="55">
        <f t="shared" si="6"/>
        <v>27778</v>
      </c>
      <c r="E16" s="55">
        <f t="shared" si="6"/>
        <v>696</v>
      </c>
      <c r="F16" s="55">
        <f t="shared" si="6"/>
        <v>469</v>
      </c>
      <c r="G16" s="55">
        <f t="shared" si="6"/>
        <v>349</v>
      </c>
      <c r="H16" s="56">
        <f t="shared" si="6"/>
        <v>1290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329</v>
      </c>
      <c r="D17" s="46">
        <f t="shared" si="7"/>
        <v>2812</v>
      </c>
      <c r="E17" s="46">
        <f t="shared" si="7"/>
        <v>84</v>
      </c>
      <c r="F17" s="46">
        <f t="shared" si="7"/>
        <v>110</v>
      </c>
      <c r="G17" s="46">
        <f t="shared" si="7"/>
        <v>77</v>
      </c>
      <c r="H17" s="47">
        <f t="shared" si="7"/>
        <v>551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1481</v>
      </c>
      <c r="D18" s="51">
        <f t="shared" si="8"/>
        <v>30590</v>
      </c>
      <c r="E18" s="51">
        <f t="shared" si="8"/>
        <v>780</v>
      </c>
      <c r="F18" s="51">
        <f t="shared" si="8"/>
        <v>579</v>
      </c>
      <c r="G18" s="51">
        <f t="shared" si="8"/>
        <v>426</v>
      </c>
      <c r="H18" s="52">
        <f t="shared" si="8"/>
        <v>1841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2789</v>
      </c>
      <c r="D19" s="55">
        <f t="shared" si="9"/>
        <v>6069</v>
      </c>
      <c r="E19" s="55">
        <f t="shared" si="9"/>
        <v>550</v>
      </c>
      <c r="F19" s="55">
        <f t="shared" si="9"/>
        <v>677</v>
      </c>
      <c r="G19" s="55">
        <f t="shared" si="9"/>
        <v>819</v>
      </c>
      <c r="H19" s="56">
        <f t="shared" si="9"/>
        <v>1631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32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57</v>
      </c>
      <c r="H20" s="60">
        <f t="shared" si="11"/>
        <v>43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775</v>
      </c>
      <c r="D21" s="59">
        <f t="shared" si="11"/>
        <v>3931</v>
      </c>
      <c r="E21" s="59">
        <f t="shared" si="11"/>
        <v>113</v>
      </c>
      <c r="F21" s="59">
        <f t="shared" si="11"/>
        <v>151</v>
      </c>
      <c r="G21" s="59">
        <f t="shared" si="11"/>
        <v>135</v>
      </c>
      <c r="H21" s="60">
        <f t="shared" si="11"/>
        <v>784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1124</v>
      </c>
      <c r="D22" s="59">
        <f t="shared" si="11"/>
        <v>8257</v>
      </c>
      <c r="E22" s="59">
        <f t="shared" si="11"/>
        <v>404</v>
      </c>
      <c r="F22" s="59">
        <f t="shared" si="11"/>
        <v>338</v>
      </c>
      <c r="G22" s="59">
        <f t="shared" si="11"/>
        <v>346</v>
      </c>
      <c r="H22" s="60">
        <f t="shared" si="11"/>
        <v>1177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843</v>
      </c>
      <c r="D23" s="59">
        <f t="shared" si="11"/>
        <v>434</v>
      </c>
      <c r="E23" s="59">
        <f t="shared" si="11"/>
        <v>359</v>
      </c>
      <c r="F23" s="59">
        <f t="shared" si="11"/>
        <v>164</v>
      </c>
      <c r="G23" s="59">
        <f t="shared" si="11"/>
        <v>243</v>
      </c>
      <c r="H23" s="60">
        <f t="shared" si="11"/>
        <v>247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276</v>
      </c>
      <c r="D24" s="59">
        <f t="shared" si="11"/>
        <v>2824</v>
      </c>
      <c r="E24" s="59">
        <f t="shared" si="11"/>
        <v>33</v>
      </c>
      <c r="F24" s="59">
        <f t="shared" si="11"/>
        <v>101</v>
      </c>
      <c r="G24" s="59">
        <f t="shared" si="11"/>
        <v>90</v>
      </c>
      <c r="H24" s="60">
        <f t="shared" si="11"/>
        <v>580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436</v>
      </c>
      <c r="D25" s="59">
        <f t="shared" si="11"/>
        <v>11212</v>
      </c>
      <c r="E25" s="59">
        <f t="shared" si="11"/>
        <v>236</v>
      </c>
      <c r="F25" s="59">
        <f t="shared" si="11"/>
        <v>227</v>
      </c>
      <c r="G25" s="59">
        <f t="shared" si="11"/>
        <v>113</v>
      </c>
      <c r="H25" s="60">
        <f t="shared" si="11"/>
        <v>813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145</v>
      </c>
      <c r="D26" s="59">
        <f t="shared" si="11"/>
        <v>6</v>
      </c>
      <c r="E26" s="59">
        <f t="shared" si="11"/>
        <v>63</v>
      </c>
      <c r="F26" s="59">
        <f t="shared" si="11"/>
        <v>39</v>
      </c>
      <c r="G26" s="59">
        <f t="shared" si="11"/>
        <v>43</v>
      </c>
      <c r="H26" s="60">
        <f t="shared" si="11"/>
        <v>129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267</v>
      </c>
      <c r="D27" s="46">
        <f t="shared" si="11"/>
        <v>27680</v>
      </c>
      <c r="E27" s="46">
        <f t="shared" si="11"/>
        <v>454</v>
      </c>
      <c r="F27" s="46">
        <f t="shared" si="11"/>
        <v>346</v>
      </c>
      <c r="G27" s="46">
        <f t="shared" si="11"/>
        <v>62</v>
      </c>
      <c r="H27" s="47">
        <f t="shared" si="11"/>
        <v>303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6687</v>
      </c>
      <c r="D28" s="64">
        <f t="shared" si="12"/>
        <v>60414</v>
      </c>
      <c r="E28" s="64">
        <f t="shared" si="12"/>
        <v>2219</v>
      </c>
      <c r="F28" s="64">
        <f t="shared" si="12"/>
        <v>2067</v>
      </c>
      <c r="G28" s="64">
        <f t="shared" si="12"/>
        <v>1908</v>
      </c>
      <c r="H28" s="65">
        <f t="shared" si="12"/>
        <v>5707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326</v>
      </c>
      <c r="D29" s="55">
        <f t="shared" si="13"/>
        <v>11900</v>
      </c>
      <c r="E29" s="55">
        <f t="shared" si="13"/>
        <v>208</v>
      </c>
      <c r="F29" s="55">
        <f t="shared" si="13"/>
        <v>206</v>
      </c>
      <c r="G29" s="55">
        <f t="shared" si="13"/>
        <v>88</v>
      </c>
      <c r="H29" s="56">
        <f t="shared" si="13"/>
        <v>693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404</v>
      </c>
      <c r="D30" s="59">
        <f t="shared" si="13"/>
        <v>27661</v>
      </c>
      <c r="E30" s="59">
        <f t="shared" si="13"/>
        <v>471</v>
      </c>
      <c r="F30" s="59">
        <f t="shared" si="13"/>
        <v>558</v>
      </c>
      <c r="G30" s="59">
        <f t="shared" si="13"/>
        <v>126</v>
      </c>
      <c r="H30" s="60">
        <f t="shared" si="13"/>
        <v>2274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538</v>
      </c>
      <c r="D31" s="59">
        <f t="shared" si="14"/>
        <v>18130</v>
      </c>
      <c r="E31" s="59">
        <f t="shared" si="14"/>
        <v>795</v>
      </c>
      <c r="F31" s="59">
        <f t="shared" si="14"/>
        <v>333</v>
      </c>
      <c r="G31" s="59">
        <f t="shared" si="14"/>
        <v>100</v>
      </c>
      <c r="H31" s="60">
        <f t="shared" si="14"/>
        <v>1315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8811</v>
      </c>
      <c r="E32" s="59">
        <f t="shared" si="14"/>
        <v>177</v>
      </c>
      <c r="F32" s="59">
        <f t="shared" si="14"/>
        <v>122</v>
      </c>
      <c r="G32" s="59">
        <f t="shared" si="14"/>
        <v>13</v>
      </c>
      <c r="H32" s="60">
        <f t="shared" si="14"/>
        <v>347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20005</v>
      </c>
      <c r="E33" s="46">
        <f t="shared" si="14"/>
        <v>417</v>
      </c>
      <c r="F33" s="46">
        <f t="shared" si="14"/>
        <v>299</v>
      </c>
      <c r="G33" s="46">
        <f t="shared" si="14"/>
        <v>24</v>
      </c>
      <c r="H33" s="47">
        <f t="shared" si="14"/>
        <v>111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1340</v>
      </c>
      <c r="D34" s="64">
        <f t="shared" si="15"/>
        <v>86507</v>
      </c>
      <c r="E34" s="64">
        <f t="shared" si="15"/>
        <v>2068</v>
      </c>
      <c r="F34" s="64">
        <f t="shared" si="15"/>
        <v>1518</v>
      </c>
      <c r="G34" s="64">
        <f t="shared" si="15"/>
        <v>351</v>
      </c>
      <c r="H34" s="65">
        <f t="shared" si="15"/>
        <v>4740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1297</v>
      </c>
      <c r="D35" s="55">
        <f t="shared" si="16"/>
        <v>5387</v>
      </c>
      <c r="E35" s="55">
        <f t="shared" si="16"/>
        <v>335</v>
      </c>
      <c r="F35" s="55">
        <f t="shared" si="16"/>
        <v>1292</v>
      </c>
      <c r="G35" s="55">
        <f t="shared" si="16"/>
        <v>2851</v>
      </c>
      <c r="H35" s="56">
        <f t="shared" si="16"/>
        <v>3333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184</v>
      </c>
      <c r="D36" s="59">
        <f t="shared" si="17"/>
        <v>5211</v>
      </c>
      <c r="E36" s="59">
        <f t="shared" si="17"/>
        <v>143</v>
      </c>
      <c r="F36" s="59">
        <f t="shared" si="17"/>
        <v>128</v>
      </c>
      <c r="G36" s="59">
        <f t="shared" si="17"/>
        <v>20</v>
      </c>
      <c r="H36" s="60">
        <f t="shared" si="17"/>
        <v>320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174</v>
      </c>
      <c r="D37" s="46">
        <f t="shared" si="17"/>
        <v>5384</v>
      </c>
      <c r="E37" s="46">
        <f t="shared" si="17"/>
        <v>57</v>
      </c>
      <c r="F37" s="46">
        <f t="shared" si="17"/>
        <v>123</v>
      </c>
      <c r="G37" s="46">
        <f t="shared" si="17"/>
        <v>16</v>
      </c>
      <c r="H37" s="47">
        <f t="shared" si="17"/>
        <v>168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1655</v>
      </c>
      <c r="D38" s="64">
        <f t="shared" si="18"/>
        <v>15982</v>
      </c>
      <c r="E38" s="64">
        <f t="shared" si="18"/>
        <v>535</v>
      </c>
      <c r="F38" s="64">
        <f t="shared" si="18"/>
        <v>1543</v>
      </c>
      <c r="G38" s="64">
        <f t="shared" si="18"/>
        <v>2887</v>
      </c>
      <c r="H38" s="65">
        <f t="shared" si="18"/>
        <v>3821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1616</v>
      </c>
      <c r="D39" s="55">
        <f t="shared" si="19"/>
        <v>5114</v>
      </c>
      <c r="E39" s="55">
        <f t="shared" si="19"/>
        <v>294</v>
      </c>
      <c r="F39" s="55">
        <f t="shared" si="19"/>
        <v>430</v>
      </c>
      <c r="G39" s="55">
        <f t="shared" si="19"/>
        <v>431</v>
      </c>
      <c r="H39" s="56">
        <f t="shared" si="19"/>
        <v>1274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535</v>
      </c>
      <c r="D40" s="59">
        <f t="shared" si="21"/>
        <v>7618</v>
      </c>
      <c r="E40" s="59">
        <f t="shared" si="21"/>
        <v>300</v>
      </c>
      <c r="F40" s="59">
        <f t="shared" si="21"/>
        <v>246</v>
      </c>
      <c r="G40" s="59">
        <f t="shared" si="21"/>
        <v>310</v>
      </c>
      <c r="H40" s="60">
        <f t="shared" si="21"/>
        <v>1049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258</v>
      </c>
      <c r="D41" s="59">
        <f t="shared" si="21"/>
        <v>13404</v>
      </c>
      <c r="E41" s="59">
        <f t="shared" si="21"/>
        <v>92</v>
      </c>
      <c r="F41" s="59">
        <f t="shared" si="21"/>
        <v>197</v>
      </c>
      <c r="G41" s="59">
        <f t="shared" si="21"/>
        <v>45</v>
      </c>
      <c r="H41" s="60">
        <f t="shared" si="21"/>
        <v>272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1165</v>
      </c>
      <c r="D42" s="59">
        <f t="shared" si="21"/>
        <v>1639.68</v>
      </c>
      <c r="E42" s="59">
        <f t="shared" si="21"/>
        <v>385</v>
      </c>
      <c r="F42" s="59">
        <f t="shared" si="21"/>
        <v>248</v>
      </c>
      <c r="G42" s="59">
        <f t="shared" si="21"/>
        <v>289</v>
      </c>
      <c r="H42" s="60">
        <f t="shared" si="21"/>
        <v>767.32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203</v>
      </c>
      <c r="D43" s="59">
        <f t="shared" si="21"/>
        <v>6898</v>
      </c>
      <c r="E43" s="59">
        <f t="shared" si="21"/>
        <v>232</v>
      </c>
      <c r="F43" s="59">
        <f t="shared" si="21"/>
        <v>218</v>
      </c>
      <c r="G43" s="59">
        <f t="shared" si="21"/>
        <v>57</v>
      </c>
      <c r="H43" s="60">
        <f t="shared" si="21"/>
        <v>804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291</v>
      </c>
      <c r="D44" s="59">
        <f t="shared" si="21"/>
        <v>14499</v>
      </c>
      <c r="E44" s="59">
        <f t="shared" si="21"/>
        <v>85</v>
      </c>
      <c r="F44" s="59">
        <f t="shared" si="21"/>
        <v>216</v>
      </c>
      <c r="G44" s="59">
        <f t="shared" si="21"/>
        <v>65</v>
      </c>
      <c r="H44" s="60">
        <f t="shared" si="21"/>
        <v>987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976</v>
      </c>
      <c r="D45" s="59">
        <f t="shared" si="22"/>
        <v>7183</v>
      </c>
      <c r="E45" s="59">
        <f t="shared" si="22"/>
        <v>176</v>
      </c>
      <c r="F45" s="59">
        <f t="shared" si="22"/>
        <v>284</v>
      </c>
      <c r="G45" s="59">
        <f t="shared" si="22"/>
        <v>243</v>
      </c>
      <c r="H45" s="60">
        <f t="shared" si="22"/>
        <v>1259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435</v>
      </c>
      <c r="D46" s="59">
        <f t="shared" si="22"/>
        <v>9417</v>
      </c>
      <c r="E46" s="59">
        <f t="shared" si="22"/>
        <v>342</v>
      </c>
      <c r="F46" s="59">
        <f t="shared" si="22"/>
        <v>233</v>
      </c>
      <c r="G46" s="59">
        <f t="shared" si="22"/>
        <v>119</v>
      </c>
      <c r="H46" s="60">
        <f t="shared" si="22"/>
        <v>612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245</v>
      </c>
      <c r="D47" s="59">
        <f t="shared" si="23"/>
        <v>9298</v>
      </c>
      <c r="E47" s="59">
        <f t="shared" si="23"/>
        <v>185</v>
      </c>
      <c r="F47" s="59">
        <f t="shared" si="23"/>
        <v>190</v>
      </c>
      <c r="G47" s="59">
        <f t="shared" si="23"/>
        <v>38</v>
      </c>
      <c r="H47" s="60">
        <f t="shared" si="23"/>
        <v>660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335</v>
      </c>
      <c r="D48" s="46">
        <f t="shared" si="23"/>
        <v>2924</v>
      </c>
      <c r="E48" s="46">
        <f t="shared" si="23"/>
        <v>272</v>
      </c>
      <c r="F48" s="46">
        <f t="shared" si="23"/>
        <v>130</v>
      </c>
      <c r="G48" s="46">
        <f t="shared" si="23"/>
        <v>105</v>
      </c>
      <c r="H48" s="47">
        <f t="shared" si="23"/>
        <v>722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6059</v>
      </c>
      <c r="D49" s="64">
        <f t="shared" si="24"/>
        <v>77994.68</v>
      </c>
      <c r="E49" s="64">
        <f t="shared" si="24"/>
        <v>2363</v>
      </c>
      <c r="F49" s="64">
        <f t="shared" si="24"/>
        <v>2392</v>
      </c>
      <c r="G49" s="64">
        <f t="shared" si="24"/>
        <v>1702</v>
      </c>
      <c r="H49" s="65">
        <f t="shared" si="24"/>
        <v>8406.32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925</v>
      </c>
      <c r="D50" s="55">
        <f t="shared" si="25"/>
        <v>9982</v>
      </c>
      <c r="E50" s="55">
        <f t="shared" si="25"/>
        <v>165</v>
      </c>
      <c r="F50" s="55">
        <f t="shared" si="25"/>
        <v>373</v>
      </c>
      <c r="G50" s="55">
        <f t="shared" si="25"/>
        <v>407</v>
      </c>
      <c r="H50" s="56">
        <f t="shared" si="25"/>
        <v>1692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297</v>
      </c>
      <c r="D51" s="59">
        <f t="shared" si="26"/>
        <v>8190</v>
      </c>
      <c r="E51" s="59">
        <f t="shared" si="26"/>
        <v>41</v>
      </c>
      <c r="F51" s="59">
        <f t="shared" si="26"/>
        <v>205</v>
      </c>
      <c r="G51" s="59">
        <f t="shared" si="26"/>
        <v>83</v>
      </c>
      <c r="H51" s="60">
        <f t="shared" si="26"/>
        <v>462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250</v>
      </c>
      <c r="D52" s="46">
        <f t="shared" si="27"/>
        <v>5659</v>
      </c>
      <c r="E52" s="46">
        <f t="shared" si="27"/>
        <v>55</v>
      </c>
      <c r="F52" s="46">
        <f t="shared" si="27"/>
        <v>146</v>
      </c>
      <c r="G52" s="46">
        <f t="shared" si="27"/>
        <v>61</v>
      </c>
      <c r="H52" s="47">
        <f t="shared" si="27"/>
        <v>504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1472</v>
      </c>
      <c r="D53" s="64">
        <f t="shared" si="28"/>
        <v>23831</v>
      </c>
      <c r="E53" s="64">
        <f t="shared" si="28"/>
        <v>261</v>
      </c>
      <c r="F53" s="64">
        <f t="shared" si="28"/>
        <v>724</v>
      </c>
      <c r="G53" s="64">
        <f t="shared" si="28"/>
        <v>551</v>
      </c>
      <c r="H53" s="65">
        <f t="shared" si="28"/>
        <v>2658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1932</v>
      </c>
      <c r="D54" s="55">
        <f t="shared" si="29"/>
        <v>31011</v>
      </c>
      <c r="E54" s="55">
        <f t="shared" si="29"/>
        <v>1297</v>
      </c>
      <c r="F54" s="55">
        <f t="shared" si="29"/>
        <v>775</v>
      </c>
      <c r="G54" s="55">
        <f t="shared" si="29"/>
        <v>545</v>
      </c>
      <c r="H54" s="56">
        <f t="shared" si="29"/>
        <v>2890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2223</v>
      </c>
      <c r="D55" s="59">
        <f t="shared" si="31"/>
        <v>22865</v>
      </c>
      <c r="E55" s="59">
        <f t="shared" si="31"/>
        <v>740</v>
      </c>
      <c r="F55" s="59">
        <f t="shared" si="31"/>
        <v>549</v>
      </c>
      <c r="G55" s="59">
        <f t="shared" si="31"/>
        <v>291</v>
      </c>
      <c r="H55" s="60">
        <f t="shared" si="31"/>
        <v>1140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583</v>
      </c>
      <c r="D56" s="59">
        <f t="shared" si="31"/>
        <v>21279</v>
      </c>
      <c r="E56" s="59">
        <f t="shared" si="31"/>
        <v>388</v>
      </c>
      <c r="F56" s="59">
        <f t="shared" si="31"/>
        <v>424</v>
      </c>
      <c r="G56" s="59">
        <f t="shared" si="31"/>
        <v>105</v>
      </c>
      <c r="H56" s="60">
        <f t="shared" si="31"/>
        <v>872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284</v>
      </c>
      <c r="D57" s="59">
        <f t="shared" si="31"/>
        <v>9137</v>
      </c>
      <c r="E57" s="59">
        <f t="shared" si="31"/>
        <v>190</v>
      </c>
      <c r="F57" s="59">
        <f t="shared" si="31"/>
        <v>159</v>
      </c>
      <c r="G57" s="59">
        <f t="shared" si="31"/>
        <v>37</v>
      </c>
      <c r="H57" s="60">
        <f t="shared" si="31"/>
        <v>234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251</v>
      </c>
      <c r="D58" s="59">
        <f t="shared" si="31"/>
        <v>11968</v>
      </c>
      <c r="E58" s="59">
        <f t="shared" si="31"/>
        <v>108</v>
      </c>
      <c r="F58" s="59">
        <f t="shared" si="31"/>
        <v>271</v>
      </c>
      <c r="G58" s="59">
        <f t="shared" si="31"/>
        <v>43</v>
      </c>
      <c r="H58" s="60">
        <f t="shared" si="31"/>
        <v>506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210</v>
      </c>
      <c r="D59" s="59">
        <f t="shared" si="32"/>
        <v>6255</v>
      </c>
      <c r="E59" s="59">
        <f t="shared" si="32"/>
        <v>125</v>
      </c>
      <c r="F59" s="59">
        <f t="shared" si="32"/>
        <v>165</v>
      </c>
      <c r="G59" s="59">
        <f t="shared" si="32"/>
        <v>65</v>
      </c>
      <c r="H59" s="60">
        <f t="shared" si="32"/>
        <v>763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273</v>
      </c>
      <c r="D60" s="59">
        <f t="shared" si="32"/>
        <v>18242</v>
      </c>
      <c r="E60" s="59">
        <f t="shared" si="32"/>
        <v>723</v>
      </c>
      <c r="F60" s="59">
        <f t="shared" si="32"/>
        <v>288</v>
      </c>
      <c r="G60" s="59">
        <f t="shared" si="32"/>
        <v>78</v>
      </c>
      <c r="H60" s="60">
        <f t="shared" si="32"/>
        <v>328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728</v>
      </c>
      <c r="D61" s="59">
        <f t="shared" si="32"/>
        <v>8476</v>
      </c>
      <c r="E61" s="59">
        <f t="shared" si="32"/>
        <v>139</v>
      </c>
      <c r="F61" s="59">
        <f t="shared" si="32"/>
        <v>255</v>
      </c>
      <c r="G61" s="59">
        <f t="shared" si="32"/>
        <v>162</v>
      </c>
      <c r="H61" s="60">
        <f t="shared" si="32"/>
        <v>1492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326</v>
      </c>
      <c r="D62" s="59">
        <f t="shared" si="33"/>
        <v>14828</v>
      </c>
      <c r="E62" s="59">
        <f t="shared" si="33"/>
        <v>503</v>
      </c>
      <c r="F62" s="59">
        <f t="shared" si="33"/>
        <v>234</v>
      </c>
      <c r="G62" s="59">
        <f t="shared" si="33"/>
        <v>71</v>
      </c>
      <c r="H62" s="60">
        <f t="shared" si="33"/>
        <v>504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443</v>
      </c>
      <c r="D63" s="46">
        <f t="shared" si="33"/>
        <v>22443</v>
      </c>
      <c r="E63" s="46">
        <f t="shared" si="33"/>
        <v>861</v>
      </c>
      <c r="F63" s="46">
        <f t="shared" si="33"/>
        <v>321</v>
      </c>
      <c r="G63" s="46">
        <f t="shared" si="33"/>
        <v>93</v>
      </c>
      <c r="H63" s="47">
        <f t="shared" si="33"/>
        <v>639</v>
      </c>
      <c r="I63" s="48">
        <f t="shared" si="30"/>
        <v>24800</v>
      </c>
    </row>
    <row r="64" spans="2:9" ht="22.5" customHeight="1" thickBot="1">
      <c r="B64" s="62" t="s">
        <v>83</v>
      </c>
      <c r="C64" s="63">
        <f aca="true" t="shared" si="34" ref="C64:I64">+SUM(C54:C63)</f>
        <v>7253</v>
      </c>
      <c r="D64" s="64">
        <f t="shared" si="34"/>
        <v>166504</v>
      </c>
      <c r="E64" s="64">
        <f t="shared" si="34"/>
        <v>5074</v>
      </c>
      <c r="F64" s="64">
        <f t="shared" si="34"/>
        <v>3441</v>
      </c>
      <c r="G64" s="64">
        <f t="shared" si="34"/>
        <v>1490</v>
      </c>
      <c r="H64" s="65">
        <f t="shared" si="34"/>
        <v>9368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1332</v>
      </c>
      <c r="D65" s="55">
        <f t="shared" si="35"/>
        <v>23937</v>
      </c>
      <c r="E65" s="55">
        <f t="shared" si="35"/>
        <v>750</v>
      </c>
      <c r="F65" s="55">
        <f t="shared" si="35"/>
        <v>598</v>
      </c>
      <c r="G65" s="55">
        <f t="shared" si="35"/>
        <v>467</v>
      </c>
      <c r="H65" s="56">
        <f t="shared" si="35"/>
        <v>1474</v>
      </c>
      <c r="I65" s="57">
        <f>+SUM(C65:H65)</f>
        <v>28558</v>
      </c>
    </row>
    <row r="66" spans="2:9" ht="22.5" customHeight="1" thickBot="1">
      <c r="B66" s="45" t="s">
        <v>63</v>
      </c>
      <c r="C66" s="45">
        <f aca="true" t="shared" si="36" ref="C66:H66">+C136</f>
        <v>450</v>
      </c>
      <c r="D66" s="46">
        <f t="shared" si="36"/>
        <v>7465</v>
      </c>
      <c r="E66" s="46">
        <f t="shared" si="36"/>
        <v>147</v>
      </c>
      <c r="F66" s="46">
        <f t="shared" si="36"/>
        <v>188</v>
      </c>
      <c r="G66" s="46">
        <f t="shared" si="36"/>
        <v>53</v>
      </c>
      <c r="H66" s="47">
        <f t="shared" si="36"/>
        <v>232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1782</v>
      </c>
      <c r="D67" s="64">
        <f t="shared" si="37"/>
        <v>31402</v>
      </c>
      <c r="E67" s="64">
        <f t="shared" si="37"/>
        <v>897</v>
      </c>
      <c r="F67" s="64">
        <f t="shared" si="37"/>
        <v>786</v>
      </c>
      <c r="G67" s="64">
        <f t="shared" si="37"/>
        <v>520</v>
      </c>
      <c r="H67" s="65">
        <f t="shared" si="37"/>
        <v>1706</v>
      </c>
      <c r="I67" s="66">
        <f t="shared" si="37"/>
        <v>37093</v>
      </c>
    </row>
    <row r="68" spans="2:9" ht="22.5" customHeight="1">
      <c r="B68" s="54" t="s">
        <v>12</v>
      </c>
      <c r="C68" s="54">
        <f aca="true" t="shared" si="38" ref="C68:H68">+C85</f>
        <v>738</v>
      </c>
      <c r="D68" s="55">
        <f t="shared" si="38"/>
        <v>22701</v>
      </c>
      <c r="E68" s="55">
        <f t="shared" si="38"/>
        <v>298</v>
      </c>
      <c r="F68" s="55">
        <f t="shared" si="38"/>
        <v>525</v>
      </c>
      <c r="G68" s="55">
        <f t="shared" si="38"/>
        <v>275</v>
      </c>
      <c r="H68" s="56">
        <f t="shared" si="38"/>
        <v>2141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682</v>
      </c>
      <c r="D69" s="46">
        <f t="shared" si="39"/>
        <v>8068</v>
      </c>
      <c r="E69" s="46">
        <f t="shared" si="39"/>
        <v>92</v>
      </c>
      <c r="F69" s="46">
        <f t="shared" si="39"/>
        <v>267</v>
      </c>
      <c r="G69" s="46">
        <f t="shared" si="39"/>
        <v>98</v>
      </c>
      <c r="H69" s="47">
        <f t="shared" si="39"/>
        <v>1097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1420</v>
      </c>
      <c r="D70" s="64">
        <f t="shared" si="40"/>
        <v>30769</v>
      </c>
      <c r="E70" s="64">
        <f t="shared" si="40"/>
        <v>390</v>
      </c>
      <c r="F70" s="64">
        <f t="shared" si="40"/>
        <v>792</v>
      </c>
      <c r="G70" s="64">
        <f t="shared" si="40"/>
        <v>373</v>
      </c>
      <c r="H70" s="65">
        <f t="shared" si="40"/>
        <v>3238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110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31010</v>
      </c>
      <c r="D76" s="71">
        <f t="shared" si="41"/>
        <v>593019.6799999999</v>
      </c>
      <c r="E76" s="71">
        <f t="shared" si="41"/>
        <v>16166</v>
      </c>
      <c r="F76" s="71">
        <f t="shared" si="41"/>
        <v>15010</v>
      </c>
      <c r="G76" s="71">
        <f t="shared" si="41"/>
        <v>10814</v>
      </c>
      <c r="H76" s="72">
        <f t="shared" si="41"/>
        <v>44434.32</v>
      </c>
      <c r="I76" s="40">
        <f aca="true" t="shared" si="42" ref="I76:I137">+SUM(C76:H76)</f>
        <v>710453.9999999999</v>
      </c>
    </row>
    <row r="77" spans="2:9" ht="22.5" customHeight="1">
      <c r="B77" s="73" t="s">
        <v>4</v>
      </c>
      <c r="C77" s="74">
        <v>1297</v>
      </c>
      <c r="D77" s="75">
        <v>5387</v>
      </c>
      <c r="E77" s="75">
        <v>335</v>
      </c>
      <c r="F77" s="75">
        <v>1292</v>
      </c>
      <c r="G77" s="75">
        <v>2851</v>
      </c>
      <c r="H77" s="76">
        <v>3333</v>
      </c>
      <c r="I77" s="77">
        <f t="shared" si="42"/>
        <v>14495</v>
      </c>
    </row>
    <row r="78" spans="2:9" ht="22.5" customHeight="1">
      <c r="B78" s="73" t="s">
        <v>5</v>
      </c>
      <c r="C78" s="74">
        <v>732</v>
      </c>
      <c r="D78" s="75">
        <v>21610</v>
      </c>
      <c r="E78" s="75">
        <v>270</v>
      </c>
      <c r="F78" s="75">
        <v>308</v>
      </c>
      <c r="G78" s="75">
        <v>270</v>
      </c>
      <c r="H78" s="76">
        <v>1629</v>
      </c>
      <c r="I78" s="77">
        <f t="shared" si="42"/>
        <v>24819</v>
      </c>
    </row>
    <row r="79" spans="2:9" ht="22.5" customHeight="1">
      <c r="B79" s="73" t="s">
        <v>6</v>
      </c>
      <c r="C79" s="74">
        <v>1152</v>
      </c>
      <c r="D79" s="75">
        <v>27778</v>
      </c>
      <c r="E79" s="75">
        <v>696</v>
      </c>
      <c r="F79" s="75">
        <v>469</v>
      </c>
      <c r="G79" s="75">
        <v>349</v>
      </c>
      <c r="H79" s="76">
        <v>1290</v>
      </c>
      <c r="I79" s="77">
        <f t="shared" si="42"/>
        <v>31734</v>
      </c>
    </row>
    <row r="80" spans="2:9" ht="22.5" customHeight="1">
      <c r="B80" s="73" t="s">
        <v>7</v>
      </c>
      <c r="C80" s="74">
        <v>2789</v>
      </c>
      <c r="D80" s="75">
        <v>6069</v>
      </c>
      <c r="E80" s="75">
        <v>550</v>
      </c>
      <c r="F80" s="75">
        <v>677</v>
      </c>
      <c r="G80" s="75">
        <v>819</v>
      </c>
      <c r="H80" s="76">
        <v>1631</v>
      </c>
      <c r="I80" s="77">
        <f t="shared" si="42"/>
        <v>12535</v>
      </c>
    </row>
    <row r="81" spans="2:9" ht="22.5" customHeight="1">
      <c r="B81" s="73" t="s">
        <v>8</v>
      </c>
      <c r="C81" s="74">
        <v>1616</v>
      </c>
      <c r="D81" s="75">
        <v>5114</v>
      </c>
      <c r="E81" s="75">
        <v>294</v>
      </c>
      <c r="F81" s="75">
        <v>430</v>
      </c>
      <c r="G81" s="75">
        <v>431</v>
      </c>
      <c r="H81" s="76">
        <v>1274</v>
      </c>
      <c r="I81" s="77">
        <f t="shared" si="42"/>
        <v>9159</v>
      </c>
    </row>
    <row r="82" spans="2:9" ht="22.5" customHeight="1">
      <c r="B82" s="73" t="s">
        <v>9</v>
      </c>
      <c r="C82" s="74">
        <v>925</v>
      </c>
      <c r="D82" s="75">
        <v>9982</v>
      </c>
      <c r="E82" s="75">
        <v>165</v>
      </c>
      <c r="F82" s="75">
        <v>373</v>
      </c>
      <c r="G82" s="75">
        <v>407</v>
      </c>
      <c r="H82" s="76">
        <v>1692</v>
      </c>
      <c r="I82" s="77">
        <f t="shared" si="42"/>
        <v>13544</v>
      </c>
    </row>
    <row r="83" spans="2:9" ht="22.5" customHeight="1">
      <c r="B83" s="73" t="s">
        <v>10</v>
      </c>
      <c r="C83" s="74">
        <v>1932</v>
      </c>
      <c r="D83" s="75">
        <v>31011</v>
      </c>
      <c r="E83" s="75">
        <v>1297</v>
      </c>
      <c r="F83" s="75">
        <v>775</v>
      </c>
      <c r="G83" s="75">
        <v>545</v>
      </c>
      <c r="H83" s="76">
        <v>2890</v>
      </c>
      <c r="I83" s="77">
        <f t="shared" si="42"/>
        <v>38450</v>
      </c>
    </row>
    <row r="84" spans="2:9" ht="22.5" customHeight="1">
      <c r="B84" s="73" t="s">
        <v>11</v>
      </c>
      <c r="C84" s="74">
        <v>1332</v>
      </c>
      <c r="D84" s="75">
        <v>23937</v>
      </c>
      <c r="E84" s="75">
        <v>750</v>
      </c>
      <c r="F84" s="75">
        <v>598</v>
      </c>
      <c r="G84" s="75">
        <v>467</v>
      </c>
      <c r="H84" s="76">
        <v>1474</v>
      </c>
      <c r="I84" s="77">
        <f t="shared" si="42"/>
        <v>28558</v>
      </c>
    </row>
    <row r="85" spans="2:9" ht="22.5" customHeight="1">
      <c r="B85" s="78" t="s">
        <v>12</v>
      </c>
      <c r="C85" s="79">
        <v>738</v>
      </c>
      <c r="D85" s="80">
        <v>22701</v>
      </c>
      <c r="E85" s="80">
        <v>298</v>
      </c>
      <c r="F85" s="80">
        <v>525</v>
      </c>
      <c r="G85" s="75">
        <v>275</v>
      </c>
      <c r="H85" s="81">
        <v>2141</v>
      </c>
      <c r="I85" s="82">
        <f t="shared" si="42"/>
        <v>26678</v>
      </c>
    </row>
    <row r="86" spans="2:9" ht="22.5" customHeight="1">
      <c r="B86" s="78" t="s">
        <v>13</v>
      </c>
      <c r="C86" s="79">
        <v>12513</v>
      </c>
      <c r="D86" s="80">
        <v>153589</v>
      </c>
      <c r="E86" s="80">
        <v>4655</v>
      </c>
      <c r="F86" s="80">
        <v>5447</v>
      </c>
      <c r="G86" s="83">
        <v>6414</v>
      </c>
      <c r="H86" s="81">
        <v>17354</v>
      </c>
      <c r="I86" s="82">
        <f t="shared" si="42"/>
        <v>199972</v>
      </c>
    </row>
    <row r="87" spans="2:9" ht="22.5" customHeight="1">
      <c r="B87" s="73" t="s">
        <v>14</v>
      </c>
      <c r="C87" s="74">
        <v>206</v>
      </c>
      <c r="D87" s="75">
        <v>6325</v>
      </c>
      <c r="E87" s="75">
        <v>128</v>
      </c>
      <c r="F87" s="75">
        <v>143</v>
      </c>
      <c r="G87" s="75">
        <v>69</v>
      </c>
      <c r="H87" s="76">
        <v>538</v>
      </c>
      <c r="I87" s="77">
        <f t="shared" si="42"/>
        <v>7409</v>
      </c>
    </row>
    <row r="88" spans="2:9" ht="22.5" customHeight="1">
      <c r="B88" s="73" t="s">
        <v>15</v>
      </c>
      <c r="C88" s="74">
        <v>178</v>
      </c>
      <c r="D88" s="75">
        <v>2196</v>
      </c>
      <c r="E88" s="75">
        <v>51</v>
      </c>
      <c r="F88" s="75">
        <v>77</v>
      </c>
      <c r="G88" s="75">
        <v>76</v>
      </c>
      <c r="H88" s="76">
        <v>254</v>
      </c>
      <c r="I88" s="77">
        <f t="shared" si="42"/>
        <v>2832</v>
      </c>
    </row>
    <row r="89" spans="2:9" ht="22.5" customHeight="1">
      <c r="B89" s="73" t="s">
        <v>16</v>
      </c>
      <c r="C89" s="74">
        <v>138</v>
      </c>
      <c r="D89" s="75">
        <v>310</v>
      </c>
      <c r="E89" s="75">
        <v>53</v>
      </c>
      <c r="F89" s="75">
        <v>41</v>
      </c>
      <c r="G89" s="75">
        <v>72</v>
      </c>
      <c r="H89" s="76">
        <v>42</v>
      </c>
      <c r="I89" s="77">
        <f t="shared" si="42"/>
        <v>656</v>
      </c>
    </row>
    <row r="90" spans="2:9" ht="22.5" customHeight="1">
      <c r="B90" s="73" t="s">
        <v>17</v>
      </c>
      <c r="C90" s="74">
        <v>307</v>
      </c>
      <c r="D90" s="75">
        <v>4192</v>
      </c>
      <c r="E90" s="75">
        <v>184</v>
      </c>
      <c r="F90" s="75">
        <v>107</v>
      </c>
      <c r="G90" s="75">
        <v>54</v>
      </c>
      <c r="H90" s="76">
        <v>459</v>
      </c>
      <c r="I90" s="77">
        <f t="shared" si="42"/>
        <v>5303</v>
      </c>
    </row>
    <row r="91" spans="2:9" ht="22.5" customHeight="1">
      <c r="B91" s="73" t="s">
        <v>18</v>
      </c>
      <c r="C91" s="74">
        <v>234</v>
      </c>
      <c r="D91" s="75">
        <v>18578</v>
      </c>
      <c r="E91" s="75">
        <v>486</v>
      </c>
      <c r="F91" s="75">
        <v>276</v>
      </c>
      <c r="G91" s="75">
        <v>36</v>
      </c>
      <c r="H91" s="76">
        <v>8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15815</v>
      </c>
      <c r="E92" s="75">
        <v>407</v>
      </c>
      <c r="F92" s="75">
        <v>216</v>
      </c>
      <c r="G92" s="75">
        <v>29</v>
      </c>
      <c r="H92" s="76">
        <v>19</v>
      </c>
      <c r="I92" s="77">
        <f t="shared" si="42"/>
        <v>16552</v>
      </c>
    </row>
    <row r="93" spans="2:9" ht="22.5" customHeight="1">
      <c r="B93" s="78" t="s">
        <v>20</v>
      </c>
      <c r="C93" s="79">
        <v>329</v>
      </c>
      <c r="D93" s="80">
        <v>2812</v>
      </c>
      <c r="E93" s="80">
        <v>84</v>
      </c>
      <c r="F93" s="80">
        <v>110</v>
      </c>
      <c r="G93" s="75">
        <v>77</v>
      </c>
      <c r="H93" s="81">
        <v>551</v>
      </c>
      <c r="I93" s="82">
        <f t="shared" si="42"/>
        <v>3963</v>
      </c>
    </row>
    <row r="94" spans="2:9" ht="22.5" customHeight="1">
      <c r="B94" s="78" t="s">
        <v>21</v>
      </c>
      <c r="C94" s="79">
        <v>1458</v>
      </c>
      <c r="D94" s="80">
        <v>50228</v>
      </c>
      <c r="E94" s="80">
        <v>1393</v>
      </c>
      <c r="F94" s="80">
        <v>970</v>
      </c>
      <c r="G94" s="83">
        <v>413</v>
      </c>
      <c r="H94" s="81">
        <v>1871</v>
      </c>
      <c r="I94" s="82">
        <f t="shared" si="42"/>
        <v>56333</v>
      </c>
    </row>
    <row r="95" spans="2:9" ht="22.5" customHeight="1">
      <c r="B95" s="73" t="s">
        <v>22</v>
      </c>
      <c r="C95" s="74">
        <v>32</v>
      </c>
      <c r="D95" s="75">
        <v>1</v>
      </c>
      <c r="E95" s="75">
        <v>7</v>
      </c>
      <c r="F95" s="75">
        <v>24</v>
      </c>
      <c r="G95" s="75">
        <v>57</v>
      </c>
      <c r="H95" s="76">
        <v>43</v>
      </c>
      <c r="I95" s="77">
        <f t="shared" si="42"/>
        <v>164</v>
      </c>
    </row>
    <row r="96" spans="2:9" ht="22.5" customHeight="1">
      <c r="B96" s="73" t="s">
        <v>23</v>
      </c>
      <c r="C96" s="74">
        <v>775</v>
      </c>
      <c r="D96" s="75">
        <v>3931</v>
      </c>
      <c r="E96" s="75">
        <v>113</v>
      </c>
      <c r="F96" s="75">
        <v>151</v>
      </c>
      <c r="G96" s="75">
        <v>135</v>
      </c>
      <c r="H96" s="76">
        <v>784</v>
      </c>
      <c r="I96" s="77">
        <f t="shared" si="42"/>
        <v>5889</v>
      </c>
    </row>
    <row r="97" spans="2:9" ht="22.5" customHeight="1">
      <c r="B97" s="73" t="s">
        <v>24</v>
      </c>
      <c r="C97" s="74">
        <v>1124</v>
      </c>
      <c r="D97" s="75">
        <v>8257</v>
      </c>
      <c r="E97" s="75">
        <v>404</v>
      </c>
      <c r="F97" s="75">
        <v>338</v>
      </c>
      <c r="G97" s="75">
        <v>346</v>
      </c>
      <c r="H97" s="76">
        <v>1177</v>
      </c>
      <c r="I97" s="77">
        <f t="shared" si="42"/>
        <v>11646</v>
      </c>
    </row>
    <row r="98" spans="2:9" ht="22.5" customHeight="1">
      <c r="B98" s="73" t="s">
        <v>25</v>
      </c>
      <c r="C98" s="74">
        <v>843</v>
      </c>
      <c r="D98" s="75">
        <v>434</v>
      </c>
      <c r="E98" s="75">
        <v>359</v>
      </c>
      <c r="F98" s="75">
        <v>164</v>
      </c>
      <c r="G98" s="75">
        <v>243</v>
      </c>
      <c r="H98" s="76">
        <v>247</v>
      </c>
      <c r="I98" s="77">
        <f t="shared" si="42"/>
        <v>2290</v>
      </c>
    </row>
    <row r="99" spans="2:9" ht="22.5" customHeight="1">
      <c r="B99" s="73" t="s">
        <v>26</v>
      </c>
      <c r="C99" s="74">
        <v>276</v>
      </c>
      <c r="D99" s="75">
        <v>2824</v>
      </c>
      <c r="E99" s="75">
        <v>33</v>
      </c>
      <c r="F99" s="75">
        <v>101</v>
      </c>
      <c r="G99" s="75">
        <v>90</v>
      </c>
      <c r="H99" s="76">
        <v>580</v>
      </c>
      <c r="I99" s="77">
        <f t="shared" si="42"/>
        <v>3904</v>
      </c>
    </row>
    <row r="100" spans="2:9" ht="22.5" customHeight="1">
      <c r="B100" s="73" t="s">
        <v>27</v>
      </c>
      <c r="C100" s="74">
        <v>436</v>
      </c>
      <c r="D100" s="75">
        <v>11212</v>
      </c>
      <c r="E100" s="75">
        <v>236</v>
      </c>
      <c r="F100" s="75">
        <v>227</v>
      </c>
      <c r="G100" s="75">
        <v>113</v>
      </c>
      <c r="H100" s="76">
        <v>813</v>
      </c>
      <c r="I100" s="77">
        <f t="shared" si="42"/>
        <v>13037</v>
      </c>
    </row>
    <row r="101" spans="2:9" ht="22.5" customHeight="1">
      <c r="B101" s="73" t="s">
        <v>28</v>
      </c>
      <c r="C101" s="74">
        <v>145</v>
      </c>
      <c r="D101" s="75">
        <v>6</v>
      </c>
      <c r="E101" s="75">
        <v>63</v>
      </c>
      <c r="F101" s="75">
        <v>39</v>
      </c>
      <c r="G101" s="75">
        <v>43</v>
      </c>
      <c r="H101" s="76">
        <v>129</v>
      </c>
      <c r="I101" s="77">
        <f t="shared" si="42"/>
        <v>425</v>
      </c>
    </row>
    <row r="102" spans="2:9" ht="22.5" customHeight="1">
      <c r="B102" s="78" t="s">
        <v>29</v>
      </c>
      <c r="C102" s="79">
        <v>267</v>
      </c>
      <c r="D102" s="80">
        <v>27680</v>
      </c>
      <c r="E102" s="80">
        <v>454</v>
      </c>
      <c r="F102" s="80">
        <v>346</v>
      </c>
      <c r="G102" s="75">
        <v>62</v>
      </c>
      <c r="H102" s="81">
        <v>303</v>
      </c>
      <c r="I102" s="82">
        <f t="shared" si="42"/>
        <v>29112</v>
      </c>
    </row>
    <row r="103" spans="2:9" ht="22.5" customHeight="1">
      <c r="B103" s="78" t="s">
        <v>30</v>
      </c>
      <c r="C103" s="79">
        <v>3898</v>
      </c>
      <c r="D103" s="80">
        <v>54345</v>
      </c>
      <c r="E103" s="80">
        <v>1669</v>
      </c>
      <c r="F103" s="80">
        <v>1390</v>
      </c>
      <c r="G103" s="83">
        <v>1089</v>
      </c>
      <c r="H103" s="81">
        <v>4076</v>
      </c>
      <c r="I103" s="82">
        <f t="shared" si="42"/>
        <v>66467</v>
      </c>
    </row>
    <row r="104" spans="2:9" ht="22.5" customHeight="1">
      <c r="B104" s="73" t="s">
        <v>31</v>
      </c>
      <c r="C104" s="74">
        <v>326</v>
      </c>
      <c r="D104" s="75">
        <v>11900</v>
      </c>
      <c r="E104" s="75">
        <v>208</v>
      </c>
      <c r="F104" s="75">
        <v>206</v>
      </c>
      <c r="G104" s="75">
        <v>88</v>
      </c>
      <c r="H104" s="76">
        <v>693</v>
      </c>
      <c r="I104" s="77">
        <f t="shared" si="42"/>
        <v>13421</v>
      </c>
    </row>
    <row r="105" spans="2:9" ht="22.5" customHeight="1">
      <c r="B105" s="78" t="s">
        <v>32</v>
      </c>
      <c r="C105" s="79">
        <v>404</v>
      </c>
      <c r="D105" s="80">
        <v>27661</v>
      </c>
      <c r="E105" s="80">
        <v>471</v>
      </c>
      <c r="F105" s="80">
        <v>558</v>
      </c>
      <c r="G105" s="75">
        <v>126</v>
      </c>
      <c r="H105" s="81">
        <v>2274</v>
      </c>
      <c r="I105" s="82">
        <f t="shared" si="42"/>
        <v>31494</v>
      </c>
    </row>
    <row r="106" spans="2:9" ht="22.5" customHeight="1">
      <c r="B106" s="78" t="s">
        <v>33</v>
      </c>
      <c r="C106" s="79">
        <v>730</v>
      </c>
      <c r="D106" s="80">
        <v>39561</v>
      </c>
      <c r="E106" s="80">
        <v>679</v>
      </c>
      <c r="F106" s="80">
        <v>764</v>
      </c>
      <c r="G106" s="83">
        <v>214</v>
      </c>
      <c r="H106" s="81">
        <v>2967</v>
      </c>
      <c r="I106" s="82">
        <f t="shared" si="42"/>
        <v>44915</v>
      </c>
    </row>
    <row r="107" spans="2:9" ht="22.5" customHeight="1">
      <c r="B107" s="73" t="s">
        <v>34</v>
      </c>
      <c r="C107" s="74">
        <v>184</v>
      </c>
      <c r="D107" s="75">
        <v>5211</v>
      </c>
      <c r="E107" s="75">
        <v>143</v>
      </c>
      <c r="F107" s="75">
        <v>128</v>
      </c>
      <c r="G107" s="75">
        <v>20</v>
      </c>
      <c r="H107" s="76">
        <v>320</v>
      </c>
      <c r="I107" s="77">
        <f t="shared" si="42"/>
        <v>6006</v>
      </c>
    </row>
    <row r="108" spans="2:9" ht="22.5" customHeight="1">
      <c r="B108" s="73" t="s">
        <v>35</v>
      </c>
      <c r="C108" s="74">
        <v>174</v>
      </c>
      <c r="D108" s="75">
        <v>5384</v>
      </c>
      <c r="E108" s="75">
        <v>57</v>
      </c>
      <c r="F108" s="75">
        <v>123</v>
      </c>
      <c r="G108" s="75">
        <v>16</v>
      </c>
      <c r="H108" s="76">
        <v>168</v>
      </c>
      <c r="I108" s="77">
        <f t="shared" si="42"/>
        <v>5922</v>
      </c>
    </row>
    <row r="109" spans="2:9" ht="22.5" customHeight="1">
      <c r="B109" s="73" t="s">
        <v>36</v>
      </c>
      <c r="C109" s="74">
        <v>538</v>
      </c>
      <c r="D109" s="75">
        <v>18130</v>
      </c>
      <c r="E109" s="75">
        <v>795</v>
      </c>
      <c r="F109" s="75">
        <v>333</v>
      </c>
      <c r="G109" s="75">
        <v>100</v>
      </c>
      <c r="H109" s="76">
        <v>1315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8811</v>
      </c>
      <c r="E110" s="75">
        <v>177</v>
      </c>
      <c r="F110" s="75">
        <v>122</v>
      </c>
      <c r="G110" s="75">
        <v>13</v>
      </c>
      <c r="H110" s="76">
        <v>347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20005</v>
      </c>
      <c r="E111" s="80">
        <v>417</v>
      </c>
      <c r="F111" s="80">
        <v>299</v>
      </c>
      <c r="G111" s="75">
        <v>24</v>
      </c>
      <c r="H111" s="81">
        <v>111</v>
      </c>
      <c r="I111" s="82">
        <f t="shared" si="42"/>
        <v>20870</v>
      </c>
    </row>
    <row r="112" spans="2:9" ht="22.5" customHeight="1">
      <c r="B112" s="78" t="s">
        <v>39</v>
      </c>
      <c r="C112" s="79">
        <v>968</v>
      </c>
      <c r="D112" s="80">
        <v>57541</v>
      </c>
      <c r="E112" s="80">
        <v>1589</v>
      </c>
      <c r="F112" s="80">
        <v>1005</v>
      </c>
      <c r="G112" s="83">
        <v>173</v>
      </c>
      <c r="H112" s="81">
        <v>2261</v>
      </c>
      <c r="I112" s="82">
        <f t="shared" si="42"/>
        <v>63537</v>
      </c>
    </row>
    <row r="113" spans="2:9" ht="22.5" customHeight="1">
      <c r="B113" s="73" t="s">
        <v>40</v>
      </c>
      <c r="C113" s="74">
        <v>535</v>
      </c>
      <c r="D113" s="75">
        <v>7618</v>
      </c>
      <c r="E113" s="75">
        <v>300</v>
      </c>
      <c r="F113" s="75">
        <v>246</v>
      </c>
      <c r="G113" s="75">
        <v>310</v>
      </c>
      <c r="H113" s="76">
        <v>1049</v>
      </c>
      <c r="I113" s="77">
        <f t="shared" si="42"/>
        <v>10058</v>
      </c>
    </row>
    <row r="114" spans="2:9" ht="22.5" customHeight="1">
      <c r="B114" s="73" t="s">
        <v>41</v>
      </c>
      <c r="C114" s="74">
        <v>258</v>
      </c>
      <c r="D114" s="75">
        <v>13404</v>
      </c>
      <c r="E114" s="75">
        <v>92</v>
      </c>
      <c r="F114" s="75">
        <v>197</v>
      </c>
      <c r="G114" s="75">
        <v>45</v>
      </c>
      <c r="H114" s="76">
        <v>272</v>
      </c>
      <c r="I114" s="77">
        <f t="shared" si="42"/>
        <v>14268</v>
      </c>
    </row>
    <row r="115" spans="2:9" ht="22.5" customHeight="1">
      <c r="B115" s="73" t="s">
        <v>42</v>
      </c>
      <c r="C115" s="74">
        <v>1165</v>
      </c>
      <c r="D115" s="75">
        <v>1639.68</v>
      </c>
      <c r="E115" s="75">
        <v>385</v>
      </c>
      <c r="F115" s="75">
        <v>248</v>
      </c>
      <c r="G115" s="75">
        <v>289</v>
      </c>
      <c r="H115" s="76">
        <v>767.32</v>
      </c>
      <c r="I115" s="77">
        <f t="shared" si="42"/>
        <v>4494</v>
      </c>
    </row>
    <row r="116" spans="2:9" ht="22.5" customHeight="1">
      <c r="B116" s="73" t="s">
        <v>43</v>
      </c>
      <c r="C116" s="74">
        <v>203</v>
      </c>
      <c r="D116" s="75">
        <v>6898</v>
      </c>
      <c r="E116" s="75">
        <v>232</v>
      </c>
      <c r="F116" s="75">
        <v>218</v>
      </c>
      <c r="G116" s="75">
        <v>57</v>
      </c>
      <c r="H116" s="76">
        <v>804</v>
      </c>
      <c r="I116" s="77">
        <f t="shared" si="42"/>
        <v>8412</v>
      </c>
    </row>
    <row r="117" spans="2:9" ht="22.5" customHeight="1">
      <c r="B117" s="78" t="s">
        <v>44</v>
      </c>
      <c r="C117" s="79">
        <v>291</v>
      </c>
      <c r="D117" s="80">
        <v>14499</v>
      </c>
      <c r="E117" s="80">
        <v>85</v>
      </c>
      <c r="F117" s="80">
        <v>216</v>
      </c>
      <c r="G117" s="75">
        <v>65</v>
      </c>
      <c r="H117" s="81">
        <v>987</v>
      </c>
      <c r="I117" s="82">
        <f t="shared" si="42"/>
        <v>16143</v>
      </c>
    </row>
    <row r="118" spans="2:9" ht="22.5" customHeight="1">
      <c r="B118" s="78" t="s">
        <v>45</v>
      </c>
      <c r="C118" s="79">
        <v>2452</v>
      </c>
      <c r="D118" s="80">
        <v>44058.68</v>
      </c>
      <c r="E118" s="80">
        <v>1094</v>
      </c>
      <c r="F118" s="80">
        <v>1125</v>
      </c>
      <c r="G118" s="83">
        <v>766</v>
      </c>
      <c r="H118" s="81">
        <v>3879.32</v>
      </c>
      <c r="I118" s="82">
        <f t="shared" si="42"/>
        <v>53375</v>
      </c>
    </row>
    <row r="119" spans="2:9" ht="22.5" customHeight="1">
      <c r="B119" s="73" t="s">
        <v>46</v>
      </c>
      <c r="C119" s="74">
        <v>297</v>
      </c>
      <c r="D119" s="75">
        <v>8190</v>
      </c>
      <c r="E119" s="75">
        <v>41</v>
      </c>
      <c r="F119" s="75">
        <v>205</v>
      </c>
      <c r="G119" s="75">
        <v>83</v>
      </c>
      <c r="H119" s="76">
        <v>462</v>
      </c>
      <c r="I119" s="77">
        <f t="shared" si="42"/>
        <v>9278</v>
      </c>
    </row>
    <row r="120" spans="2:9" ht="22.5" customHeight="1">
      <c r="B120" s="73" t="s">
        <v>47</v>
      </c>
      <c r="C120" s="74">
        <v>976</v>
      </c>
      <c r="D120" s="75">
        <v>7183</v>
      </c>
      <c r="E120" s="75">
        <v>176</v>
      </c>
      <c r="F120" s="75">
        <v>284</v>
      </c>
      <c r="G120" s="75">
        <v>243</v>
      </c>
      <c r="H120" s="76">
        <v>1259</v>
      </c>
      <c r="I120" s="77">
        <f t="shared" si="42"/>
        <v>10121</v>
      </c>
    </row>
    <row r="121" spans="2:9" ht="22.5" customHeight="1">
      <c r="B121" s="73" t="s">
        <v>48</v>
      </c>
      <c r="C121" s="74">
        <v>435</v>
      </c>
      <c r="D121" s="75">
        <v>9417</v>
      </c>
      <c r="E121" s="75">
        <v>342</v>
      </c>
      <c r="F121" s="75">
        <v>233</v>
      </c>
      <c r="G121" s="75">
        <v>119</v>
      </c>
      <c r="H121" s="76">
        <v>612</v>
      </c>
      <c r="I121" s="77">
        <f t="shared" si="42"/>
        <v>11158</v>
      </c>
    </row>
    <row r="122" spans="2:9" ht="22.5" customHeight="1">
      <c r="B122" s="73" t="s">
        <v>49</v>
      </c>
      <c r="C122" s="74">
        <v>2223</v>
      </c>
      <c r="D122" s="75">
        <v>22865</v>
      </c>
      <c r="E122" s="75">
        <v>740</v>
      </c>
      <c r="F122" s="75">
        <v>549</v>
      </c>
      <c r="G122" s="75">
        <v>291</v>
      </c>
      <c r="H122" s="76">
        <v>1140</v>
      </c>
      <c r="I122" s="77">
        <f t="shared" si="42"/>
        <v>27808</v>
      </c>
    </row>
    <row r="123" spans="2:9" ht="22.5" customHeight="1">
      <c r="B123" s="73" t="s">
        <v>50</v>
      </c>
      <c r="C123" s="74">
        <v>583</v>
      </c>
      <c r="D123" s="75">
        <v>21279</v>
      </c>
      <c r="E123" s="75">
        <v>388</v>
      </c>
      <c r="F123" s="75">
        <v>424</v>
      </c>
      <c r="G123" s="75">
        <v>105</v>
      </c>
      <c r="H123" s="76">
        <v>872</v>
      </c>
      <c r="I123" s="77">
        <f t="shared" si="42"/>
        <v>23651</v>
      </c>
    </row>
    <row r="124" spans="2:9" ht="22.5" customHeight="1">
      <c r="B124" s="73" t="s">
        <v>51</v>
      </c>
      <c r="C124" s="74">
        <v>284</v>
      </c>
      <c r="D124" s="75">
        <v>9137</v>
      </c>
      <c r="E124" s="75">
        <v>190</v>
      </c>
      <c r="F124" s="75">
        <v>159</v>
      </c>
      <c r="G124" s="75">
        <v>37</v>
      </c>
      <c r="H124" s="76">
        <v>234</v>
      </c>
      <c r="I124" s="77">
        <f t="shared" si="42"/>
        <v>10041</v>
      </c>
    </row>
    <row r="125" spans="2:9" ht="22.5" customHeight="1">
      <c r="B125" s="73" t="s">
        <v>52</v>
      </c>
      <c r="C125" s="74">
        <v>251</v>
      </c>
      <c r="D125" s="75">
        <v>11968</v>
      </c>
      <c r="E125" s="75">
        <v>108</v>
      </c>
      <c r="F125" s="75">
        <v>271</v>
      </c>
      <c r="G125" s="75">
        <v>43</v>
      </c>
      <c r="H125" s="76">
        <v>506</v>
      </c>
      <c r="I125" s="77">
        <f t="shared" si="42"/>
        <v>13147</v>
      </c>
    </row>
    <row r="126" spans="2:9" ht="22.5" customHeight="1">
      <c r="B126" s="73" t="s">
        <v>53</v>
      </c>
      <c r="C126" s="74">
        <v>250</v>
      </c>
      <c r="D126" s="75">
        <v>5659</v>
      </c>
      <c r="E126" s="75">
        <v>55</v>
      </c>
      <c r="F126" s="75">
        <v>146</v>
      </c>
      <c r="G126" s="75">
        <v>61</v>
      </c>
      <c r="H126" s="76">
        <v>504</v>
      </c>
      <c r="I126" s="77">
        <f t="shared" si="42"/>
        <v>6675</v>
      </c>
    </row>
    <row r="127" spans="2:9" ht="22.5" customHeight="1">
      <c r="B127" s="73" t="s">
        <v>54</v>
      </c>
      <c r="C127" s="74">
        <v>245</v>
      </c>
      <c r="D127" s="75">
        <v>9298</v>
      </c>
      <c r="E127" s="75">
        <v>185</v>
      </c>
      <c r="F127" s="75">
        <v>190</v>
      </c>
      <c r="G127" s="75">
        <v>38</v>
      </c>
      <c r="H127" s="76">
        <v>660</v>
      </c>
      <c r="I127" s="77">
        <f t="shared" si="42"/>
        <v>10616</v>
      </c>
    </row>
    <row r="128" spans="2:9" ht="22.5" customHeight="1">
      <c r="B128" s="78" t="s">
        <v>55</v>
      </c>
      <c r="C128" s="79">
        <v>335</v>
      </c>
      <c r="D128" s="80">
        <v>2924</v>
      </c>
      <c r="E128" s="80">
        <v>272</v>
      </c>
      <c r="F128" s="80">
        <v>130</v>
      </c>
      <c r="G128" s="75">
        <v>105</v>
      </c>
      <c r="H128" s="81">
        <v>722</v>
      </c>
      <c r="I128" s="82">
        <f t="shared" si="42"/>
        <v>4488</v>
      </c>
    </row>
    <row r="129" spans="2:9" ht="22.5" customHeight="1">
      <c r="B129" s="78" t="s">
        <v>56</v>
      </c>
      <c r="C129" s="79">
        <v>5879</v>
      </c>
      <c r="D129" s="80">
        <v>107920</v>
      </c>
      <c r="E129" s="80">
        <v>2497</v>
      </c>
      <c r="F129" s="80">
        <v>2591</v>
      </c>
      <c r="G129" s="83">
        <v>1125</v>
      </c>
      <c r="H129" s="81">
        <v>6971</v>
      </c>
      <c r="I129" s="82">
        <f t="shared" si="42"/>
        <v>126983</v>
      </c>
    </row>
    <row r="130" spans="2:9" ht="22.5" customHeight="1">
      <c r="B130" s="73" t="s">
        <v>57</v>
      </c>
      <c r="C130" s="74">
        <v>210</v>
      </c>
      <c r="D130" s="75">
        <v>6255</v>
      </c>
      <c r="E130" s="75">
        <v>125</v>
      </c>
      <c r="F130" s="75">
        <v>165</v>
      </c>
      <c r="G130" s="75">
        <v>65</v>
      </c>
      <c r="H130" s="76">
        <v>763</v>
      </c>
      <c r="I130" s="77">
        <f t="shared" si="42"/>
        <v>7583</v>
      </c>
    </row>
    <row r="131" spans="2:9" ht="22.5" customHeight="1">
      <c r="B131" s="73" t="s">
        <v>58</v>
      </c>
      <c r="C131" s="74">
        <v>273</v>
      </c>
      <c r="D131" s="75">
        <v>18242</v>
      </c>
      <c r="E131" s="75">
        <v>723</v>
      </c>
      <c r="F131" s="75">
        <v>288</v>
      </c>
      <c r="G131" s="75">
        <v>78</v>
      </c>
      <c r="H131" s="76">
        <v>328</v>
      </c>
      <c r="I131" s="77">
        <f t="shared" si="42"/>
        <v>19932</v>
      </c>
    </row>
    <row r="132" spans="2:9" ht="22.5" customHeight="1">
      <c r="B132" s="73" t="s">
        <v>59</v>
      </c>
      <c r="C132" s="74">
        <v>728</v>
      </c>
      <c r="D132" s="75">
        <v>8476</v>
      </c>
      <c r="E132" s="75">
        <v>139</v>
      </c>
      <c r="F132" s="75">
        <v>255</v>
      </c>
      <c r="G132" s="75">
        <v>162</v>
      </c>
      <c r="H132" s="76">
        <v>1492</v>
      </c>
      <c r="I132" s="77">
        <f t="shared" si="42"/>
        <v>11252</v>
      </c>
    </row>
    <row r="133" spans="2:9" ht="22.5" customHeight="1">
      <c r="B133" s="73" t="s">
        <v>60</v>
      </c>
      <c r="C133" s="74">
        <v>682</v>
      </c>
      <c r="D133" s="75">
        <v>8068</v>
      </c>
      <c r="E133" s="75">
        <v>92</v>
      </c>
      <c r="F133" s="75">
        <v>267</v>
      </c>
      <c r="G133" s="75">
        <v>98</v>
      </c>
      <c r="H133" s="76">
        <v>1097</v>
      </c>
      <c r="I133" s="77">
        <f t="shared" si="42"/>
        <v>10304</v>
      </c>
    </row>
    <row r="134" spans="2:9" ht="22.5" customHeight="1">
      <c r="B134" s="73" t="s">
        <v>61</v>
      </c>
      <c r="C134" s="74">
        <v>326</v>
      </c>
      <c r="D134" s="75">
        <v>14828</v>
      </c>
      <c r="E134" s="75">
        <v>503</v>
      </c>
      <c r="F134" s="75">
        <v>234</v>
      </c>
      <c r="G134" s="75">
        <v>71</v>
      </c>
      <c r="H134" s="76">
        <v>504</v>
      </c>
      <c r="I134" s="77">
        <f t="shared" si="42"/>
        <v>16466</v>
      </c>
    </row>
    <row r="135" spans="2:9" ht="22.5" customHeight="1">
      <c r="B135" s="73" t="s">
        <v>62</v>
      </c>
      <c r="C135" s="74">
        <v>443</v>
      </c>
      <c r="D135" s="75">
        <v>22443</v>
      </c>
      <c r="E135" s="75">
        <v>861</v>
      </c>
      <c r="F135" s="75">
        <v>321</v>
      </c>
      <c r="G135" s="75">
        <v>93</v>
      </c>
      <c r="H135" s="76">
        <v>639</v>
      </c>
      <c r="I135" s="77">
        <f t="shared" si="42"/>
        <v>24800</v>
      </c>
    </row>
    <row r="136" spans="2:9" ht="22.5" customHeight="1">
      <c r="B136" s="78" t="s">
        <v>63</v>
      </c>
      <c r="C136" s="79">
        <v>450</v>
      </c>
      <c r="D136" s="80">
        <v>7465</v>
      </c>
      <c r="E136" s="80">
        <v>147</v>
      </c>
      <c r="F136" s="80">
        <v>188</v>
      </c>
      <c r="G136" s="75">
        <v>53</v>
      </c>
      <c r="H136" s="81">
        <v>232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3112</v>
      </c>
      <c r="D137" s="71">
        <v>85777</v>
      </c>
      <c r="E137" s="71">
        <v>2590</v>
      </c>
      <c r="F137" s="71">
        <v>1718</v>
      </c>
      <c r="G137" s="84">
        <v>620</v>
      </c>
      <c r="H137" s="72">
        <v>5055</v>
      </c>
      <c r="I137" s="85">
        <f t="shared" si="42"/>
        <v>98872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7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109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30375</v>
      </c>
      <c r="D6" s="38">
        <f t="shared" si="0"/>
        <v>593072.7699999999</v>
      </c>
      <c r="E6" s="38">
        <f t="shared" si="0"/>
        <v>16414.634889999998</v>
      </c>
      <c r="F6" s="38">
        <f t="shared" si="0"/>
        <v>15170</v>
      </c>
      <c r="G6" s="38">
        <f t="shared" si="0"/>
        <v>10883</v>
      </c>
      <c r="H6" s="39">
        <f t="shared" si="0"/>
        <v>44550.59510999998</v>
      </c>
      <c r="I6" s="40">
        <f>+SUM(C6:H6)</f>
        <v>710465.9999999999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727</v>
      </c>
      <c r="D7" s="42">
        <f t="shared" si="1"/>
        <v>21638.12</v>
      </c>
      <c r="E7" s="42">
        <f t="shared" si="1"/>
        <v>279.148</v>
      </c>
      <c r="F7" s="42">
        <f t="shared" si="1"/>
        <v>272</v>
      </c>
      <c r="G7" s="42">
        <f t="shared" si="1"/>
        <v>304</v>
      </c>
      <c r="H7" s="43">
        <f t="shared" si="1"/>
        <v>1600.732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6323.15</v>
      </c>
      <c r="E8" s="46">
        <f t="shared" si="2"/>
        <v>128</v>
      </c>
      <c r="F8" s="46">
        <f t="shared" si="2"/>
        <v>144</v>
      </c>
      <c r="G8" s="46">
        <f t="shared" si="2"/>
        <v>70</v>
      </c>
      <c r="H8" s="47">
        <f t="shared" si="2"/>
        <v>537.85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933</v>
      </c>
      <c r="D9" s="51">
        <f t="shared" si="3"/>
        <v>27961.269999999997</v>
      </c>
      <c r="E9" s="51">
        <f t="shared" si="3"/>
        <v>407.148</v>
      </c>
      <c r="F9" s="51">
        <f t="shared" si="3"/>
        <v>416</v>
      </c>
      <c r="G9" s="51">
        <f t="shared" si="3"/>
        <v>374</v>
      </c>
      <c r="H9" s="52">
        <f t="shared" si="3"/>
        <v>2138.582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178</v>
      </c>
      <c r="D10" s="55">
        <f t="shared" si="4"/>
        <v>2190.87</v>
      </c>
      <c r="E10" s="55">
        <f t="shared" si="4"/>
        <v>51</v>
      </c>
      <c r="F10" s="55">
        <f t="shared" si="4"/>
        <v>74</v>
      </c>
      <c r="G10" s="55">
        <f t="shared" si="4"/>
        <v>76</v>
      </c>
      <c r="H10" s="56">
        <f t="shared" si="4"/>
        <v>262.13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138</v>
      </c>
      <c r="D11" s="59">
        <f t="shared" si="4"/>
        <v>310.5</v>
      </c>
      <c r="E11" s="59">
        <f t="shared" si="4"/>
        <v>52.695910000000005</v>
      </c>
      <c r="F11" s="59">
        <f t="shared" si="4"/>
        <v>41</v>
      </c>
      <c r="G11" s="59">
        <f t="shared" si="4"/>
        <v>61</v>
      </c>
      <c r="H11" s="60">
        <f t="shared" si="4"/>
        <v>52.804089999999974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304</v>
      </c>
      <c r="D12" s="59">
        <f t="shared" si="4"/>
        <v>4188.67</v>
      </c>
      <c r="E12" s="59">
        <f t="shared" si="4"/>
        <v>183.92831</v>
      </c>
      <c r="F12" s="59">
        <f t="shared" si="4"/>
        <v>108</v>
      </c>
      <c r="G12" s="59">
        <f t="shared" si="4"/>
        <v>54</v>
      </c>
      <c r="H12" s="60">
        <f t="shared" si="4"/>
        <v>464.4016899999997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226</v>
      </c>
      <c r="D13" s="59">
        <f t="shared" si="4"/>
        <v>18576.43</v>
      </c>
      <c r="E13" s="59">
        <f t="shared" si="4"/>
        <v>486</v>
      </c>
      <c r="F13" s="59">
        <f t="shared" si="4"/>
        <v>279</v>
      </c>
      <c r="G13" s="59">
        <f t="shared" si="4"/>
        <v>36</v>
      </c>
      <c r="H13" s="60">
        <f t="shared" si="4"/>
        <v>14.569999999999709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15813.72</v>
      </c>
      <c r="E14" s="46">
        <f t="shared" si="4"/>
        <v>407</v>
      </c>
      <c r="F14" s="46">
        <f t="shared" si="4"/>
        <v>217</v>
      </c>
      <c r="G14" s="46">
        <f t="shared" si="4"/>
        <v>29</v>
      </c>
      <c r="H14" s="47">
        <f t="shared" si="4"/>
        <v>19.279999999998836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912</v>
      </c>
      <c r="D15" s="51">
        <f t="shared" si="5"/>
        <v>41080.19</v>
      </c>
      <c r="E15" s="51">
        <f t="shared" si="5"/>
        <v>1180.6242200000002</v>
      </c>
      <c r="F15" s="51">
        <f t="shared" si="5"/>
        <v>719</v>
      </c>
      <c r="G15" s="51">
        <f t="shared" si="5"/>
        <v>256</v>
      </c>
      <c r="H15" s="52">
        <f t="shared" si="5"/>
        <v>813.1857799999982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1124</v>
      </c>
      <c r="D16" s="55">
        <f t="shared" si="6"/>
        <v>27778.19</v>
      </c>
      <c r="E16" s="55">
        <f t="shared" si="6"/>
        <v>694.2526499999999</v>
      </c>
      <c r="F16" s="55">
        <f t="shared" si="6"/>
        <v>485</v>
      </c>
      <c r="G16" s="55">
        <f t="shared" si="6"/>
        <v>350</v>
      </c>
      <c r="H16" s="56">
        <f t="shared" si="6"/>
        <v>1302.5573500000028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327</v>
      </c>
      <c r="D17" s="46">
        <f t="shared" si="7"/>
        <v>2810.5</v>
      </c>
      <c r="E17" s="46">
        <f t="shared" si="7"/>
        <v>84.43814</v>
      </c>
      <c r="F17" s="46">
        <f t="shared" si="7"/>
        <v>112</v>
      </c>
      <c r="G17" s="46">
        <f t="shared" si="7"/>
        <v>78</v>
      </c>
      <c r="H17" s="47">
        <f t="shared" si="7"/>
        <v>551.0618599999998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1451</v>
      </c>
      <c r="D18" s="51">
        <f t="shared" si="8"/>
        <v>30588.69</v>
      </c>
      <c r="E18" s="51">
        <f t="shared" si="8"/>
        <v>778.6907899999999</v>
      </c>
      <c r="F18" s="51">
        <f t="shared" si="8"/>
        <v>597</v>
      </c>
      <c r="G18" s="51">
        <f t="shared" si="8"/>
        <v>428</v>
      </c>
      <c r="H18" s="52">
        <f t="shared" si="8"/>
        <v>1853.6192100000026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2769</v>
      </c>
      <c r="D19" s="55">
        <f t="shared" si="9"/>
        <v>6032.41</v>
      </c>
      <c r="E19" s="55">
        <f t="shared" si="9"/>
        <v>559.8611000000001</v>
      </c>
      <c r="F19" s="55">
        <f t="shared" si="9"/>
        <v>715</v>
      </c>
      <c r="G19" s="55">
        <f t="shared" si="9"/>
        <v>822</v>
      </c>
      <c r="H19" s="56">
        <f t="shared" si="9"/>
        <v>1636.7289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7</v>
      </c>
      <c r="F20" s="59">
        <f t="shared" si="11"/>
        <v>24</v>
      </c>
      <c r="G20" s="59">
        <f t="shared" si="11"/>
        <v>57</v>
      </c>
      <c r="H20" s="60">
        <f t="shared" si="11"/>
        <v>44.28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778</v>
      </c>
      <c r="D21" s="59">
        <f t="shared" si="11"/>
        <v>3931.36</v>
      </c>
      <c r="E21" s="59">
        <f t="shared" si="11"/>
        <v>114.64071</v>
      </c>
      <c r="F21" s="59">
        <f t="shared" si="11"/>
        <v>153</v>
      </c>
      <c r="G21" s="59">
        <f t="shared" si="11"/>
        <v>137</v>
      </c>
      <c r="H21" s="60">
        <f t="shared" si="11"/>
        <v>774.9992899999997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1125</v>
      </c>
      <c r="D22" s="59">
        <f t="shared" si="11"/>
        <v>8251.28</v>
      </c>
      <c r="E22" s="59">
        <f t="shared" si="11"/>
        <v>406.64318000000003</v>
      </c>
      <c r="F22" s="59">
        <f t="shared" si="11"/>
        <v>341</v>
      </c>
      <c r="G22" s="59">
        <f t="shared" si="11"/>
        <v>348</v>
      </c>
      <c r="H22" s="60">
        <f t="shared" si="11"/>
        <v>1174.0768199999984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841</v>
      </c>
      <c r="D23" s="59">
        <f t="shared" si="11"/>
        <v>434.35</v>
      </c>
      <c r="E23" s="59">
        <f t="shared" si="11"/>
        <v>359.20928000000004</v>
      </c>
      <c r="F23" s="59">
        <f t="shared" si="11"/>
        <v>165</v>
      </c>
      <c r="G23" s="59">
        <f t="shared" si="11"/>
        <v>245</v>
      </c>
      <c r="H23" s="60">
        <f t="shared" si="11"/>
        <v>245.44072000000006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276</v>
      </c>
      <c r="D24" s="59">
        <f t="shared" si="11"/>
        <v>2821.73</v>
      </c>
      <c r="E24" s="59">
        <f t="shared" si="11"/>
        <v>33</v>
      </c>
      <c r="F24" s="59">
        <f t="shared" si="11"/>
        <v>108</v>
      </c>
      <c r="G24" s="59">
        <f t="shared" si="11"/>
        <v>89</v>
      </c>
      <c r="H24" s="60">
        <f t="shared" si="11"/>
        <v>576.27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435</v>
      </c>
      <c r="D25" s="59">
        <f t="shared" si="11"/>
        <v>11210.78</v>
      </c>
      <c r="E25" s="59">
        <f t="shared" si="11"/>
        <v>235</v>
      </c>
      <c r="F25" s="59">
        <f t="shared" si="11"/>
        <v>227</v>
      </c>
      <c r="G25" s="59">
        <f t="shared" si="11"/>
        <v>113</v>
      </c>
      <c r="H25" s="60">
        <f t="shared" si="11"/>
        <v>816.2199999999993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63.86157</v>
      </c>
      <c r="F26" s="59">
        <f t="shared" si="11"/>
        <v>39</v>
      </c>
      <c r="G26" s="59">
        <f t="shared" si="11"/>
        <v>42</v>
      </c>
      <c r="H26" s="60">
        <f t="shared" si="11"/>
        <v>129.90843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265</v>
      </c>
      <c r="D27" s="46">
        <f t="shared" si="11"/>
        <v>27676.63</v>
      </c>
      <c r="E27" s="46">
        <f t="shared" si="11"/>
        <v>453</v>
      </c>
      <c r="F27" s="46">
        <f t="shared" si="11"/>
        <v>355</v>
      </c>
      <c r="G27" s="46">
        <f t="shared" si="11"/>
        <v>62</v>
      </c>
      <c r="H27" s="47">
        <f t="shared" si="11"/>
        <v>300.3700000000026</v>
      </c>
      <c r="I27" s="48">
        <f t="shared" si="10"/>
        <v>29112.000000000004</v>
      </c>
    </row>
    <row r="28" spans="2:9" ht="22.5" customHeight="1" thickBot="1">
      <c r="B28" s="62" t="s">
        <v>78</v>
      </c>
      <c r="C28" s="63">
        <f aca="true" t="shared" si="12" ref="C28:I28">+SUM(C19:C27)</f>
        <v>6664</v>
      </c>
      <c r="D28" s="64">
        <f t="shared" si="12"/>
        <v>60365.49</v>
      </c>
      <c r="E28" s="64">
        <f t="shared" si="12"/>
        <v>2232.2158400000003</v>
      </c>
      <c r="F28" s="64">
        <f t="shared" si="12"/>
        <v>2127</v>
      </c>
      <c r="G28" s="64">
        <f t="shared" si="12"/>
        <v>1915</v>
      </c>
      <c r="H28" s="65">
        <f t="shared" si="12"/>
        <v>5698.29416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325</v>
      </c>
      <c r="D29" s="55">
        <f t="shared" si="13"/>
        <v>11911.87</v>
      </c>
      <c r="E29" s="55">
        <f t="shared" si="13"/>
        <v>208</v>
      </c>
      <c r="F29" s="55">
        <f t="shared" si="13"/>
        <v>208</v>
      </c>
      <c r="G29" s="55">
        <f t="shared" si="13"/>
        <v>88</v>
      </c>
      <c r="H29" s="56">
        <f t="shared" si="13"/>
        <v>680.130000000001</v>
      </c>
      <c r="I29" s="57">
        <f>+SUM(C29:H29)</f>
        <v>13421.000000000002</v>
      </c>
    </row>
    <row r="30" spans="2:9" ht="22.5" customHeight="1">
      <c r="B30" s="58" t="s">
        <v>32</v>
      </c>
      <c r="C30" s="58">
        <f t="shared" si="13"/>
        <v>392</v>
      </c>
      <c r="D30" s="59">
        <f t="shared" si="13"/>
        <v>27656.76</v>
      </c>
      <c r="E30" s="59">
        <f t="shared" si="13"/>
        <v>471</v>
      </c>
      <c r="F30" s="59">
        <f t="shared" si="13"/>
        <v>566</v>
      </c>
      <c r="G30" s="59">
        <f t="shared" si="13"/>
        <v>126</v>
      </c>
      <c r="H30" s="60">
        <f t="shared" si="13"/>
        <v>2282.24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533</v>
      </c>
      <c r="D31" s="59">
        <f t="shared" si="14"/>
        <v>18127.82</v>
      </c>
      <c r="E31" s="59">
        <f t="shared" si="14"/>
        <v>787</v>
      </c>
      <c r="F31" s="59">
        <f t="shared" si="14"/>
        <v>335</v>
      </c>
      <c r="G31" s="59">
        <f t="shared" si="14"/>
        <v>99</v>
      </c>
      <c r="H31" s="60">
        <f t="shared" si="14"/>
        <v>1329.18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8810.4</v>
      </c>
      <c r="E32" s="59">
        <f t="shared" si="14"/>
        <v>177</v>
      </c>
      <c r="F32" s="59">
        <f t="shared" si="14"/>
        <v>123</v>
      </c>
      <c r="G32" s="59">
        <f t="shared" si="14"/>
        <v>13</v>
      </c>
      <c r="H32" s="60">
        <f t="shared" si="14"/>
        <v>346.6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19995.04</v>
      </c>
      <c r="E33" s="46">
        <f t="shared" si="14"/>
        <v>417</v>
      </c>
      <c r="F33" s="46">
        <f t="shared" si="14"/>
        <v>305</v>
      </c>
      <c r="G33" s="46">
        <f t="shared" si="14"/>
        <v>24</v>
      </c>
      <c r="H33" s="47">
        <f t="shared" si="14"/>
        <v>114.95999999999913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1322</v>
      </c>
      <c r="D34" s="64">
        <f t="shared" si="15"/>
        <v>86501.88999999998</v>
      </c>
      <c r="E34" s="64">
        <f t="shared" si="15"/>
        <v>2060</v>
      </c>
      <c r="F34" s="64">
        <f t="shared" si="15"/>
        <v>1537</v>
      </c>
      <c r="G34" s="64">
        <f t="shared" si="15"/>
        <v>350</v>
      </c>
      <c r="H34" s="65">
        <f t="shared" si="15"/>
        <v>4753.110000000001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1266</v>
      </c>
      <c r="D35" s="55">
        <f t="shared" si="16"/>
        <v>5381.39</v>
      </c>
      <c r="E35" s="55">
        <f t="shared" si="16"/>
        <v>378.55575999999996</v>
      </c>
      <c r="F35" s="55">
        <f t="shared" si="16"/>
        <v>1308</v>
      </c>
      <c r="G35" s="55">
        <f t="shared" si="16"/>
        <v>2859</v>
      </c>
      <c r="H35" s="56">
        <f t="shared" si="16"/>
        <v>3302.0542399999995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185</v>
      </c>
      <c r="D36" s="59">
        <f t="shared" si="17"/>
        <v>5211.3</v>
      </c>
      <c r="E36" s="59">
        <f t="shared" si="17"/>
        <v>143</v>
      </c>
      <c r="F36" s="59">
        <f t="shared" si="17"/>
        <v>129</v>
      </c>
      <c r="G36" s="59">
        <f t="shared" si="17"/>
        <v>21</v>
      </c>
      <c r="H36" s="60">
        <f t="shared" si="17"/>
        <v>316.7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175</v>
      </c>
      <c r="D37" s="46">
        <f t="shared" si="17"/>
        <v>5383.74</v>
      </c>
      <c r="E37" s="46">
        <f t="shared" si="17"/>
        <v>57</v>
      </c>
      <c r="F37" s="46">
        <f t="shared" si="17"/>
        <v>125</v>
      </c>
      <c r="G37" s="46">
        <f t="shared" si="17"/>
        <v>16</v>
      </c>
      <c r="H37" s="47">
        <f t="shared" si="17"/>
        <v>165.2599999999993</v>
      </c>
      <c r="I37" s="48">
        <f>+SUM(C37:H37)</f>
        <v>5921.999999999999</v>
      </c>
    </row>
    <row r="38" spans="2:9" ht="22.5" customHeight="1" thickBot="1">
      <c r="B38" s="62" t="s">
        <v>80</v>
      </c>
      <c r="C38" s="63">
        <f aca="true" t="shared" si="18" ref="C38:I38">+SUM(C35:C37)</f>
        <v>1626</v>
      </c>
      <c r="D38" s="64">
        <f t="shared" si="18"/>
        <v>15976.43</v>
      </c>
      <c r="E38" s="64">
        <f t="shared" si="18"/>
        <v>578.55576</v>
      </c>
      <c r="F38" s="64">
        <f t="shared" si="18"/>
        <v>1562</v>
      </c>
      <c r="G38" s="64">
        <f t="shared" si="18"/>
        <v>2896</v>
      </c>
      <c r="H38" s="65">
        <f t="shared" si="18"/>
        <v>3784.0142399999986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1604</v>
      </c>
      <c r="D39" s="55">
        <f t="shared" si="19"/>
        <v>5113.3</v>
      </c>
      <c r="E39" s="55">
        <f t="shared" si="19"/>
        <v>294.743</v>
      </c>
      <c r="F39" s="55">
        <f t="shared" si="19"/>
        <v>434</v>
      </c>
      <c r="G39" s="55">
        <f t="shared" si="19"/>
        <v>436</v>
      </c>
      <c r="H39" s="56">
        <f t="shared" si="19"/>
        <v>1276.9569999999994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522</v>
      </c>
      <c r="D40" s="59">
        <f t="shared" si="21"/>
        <v>7615.78</v>
      </c>
      <c r="E40" s="59">
        <f t="shared" si="21"/>
        <v>299.481</v>
      </c>
      <c r="F40" s="59">
        <f t="shared" si="21"/>
        <v>250</v>
      </c>
      <c r="G40" s="59">
        <f t="shared" si="21"/>
        <v>310</v>
      </c>
      <c r="H40" s="60">
        <f t="shared" si="21"/>
        <v>1060.7389999999996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171</v>
      </c>
      <c r="D41" s="59">
        <f t="shared" si="21"/>
        <v>13398.69</v>
      </c>
      <c r="E41" s="59">
        <f t="shared" si="21"/>
        <v>92</v>
      </c>
      <c r="F41" s="59">
        <f t="shared" si="21"/>
        <v>202</v>
      </c>
      <c r="G41" s="59">
        <f t="shared" si="21"/>
        <v>44</v>
      </c>
      <c r="H41" s="60">
        <f t="shared" si="21"/>
        <v>360.3099999999995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1154</v>
      </c>
      <c r="D42" s="59">
        <f t="shared" si="21"/>
        <v>1639.05</v>
      </c>
      <c r="E42" s="59">
        <f t="shared" si="21"/>
        <v>584.3322000000001</v>
      </c>
      <c r="F42" s="59">
        <f t="shared" si="21"/>
        <v>248</v>
      </c>
      <c r="G42" s="59">
        <f t="shared" si="21"/>
        <v>290</v>
      </c>
      <c r="H42" s="60">
        <f t="shared" si="21"/>
        <v>578.6178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200</v>
      </c>
      <c r="D43" s="59">
        <f t="shared" si="21"/>
        <v>6897.23</v>
      </c>
      <c r="E43" s="59">
        <f t="shared" si="21"/>
        <v>232</v>
      </c>
      <c r="F43" s="59">
        <f t="shared" si="21"/>
        <v>222</v>
      </c>
      <c r="G43" s="59">
        <f t="shared" si="21"/>
        <v>54</v>
      </c>
      <c r="H43" s="60">
        <f t="shared" si="21"/>
        <v>806.77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279</v>
      </c>
      <c r="D44" s="59">
        <f t="shared" si="21"/>
        <v>14481.25</v>
      </c>
      <c r="E44" s="59">
        <f t="shared" si="21"/>
        <v>84</v>
      </c>
      <c r="F44" s="59">
        <f t="shared" si="21"/>
        <v>219</v>
      </c>
      <c r="G44" s="59">
        <f t="shared" si="21"/>
        <v>64</v>
      </c>
      <c r="H44" s="60">
        <f t="shared" si="21"/>
        <v>1015.75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973</v>
      </c>
      <c r="D45" s="59">
        <f t="shared" si="22"/>
        <v>7181.7</v>
      </c>
      <c r="E45" s="59">
        <f t="shared" si="22"/>
        <v>174.83781000000002</v>
      </c>
      <c r="F45" s="59">
        <f t="shared" si="22"/>
        <v>296</v>
      </c>
      <c r="G45" s="59">
        <f t="shared" si="22"/>
        <v>246</v>
      </c>
      <c r="H45" s="60">
        <f t="shared" si="22"/>
        <v>1249.4621900000002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411</v>
      </c>
      <c r="D46" s="59">
        <f t="shared" si="22"/>
        <v>9360.99</v>
      </c>
      <c r="E46" s="59">
        <f t="shared" si="22"/>
        <v>342</v>
      </c>
      <c r="F46" s="59">
        <f t="shared" si="22"/>
        <v>235</v>
      </c>
      <c r="G46" s="59">
        <f t="shared" si="22"/>
        <v>118</v>
      </c>
      <c r="H46" s="60">
        <f t="shared" si="22"/>
        <v>691.01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243</v>
      </c>
      <c r="D47" s="59">
        <f t="shared" si="23"/>
        <v>9298.1</v>
      </c>
      <c r="E47" s="59">
        <f t="shared" si="23"/>
        <v>185</v>
      </c>
      <c r="F47" s="59">
        <f t="shared" si="23"/>
        <v>192</v>
      </c>
      <c r="G47" s="59">
        <f t="shared" si="23"/>
        <v>38</v>
      </c>
      <c r="H47" s="60">
        <f t="shared" si="23"/>
        <v>659.9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333</v>
      </c>
      <c r="D48" s="46">
        <f t="shared" si="23"/>
        <v>2921.84</v>
      </c>
      <c r="E48" s="46">
        <f t="shared" si="23"/>
        <v>274.85699999999997</v>
      </c>
      <c r="F48" s="46">
        <f t="shared" si="23"/>
        <v>130</v>
      </c>
      <c r="G48" s="46">
        <f t="shared" si="23"/>
        <v>105</v>
      </c>
      <c r="H48" s="47">
        <f t="shared" si="23"/>
        <v>723.3029999999999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5890</v>
      </c>
      <c r="D49" s="64">
        <f t="shared" si="24"/>
        <v>77907.93000000001</v>
      </c>
      <c r="E49" s="64">
        <f t="shared" si="24"/>
        <v>2563.25101</v>
      </c>
      <c r="F49" s="64">
        <f t="shared" si="24"/>
        <v>2428</v>
      </c>
      <c r="G49" s="64">
        <f t="shared" si="24"/>
        <v>1705</v>
      </c>
      <c r="H49" s="65">
        <f t="shared" si="24"/>
        <v>8422.818989999998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919</v>
      </c>
      <c r="D50" s="55">
        <f t="shared" si="25"/>
        <v>9983.73</v>
      </c>
      <c r="E50" s="55">
        <f t="shared" si="25"/>
        <v>164.51162</v>
      </c>
      <c r="F50" s="55">
        <f t="shared" si="25"/>
        <v>375</v>
      </c>
      <c r="G50" s="55">
        <f t="shared" si="25"/>
        <v>408</v>
      </c>
      <c r="H50" s="56">
        <f t="shared" si="25"/>
        <v>1695.7583800000011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295</v>
      </c>
      <c r="D51" s="59">
        <f t="shared" si="26"/>
        <v>8190.62</v>
      </c>
      <c r="E51" s="59">
        <f t="shared" si="26"/>
        <v>43.18344</v>
      </c>
      <c r="F51" s="59">
        <f t="shared" si="26"/>
        <v>202</v>
      </c>
      <c r="G51" s="59">
        <f t="shared" si="26"/>
        <v>84</v>
      </c>
      <c r="H51" s="60">
        <f t="shared" si="26"/>
        <v>463.1965600000003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262</v>
      </c>
      <c r="D52" s="46">
        <f t="shared" si="27"/>
        <v>5654.47</v>
      </c>
      <c r="E52" s="46">
        <f t="shared" si="27"/>
        <v>55</v>
      </c>
      <c r="F52" s="46">
        <f t="shared" si="27"/>
        <v>147</v>
      </c>
      <c r="G52" s="46">
        <f t="shared" si="27"/>
        <v>61</v>
      </c>
      <c r="H52" s="47">
        <f t="shared" si="27"/>
        <v>495.53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1476</v>
      </c>
      <c r="D53" s="64">
        <f t="shared" si="28"/>
        <v>23828.82</v>
      </c>
      <c r="E53" s="64">
        <f t="shared" si="28"/>
        <v>262.69506</v>
      </c>
      <c r="F53" s="64">
        <f t="shared" si="28"/>
        <v>724</v>
      </c>
      <c r="G53" s="64">
        <f t="shared" si="28"/>
        <v>553</v>
      </c>
      <c r="H53" s="65">
        <f t="shared" si="28"/>
        <v>2654.484940000001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1875</v>
      </c>
      <c r="D54" s="55">
        <f t="shared" si="29"/>
        <v>31066.8</v>
      </c>
      <c r="E54" s="55">
        <f t="shared" si="29"/>
        <v>1297.48954</v>
      </c>
      <c r="F54" s="55">
        <f t="shared" si="29"/>
        <v>780</v>
      </c>
      <c r="G54" s="55">
        <f t="shared" si="29"/>
        <v>548</v>
      </c>
      <c r="H54" s="56">
        <f t="shared" si="29"/>
        <v>2882.710459999995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2202</v>
      </c>
      <c r="D55" s="59">
        <f t="shared" si="31"/>
        <v>22871.48</v>
      </c>
      <c r="E55" s="59">
        <f t="shared" si="31"/>
        <v>731.786</v>
      </c>
      <c r="F55" s="59">
        <f t="shared" si="31"/>
        <v>552</v>
      </c>
      <c r="G55" s="59">
        <f t="shared" si="31"/>
        <v>299</v>
      </c>
      <c r="H55" s="60">
        <f t="shared" si="31"/>
        <v>1151.7339999999967</v>
      </c>
      <c r="I55" s="61">
        <f t="shared" si="30"/>
        <v>27807.999999999996</v>
      </c>
    </row>
    <row r="56" spans="2:9" ht="22.5" customHeight="1">
      <c r="B56" s="58" t="s">
        <v>50</v>
      </c>
      <c r="C56" s="58">
        <f t="shared" si="31"/>
        <v>528</v>
      </c>
      <c r="D56" s="59">
        <f t="shared" si="31"/>
        <v>21268.52</v>
      </c>
      <c r="E56" s="59">
        <f t="shared" si="31"/>
        <v>388</v>
      </c>
      <c r="F56" s="59">
        <f t="shared" si="31"/>
        <v>429</v>
      </c>
      <c r="G56" s="59">
        <f t="shared" si="31"/>
        <v>106</v>
      </c>
      <c r="H56" s="60">
        <f t="shared" si="31"/>
        <v>931.48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274</v>
      </c>
      <c r="D57" s="59">
        <f t="shared" si="31"/>
        <v>9139.11</v>
      </c>
      <c r="E57" s="59">
        <f t="shared" si="31"/>
        <v>190</v>
      </c>
      <c r="F57" s="59">
        <f t="shared" si="31"/>
        <v>159</v>
      </c>
      <c r="G57" s="59">
        <f t="shared" si="31"/>
        <v>37</v>
      </c>
      <c r="H57" s="60">
        <f t="shared" si="31"/>
        <v>241.88999999999942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242</v>
      </c>
      <c r="D58" s="59">
        <f t="shared" si="31"/>
        <v>11974.16</v>
      </c>
      <c r="E58" s="59">
        <f t="shared" si="31"/>
        <v>108</v>
      </c>
      <c r="F58" s="59">
        <f t="shared" si="31"/>
        <v>280</v>
      </c>
      <c r="G58" s="59">
        <f t="shared" si="31"/>
        <v>43</v>
      </c>
      <c r="H58" s="60">
        <f t="shared" si="31"/>
        <v>499.84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207</v>
      </c>
      <c r="D59" s="59">
        <f t="shared" si="32"/>
        <v>6252.52</v>
      </c>
      <c r="E59" s="59">
        <f t="shared" si="32"/>
        <v>124.79505</v>
      </c>
      <c r="F59" s="59">
        <f t="shared" si="32"/>
        <v>178</v>
      </c>
      <c r="G59" s="59">
        <f t="shared" si="32"/>
        <v>65</v>
      </c>
      <c r="H59" s="60">
        <f t="shared" si="32"/>
        <v>756.6849499999998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283</v>
      </c>
      <c r="D60" s="59">
        <f t="shared" si="32"/>
        <v>18226.8</v>
      </c>
      <c r="E60" s="59">
        <f t="shared" si="32"/>
        <v>722.56</v>
      </c>
      <c r="F60" s="59">
        <f t="shared" si="32"/>
        <v>290</v>
      </c>
      <c r="G60" s="59">
        <f t="shared" si="32"/>
        <v>78</v>
      </c>
      <c r="H60" s="60">
        <f t="shared" si="32"/>
        <v>331.6399999999958</v>
      </c>
      <c r="I60" s="61">
        <f t="shared" si="30"/>
        <v>19931.999999999996</v>
      </c>
    </row>
    <row r="61" spans="2:9" ht="22.5" customHeight="1">
      <c r="B61" s="58" t="s">
        <v>59</v>
      </c>
      <c r="C61" s="58">
        <f t="shared" si="32"/>
        <v>723</v>
      </c>
      <c r="D61" s="59">
        <f t="shared" si="32"/>
        <v>8491.94</v>
      </c>
      <c r="E61" s="59">
        <f t="shared" si="32"/>
        <v>139.06362</v>
      </c>
      <c r="F61" s="59">
        <f t="shared" si="32"/>
        <v>255</v>
      </c>
      <c r="G61" s="59">
        <f t="shared" si="32"/>
        <v>163</v>
      </c>
      <c r="H61" s="60">
        <f t="shared" si="32"/>
        <v>1479.9963799999987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325</v>
      </c>
      <c r="D62" s="59">
        <f t="shared" si="33"/>
        <v>14828.84</v>
      </c>
      <c r="E62" s="59">
        <f t="shared" si="33"/>
        <v>503</v>
      </c>
      <c r="F62" s="59">
        <f t="shared" si="33"/>
        <v>235</v>
      </c>
      <c r="G62" s="59">
        <f t="shared" si="33"/>
        <v>71</v>
      </c>
      <c r="H62" s="60">
        <f t="shared" si="33"/>
        <v>503.16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440</v>
      </c>
      <c r="D63" s="46">
        <f t="shared" si="33"/>
        <v>22443.06</v>
      </c>
      <c r="E63" s="46">
        <f t="shared" si="33"/>
        <v>860</v>
      </c>
      <c r="F63" s="46">
        <f t="shared" si="33"/>
        <v>321</v>
      </c>
      <c r="G63" s="46">
        <f t="shared" si="33"/>
        <v>94</v>
      </c>
      <c r="H63" s="47">
        <f t="shared" si="33"/>
        <v>641.9400000000023</v>
      </c>
      <c r="I63" s="48">
        <f t="shared" si="30"/>
        <v>24800.000000000004</v>
      </c>
    </row>
    <row r="64" spans="2:9" ht="22.5" customHeight="1" thickBot="1">
      <c r="B64" s="62" t="s">
        <v>83</v>
      </c>
      <c r="C64" s="63">
        <f aca="true" t="shared" si="34" ref="C64:I64">+SUM(C54:C63)</f>
        <v>7099</v>
      </c>
      <c r="D64" s="64">
        <f t="shared" si="34"/>
        <v>166563.23</v>
      </c>
      <c r="E64" s="64">
        <f t="shared" si="34"/>
        <v>5064.69421</v>
      </c>
      <c r="F64" s="64">
        <f t="shared" si="34"/>
        <v>3479</v>
      </c>
      <c r="G64" s="64">
        <f t="shared" si="34"/>
        <v>1504</v>
      </c>
      <c r="H64" s="65">
        <f t="shared" si="34"/>
        <v>9421.075789999988</v>
      </c>
      <c r="I64" s="66">
        <f t="shared" si="34"/>
        <v>193131</v>
      </c>
    </row>
    <row r="65" spans="2:9" ht="22.5" customHeight="1">
      <c r="B65" s="54" t="s">
        <v>11</v>
      </c>
      <c r="C65" s="54">
        <f aca="true" t="shared" si="35" ref="C65:H65">+C84</f>
        <v>1335</v>
      </c>
      <c r="D65" s="55">
        <f t="shared" si="35"/>
        <v>23912.98</v>
      </c>
      <c r="E65" s="55">
        <f t="shared" si="35"/>
        <v>750.498</v>
      </c>
      <c r="F65" s="55">
        <f t="shared" si="35"/>
        <v>599</v>
      </c>
      <c r="G65" s="55">
        <f t="shared" si="35"/>
        <v>473</v>
      </c>
      <c r="H65" s="56">
        <f t="shared" si="35"/>
        <v>1494.5219999999972</v>
      </c>
      <c r="I65" s="57">
        <f>+SUM(C65:H65)</f>
        <v>28564.999999999996</v>
      </c>
    </row>
    <row r="66" spans="2:9" ht="22.5" customHeight="1" thickBot="1">
      <c r="B66" s="45" t="s">
        <v>63</v>
      </c>
      <c r="C66" s="45">
        <f aca="true" t="shared" si="36" ref="C66:H66">+C136</f>
        <v>373</v>
      </c>
      <c r="D66" s="46">
        <f t="shared" si="36"/>
        <v>7465.9</v>
      </c>
      <c r="E66" s="46">
        <f t="shared" si="36"/>
        <v>146.696</v>
      </c>
      <c r="F66" s="46">
        <f t="shared" si="36"/>
        <v>189</v>
      </c>
      <c r="G66" s="46">
        <f t="shared" si="36"/>
        <v>55</v>
      </c>
      <c r="H66" s="47">
        <f t="shared" si="36"/>
        <v>305.40399999999863</v>
      </c>
      <c r="I66" s="48">
        <f>+SUM(C66:H66)</f>
        <v>8534.999999999998</v>
      </c>
    </row>
    <row r="67" spans="2:9" ht="22.5" customHeight="1" thickBot="1">
      <c r="B67" s="62" t="s">
        <v>84</v>
      </c>
      <c r="C67" s="63">
        <f aca="true" t="shared" si="37" ref="C67:I67">+SUM(C65:C66)</f>
        <v>1708</v>
      </c>
      <c r="D67" s="64">
        <f t="shared" si="37"/>
        <v>31378.879999999997</v>
      </c>
      <c r="E67" s="64">
        <f t="shared" si="37"/>
        <v>897.1940000000001</v>
      </c>
      <c r="F67" s="64">
        <f t="shared" si="37"/>
        <v>788</v>
      </c>
      <c r="G67" s="64">
        <f t="shared" si="37"/>
        <v>528</v>
      </c>
      <c r="H67" s="65">
        <f t="shared" si="37"/>
        <v>1799.9259999999958</v>
      </c>
      <c r="I67" s="66">
        <f t="shared" si="37"/>
        <v>37099.99999999999</v>
      </c>
    </row>
    <row r="68" spans="2:9" ht="22.5" customHeight="1">
      <c r="B68" s="54" t="s">
        <v>12</v>
      </c>
      <c r="C68" s="54">
        <f aca="true" t="shared" si="38" ref="C68:H68">+C85</f>
        <v>734</v>
      </c>
      <c r="D68" s="55">
        <f t="shared" si="38"/>
        <v>22718.86</v>
      </c>
      <c r="E68" s="55">
        <f t="shared" si="38"/>
        <v>298.028</v>
      </c>
      <c r="F68" s="55">
        <f t="shared" si="38"/>
        <v>526</v>
      </c>
      <c r="G68" s="55">
        <f t="shared" si="38"/>
        <v>276</v>
      </c>
      <c r="H68" s="56">
        <f t="shared" si="38"/>
        <v>2125.112000000001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560</v>
      </c>
      <c r="D69" s="46">
        <f t="shared" si="39"/>
        <v>8201.09</v>
      </c>
      <c r="E69" s="46">
        <f t="shared" si="39"/>
        <v>91.538</v>
      </c>
      <c r="F69" s="46">
        <f t="shared" si="39"/>
        <v>267</v>
      </c>
      <c r="G69" s="46">
        <f t="shared" si="39"/>
        <v>98</v>
      </c>
      <c r="H69" s="47">
        <f t="shared" si="39"/>
        <v>1086.3719999999994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1294</v>
      </c>
      <c r="D70" s="64">
        <f t="shared" si="40"/>
        <v>30919.95</v>
      </c>
      <c r="E70" s="64">
        <f t="shared" si="40"/>
        <v>389.56600000000003</v>
      </c>
      <c r="F70" s="64">
        <f t="shared" si="40"/>
        <v>793</v>
      </c>
      <c r="G70" s="64">
        <f t="shared" si="40"/>
        <v>374</v>
      </c>
      <c r="H70" s="65">
        <f t="shared" si="40"/>
        <v>3211.4840000000004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109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30375</v>
      </c>
      <c r="D76" s="71">
        <f t="shared" si="41"/>
        <v>593072.77</v>
      </c>
      <c r="E76" s="71">
        <f t="shared" si="41"/>
        <v>16414.63489</v>
      </c>
      <c r="F76" s="71">
        <f t="shared" si="41"/>
        <v>15170</v>
      </c>
      <c r="G76" s="71">
        <f t="shared" si="41"/>
        <v>10883</v>
      </c>
      <c r="H76" s="72">
        <f t="shared" si="41"/>
        <v>44550.59510999998</v>
      </c>
      <c r="I76" s="40">
        <f aca="true" t="shared" si="42" ref="I76:I137">+SUM(C76:H76)</f>
        <v>710466</v>
      </c>
    </row>
    <row r="77" spans="2:9" ht="22.5" customHeight="1">
      <c r="B77" s="73" t="s">
        <v>4</v>
      </c>
      <c r="C77" s="74">
        <v>1266</v>
      </c>
      <c r="D77" s="75">
        <v>5381.39</v>
      </c>
      <c r="E77" s="75">
        <v>378.55575999999996</v>
      </c>
      <c r="F77" s="75">
        <v>1308</v>
      </c>
      <c r="G77" s="75">
        <v>2859</v>
      </c>
      <c r="H77" s="76">
        <v>3302.0542399999995</v>
      </c>
      <c r="I77" s="77">
        <f t="shared" si="42"/>
        <v>14495</v>
      </c>
    </row>
    <row r="78" spans="2:9" ht="22.5" customHeight="1">
      <c r="B78" s="73" t="s">
        <v>5</v>
      </c>
      <c r="C78" s="74">
        <v>727</v>
      </c>
      <c r="D78" s="75">
        <v>21638.12</v>
      </c>
      <c r="E78" s="75">
        <v>279.148</v>
      </c>
      <c r="F78" s="75">
        <v>272</v>
      </c>
      <c r="G78" s="75">
        <v>304</v>
      </c>
      <c r="H78" s="76">
        <v>1600.732</v>
      </c>
      <c r="I78" s="77">
        <f t="shared" si="42"/>
        <v>24821</v>
      </c>
    </row>
    <row r="79" spans="2:9" ht="22.5" customHeight="1">
      <c r="B79" s="73" t="s">
        <v>6</v>
      </c>
      <c r="C79" s="74">
        <v>1124</v>
      </c>
      <c r="D79" s="75">
        <v>27778.19</v>
      </c>
      <c r="E79" s="75">
        <v>694.2526499999999</v>
      </c>
      <c r="F79" s="75">
        <v>485</v>
      </c>
      <c r="G79" s="75">
        <v>350</v>
      </c>
      <c r="H79" s="76">
        <v>1302.5573500000028</v>
      </c>
      <c r="I79" s="77">
        <f t="shared" si="42"/>
        <v>31734</v>
      </c>
    </row>
    <row r="80" spans="2:9" ht="22.5" customHeight="1">
      <c r="B80" s="73" t="s">
        <v>7</v>
      </c>
      <c r="C80" s="74">
        <v>2769</v>
      </c>
      <c r="D80" s="75">
        <v>6032.41</v>
      </c>
      <c r="E80" s="75">
        <v>559.8611000000001</v>
      </c>
      <c r="F80" s="75">
        <v>715</v>
      </c>
      <c r="G80" s="75">
        <v>822</v>
      </c>
      <c r="H80" s="76">
        <v>1636.7289</v>
      </c>
      <c r="I80" s="77">
        <f t="shared" si="42"/>
        <v>12535</v>
      </c>
    </row>
    <row r="81" spans="2:9" ht="22.5" customHeight="1">
      <c r="B81" s="73" t="s">
        <v>8</v>
      </c>
      <c r="C81" s="74">
        <v>1604</v>
      </c>
      <c r="D81" s="75">
        <v>5113.3</v>
      </c>
      <c r="E81" s="75">
        <v>294.743</v>
      </c>
      <c r="F81" s="75">
        <v>434</v>
      </c>
      <c r="G81" s="75">
        <v>436</v>
      </c>
      <c r="H81" s="76">
        <v>1276.9569999999994</v>
      </c>
      <c r="I81" s="77">
        <f t="shared" si="42"/>
        <v>9159</v>
      </c>
    </row>
    <row r="82" spans="2:9" ht="22.5" customHeight="1">
      <c r="B82" s="73" t="s">
        <v>9</v>
      </c>
      <c r="C82" s="74">
        <v>919</v>
      </c>
      <c r="D82" s="75">
        <v>9983.73</v>
      </c>
      <c r="E82" s="75">
        <v>164.51162</v>
      </c>
      <c r="F82" s="75">
        <v>375</v>
      </c>
      <c r="G82" s="75">
        <v>408</v>
      </c>
      <c r="H82" s="76">
        <v>1695.7583800000011</v>
      </c>
      <c r="I82" s="77">
        <f t="shared" si="42"/>
        <v>13546</v>
      </c>
    </row>
    <row r="83" spans="2:9" ht="22.5" customHeight="1">
      <c r="B83" s="73" t="s">
        <v>10</v>
      </c>
      <c r="C83" s="74">
        <v>1875</v>
      </c>
      <c r="D83" s="75">
        <v>31066.8</v>
      </c>
      <c r="E83" s="75">
        <v>1297.48954</v>
      </c>
      <c r="F83" s="75">
        <v>780</v>
      </c>
      <c r="G83" s="75">
        <v>548</v>
      </c>
      <c r="H83" s="76">
        <v>2882.710459999995</v>
      </c>
      <c r="I83" s="77">
        <f t="shared" si="42"/>
        <v>38450</v>
      </c>
    </row>
    <row r="84" spans="2:9" ht="22.5" customHeight="1">
      <c r="B84" s="73" t="s">
        <v>11</v>
      </c>
      <c r="C84" s="74">
        <v>1335</v>
      </c>
      <c r="D84" s="75">
        <v>23912.98</v>
      </c>
      <c r="E84" s="75">
        <v>750.498</v>
      </c>
      <c r="F84" s="75">
        <v>599</v>
      </c>
      <c r="G84" s="75">
        <v>473</v>
      </c>
      <c r="H84" s="76">
        <v>1494.5219999999972</v>
      </c>
      <c r="I84" s="77">
        <f t="shared" si="42"/>
        <v>28564.999999999996</v>
      </c>
    </row>
    <row r="85" spans="2:9" ht="22.5" customHeight="1">
      <c r="B85" s="78" t="s">
        <v>12</v>
      </c>
      <c r="C85" s="79">
        <v>734</v>
      </c>
      <c r="D85" s="80">
        <v>22718.86</v>
      </c>
      <c r="E85" s="80">
        <v>298.028</v>
      </c>
      <c r="F85" s="80">
        <v>526</v>
      </c>
      <c r="G85" s="75">
        <v>276</v>
      </c>
      <c r="H85" s="81">
        <v>2125.112000000001</v>
      </c>
      <c r="I85" s="82">
        <f t="shared" si="42"/>
        <v>26678</v>
      </c>
    </row>
    <row r="86" spans="2:9" ht="22.5" customHeight="1">
      <c r="B86" s="78" t="s">
        <v>13</v>
      </c>
      <c r="C86" s="79">
        <v>12353</v>
      </c>
      <c r="D86" s="80">
        <v>153625.78</v>
      </c>
      <c r="E86" s="80">
        <v>4717.08767</v>
      </c>
      <c r="F86" s="80">
        <v>5494</v>
      </c>
      <c r="G86" s="83">
        <v>6476</v>
      </c>
      <c r="H86" s="81">
        <v>17317.132329999993</v>
      </c>
      <c r="I86" s="82">
        <f t="shared" si="42"/>
        <v>199983</v>
      </c>
    </row>
    <row r="87" spans="2:9" ht="22.5" customHeight="1">
      <c r="B87" s="73" t="s">
        <v>14</v>
      </c>
      <c r="C87" s="74">
        <v>206</v>
      </c>
      <c r="D87" s="75">
        <v>6323.15</v>
      </c>
      <c r="E87" s="75">
        <v>128</v>
      </c>
      <c r="F87" s="75">
        <v>144</v>
      </c>
      <c r="G87" s="75">
        <v>70</v>
      </c>
      <c r="H87" s="76">
        <v>537.85</v>
      </c>
      <c r="I87" s="77">
        <f t="shared" si="42"/>
        <v>7409</v>
      </c>
    </row>
    <row r="88" spans="2:9" ht="22.5" customHeight="1">
      <c r="B88" s="73" t="s">
        <v>15</v>
      </c>
      <c r="C88" s="74">
        <v>178</v>
      </c>
      <c r="D88" s="75">
        <v>2190.87</v>
      </c>
      <c r="E88" s="75">
        <v>51</v>
      </c>
      <c r="F88" s="75">
        <v>74</v>
      </c>
      <c r="G88" s="75">
        <v>76</v>
      </c>
      <c r="H88" s="76">
        <v>262.13</v>
      </c>
      <c r="I88" s="77">
        <f t="shared" si="42"/>
        <v>2832</v>
      </c>
    </row>
    <row r="89" spans="2:9" ht="22.5" customHeight="1">
      <c r="B89" s="73" t="s">
        <v>16</v>
      </c>
      <c r="C89" s="74">
        <v>138</v>
      </c>
      <c r="D89" s="75">
        <v>310.5</v>
      </c>
      <c r="E89" s="75">
        <v>52.695910000000005</v>
      </c>
      <c r="F89" s="75">
        <v>41</v>
      </c>
      <c r="G89" s="75">
        <v>61</v>
      </c>
      <c r="H89" s="76">
        <v>52.804089999999974</v>
      </c>
      <c r="I89" s="77">
        <f t="shared" si="42"/>
        <v>656</v>
      </c>
    </row>
    <row r="90" spans="2:9" ht="22.5" customHeight="1">
      <c r="B90" s="73" t="s">
        <v>17</v>
      </c>
      <c r="C90" s="74">
        <v>304</v>
      </c>
      <c r="D90" s="75">
        <v>4188.67</v>
      </c>
      <c r="E90" s="75">
        <v>183.92831</v>
      </c>
      <c r="F90" s="75">
        <v>108</v>
      </c>
      <c r="G90" s="75">
        <v>54</v>
      </c>
      <c r="H90" s="76">
        <v>464.4016899999997</v>
      </c>
      <c r="I90" s="77">
        <f t="shared" si="42"/>
        <v>5303</v>
      </c>
    </row>
    <row r="91" spans="2:9" ht="22.5" customHeight="1">
      <c r="B91" s="73" t="s">
        <v>18</v>
      </c>
      <c r="C91" s="74">
        <v>226</v>
      </c>
      <c r="D91" s="75">
        <v>18576.43</v>
      </c>
      <c r="E91" s="75">
        <v>486</v>
      </c>
      <c r="F91" s="75">
        <v>279</v>
      </c>
      <c r="G91" s="75">
        <v>36</v>
      </c>
      <c r="H91" s="76">
        <v>14.569999999999709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15813.72</v>
      </c>
      <c r="E92" s="75">
        <v>407</v>
      </c>
      <c r="F92" s="75">
        <v>217</v>
      </c>
      <c r="G92" s="75">
        <v>29</v>
      </c>
      <c r="H92" s="76">
        <v>19.279999999998836</v>
      </c>
      <c r="I92" s="77">
        <f t="shared" si="42"/>
        <v>16552</v>
      </c>
    </row>
    <row r="93" spans="2:9" ht="22.5" customHeight="1">
      <c r="B93" s="78" t="s">
        <v>20</v>
      </c>
      <c r="C93" s="79">
        <v>327</v>
      </c>
      <c r="D93" s="80">
        <v>2810.5</v>
      </c>
      <c r="E93" s="80">
        <v>84.43814</v>
      </c>
      <c r="F93" s="80">
        <v>112</v>
      </c>
      <c r="G93" s="75">
        <v>78</v>
      </c>
      <c r="H93" s="81">
        <v>551.0618599999998</v>
      </c>
      <c r="I93" s="82">
        <f t="shared" si="42"/>
        <v>3963</v>
      </c>
    </row>
    <row r="94" spans="2:9" ht="22.5" customHeight="1">
      <c r="B94" s="78" t="s">
        <v>21</v>
      </c>
      <c r="C94" s="79">
        <v>1445</v>
      </c>
      <c r="D94" s="80">
        <v>50213.84</v>
      </c>
      <c r="E94" s="80">
        <v>1393.0623600000001</v>
      </c>
      <c r="F94" s="80">
        <v>975</v>
      </c>
      <c r="G94" s="83">
        <v>404</v>
      </c>
      <c r="H94" s="81">
        <v>1902.0976399999986</v>
      </c>
      <c r="I94" s="82">
        <f t="shared" si="42"/>
        <v>56333</v>
      </c>
    </row>
    <row r="95" spans="2:9" ht="22.5" customHeight="1">
      <c r="B95" s="73" t="s">
        <v>22</v>
      </c>
      <c r="C95" s="74">
        <v>31</v>
      </c>
      <c r="D95" s="75">
        <v>0.72</v>
      </c>
      <c r="E95" s="75">
        <v>7</v>
      </c>
      <c r="F95" s="75">
        <v>24</v>
      </c>
      <c r="G95" s="75">
        <v>57</v>
      </c>
      <c r="H95" s="76">
        <v>44.28</v>
      </c>
      <c r="I95" s="77">
        <f t="shared" si="42"/>
        <v>164</v>
      </c>
    </row>
    <row r="96" spans="2:9" ht="22.5" customHeight="1">
      <c r="B96" s="73" t="s">
        <v>23</v>
      </c>
      <c r="C96" s="74">
        <v>778</v>
      </c>
      <c r="D96" s="75">
        <v>3931.36</v>
      </c>
      <c r="E96" s="75">
        <v>114.64071</v>
      </c>
      <c r="F96" s="75">
        <v>153</v>
      </c>
      <c r="G96" s="75">
        <v>137</v>
      </c>
      <c r="H96" s="76">
        <v>774.9992899999997</v>
      </c>
      <c r="I96" s="77">
        <f t="shared" si="42"/>
        <v>5889</v>
      </c>
    </row>
    <row r="97" spans="2:9" ht="22.5" customHeight="1">
      <c r="B97" s="73" t="s">
        <v>24</v>
      </c>
      <c r="C97" s="74">
        <v>1125</v>
      </c>
      <c r="D97" s="75">
        <v>8251.28</v>
      </c>
      <c r="E97" s="75">
        <v>406.64318000000003</v>
      </c>
      <c r="F97" s="75">
        <v>341</v>
      </c>
      <c r="G97" s="75">
        <v>348</v>
      </c>
      <c r="H97" s="76">
        <v>1174.0768199999984</v>
      </c>
      <c r="I97" s="77">
        <f t="shared" si="42"/>
        <v>11646</v>
      </c>
    </row>
    <row r="98" spans="2:9" ht="22.5" customHeight="1">
      <c r="B98" s="73" t="s">
        <v>25</v>
      </c>
      <c r="C98" s="74">
        <v>841</v>
      </c>
      <c r="D98" s="75">
        <v>434.35</v>
      </c>
      <c r="E98" s="75">
        <v>359.20928000000004</v>
      </c>
      <c r="F98" s="75">
        <v>165</v>
      </c>
      <c r="G98" s="75">
        <v>245</v>
      </c>
      <c r="H98" s="76">
        <v>245.44072000000006</v>
      </c>
      <c r="I98" s="77">
        <f t="shared" si="42"/>
        <v>2290</v>
      </c>
    </row>
    <row r="99" spans="2:9" ht="22.5" customHeight="1">
      <c r="B99" s="73" t="s">
        <v>26</v>
      </c>
      <c r="C99" s="74">
        <v>276</v>
      </c>
      <c r="D99" s="75">
        <v>2821.73</v>
      </c>
      <c r="E99" s="75">
        <v>33</v>
      </c>
      <c r="F99" s="75">
        <v>108</v>
      </c>
      <c r="G99" s="75">
        <v>89</v>
      </c>
      <c r="H99" s="76">
        <v>576.27</v>
      </c>
      <c r="I99" s="77">
        <f t="shared" si="42"/>
        <v>3904</v>
      </c>
    </row>
    <row r="100" spans="2:9" ht="22.5" customHeight="1">
      <c r="B100" s="73" t="s">
        <v>27</v>
      </c>
      <c r="C100" s="74">
        <v>435</v>
      </c>
      <c r="D100" s="75">
        <v>11210.78</v>
      </c>
      <c r="E100" s="75">
        <v>235</v>
      </c>
      <c r="F100" s="75">
        <v>227</v>
      </c>
      <c r="G100" s="75">
        <v>113</v>
      </c>
      <c r="H100" s="76">
        <v>816.2199999999993</v>
      </c>
      <c r="I100" s="77">
        <f t="shared" si="42"/>
        <v>13037</v>
      </c>
    </row>
    <row r="101" spans="2:9" ht="22.5" customHeight="1">
      <c r="B101" s="73" t="s">
        <v>28</v>
      </c>
      <c r="C101" s="74">
        <v>144</v>
      </c>
      <c r="D101" s="75">
        <v>6.23</v>
      </c>
      <c r="E101" s="75">
        <v>63.86157</v>
      </c>
      <c r="F101" s="75">
        <v>39</v>
      </c>
      <c r="G101" s="75">
        <v>42</v>
      </c>
      <c r="H101" s="76">
        <v>129.90843</v>
      </c>
      <c r="I101" s="77">
        <f t="shared" si="42"/>
        <v>425</v>
      </c>
    </row>
    <row r="102" spans="2:9" ht="22.5" customHeight="1">
      <c r="B102" s="78" t="s">
        <v>29</v>
      </c>
      <c r="C102" s="79">
        <v>265</v>
      </c>
      <c r="D102" s="80">
        <v>27676.63</v>
      </c>
      <c r="E102" s="80">
        <v>453</v>
      </c>
      <c r="F102" s="80">
        <v>355</v>
      </c>
      <c r="G102" s="75">
        <v>62</v>
      </c>
      <c r="H102" s="81">
        <v>300.3700000000026</v>
      </c>
      <c r="I102" s="82">
        <f t="shared" si="42"/>
        <v>29112.000000000004</v>
      </c>
    </row>
    <row r="103" spans="2:9" ht="22.5" customHeight="1">
      <c r="B103" s="78" t="s">
        <v>30</v>
      </c>
      <c r="C103" s="79">
        <v>3895</v>
      </c>
      <c r="D103" s="80">
        <v>54333.08</v>
      </c>
      <c r="E103" s="80">
        <v>1672.3547400000002</v>
      </c>
      <c r="F103" s="80">
        <v>1412</v>
      </c>
      <c r="G103" s="83">
        <v>1093</v>
      </c>
      <c r="H103" s="81">
        <v>4061.5652600000003</v>
      </c>
      <c r="I103" s="82">
        <f t="shared" si="42"/>
        <v>66467</v>
      </c>
    </row>
    <row r="104" spans="2:9" ht="22.5" customHeight="1">
      <c r="B104" s="73" t="s">
        <v>31</v>
      </c>
      <c r="C104" s="74">
        <v>325</v>
      </c>
      <c r="D104" s="75">
        <v>11911.87</v>
      </c>
      <c r="E104" s="75">
        <v>208</v>
      </c>
      <c r="F104" s="75">
        <v>208</v>
      </c>
      <c r="G104" s="75">
        <v>88</v>
      </c>
      <c r="H104" s="76">
        <v>680.130000000001</v>
      </c>
      <c r="I104" s="77">
        <f t="shared" si="42"/>
        <v>13421.000000000002</v>
      </c>
    </row>
    <row r="105" spans="2:9" ht="22.5" customHeight="1">
      <c r="B105" s="78" t="s">
        <v>32</v>
      </c>
      <c r="C105" s="79">
        <v>392</v>
      </c>
      <c r="D105" s="80">
        <v>27656.76</v>
      </c>
      <c r="E105" s="80">
        <v>471</v>
      </c>
      <c r="F105" s="80">
        <v>566</v>
      </c>
      <c r="G105" s="75">
        <v>126</v>
      </c>
      <c r="H105" s="81">
        <v>2282.24</v>
      </c>
      <c r="I105" s="82">
        <f t="shared" si="42"/>
        <v>31494</v>
      </c>
    </row>
    <row r="106" spans="2:9" ht="22.5" customHeight="1">
      <c r="B106" s="78" t="s">
        <v>33</v>
      </c>
      <c r="C106" s="79">
        <v>717</v>
      </c>
      <c r="D106" s="80">
        <v>39568.63</v>
      </c>
      <c r="E106" s="80">
        <v>679</v>
      </c>
      <c r="F106" s="80">
        <v>774</v>
      </c>
      <c r="G106" s="83">
        <v>214</v>
      </c>
      <c r="H106" s="81">
        <v>2962.37</v>
      </c>
      <c r="I106" s="82">
        <f t="shared" si="42"/>
        <v>44915</v>
      </c>
    </row>
    <row r="107" spans="2:9" ht="22.5" customHeight="1">
      <c r="B107" s="73" t="s">
        <v>34</v>
      </c>
      <c r="C107" s="74">
        <v>185</v>
      </c>
      <c r="D107" s="75">
        <v>5211.3</v>
      </c>
      <c r="E107" s="75">
        <v>143</v>
      </c>
      <c r="F107" s="75">
        <v>129</v>
      </c>
      <c r="G107" s="75">
        <v>21</v>
      </c>
      <c r="H107" s="76">
        <v>316.7</v>
      </c>
      <c r="I107" s="77">
        <f t="shared" si="42"/>
        <v>6006</v>
      </c>
    </row>
    <row r="108" spans="2:9" ht="22.5" customHeight="1">
      <c r="B108" s="73" t="s">
        <v>35</v>
      </c>
      <c r="C108" s="74">
        <v>175</v>
      </c>
      <c r="D108" s="75">
        <v>5383.74</v>
      </c>
      <c r="E108" s="75">
        <v>57</v>
      </c>
      <c r="F108" s="75">
        <v>125</v>
      </c>
      <c r="G108" s="75">
        <v>16</v>
      </c>
      <c r="H108" s="76">
        <v>165.2599999999993</v>
      </c>
      <c r="I108" s="77">
        <f t="shared" si="42"/>
        <v>5921.999999999999</v>
      </c>
    </row>
    <row r="109" spans="2:9" ht="22.5" customHeight="1">
      <c r="B109" s="73" t="s">
        <v>36</v>
      </c>
      <c r="C109" s="74">
        <v>533</v>
      </c>
      <c r="D109" s="75">
        <v>18127.82</v>
      </c>
      <c r="E109" s="75">
        <v>787</v>
      </c>
      <c r="F109" s="75">
        <v>335</v>
      </c>
      <c r="G109" s="75">
        <v>99</v>
      </c>
      <c r="H109" s="76">
        <v>1329.18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8810.4</v>
      </c>
      <c r="E110" s="75">
        <v>177</v>
      </c>
      <c r="F110" s="75">
        <v>123</v>
      </c>
      <c r="G110" s="75">
        <v>13</v>
      </c>
      <c r="H110" s="76">
        <v>346.6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19995.04</v>
      </c>
      <c r="E111" s="80">
        <v>417</v>
      </c>
      <c r="F111" s="80">
        <v>305</v>
      </c>
      <c r="G111" s="75">
        <v>24</v>
      </c>
      <c r="H111" s="81">
        <v>114.95999999999913</v>
      </c>
      <c r="I111" s="82">
        <f t="shared" si="42"/>
        <v>20870</v>
      </c>
    </row>
    <row r="112" spans="2:9" ht="22.5" customHeight="1">
      <c r="B112" s="78" t="s">
        <v>39</v>
      </c>
      <c r="C112" s="79">
        <v>965</v>
      </c>
      <c r="D112" s="80">
        <v>57528.3</v>
      </c>
      <c r="E112" s="80">
        <v>1581</v>
      </c>
      <c r="F112" s="80">
        <v>1017</v>
      </c>
      <c r="G112" s="83">
        <v>173</v>
      </c>
      <c r="H112" s="81">
        <v>2272.7</v>
      </c>
      <c r="I112" s="82">
        <f t="shared" si="42"/>
        <v>63537</v>
      </c>
    </row>
    <row r="113" spans="2:9" ht="22.5" customHeight="1">
      <c r="B113" s="73" t="s">
        <v>40</v>
      </c>
      <c r="C113" s="74">
        <v>522</v>
      </c>
      <c r="D113" s="75">
        <v>7615.78</v>
      </c>
      <c r="E113" s="75">
        <v>299.481</v>
      </c>
      <c r="F113" s="75">
        <v>250</v>
      </c>
      <c r="G113" s="75">
        <v>310</v>
      </c>
      <c r="H113" s="76">
        <v>1060.7389999999996</v>
      </c>
      <c r="I113" s="77">
        <f t="shared" si="42"/>
        <v>10058</v>
      </c>
    </row>
    <row r="114" spans="2:9" ht="22.5" customHeight="1">
      <c r="B114" s="73" t="s">
        <v>41</v>
      </c>
      <c r="C114" s="74">
        <v>171</v>
      </c>
      <c r="D114" s="75">
        <v>13398.69</v>
      </c>
      <c r="E114" s="75">
        <v>92</v>
      </c>
      <c r="F114" s="75">
        <v>202</v>
      </c>
      <c r="G114" s="75">
        <v>44</v>
      </c>
      <c r="H114" s="76">
        <v>360.3099999999995</v>
      </c>
      <c r="I114" s="77">
        <f t="shared" si="42"/>
        <v>14268</v>
      </c>
    </row>
    <row r="115" spans="2:9" ht="22.5" customHeight="1">
      <c r="B115" s="73" t="s">
        <v>42</v>
      </c>
      <c r="C115" s="74">
        <v>1154</v>
      </c>
      <c r="D115" s="75">
        <v>1639.05</v>
      </c>
      <c r="E115" s="75">
        <v>584.3322000000001</v>
      </c>
      <c r="F115" s="75">
        <v>248</v>
      </c>
      <c r="G115" s="75">
        <v>290</v>
      </c>
      <c r="H115" s="76">
        <v>578.6178</v>
      </c>
      <c r="I115" s="77">
        <f t="shared" si="42"/>
        <v>4494</v>
      </c>
    </row>
    <row r="116" spans="2:9" ht="22.5" customHeight="1">
      <c r="B116" s="73" t="s">
        <v>43</v>
      </c>
      <c r="C116" s="74">
        <v>200</v>
      </c>
      <c r="D116" s="75">
        <v>6897.23</v>
      </c>
      <c r="E116" s="75">
        <v>232</v>
      </c>
      <c r="F116" s="75">
        <v>222</v>
      </c>
      <c r="G116" s="75">
        <v>54</v>
      </c>
      <c r="H116" s="76">
        <v>806.77</v>
      </c>
      <c r="I116" s="77">
        <f t="shared" si="42"/>
        <v>8412</v>
      </c>
    </row>
    <row r="117" spans="2:9" ht="22.5" customHeight="1">
      <c r="B117" s="78" t="s">
        <v>44</v>
      </c>
      <c r="C117" s="79">
        <v>279</v>
      </c>
      <c r="D117" s="80">
        <v>14481.25</v>
      </c>
      <c r="E117" s="80">
        <v>84</v>
      </c>
      <c r="F117" s="80">
        <v>219</v>
      </c>
      <c r="G117" s="75">
        <v>64</v>
      </c>
      <c r="H117" s="81">
        <v>1015.75</v>
      </c>
      <c r="I117" s="82">
        <f t="shared" si="42"/>
        <v>16143</v>
      </c>
    </row>
    <row r="118" spans="2:9" ht="22.5" customHeight="1">
      <c r="B118" s="78" t="s">
        <v>45</v>
      </c>
      <c r="C118" s="79">
        <v>2326</v>
      </c>
      <c r="D118" s="80">
        <v>44032</v>
      </c>
      <c r="E118" s="80">
        <v>1291.8132</v>
      </c>
      <c r="F118" s="80">
        <v>1141</v>
      </c>
      <c r="G118" s="83">
        <v>762</v>
      </c>
      <c r="H118" s="81">
        <v>3822.1867999999986</v>
      </c>
      <c r="I118" s="82">
        <f t="shared" si="42"/>
        <v>53374.99999999999</v>
      </c>
    </row>
    <row r="119" spans="2:9" ht="22.5" customHeight="1">
      <c r="B119" s="73" t="s">
        <v>46</v>
      </c>
      <c r="C119" s="74">
        <v>295</v>
      </c>
      <c r="D119" s="75">
        <v>8190.62</v>
      </c>
      <c r="E119" s="75">
        <v>43.18344</v>
      </c>
      <c r="F119" s="75">
        <v>202</v>
      </c>
      <c r="G119" s="75">
        <v>84</v>
      </c>
      <c r="H119" s="76">
        <v>463.1965600000003</v>
      </c>
      <c r="I119" s="77">
        <f t="shared" si="42"/>
        <v>9278</v>
      </c>
    </row>
    <row r="120" spans="2:9" ht="22.5" customHeight="1">
      <c r="B120" s="73" t="s">
        <v>47</v>
      </c>
      <c r="C120" s="74">
        <v>973</v>
      </c>
      <c r="D120" s="75">
        <v>7181.7</v>
      </c>
      <c r="E120" s="75">
        <v>174.83781000000002</v>
      </c>
      <c r="F120" s="75">
        <v>296</v>
      </c>
      <c r="G120" s="75">
        <v>246</v>
      </c>
      <c r="H120" s="76">
        <v>1249.4621900000002</v>
      </c>
      <c r="I120" s="77">
        <f t="shared" si="42"/>
        <v>10121</v>
      </c>
    </row>
    <row r="121" spans="2:9" ht="22.5" customHeight="1">
      <c r="B121" s="73" t="s">
        <v>48</v>
      </c>
      <c r="C121" s="74">
        <v>411</v>
      </c>
      <c r="D121" s="75">
        <v>9360.99</v>
      </c>
      <c r="E121" s="75">
        <v>342</v>
      </c>
      <c r="F121" s="75">
        <v>235</v>
      </c>
      <c r="G121" s="75">
        <v>118</v>
      </c>
      <c r="H121" s="76">
        <v>691.01</v>
      </c>
      <c r="I121" s="77">
        <f t="shared" si="42"/>
        <v>11158</v>
      </c>
    </row>
    <row r="122" spans="2:9" ht="22.5" customHeight="1">
      <c r="B122" s="73" t="s">
        <v>49</v>
      </c>
      <c r="C122" s="74">
        <v>2202</v>
      </c>
      <c r="D122" s="75">
        <v>22871.48</v>
      </c>
      <c r="E122" s="75">
        <v>731.786</v>
      </c>
      <c r="F122" s="75">
        <v>552</v>
      </c>
      <c r="G122" s="75">
        <v>299</v>
      </c>
      <c r="H122" s="76">
        <v>1151.7339999999967</v>
      </c>
      <c r="I122" s="77">
        <f t="shared" si="42"/>
        <v>27807.999999999996</v>
      </c>
    </row>
    <row r="123" spans="2:9" ht="22.5" customHeight="1">
      <c r="B123" s="73" t="s">
        <v>50</v>
      </c>
      <c r="C123" s="74">
        <v>528</v>
      </c>
      <c r="D123" s="75">
        <v>21268.52</v>
      </c>
      <c r="E123" s="75">
        <v>388</v>
      </c>
      <c r="F123" s="75">
        <v>429</v>
      </c>
      <c r="G123" s="75">
        <v>106</v>
      </c>
      <c r="H123" s="76">
        <v>931.48</v>
      </c>
      <c r="I123" s="77">
        <f t="shared" si="42"/>
        <v>23651</v>
      </c>
    </row>
    <row r="124" spans="2:9" ht="22.5" customHeight="1">
      <c r="B124" s="73" t="s">
        <v>51</v>
      </c>
      <c r="C124" s="74">
        <v>274</v>
      </c>
      <c r="D124" s="75">
        <v>9139.11</v>
      </c>
      <c r="E124" s="75">
        <v>190</v>
      </c>
      <c r="F124" s="75">
        <v>159</v>
      </c>
      <c r="G124" s="75">
        <v>37</v>
      </c>
      <c r="H124" s="76">
        <v>241.88999999999942</v>
      </c>
      <c r="I124" s="77">
        <f t="shared" si="42"/>
        <v>10041</v>
      </c>
    </row>
    <row r="125" spans="2:9" ht="22.5" customHeight="1">
      <c r="B125" s="73" t="s">
        <v>52</v>
      </c>
      <c r="C125" s="74">
        <v>242</v>
      </c>
      <c r="D125" s="75">
        <v>11974.16</v>
      </c>
      <c r="E125" s="75">
        <v>108</v>
      </c>
      <c r="F125" s="75">
        <v>280</v>
      </c>
      <c r="G125" s="75">
        <v>43</v>
      </c>
      <c r="H125" s="76">
        <v>499.84</v>
      </c>
      <c r="I125" s="77">
        <f t="shared" si="42"/>
        <v>13147</v>
      </c>
    </row>
    <row r="126" spans="2:9" ht="22.5" customHeight="1">
      <c r="B126" s="73" t="s">
        <v>53</v>
      </c>
      <c r="C126" s="74">
        <v>262</v>
      </c>
      <c r="D126" s="75">
        <v>5654.47</v>
      </c>
      <c r="E126" s="75">
        <v>55</v>
      </c>
      <c r="F126" s="75">
        <v>147</v>
      </c>
      <c r="G126" s="75">
        <v>61</v>
      </c>
      <c r="H126" s="76">
        <v>495.53</v>
      </c>
      <c r="I126" s="77">
        <f t="shared" si="42"/>
        <v>6675</v>
      </c>
    </row>
    <row r="127" spans="2:9" ht="22.5" customHeight="1">
      <c r="B127" s="73" t="s">
        <v>54</v>
      </c>
      <c r="C127" s="74">
        <v>243</v>
      </c>
      <c r="D127" s="75">
        <v>9298.1</v>
      </c>
      <c r="E127" s="75">
        <v>185</v>
      </c>
      <c r="F127" s="75">
        <v>192</v>
      </c>
      <c r="G127" s="75">
        <v>38</v>
      </c>
      <c r="H127" s="76">
        <v>659.9</v>
      </c>
      <c r="I127" s="77">
        <f t="shared" si="42"/>
        <v>10616</v>
      </c>
    </row>
    <row r="128" spans="2:9" ht="22.5" customHeight="1">
      <c r="B128" s="78" t="s">
        <v>55</v>
      </c>
      <c r="C128" s="79">
        <v>333</v>
      </c>
      <c r="D128" s="80">
        <v>2921.84</v>
      </c>
      <c r="E128" s="80">
        <v>274.85699999999997</v>
      </c>
      <c r="F128" s="80">
        <v>130</v>
      </c>
      <c r="G128" s="75">
        <v>105</v>
      </c>
      <c r="H128" s="81">
        <v>723.3029999999999</v>
      </c>
      <c r="I128" s="82">
        <f t="shared" si="42"/>
        <v>4488</v>
      </c>
    </row>
    <row r="129" spans="2:9" ht="22.5" customHeight="1">
      <c r="B129" s="78" t="s">
        <v>56</v>
      </c>
      <c r="C129" s="79">
        <v>5763</v>
      </c>
      <c r="D129" s="80">
        <v>107860.99</v>
      </c>
      <c r="E129" s="80">
        <v>2492.66425</v>
      </c>
      <c r="F129" s="80">
        <v>2622</v>
      </c>
      <c r="G129" s="83">
        <v>1137</v>
      </c>
      <c r="H129" s="81">
        <v>7107.345749999996</v>
      </c>
      <c r="I129" s="82">
        <f t="shared" si="42"/>
        <v>126983</v>
      </c>
    </row>
    <row r="130" spans="2:9" ht="22.5" customHeight="1">
      <c r="B130" s="73" t="s">
        <v>57</v>
      </c>
      <c r="C130" s="74">
        <v>207</v>
      </c>
      <c r="D130" s="75">
        <v>6252.52</v>
      </c>
      <c r="E130" s="75">
        <v>124.79505</v>
      </c>
      <c r="F130" s="75">
        <v>178</v>
      </c>
      <c r="G130" s="75">
        <v>65</v>
      </c>
      <c r="H130" s="76">
        <v>756.6849499999998</v>
      </c>
      <c r="I130" s="77">
        <f t="shared" si="42"/>
        <v>7584</v>
      </c>
    </row>
    <row r="131" spans="2:9" ht="22.5" customHeight="1">
      <c r="B131" s="73" t="s">
        <v>58</v>
      </c>
      <c r="C131" s="74">
        <v>283</v>
      </c>
      <c r="D131" s="75">
        <v>18226.8</v>
      </c>
      <c r="E131" s="75">
        <v>722.56</v>
      </c>
      <c r="F131" s="75">
        <v>290</v>
      </c>
      <c r="G131" s="75">
        <v>78</v>
      </c>
      <c r="H131" s="76">
        <v>331.6399999999958</v>
      </c>
      <c r="I131" s="77">
        <f t="shared" si="42"/>
        <v>19931.999999999996</v>
      </c>
    </row>
    <row r="132" spans="2:9" ht="22.5" customHeight="1">
      <c r="B132" s="73" t="s">
        <v>59</v>
      </c>
      <c r="C132" s="74">
        <v>723</v>
      </c>
      <c r="D132" s="75">
        <v>8491.94</v>
      </c>
      <c r="E132" s="75">
        <v>139.06362</v>
      </c>
      <c r="F132" s="75">
        <v>255</v>
      </c>
      <c r="G132" s="75">
        <v>163</v>
      </c>
      <c r="H132" s="76">
        <v>1479.9963799999987</v>
      </c>
      <c r="I132" s="77">
        <f t="shared" si="42"/>
        <v>11252</v>
      </c>
    </row>
    <row r="133" spans="2:9" ht="22.5" customHeight="1">
      <c r="B133" s="73" t="s">
        <v>60</v>
      </c>
      <c r="C133" s="74">
        <v>560</v>
      </c>
      <c r="D133" s="75">
        <v>8201.09</v>
      </c>
      <c r="E133" s="75">
        <v>91.538</v>
      </c>
      <c r="F133" s="75">
        <v>267</v>
      </c>
      <c r="G133" s="75">
        <v>98</v>
      </c>
      <c r="H133" s="76">
        <v>1086.3719999999994</v>
      </c>
      <c r="I133" s="77">
        <f t="shared" si="42"/>
        <v>10304</v>
      </c>
    </row>
    <row r="134" spans="2:9" ht="22.5" customHeight="1">
      <c r="B134" s="73" t="s">
        <v>61</v>
      </c>
      <c r="C134" s="74">
        <v>325</v>
      </c>
      <c r="D134" s="75">
        <v>14828.84</v>
      </c>
      <c r="E134" s="75">
        <v>503</v>
      </c>
      <c r="F134" s="75">
        <v>235</v>
      </c>
      <c r="G134" s="75">
        <v>71</v>
      </c>
      <c r="H134" s="76">
        <v>503.16</v>
      </c>
      <c r="I134" s="77">
        <f t="shared" si="42"/>
        <v>16466</v>
      </c>
    </row>
    <row r="135" spans="2:9" ht="22.5" customHeight="1">
      <c r="B135" s="73" t="s">
        <v>62</v>
      </c>
      <c r="C135" s="74">
        <v>440</v>
      </c>
      <c r="D135" s="75">
        <v>22443.06</v>
      </c>
      <c r="E135" s="75">
        <v>860</v>
      </c>
      <c r="F135" s="75">
        <v>321</v>
      </c>
      <c r="G135" s="75">
        <v>94</v>
      </c>
      <c r="H135" s="76">
        <v>641.9400000000023</v>
      </c>
      <c r="I135" s="77">
        <f t="shared" si="42"/>
        <v>24800.000000000004</v>
      </c>
    </row>
    <row r="136" spans="2:9" ht="22.5" customHeight="1">
      <c r="B136" s="78" t="s">
        <v>63</v>
      </c>
      <c r="C136" s="79">
        <v>373</v>
      </c>
      <c r="D136" s="80">
        <v>7465.9</v>
      </c>
      <c r="E136" s="80">
        <v>146.696</v>
      </c>
      <c r="F136" s="80">
        <v>189</v>
      </c>
      <c r="G136" s="75">
        <v>55</v>
      </c>
      <c r="H136" s="81">
        <v>305.40399999999863</v>
      </c>
      <c r="I136" s="82">
        <f t="shared" si="42"/>
        <v>8534.999999999998</v>
      </c>
    </row>
    <row r="137" spans="2:9" ht="22.5" customHeight="1" thickBot="1">
      <c r="B137" s="69" t="s">
        <v>64</v>
      </c>
      <c r="C137" s="70">
        <v>2911</v>
      </c>
      <c r="D137" s="71">
        <v>85910.15</v>
      </c>
      <c r="E137" s="71">
        <v>2587.6526699999995</v>
      </c>
      <c r="F137" s="71">
        <v>1735</v>
      </c>
      <c r="G137" s="84">
        <v>624</v>
      </c>
      <c r="H137" s="72">
        <v>5105.1973299999945</v>
      </c>
      <c r="I137" s="85">
        <f t="shared" si="42"/>
        <v>98872.99999999999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58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108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29976</v>
      </c>
      <c r="D6" s="38">
        <f t="shared" si="0"/>
        <v>593060.27</v>
      </c>
      <c r="E6" s="38">
        <f t="shared" si="0"/>
        <v>16561.25303</v>
      </c>
      <c r="F6" s="38">
        <f t="shared" si="0"/>
        <v>15344</v>
      </c>
      <c r="G6" s="38">
        <f t="shared" si="0"/>
        <v>11014</v>
      </c>
      <c r="H6" s="39">
        <f t="shared" si="0"/>
        <v>44514.47696999999</v>
      </c>
      <c r="I6" s="40">
        <f>+SUM(C6:H6)</f>
        <v>710470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727</v>
      </c>
      <c r="D7" s="42">
        <f t="shared" si="1"/>
        <v>21601.12</v>
      </c>
      <c r="E7" s="42">
        <f t="shared" si="1"/>
        <v>280.144</v>
      </c>
      <c r="F7" s="42">
        <f t="shared" si="1"/>
        <v>309</v>
      </c>
      <c r="G7" s="42">
        <f t="shared" si="1"/>
        <v>305</v>
      </c>
      <c r="H7" s="43">
        <f t="shared" si="1"/>
        <v>1598.7360000000008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6323.15</v>
      </c>
      <c r="E8" s="46">
        <f t="shared" si="2"/>
        <v>128</v>
      </c>
      <c r="F8" s="46">
        <f t="shared" si="2"/>
        <v>145</v>
      </c>
      <c r="G8" s="46">
        <f t="shared" si="2"/>
        <v>69</v>
      </c>
      <c r="H8" s="47">
        <f t="shared" si="2"/>
        <v>537.85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933</v>
      </c>
      <c r="D9" s="51">
        <f t="shared" si="3"/>
        <v>27924.269999999997</v>
      </c>
      <c r="E9" s="51">
        <f t="shared" si="3"/>
        <v>408.144</v>
      </c>
      <c r="F9" s="51">
        <f t="shared" si="3"/>
        <v>454</v>
      </c>
      <c r="G9" s="51">
        <f t="shared" si="3"/>
        <v>374</v>
      </c>
      <c r="H9" s="52">
        <f t="shared" si="3"/>
        <v>2136.5860000000007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177</v>
      </c>
      <c r="D10" s="55">
        <f t="shared" si="4"/>
        <v>2190.87</v>
      </c>
      <c r="E10" s="55">
        <f t="shared" si="4"/>
        <v>51</v>
      </c>
      <c r="F10" s="55">
        <f t="shared" si="4"/>
        <v>77</v>
      </c>
      <c r="G10" s="55">
        <f t="shared" si="4"/>
        <v>76</v>
      </c>
      <c r="H10" s="56">
        <f t="shared" si="4"/>
        <v>260.13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137</v>
      </c>
      <c r="D11" s="59">
        <f t="shared" si="4"/>
        <v>310.5</v>
      </c>
      <c r="E11" s="59">
        <f t="shared" si="4"/>
        <v>52.695910000000005</v>
      </c>
      <c r="F11" s="59">
        <f t="shared" si="4"/>
        <v>41</v>
      </c>
      <c r="G11" s="59">
        <f t="shared" si="4"/>
        <v>73</v>
      </c>
      <c r="H11" s="60">
        <f t="shared" si="4"/>
        <v>41.804089999999974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302</v>
      </c>
      <c r="D12" s="59">
        <f t="shared" si="4"/>
        <v>4188.67</v>
      </c>
      <c r="E12" s="59">
        <f t="shared" si="4"/>
        <v>185.03631</v>
      </c>
      <c r="F12" s="59">
        <f t="shared" si="4"/>
        <v>109</v>
      </c>
      <c r="G12" s="59">
        <f t="shared" si="4"/>
        <v>54</v>
      </c>
      <c r="H12" s="60">
        <f t="shared" si="4"/>
        <v>464.2936899999995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225</v>
      </c>
      <c r="D13" s="59">
        <f t="shared" si="4"/>
        <v>18575.43</v>
      </c>
      <c r="E13" s="59">
        <f t="shared" si="4"/>
        <v>486</v>
      </c>
      <c r="F13" s="59">
        <f t="shared" si="4"/>
        <v>282</v>
      </c>
      <c r="G13" s="59">
        <f t="shared" si="4"/>
        <v>36</v>
      </c>
      <c r="H13" s="60">
        <f t="shared" si="4"/>
        <v>13.569999999999709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15812.72</v>
      </c>
      <c r="E14" s="46">
        <f t="shared" si="4"/>
        <v>407</v>
      </c>
      <c r="F14" s="46">
        <f t="shared" si="4"/>
        <v>218</v>
      </c>
      <c r="G14" s="46">
        <f t="shared" si="4"/>
        <v>29</v>
      </c>
      <c r="H14" s="47">
        <f t="shared" si="4"/>
        <v>19.279999999998836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907</v>
      </c>
      <c r="D15" s="51">
        <f t="shared" si="5"/>
        <v>41078.19</v>
      </c>
      <c r="E15" s="51">
        <f t="shared" si="5"/>
        <v>1181.7322199999999</v>
      </c>
      <c r="F15" s="51">
        <f t="shared" si="5"/>
        <v>727</v>
      </c>
      <c r="G15" s="51">
        <f t="shared" si="5"/>
        <v>268</v>
      </c>
      <c r="H15" s="52">
        <f t="shared" si="5"/>
        <v>799.077779999998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1117</v>
      </c>
      <c r="D16" s="55">
        <f t="shared" si="6"/>
        <v>27778.39</v>
      </c>
      <c r="E16" s="55">
        <f t="shared" si="6"/>
        <v>694.2526499999999</v>
      </c>
      <c r="F16" s="55">
        <f t="shared" si="6"/>
        <v>489</v>
      </c>
      <c r="G16" s="55">
        <f t="shared" si="6"/>
        <v>353</v>
      </c>
      <c r="H16" s="56">
        <f t="shared" si="6"/>
        <v>1302.357350000002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324</v>
      </c>
      <c r="D17" s="46">
        <f t="shared" si="7"/>
        <v>2809.5</v>
      </c>
      <c r="E17" s="46">
        <f t="shared" si="7"/>
        <v>83.43814</v>
      </c>
      <c r="F17" s="46">
        <f t="shared" si="7"/>
        <v>114</v>
      </c>
      <c r="G17" s="46">
        <f t="shared" si="7"/>
        <v>78</v>
      </c>
      <c r="H17" s="47">
        <f t="shared" si="7"/>
        <v>554.0618599999998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1441</v>
      </c>
      <c r="D18" s="51">
        <f t="shared" si="8"/>
        <v>30587.89</v>
      </c>
      <c r="E18" s="51">
        <f t="shared" si="8"/>
        <v>777.6907899999999</v>
      </c>
      <c r="F18" s="51">
        <f t="shared" si="8"/>
        <v>603</v>
      </c>
      <c r="G18" s="51">
        <f t="shared" si="8"/>
        <v>431</v>
      </c>
      <c r="H18" s="52">
        <f t="shared" si="8"/>
        <v>1856.4192100000018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2735</v>
      </c>
      <c r="D19" s="55">
        <f t="shared" si="9"/>
        <v>6068.41</v>
      </c>
      <c r="E19" s="55">
        <f t="shared" si="9"/>
        <v>562.2071</v>
      </c>
      <c r="F19" s="55">
        <f t="shared" si="9"/>
        <v>701</v>
      </c>
      <c r="G19" s="55">
        <f t="shared" si="9"/>
        <v>835</v>
      </c>
      <c r="H19" s="56">
        <f t="shared" si="9"/>
        <v>1633.3829000000005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7</v>
      </c>
      <c r="F20" s="59">
        <f t="shared" si="11"/>
        <v>24</v>
      </c>
      <c r="G20" s="59">
        <f t="shared" si="11"/>
        <v>61</v>
      </c>
      <c r="H20" s="60">
        <f t="shared" si="11"/>
        <v>40.28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754</v>
      </c>
      <c r="D21" s="59">
        <f t="shared" si="11"/>
        <v>3931.36</v>
      </c>
      <c r="E21" s="59">
        <f t="shared" si="11"/>
        <v>113.64071</v>
      </c>
      <c r="F21" s="59">
        <f t="shared" si="11"/>
        <v>153</v>
      </c>
      <c r="G21" s="59">
        <f t="shared" si="11"/>
        <v>138</v>
      </c>
      <c r="H21" s="60">
        <f t="shared" si="11"/>
        <v>798.9992899999997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1102</v>
      </c>
      <c r="D22" s="59">
        <f t="shared" si="11"/>
        <v>8251.28</v>
      </c>
      <c r="E22" s="59">
        <f t="shared" si="11"/>
        <v>416.51318000000003</v>
      </c>
      <c r="F22" s="59">
        <f t="shared" si="11"/>
        <v>349</v>
      </c>
      <c r="G22" s="59">
        <f t="shared" si="11"/>
        <v>349</v>
      </c>
      <c r="H22" s="60">
        <f t="shared" si="11"/>
        <v>1178.2068199999994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837</v>
      </c>
      <c r="D23" s="59">
        <f t="shared" si="11"/>
        <v>434.35</v>
      </c>
      <c r="E23" s="59">
        <f t="shared" si="11"/>
        <v>359.37028000000004</v>
      </c>
      <c r="F23" s="59">
        <f t="shared" si="11"/>
        <v>174</v>
      </c>
      <c r="G23" s="59">
        <f t="shared" si="11"/>
        <v>247</v>
      </c>
      <c r="H23" s="60">
        <f t="shared" si="11"/>
        <v>238.27972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266</v>
      </c>
      <c r="D24" s="59">
        <f t="shared" si="11"/>
        <v>2821.73</v>
      </c>
      <c r="E24" s="59">
        <f t="shared" si="11"/>
        <v>33</v>
      </c>
      <c r="F24" s="59">
        <f t="shared" si="11"/>
        <v>107</v>
      </c>
      <c r="G24" s="59">
        <f t="shared" si="11"/>
        <v>90</v>
      </c>
      <c r="H24" s="60">
        <f t="shared" si="11"/>
        <v>586.27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435</v>
      </c>
      <c r="D25" s="59">
        <f t="shared" si="11"/>
        <v>11209.78</v>
      </c>
      <c r="E25" s="59">
        <f t="shared" si="11"/>
        <v>443</v>
      </c>
      <c r="F25" s="59">
        <f t="shared" si="11"/>
        <v>230</v>
      </c>
      <c r="G25" s="59">
        <f t="shared" si="11"/>
        <v>114</v>
      </c>
      <c r="H25" s="60">
        <f t="shared" si="11"/>
        <v>605.2199999999993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65.11457</v>
      </c>
      <c r="F26" s="59">
        <f t="shared" si="11"/>
        <v>39</v>
      </c>
      <c r="G26" s="59">
        <f t="shared" si="11"/>
        <v>44</v>
      </c>
      <c r="H26" s="60">
        <f t="shared" si="11"/>
        <v>126.65543000000002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262</v>
      </c>
      <c r="D27" s="46">
        <f t="shared" si="11"/>
        <v>27673.63</v>
      </c>
      <c r="E27" s="46">
        <f t="shared" si="11"/>
        <v>245.135</v>
      </c>
      <c r="F27" s="46">
        <f t="shared" si="11"/>
        <v>354</v>
      </c>
      <c r="G27" s="46">
        <f t="shared" si="11"/>
        <v>62</v>
      </c>
      <c r="H27" s="47">
        <f t="shared" si="11"/>
        <v>515.2350000000042</v>
      </c>
      <c r="I27" s="48">
        <f t="shared" si="10"/>
        <v>29112.000000000004</v>
      </c>
    </row>
    <row r="28" spans="2:9" ht="22.5" customHeight="1" thickBot="1">
      <c r="B28" s="62" t="s">
        <v>78</v>
      </c>
      <c r="C28" s="63">
        <f aca="true" t="shared" si="12" ref="C28:I28">+SUM(C19:C27)</f>
        <v>6566</v>
      </c>
      <c r="D28" s="64">
        <f t="shared" si="12"/>
        <v>60397.49</v>
      </c>
      <c r="E28" s="64">
        <f t="shared" si="12"/>
        <v>2244.98084</v>
      </c>
      <c r="F28" s="64">
        <f t="shared" si="12"/>
        <v>2131</v>
      </c>
      <c r="G28" s="64">
        <f t="shared" si="12"/>
        <v>1940</v>
      </c>
      <c r="H28" s="65">
        <f t="shared" si="12"/>
        <v>5722.529160000003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324</v>
      </c>
      <c r="D29" s="55">
        <f t="shared" si="13"/>
        <v>11911.87</v>
      </c>
      <c r="E29" s="55">
        <f t="shared" si="13"/>
        <v>208</v>
      </c>
      <c r="F29" s="55">
        <f t="shared" si="13"/>
        <v>209</v>
      </c>
      <c r="G29" s="55">
        <f t="shared" si="13"/>
        <v>88</v>
      </c>
      <c r="H29" s="56">
        <f t="shared" si="13"/>
        <v>680.130000000001</v>
      </c>
      <c r="I29" s="57">
        <f>+SUM(C29:H29)</f>
        <v>13421.000000000002</v>
      </c>
    </row>
    <row r="30" spans="2:9" ht="22.5" customHeight="1">
      <c r="B30" s="58" t="s">
        <v>32</v>
      </c>
      <c r="C30" s="58">
        <f t="shared" si="13"/>
        <v>386</v>
      </c>
      <c r="D30" s="59">
        <f t="shared" si="13"/>
        <v>27654.76</v>
      </c>
      <c r="E30" s="59">
        <f t="shared" si="13"/>
        <v>470</v>
      </c>
      <c r="F30" s="59">
        <f t="shared" si="13"/>
        <v>568</v>
      </c>
      <c r="G30" s="59">
        <f t="shared" si="13"/>
        <v>126</v>
      </c>
      <c r="H30" s="60">
        <f t="shared" si="13"/>
        <v>2289.24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530</v>
      </c>
      <c r="D31" s="59">
        <f t="shared" si="14"/>
        <v>18127.82</v>
      </c>
      <c r="E31" s="59">
        <f t="shared" si="14"/>
        <v>785</v>
      </c>
      <c r="F31" s="59">
        <f t="shared" si="14"/>
        <v>338</v>
      </c>
      <c r="G31" s="59">
        <f t="shared" si="14"/>
        <v>101</v>
      </c>
      <c r="H31" s="60">
        <f t="shared" si="14"/>
        <v>1329.18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8809.4</v>
      </c>
      <c r="E32" s="59">
        <f t="shared" si="14"/>
        <v>177</v>
      </c>
      <c r="F32" s="59">
        <f t="shared" si="14"/>
        <v>124</v>
      </c>
      <c r="G32" s="59">
        <f t="shared" si="14"/>
        <v>13</v>
      </c>
      <c r="H32" s="60">
        <f t="shared" si="14"/>
        <v>346.6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20001.64</v>
      </c>
      <c r="E33" s="46">
        <f t="shared" si="14"/>
        <v>417</v>
      </c>
      <c r="F33" s="46">
        <f t="shared" si="14"/>
        <v>309</v>
      </c>
      <c r="G33" s="46">
        <f t="shared" si="14"/>
        <v>23</v>
      </c>
      <c r="H33" s="47">
        <f t="shared" si="14"/>
        <v>105.36000000000058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1312</v>
      </c>
      <c r="D34" s="64">
        <f t="shared" si="15"/>
        <v>86505.48999999999</v>
      </c>
      <c r="E34" s="64">
        <f t="shared" si="15"/>
        <v>2057</v>
      </c>
      <c r="F34" s="64">
        <f t="shared" si="15"/>
        <v>1548</v>
      </c>
      <c r="G34" s="64">
        <f t="shared" si="15"/>
        <v>351</v>
      </c>
      <c r="H34" s="65">
        <f t="shared" si="15"/>
        <v>4750.510000000002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1264</v>
      </c>
      <c r="D35" s="55">
        <f t="shared" si="16"/>
        <v>5381.39</v>
      </c>
      <c r="E35" s="55">
        <f t="shared" si="16"/>
        <v>382.43376</v>
      </c>
      <c r="F35" s="55">
        <f t="shared" si="16"/>
        <v>1318</v>
      </c>
      <c r="G35" s="55">
        <f t="shared" si="16"/>
        <v>2890</v>
      </c>
      <c r="H35" s="56">
        <f t="shared" si="16"/>
        <v>3259.1762400000007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185</v>
      </c>
      <c r="D36" s="59">
        <f t="shared" si="17"/>
        <v>5211.3</v>
      </c>
      <c r="E36" s="59">
        <f t="shared" si="17"/>
        <v>143</v>
      </c>
      <c r="F36" s="59">
        <f t="shared" si="17"/>
        <v>131</v>
      </c>
      <c r="G36" s="59">
        <f t="shared" si="17"/>
        <v>20</v>
      </c>
      <c r="H36" s="60">
        <f t="shared" si="17"/>
        <v>315.7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175</v>
      </c>
      <c r="D37" s="46">
        <f t="shared" si="17"/>
        <v>5383.74</v>
      </c>
      <c r="E37" s="46">
        <f t="shared" si="17"/>
        <v>57</v>
      </c>
      <c r="F37" s="46">
        <f t="shared" si="17"/>
        <v>125</v>
      </c>
      <c r="G37" s="46">
        <f t="shared" si="17"/>
        <v>16</v>
      </c>
      <c r="H37" s="47">
        <f t="shared" si="17"/>
        <v>165.2599999999993</v>
      </c>
      <c r="I37" s="48">
        <f>+SUM(C37:H37)</f>
        <v>5921.999999999999</v>
      </c>
    </row>
    <row r="38" spans="2:9" ht="22.5" customHeight="1" thickBot="1">
      <c r="B38" s="62" t="s">
        <v>80</v>
      </c>
      <c r="C38" s="63">
        <f aca="true" t="shared" si="18" ref="C38:I38">+SUM(C35:C37)</f>
        <v>1624</v>
      </c>
      <c r="D38" s="64">
        <f t="shared" si="18"/>
        <v>15976.43</v>
      </c>
      <c r="E38" s="64">
        <f t="shared" si="18"/>
        <v>582.43376</v>
      </c>
      <c r="F38" s="64">
        <f t="shared" si="18"/>
        <v>1574</v>
      </c>
      <c r="G38" s="64">
        <f t="shared" si="18"/>
        <v>2926</v>
      </c>
      <c r="H38" s="65">
        <f t="shared" si="18"/>
        <v>3740.13624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1604</v>
      </c>
      <c r="D39" s="55">
        <f t="shared" si="19"/>
        <v>5113.3</v>
      </c>
      <c r="E39" s="55">
        <f t="shared" si="19"/>
        <v>306.41700000000003</v>
      </c>
      <c r="F39" s="55">
        <f t="shared" si="19"/>
        <v>443</v>
      </c>
      <c r="G39" s="55">
        <f t="shared" si="19"/>
        <v>439</v>
      </c>
      <c r="H39" s="56">
        <f t="shared" si="19"/>
        <v>1253.2829999999994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521</v>
      </c>
      <c r="D40" s="59">
        <f t="shared" si="21"/>
        <v>7615.78</v>
      </c>
      <c r="E40" s="59">
        <f t="shared" si="21"/>
        <v>299.524</v>
      </c>
      <c r="F40" s="59">
        <f t="shared" si="21"/>
        <v>250</v>
      </c>
      <c r="G40" s="59">
        <f t="shared" si="21"/>
        <v>311</v>
      </c>
      <c r="H40" s="60">
        <f t="shared" si="21"/>
        <v>1060.696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167</v>
      </c>
      <c r="D41" s="59">
        <f t="shared" si="21"/>
        <v>13399.69</v>
      </c>
      <c r="E41" s="59">
        <f t="shared" si="21"/>
        <v>92</v>
      </c>
      <c r="F41" s="59">
        <f t="shared" si="21"/>
        <v>201</v>
      </c>
      <c r="G41" s="59">
        <f t="shared" si="21"/>
        <v>44</v>
      </c>
      <c r="H41" s="60">
        <f t="shared" si="21"/>
        <v>364.3099999999995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1154</v>
      </c>
      <c r="D42" s="59">
        <f t="shared" si="21"/>
        <v>1639.05</v>
      </c>
      <c r="E42" s="59">
        <f t="shared" si="21"/>
        <v>623.1472</v>
      </c>
      <c r="F42" s="59">
        <f t="shared" si="21"/>
        <v>255</v>
      </c>
      <c r="G42" s="59">
        <f t="shared" si="21"/>
        <v>292</v>
      </c>
      <c r="H42" s="60">
        <f t="shared" si="21"/>
        <v>530.8027999999999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195</v>
      </c>
      <c r="D43" s="59">
        <f t="shared" si="21"/>
        <v>6899.23</v>
      </c>
      <c r="E43" s="59">
        <f t="shared" si="21"/>
        <v>232</v>
      </c>
      <c r="F43" s="59">
        <f t="shared" si="21"/>
        <v>220</v>
      </c>
      <c r="G43" s="59">
        <f t="shared" si="21"/>
        <v>53</v>
      </c>
      <c r="H43" s="60">
        <f t="shared" si="21"/>
        <v>812.77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278</v>
      </c>
      <c r="D44" s="59">
        <f t="shared" si="21"/>
        <v>14482.25</v>
      </c>
      <c r="E44" s="59">
        <f t="shared" si="21"/>
        <v>84</v>
      </c>
      <c r="F44" s="59">
        <f t="shared" si="21"/>
        <v>218</v>
      </c>
      <c r="G44" s="59">
        <f t="shared" si="21"/>
        <v>64</v>
      </c>
      <c r="H44" s="60">
        <f t="shared" si="21"/>
        <v>1016.75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956</v>
      </c>
      <c r="D45" s="59">
        <f t="shared" si="22"/>
        <v>7181.7</v>
      </c>
      <c r="E45" s="59">
        <f t="shared" si="22"/>
        <v>173.83781000000002</v>
      </c>
      <c r="F45" s="59">
        <f t="shared" si="22"/>
        <v>309</v>
      </c>
      <c r="G45" s="59">
        <f t="shared" si="22"/>
        <v>250</v>
      </c>
      <c r="H45" s="60">
        <f t="shared" si="22"/>
        <v>1250.4621900000002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403</v>
      </c>
      <c r="D46" s="59">
        <f t="shared" si="22"/>
        <v>9359.99</v>
      </c>
      <c r="E46" s="59">
        <f t="shared" si="22"/>
        <v>341</v>
      </c>
      <c r="F46" s="59">
        <f t="shared" si="22"/>
        <v>237</v>
      </c>
      <c r="G46" s="59">
        <f t="shared" si="22"/>
        <v>119</v>
      </c>
      <c r="H46" s="60">
        <f t="shared" si="22"/>
        <v>698.01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241</v>
      </c>
      <c r="D47" s="59">
        <f t="shared" si="23"/>
        <v>9298.1</v>
      </c>
      <c r="E47" s="59">
        <f t="shared" si="23"/>
        <v>185</v>
      </c>
      <c r="F47" s="59">
        <f t="shared" si="23"/>
        <v>192</v>
      </c>
      <c r="G47" s="59">
        <f t="shared" si="23"/>
        <v>38</v>
      </c>
      <c r="H47" s="60">
        <f t="shared" si="23"/>
        <v>661.9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322</v>
      </c>
      <c r="D48" s="46">
        <f t="shared" si="23"/>
        <v>2921.84</v>
      </c>
      <c r="E48" s="46">
        <f t="shared" si="23"/>
        <v>275.877</v>
      </c>
      <c r="F48" s="46">
        <f t="shared" si="23"/>
        <v>130</v>
      </c>
      <c r="G48" s="46">
        <f t="shared" si="23"/>
        <v>106</v>
      </c>
      <c r="H48" s="47">
        <f t="shared" si="23"/>
        <v>732.2829999999999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5841</v>
      </c>
      <c r="D49" s="64">
        <f t="shared" si="24"/>
        <v>77910.93000000001</v>
      </c>
      <c r="E49" s="64">
        <f t="shared" si="24"/>
        <v>2612.80301</v>
      </c>
      <c r="F49" s="64">
        <f t="shared" si="24"/>
        <v>2455</v>
      </c>
      <c r="G49" s="64">
        <f t="shared" si="24"/>
        <v>1716</v>
      </c>
      <c r="H49" s="65">
        <f t="shared" si="24"/>
        <v>8381.266989999998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902</v>
      </c>
      <c r="D50" s="55">
        <f t="shared" si="25"/>
        <v>9983.73</v>
      </c>
      <c r="E50" s="55">
        <f t="shared" si="25"/>
        <v>166.69562</v>
      </c>
      <c r="F50" s="55">
        <f t="shared" si="25"/>
        <v>373</v>
      </c>
      <c r="G50" s="55">
        <f t="shared" si="25"/>
        <v>410</v>
      </c>
      <c r="H50" s="56">
        <f t="shared" si="25"/>
        <v>1710.57438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286</v>
      </c>
      <c r="D51" s="59">
        <f t="shared" si="26"/>
        <v>8190.62</v>
      </c>
      <c r="E51" s="59">
        <f t="shared" si="26"/>
        <v>45.184439999999995</v>
      </c>
      <c r="F51" s="59">
        <f t="shared" si="26"/>
        <v>207</v>
      </c>
      <c r="G51" s="59">
        <f t="shared" si="26"/>
        <v>84</v>
      </c>
      <c r="H51" s="60">
        <f t="shared" si="26"/>
        <v>465.1955600000001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256</v>
      </c>
      <c r="D52" s="46">
        <f t="shared" si="27"/>
        <v>5653.47</v>
      </c>
      <c r="E52" s="46">
        <f t="shared" si="27"/>
        <v>55</v>
      </c>
      <c r="F52" s="46">
        <f t="shared" si="27"/>
        <v>153</v>
      </c>
      <c r="G52" s="46">
        <f t="shared" si="27"/>
        <v>61</v>
      </c>
      <c r="H52" s="47">
        <f t="shared" si="27"/>
        <v>496.53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1444</v>
      </c>
      <c r="D53" s="64">
        <f t="shared" si="28"/>
        <v>23827.82</v>
      </c>
      <c r="E53" s="64">
        <f t="shared" si="28"/>
        <v>266.88005999999996</v>
      </c>
      <c r="F53" s="64">
        <f t="shared" si="28"/>
        <v>733</v>
      </c>
      <c r="G53" s="64">
        <f t="shared" si="28"/>
        <v>555</v>
      </c>
      <c r="H53" s="65">
        <f t="shared" si="28"/>
        <v>2672.29994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1861</v>
      </c>
      <c r="D54" s="55">
        <f t="shared" si="29"/>
        <v>31066.8</v>
      </c>
      <c r="E54" s="55">
        <f t="shared" si="29"/>
        <v>1298.07068</v>
      </c>
      <c r="F54" s="55">
        <f t="shared" si="29"/>
        <v>785</v>
      </c>
      <c r="G54" s="55">
        <f t="shared" si="29"/>
        <v>571</v>
      </c>
      <c r="H54" s="56">
        <f t="shared" si="29"/>
        <v>2868.12932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2174</v>
      </c>
      <c r="D55" s="59">
        <f t="shared" si="31"/>
        <v>22871.48</v>
      </c>
      <c r="E55" s="59">
        <f t="shared" si="31"/>
        <v>761.721</v>
      </c>
      <c r="F55" s="59">
        <f t="shared" si="31"/>
        <v>558</v>
      </c>
      <c r="G55" s="59">
        <f t="shared" si="31"/>
        <v>300</v>
      </c>
      <c r="H55" s="60">
        <f t="shared" si="31"/>
        <v>1142.7989999999954</v>
      </c>
      <c r="I55" s="61">
        <f t="shared" si="30"/>
        <v>27807.999999999996</v>
      </c>
    </row>
    <row r="56" spans="2:9" ht="22.5" customHeight="1">
      <c r="B56" s="58" t="s">
        <v>50</v>
      </c>
      <c r="C56" s="58">
        <f t="shared" si="31"/>
        <v>524</v>
      </c>
      <c r="D56" s="59">
        <f t="shared" si="31"/>
        <v>21266.52</v>
      </c>
      <c r="E56" s="59">
        <f t="shared" si="31"/>
        <v>388</v>
      </c>
      <c r="F56" s="59">
        <f t="shared" si="31"/>
        <v>445</v>
      </c>
      <c r="G56" s="59">
        <f t="shared" si="31"/>
        <v>106</v>
      </c>
      <c r="H56" s="60">
        <f t="shared" si="31"/>
        <v>921.48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270</v>
      </c>
      <c r="D57" s="59">
        <f t="shared" si="31"/>
        <v>9138.71</v>
      </c>
      <c r="E57" s="59">
        <f t="shared" si="31"/>
        <v>190</v>
      </c>
      <c r="F57" s="59">
        <f t="shared" si="31"/>
        <v>161</v>
      </c>
      <c r="G57" s="59">
        <f t="shared" si="31"/>
        <v>38</v>
      </c>
      <c r="H57" s="60">
        <f t="shared" si="31"/>
        <v>243.29000000000087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243</v>
      </c>
      <c r="D58" s="59">
        <f t="shared" si="31"/>
        <v>11969.16</v>
      </c>
      <c r="E58" s="59">
        <f t="shared" si="31"/>
        <v>108</v>
      </c>
      <c r="F58" s="59">
        <f t="shared" si="31"/>
        <v>291</v>
      </c>
      <c r="G58" s="59">
        <f t="shared" si="31"/>
        <v>43</v>
      </c>
      <c r="H58" s="60">
        <f t="shared" si="31"/>
        <v>492.84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205</v>
      </c>
      <c r="D59" s="59">
        <f t="shared" si="32"/>
        <v>6252.52</v>
      </c>
      <c r="E59" s="59">
        <f t="shared" si="32"/>
        <v>125.97705</v>
      </c>
      <c r="F59" s="59">
        <f t="shared" si="32"/>
        <v>179</v>
      </c>
      <c r="G59" s="59">
        <f t="shared" si="32"/>
        <v>76</v>
      </c>
      <c r="H59" s="60">
        <f t="shared" si="32"/>
        <v>745.5029499999991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274</v>
      </c>
      <c r="D60" s="59">
        <f t="shared" si="32"/>
        <v>18224.8</v>
      </c>
      <c r="E60" s="59">
        <f t="shared" si="32"/>
        <v>723.56</v>
      </c>
      <c r="F60" s="59">
        <f t="shared" si="32"/>
        <v>293</v>
      </c>
      <c r="G60" s="59">
        <f t="shared" si="32"/>
        <v>78</v>
      </c>
      <c r="H60" s="60">
        <f t="shared" si="32"/>
        <v>338.6399999999958</v>
      </c>
      <c r="I60" s="61">
        <f t="shared" si="30"/>
        <v>19931.999999999996</v>
      </c>
    </row>
    <row r="61" spans="2:9" ht="22.5" customHeight="1">
      <c r="B61" s="58" t="s">
        <v>59</v>
      </c>
      <c r="C61" s="58">
        <f t="shared" si="32"/>
        <v>706</v>
      </c>
      <c r="D61" s="59">
        <f t="shared" si="32"/>
        <v>8491.94</v>
      </c>
      <c r="E61" s="59">
        <f t="shared" si="32"/>
        <v>139.06362000000001</v>
      </c>
      <c r="F61" s="59">
        <f t="shared" si="32"/>
        <v>255</v>
      </c>
      <c r="G61" s="59">
        <f t="shared" si="32"/>
        <v>165</v>
      </c>
      <c r="H61" s="60">
        <f t="shared" si="32"/>
        <v>1496.9963799999987</v>
      </c>
      <c r="I61" s="61">
        <f t="shared" si="30"/>
        <v>11254</v>
      </c>
    </row>
    <row r="62" spans="2:9" ht="22.5" customHeight="1">
      <c r="B62" s="58" t="s">
        <v>61</v>
      </c>
      <c r="C62" s="58">
        <f aca="true" t="shared" si="33" ref="C62:H63">+C134</f>
        <v>318</v>
      </c>
      <c r="D62" s="59">
        <f t="shared" si="33"/>
        <v>14828.84</v>
      </c>
      <c r="E62" s="59">
        <f t="shared" si="33"/>
        <v>503</v>
      </c>
      <c r="F62" s="59">
        <f t="shared" si="33"/>
        <v>237</v>
      </c>
      <c r="G62" s="59">
        <f t="shared" si="33"/>
        <v>71</v>
      </c>
      <c r="H62" s="60">
        <f t="shared" si="33"/>
        <v>508.16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423</v>
      </c>
      <c r="D63" s="46">
        <f t="shared" si="33"/>
        <v>22442.06</v>
      </c>
      <c r="E63" s="46">
        <f t="shared" si="33"/>
        <v>860</v>
      </c>
      <c r="F63" s="46">
        <f t="shared" si="33"/>
        <v>325</v>
      </c>
      <c r="G63" s="46">
        <f t="shared" si="33"/>
        <v>96</v>
      </c>
      <c r="H63" s="47">
        <f t="shared" si="33"/>
        <v>653.9400000000023</v>
      </c>
      <c r="I63" s="48">
        <f t="shared" si="30"/>
        <v>24800.000000000004</v>
      </c>
    </row>
    <row r="64" spans="2:9" ht="22.5" customHeight="1" thickBot="1">
      <c r="B64" s="62" t="s">
        <v>83</v>
      </c>
      <c r="C64" s="63">
        <f aca="true" t="shared" si="34" ref="C64:I64">+SUM(C54:C63)</f>
        <v>6998</v>
      </c>
      <c r="D64" s="64">
        <f t="shared" si="34"/>
        <v>166552.83000000002</v>
      </c>
      <c r="E64" s="64">
        <f t="shared" si="34"/>
        <v>5097.39235</v>
      </c>
      <c r="F64" s="64">
        <f t="shared" si="34"/>
        <v>3529</v>
      </c>
      <c r="G64" s="64">
        <f t="shared" si="34"/>
        <v>1544</v>
      </c>
      <c r="H64" s="65">
        <f t="shared" si="34"/>
        <v>9411.777649999993</v>
      </c>
      <c r="I64" s="66">
        <f t="shared" si="34"/>
        <v>193133</v>
      </c>
    </row>
    <row r="65" spans="2:9" ht="22.5" customHeight="1">
      <c r="B65" s="54" t="s">
        <v>11</v>
      </c>
      <c r="C65" s="54">
        <f aca="true" t="shared" si="35" ref="C65:H65">+C84</f>
        <v>1287</v>
      </c>
      <c r="D65" s="55">
        <f t="shared" si="35"/>
        <v>23913.08</v>
      </c>
      <c r="E65" s="55">
        <f t="shared" si="35"/>
        <v>785.934</v>
      </c>
      <c r="F65" s="55">
        <f t="shared" si="35"/>
        <v>607</v>
      </c>
      <c r="G65" s="55">
        <f t="shared" si="35"/>
        <v>478</v>
      </c>
      <c r="H65" s="56">
        <f t="shared" si="35"/>
        <v>1495.9859999999971</v>
      </c>
      <c r="I65" s="57">
        <f>+SUM(C65:H65)</f>
        <v>28567</v>
      </c>
    </row>
    <row r="66" spans="2:9" ht="22.5" customHeight="1" thickBot="1">
      <c r="B66" s="45" t="s">
        <v>63</v>
      </c>
      <c r="C66" s="45">
        <f aca="true" t="shared" si="36" ref="C66:H66">+C136</f>
        <v>370</v>
      </c>
      <c r="D66" s="46">
        <f t="shared" si="36"/>
        <v>7465.9</v>
      </c>
      <c r="E66" s="46">
        <f t="shared" si="36"/>
        <v>146.696</v>
      </c>
      <c r="F66" s="46">
        <f t="shared" si="36"/>
        <v>187</v>
      </c>
      <c r="G66" s="46">
        <f t="shared" si="36"/>
        <v>57</v>
      </c>
      <c r="H66" s="47">
        <f t="shared" si="36"/>
        <v>308.40399999999863</v>
      </c>
      <c r="I66" s="48">
        <f>+SUM(C66:H66)</f>
        <v>8534.999999999998</v>
      </c>
    </row>
    <row r="67" spans="2:9" ht="22.5" customHeight="1" thickBot="1">
      <c r="B67" s="62" t="s">
        <v>84</v>
      </c>
      <c r="C67" s="63">
        <f aca="true" t="shared" si="37" ref="C67:I67">+SUM(C65:C66)</f>
        <v>1657</v>
      </c>
      <c r="D67" s="64">
        <f t="shared" si="37"/>
        <v>31378.980000000003</v>
      </c>
      <c r="E67" s="64">
        <f t="shared" si="37"/>
        <v>932.63</v>
      </c>
      <c r="F67" s="64">
        <f t="shared" si="37"/>
        <v>794</v>
      </c>
      <c r="G67" s="64">
        <f t="shared" si="37"/>
        <v>535</v>
      </c>
      <c r="H67" s="65">
        <f t="shared" si="37"/>
        <v>1804.3899999999958</v>
      </c>
      <c r="I67" s="66">
        <f t="shared" si="37"/>
        <v>37102</v>
      </c>
    </row>
    <row r="68" spans="2:9" ht="22.5" customHeight="1">
      <c r="B68" s="54" t="s">
        <v>12</v>
      </c>
      <c r="C68" s="54">
        <f aca="true" t="shared" si="38" ref="C68:H68">+C85</f>
        <v>696</v>
      </c>
      <c r="D68" s="55">
        <f t="shared" si="38"/>
        <v>22719.86</v>
      </c>
      <c r="E68" s="55">
        <f t="shared" si="38"/>
        <v>302.028</v>
      </c>
      <c r="F68" s="55">
        <f t="shared" si="38"/>
        <v>525</v>
      </c>
      <c r="G68" s="55">
        <f t="shared" si="38"/>
        <v>276</v>
      </c>
      <c r="H68" s="56">
        <f t="shared" si="38"/>
        <v>2159.112000000001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557</v>
      </c>
      <c r="D69" s="46">
        <f t="shared" si="39"/>
        <v>8200.09</v>
      </c>
      <c r="E69" s="46">
        <f t="shared" si="39"/>
        <v>97.538</v>
      </c>
      <c r="F69" s="46">
        <f t="shared" si="39"/>
        <v>271</v>
      </c>
      <c r="G69" s="46">
        <f t="shared" si="39"/>
        <v>98</v>
      </c>
      <c r="H69" s="47">
        <f t="shared" si="39"/>
        <v>1080.3719999999994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1253</v>
      </c>
      <c r="D70" s="64">
        <f t="shared" si="40"/>
        <v>30919.95</v>
      </c>
      <c r="E70" s="64">
        <f t="shared" si="40"/>
        <v>399.56600000000003</v>
      </c>
      <c r="F70" s="64">
        <f t="shared" si="40"/>
        <v>796</v>
      </c>
      <c r="G70" s="64">
        <f t="shared" si="40"/>
        <v>374</v>
      </c>
      <c r="H70" s="65">
        <f t="shared" si="40"/>
        <v>3239.4840000000004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108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29976</v>
      </c>
      <c r="D76" s="71">
        <f t="shared" si="41"/>
        <v>593060.27</v>
      </c>
      <c r="E76" s="71">
        <f t="shared" si="41"/>
        <v>16561.25303</v>
      </c>
      <c r="F76" s="71">
        <f t="shared" si="41"/>
        <v>15344</v>
      </c>
      <c r="G76" s="71">
        <f t="shared" si="41"/>
        <v>11014</v>
      </c>
      <c r="H76" s="72">
        <f t="shared" si="41"/>
        <v>44514.47696999999</v>
      </c>
      <c r="I76" s="40">
        <f aca="true" t="shared" si="42" ref="I76:I137">+SUM(C76:H76)</f>
        <v>710470</v>
      </c>
    </row>
    <row r="77" spans="2:9" ht="22.5" customHeight="1">
      <c r="B77" s="73" t="s">
        <v>4</v>
      </c>
      <c r="C77" s="74">
        <v>1264</v>
      </c>
      <c r="D77" s="75">
        <v>5381.39</v>
      </c>
      <c r="E77" s="75">
        <v>382.43376</v>
      </c>
      <c r="F77" s="75">
        <v>1318</v>
      </c>
      <c r="G77" s="75">
        <v>2890</v>
      </c>
      <c r="H77" s="76">
        <v>3259.1762400000007</v>
      </c>
      <c r="I77" s="77">
        <f t="shared" si="42"/>
        <v>14495</v>
      </c>
    </row>
    <row r="78" spans="2:9" ht="22.5" customHeight="1">
      <c r="B78" s="73" t="s">
        <v>5</v>
      </c>
      <c r="C78" s="74">
        <v>727</v>
      </c>
      <c r="D78" s="75">
        <v>21601.12</v>
      </c>
      <c r="E78" s="75">
        <v>280.144</v>
      </c>
      <c r="F78" s="75">
        <v>309</v>
      </c>
      <c r="G78" s="75">
        <v>305</v>
      </c>
      <c r="H78" s="76">
        <v>1598.7360000000008</v>
      </c>
      <c r="I78" s="77">
        <f t="shared" si="42"/>
        <v>24821</v>
      </c>
    </row>
    <row r="79" spans="2:9" ht="22.5" customHeight="1">
      <c r="B79" s="73" t="s">
        <v>6</v>
      </c>
      <c r="C79" s="74">
        <v>1117</v>
      </c>
      <c r="D79" s="75">
        <v>27778.39</v>
      </c>
      <c r="E79" s="75">
        <v>694.2526499999999</v>
      </c>
      <c r="F79" s="75">
        <v>489</v>
      </c>
      <c r="G79" s="75">
        <v>353</v>
      </c>
      <c r="H79" s="76">
        <v>1302.357350000002</v>
      </c>
      <c r="I79" s="77">
        <f t="shared" si="42"/>
        <v>31734</v>
      </c>
    </row>
    <row r="80" spans="2:9" ht="22.5" customHeight="1">
      <c r="B80" s="73" t="s">
        <v>7</v>
      </c>
      <c r="C80" s="74">
        <v>2735</v>
      </c>
      <c r="D80" s="75">
        <v>6068.41</v>
      </c>
      <c r="E80" s="75">
        <v>562.2071</v>
      </c>
      <c r="F80" s="75">
        <v>701</v>
      </c>
      <c r="G80" s="75">
        <v>835</v>
      </c>
      <c r="H80" s="76">
        <v>1633.3829000000005</v>
      </c>
      <c r="I80" s="77">
        <f t="shared" si="42"/>
        <v>12535</v>
      </c>
    </row>
    <row r="81" spans="2:9" ht="22.5" customHeight="1">
      <c r="B81" s="73" t="s">
        <v>8</v>
      </c>
      <c r="C81" s="74">
        <v>1604</v>
      </c>
      <c r="D81" s="75">
        <v>5113.3</v>
      </c>
      <c r="E81" s="75">
        <v>306.41700000000003</v>
      </c>
      <c r="F81" s="75">
        <v>443</v>
      </c>
      <c r="G81" s="75">
        <v>439</v>
      </c>
      <c r="H81" s="76">
        <v>1253.2829999999994</v>
      </c>
      <c r="I81" s="77">
        <f t="shared" si="42"/>
        <v>9159</v>
      </c>
    </row>
    <row r="82" spans="2:9" ht="22.5" customHeight="1">
      <c r="B82" s="73" t="s">
        <v>9</v>
      </c>
      <c r="C82" s="74">
        <v>902</v>
      </c>
      <c r="D82" s="75">
        <v>9983.73</v>
      </c>
      <c r="E82" s="75">
        <v>166.69562</v>
      </c>
      <c r="F82" s="75">
        <v>373</v>
      </c>
      <c r="G82" s="75">
        <v>410</v>
      </c>
      <c r="H82" s="76">
        <v>1710.57438</v>
      </c>
      <c r="I82" s="77">
        <f t="shared" si="42"/>
        <v>13546</v>
      </c>
    </row>
    <row r="83" spans="2:9" ht="22.5" customHeight="1">
      <c r="B83" s="73" t="s">
        <v>10</v>
      </c>
      <c r="C83" s="74">
        <v>1861</v>
      </c>
      <c r="D83" s="75">
        <v>31066.8</v>
      </c>
      <c r="E83" s="75">
        <v>1298.07068</v>
      </c>
      <c r="F83" s="75">
        <v>785</v>
      </c>
      <c r="G83" s="75">
        <v>571</v>
      </c>
      <c r="H83" s="76">
        <v>2868.12932</v>
      </c>
      <c r="I83" s="77">
        <f t="shared" si="42"/>
        <v>38450</v>
      </c>
    </row>
    <row r="84" spans="2:9" ht="22.5" customHeight="1">
      <c r="B84" s="73" t="s">
        <v>11</v>
      </c>
      <c r="C84" s="74">
        <v>1287</v>
      </c>
      <c r="D84" s="75">
        <v>23913.08</v>
      </c>
      <c r="E84" s="75">
        <v>785.934</v>
      </c>
      <c r="F84" s="75">
        <v>607</v>
      </c>
      <c r="G84" s="75">
        <v>478</v>
      </c>
      <c r="H84" s="76">
        <v>1495.9859999999971</v>
      </c>
      <c r="I84" s="77">
        <f t="shared" si="42"/>
        <v>28567</v>
      </c>
    </row>
    <row r="85" spans="2:9" ht="22.5" customHeight="1">
      <c r="B85" s="78" t="s">
        <v>12</v>
      </c>
      <c r="C85" s="79">
        <v>696</v>
      </c>
      <c r="D85" s="80">
        <v>22719.86</v>
      </c>
      <c r="E85" s="80">
        <v>302.028</v>
      </c>
      <c r="F85" s="80">
        <v>525</v>
      </c>
      <c r="G85" s="75">
        <v>276</v>
      </c>
      <c r="H85" s="81">
        <v>2159.112000000001</v>
      </c>
      <c r="I85" s="82">
        <f t="shared" si="42"/>
        <v>26678</v>
      </c>
    </row>
    <row r="86" spans="2:9" ht="22.5" customHeight="1">
      <c r="B86" s="78" t="s">
        <v>13</v>
      </c>
      <c r="C86" s="79">
        <v>12193</v>
      </c>
      <c r="D86" s="80">
        <v>153626.08</v>
      </c>
      <c r="E86" s="80">
        <v>4778.18281</v>
      </c>
      <c r="F86" s="80">
        <v>5550</v>
      </c>
      <c r="G86" s="83">
        <v>6557</v>
      </c>
      <c r="H86" s="81">
        <v>17280.73719</v>
      </c>
      <c r="I86" s="82">
        <f t="shared" si="42"/>
        <v>199985</v>
      </c>
    </row>
    <row r="87" spans="2:9" ht="22.5" customHeight="1">
      <c r="B87" s="73" t="s">
        <v>14</v>
      </c>
      <c r="C87" s="74">
        <v>206</v>
      </c>
      <c r="D87" s="75">
        <v>6323.15</v>
      </c>
      <c r="E87" s="75">
        <v>128</v>
      </c>
      <c r="F87" s="75">
        <v>145</v>
      </c>
      <c r="G87" s="75">
        <v>69</v>
      </c>
      <c r="H87" s="76">
        <v>537.85</v>
      </c>
      <c r="I87" s="77">
        <f t="shared" si="42"/>
        <v>7409</v>
      </c>
    </row>
    <row r="88" spans="2:9" ht="22.5" customHeight="1">
      <c r="B88" s="73" t="s">
        <v>15</v>
      </c>
      <c r="C88" s="74">
        <v>177</v>
      </c>
      <c r="D88" s="75">
        <v>2190.87</v>
      </c>
      <c r="E88" s="75">
        <v>51</v>
      </c>
      <c r="F88" s="75">
        <v>77</v>
      </c>
      <c r="G88" s="75">
        <v>76</v>
      </c>
      <c r="H88" s="76">
        <v>260.13</v>
      </c>
      <c r="I88" s="77">
        <f t="shared" si="42"/>
        <v>2832</v>
      </c>
    </row>
    <row r="89" spans="2:9" ht="22.5" customHeight="1">
      <c r="B89" s="73" t="s">
        <v>16</v>
      </c>
      <c r="C89" s="74">
        <v>137</v>
      </c>
      <c r="D89" s="75">
        <v>310.5</v>
      </c>
      <c r="E89" s="75">
        <v>52.695910000000005</v>
      </c>
      <c r="F89" s="75">
        <v>41</v>
      </c>
      <c r="G89" s="75">
        <v>73</v>
      </c>
      <c r="H89" s="76">
        <v>41.804089999999974</v>
      </c>
      <c r="I89" s="77">
        <f t="shared" si="42"/>
        <v>656</v>
      </c>
    </row>
    <row r="90" spans="2:9" ht="22.5" customHeight="1">
      <c r="B90" s="73" t="s">
        <v>17</v>
      </c>
      <c r="C90" s="74">
        <v>302</v>
      </c>
      <c r="D90" s="75">
        <v>4188.67</v>
      </c>
      <c r="E90" s="75">
        <v>185.03631</v>
      </c>
      <c r="F90" s="75">
        <v>109</v>
      </c>
      <c r="G90" s="75">
        <v>54</v>
      </c>
      <c r="H90" s="76">
        <v>464.2936899999995</v>
      </c>
      <c r="I90" s="77">
        <f t="shared" si="42"/>
        <v>5303</v>
      </c>
    </row>
    <row r="91" spans="2:9" ht="22.5" customHeight="1">
      <c r="B91" s="73" t="s">
        <v>18</v>
      </c>
      <c r="C91" s="74">
        <v>225</v>
      </c>
      <c r="D91" s="75">
        <v>18575.43</v>
      </c>
      <c r="E91" s="75">
        <v>486</v>
      </c>
      <c r="F91" s="75">
        <v>282</v>
      </c>
      <c r="G91" s="75">
        <v>36</v>
      </c>
      <c r="H91" s="76">
        <v>13.569999999999709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15812.72</v>
      </c>
      <c r="E92" s="75">
        <v>407</v>
      </c>
      <c r="F92" s="75">
        <v>218</v>
      </c>
      <c r="G92" s="75">
        <v>29</v>
      </c>
      <c r="H92" s="76">
        <v>19.279999999998836</v>
      </c>
      <c r="I92" s="77">
        <f t="shared" si="42"/>
        <v>16552</v>
      </c>
    </row>
    <row r="93" spans="2:9" ht="22.5" customHeight="1">
      <c r="B93" s="78" t="s">
        <v>20</v>
      </c>
      <c r="C93" s="79">
        <v>324</v>
      </c>
      <c r="D93" s="80">
        <v>2809.5</v>
      </c>
      <c r="E93" s="80">
        <v>83.43814</v>
      </c>
      <c r="F93" s="80">
        <v>114</v>
      </c>
      <c r="G93" s="75">
        <v>78</v>
      </c>
      <c r="H93" s="81">
        <v>554.0618599999998</v>
      </c>
      <c r="I93" s="82">
        <f t="shared" si="42"/>
        <v>3963</v>
      </c>
    </row>
    <row r="94" spans="2:9" ht="22.5" customHeight="1">
      <c r="B94" s="78" t="s">
        <v>21</v>
      </c>
      <c r="C94" s="79">
        <v>1437</v>
      </c>
      <c r="D94" s="80">
        <v>50210.84</v>
      </c>
      <c r="E94" s="80">
        <v>1393.1703599999998</v>
      </c>
      <c r="F94" s="80">
        <v>986</v>
      </c>
      <c r="G94" s="83">
        <v>415</v>
      </c>
      <c r="H94" s="81">
        <v>1890.9896399999984</v>
      </c>
      <c r="I94" s="82">
        <f t="shared" si="42"/>
        <v>56332.99999999999</v>
      </c>
    </row>
    <row r="95" spans="2:9" ht="22.5" customHeight="1">
      <c r="B95" s="73" t="s">
        <v>22</v>
      </c>
      <c r="C95" s="74">
        <v>31</v>
      </c>
      <c r="D95" s="75">
        <v>0.72</v>
      </c>
      <c r="E95" s="75">
        <v>7</v>
      </c>
      <c r="F95" s="75">
        <v>24</v>
      </c>
      <c r="G95" s="75">
        <v>61</v>
      </c>
      <c r="H95" s="76">
        <v>40.28</v>
      </c>
      <c r="I95" s="77">
        <f t="shared" si="42"/>
        <v>164</v>
      </c>
    </row>
    <row r="96" spans="2:9" ht="22.5" customHeight="1">
      <c r="B96" s="73" t="s">
        <v>23</v>
      </c>
      <c r="C96" s="74">
        <v>754</v>
      </c>
      <c r="D96" s="75">
        <v>3931.36</v>
      </c>
      <c r="E96" s="75">
        <v>113.64071</v>
      </c>
      <c r="F96" s="75">
        <v>153</v>
      </c>
      <c r="G96" s="75">
        <v>138</v>
      </c>
      <c r="H96" s="76">
        <v>798.9992899999997</v>
      </c>
      <c r="I96" s="77">
        <f t="shared" si="42"/>
        <v>5889</v>
      </c>
    </row>
    <row r="97" spans="2:9" ht="22.5" customHeight="1">
      <c r="B97" s="73" t="s">
        <v>24</v>
      </c>
      <c r="C97" s="74">
        <v>1102</v>
      </c>
      <c r="D97" s="75">
        <v>8251.28</v>
      </c>
      <c r="E97" s="75">
        <v>416.51318000000003</v>
      </c>
      <c r="F97" s="75">
        <v>349</v>
      </c>
      <c r="G97" s="75">
        <v>349</v>
      </c>
      <c r="H97" s="76">
        <v>1178.2068199999994</v>
      </c>
      <c r="I97" s="77">
        <f t="shared" si="42"/>
        <v>11646</v>
      </c>
    </row>
    <row r="98" spans="2:9" ht="22.5" customHeight="1">
      <c r="B98" s="73" t="s">
        <v>25</v>
      </c>
      <c r="C98" s="74">
        <v>837</v>
      </c>
      <c r="D98" s="75">
        <v>434.35</v>
      </c>
      <c r="E98" s="75">
        <v>359.37028000000004</v>
      </c>
      <c r="F98" s="75">
        <v>174</v>
      </c>
      <c r="G98" s="75">
        <v>247</v>
      </c>
      <c r="H98" s="76">
        <v>238.27972</v>
      </c>
      <c r="I98" s="77">
        <f t="shared" si="42"/>
        <v>2290</v>
      </c>
    </row>
    <row r="99" spans="2:9" ht="22.5" customHeight="1">
      <c r="B99" s="73" t="s">
        <v>26</v>
      </c>
      <c r="C99" s="74">
        <v>266</v>
      </c>
      <c r="D99" s="75">
        <v>2821.73</v>
      </c>
      <c r="E99" s="75">
        <v>33</v>
      </c>
      <c r="F99" s="75">
        <v>107</v>
      </c>
      <c r="G99" s="75">
        <v>90</v>
      </c>
      <c r="H99" s="76">
        <v>586.27</v>
      </c>
      <c r="I99" s="77">
        <f t="shared" si="42"/>
        <v>3904</v>
      </c>
    </row>
    <row r="100" spans="2:9" ht="22.5" customHeight="1">
      <c r="B100" s="73" t="s">
        <v>27</v>
      </c>
      <c r="C100" s="74">
        <v>435</v>
      </c>
      <c r="D100" s="75">
        <v>11209.78</v>
      </c>
      <c r="E100" s="75">
        <v>443</v>
      </c>
      <c r="F100" s="75">
        <v>230</v>
      </c>
      <c r="G100" s="75">
        <v>114</v>
      </c>
      <c r="H100" s="76">
        <v>605.2199999999993</v>
      </c>
      <c r="I100" s="77">
        <f t="shared" si="42"/>
        <v>13037</v>
      </c>
    </row>
    <row r="101" spans="2:9" ht="22.5" customHeight="1">
      <c r="B101" s="73" t="s">
        <v>28</v>
      </c>
      <c r="C101" s="74">
        <v>144</v>
      </c>
      <c r="D101" s="75">
        <v>6.23</v>
      </c>
      <c r="E101" s="75">
        <v>65.11457</v>
      </c>
      <c r="F101" s="75">
        <v>39</v>
      </c>
      <c r="G101" s="75">
        <v>44</v>
      </c>
      <c r="H101" s="76">
        <v>126.65543000000002</v>
      </c>
      <c r="I101" s="77">
        <f t="shared" si="42"/>
        <v>425</v>
      </c>
    </row>
    <row r="102" spans="2:9" ht="22.5" customHeight="1">
      <c r="B102" s="78" t="s">
        <v>29</v>
      </c>
      <c r="C102" s="79">
        <v>262</v>
      </c>
      <c r="D102" s="80">
        <v>27673.63</v>
      </c>
      <c r="E102" s="80">
        <v>245.135</v>
      </c>
      <c r="F102" s="80">
        <v>354</v>
      </c>
      <c r="G102" s="75">
        <v>62</v>
      </c>
      <c r="H102" s="81">
        <v>515.2350000000042</v>
      </c>
      <c r="I102" s="82">
        <f t="shared" si="42"/>
        <v>29112.000000000004</v>
      </c>
    </row>
    <row r="103" spans="2:9" ht="22.5" customHeight="1">
      <c r="B103" s="78" t="s">
        <v>30</v>
      </c>
      <c r="C103" s="79">
        <v>3831</v>
      </c>
      <c r="D103" s="80">
        <v>54329.08</v>
      </c>
      <c r="E103" s="80">
        <v>1682.77374</v>
      </c>
      <c r="F103" s="80">
        <v>1430</v>
      </c>
      <c r="G103" s="83">
        <v>1105</v>
      </c>
      <c r="H103" s="81">
        <v>4089.146260000003</v>
      </c>
      <c r="I103" s="82">
        <f t="shared" si="42"/>
        <v>66467</v>
      </c>
    </row>
    <row r="104" spans="2:9" ht="22.5" customHeight="1">
      <c r="B104" s="73" t="s">
        <v>31</v>
      </c>
      <c r="C104" s="74">
        <v>324</v>
      </c>
      <c r="D104" s="75">
        <v>11911.87</v>
      </c>
      <c r="E104" s="75">
        <v>208</v>
      </c>
      <c r="F104" s="75">
        <v>209</v>
      </c>
      <c r="G104" s="75">
        <v>88</v>
      </c>
      <c r="H104" s="76">
        <v>680.130000000001</v>
      </c>
      <c r="I104" s="77">
        <f t="shared" si="42"/>
        <v>13421.000000000002</v>
      </c>
    </row>
    <row r="105" spans="2:9" ht="22.5" customHeight="1">
      <c r="B105" s="78" t="s">
        <v>32</v>
      </c>
      <c r="C105" s="79">
        <v>386</v>
      </c>
      <c r="D105" s="80">
        <v>27654.76</v>
      </c>
      <c r="E105" s="80">
        <v>470</v>
      </c>
      <c r="F105" s="80">
        <v>568</v>
      </c>
      <c r="G105" s="75">
        <v>126</v>
      </c>
      <c r="H105" s="81">
        <v>2289.24</v>
      </c>
      <c r="I105" s="82">
        <f t="shared" si="42"/>
        <v>31494</v>
      </c>
    </row>
    <row r="106" spans="2:9" ht="22.5" customHeight="1">
      <c r="B106" s="78" t="s">
        <v>33</v>
      </c>
      <c r="C106" s="79">
        <v>710</v>
      </c>
      <c r="D106" s="80">
        <v>39566.63</v>
      </c>
      <c r="E106" s="80">
        <v>678</v>
      </c>
      <c r="F106" s="80">
        <v>777</v>
      </c>
      <c r="G106" s="83">
        <v>214</v>
      </c>
      <c r="H106" s="81">
        <v>2969.37</v>
      </c>
      <c r="I106" s="82">
        <f t="shared" si="42"/>
        <v>44915</v>
      </c>
    </row>
    <row r="107" spans="2:9" ht="22.5" customHeight="1">
      <c r="B107" s="73" t="s">
        <v>34</v>
      </c>
      <c r="C107" s="74">
        <v>185</v>
      </c>
      <c r="D107" s="75">
        <v>5211.3</v>
      </c>
      <c r="E107" s="75">
        <v>143</v>
      </c>
      <c r="F107" s="75">
        <v>131</v>
      </c>
      <c r="G107" s="75">
        <v>20</v>
      </c>
      <c r="H107" s="76">
        <v>315.7</v>
      </c>
      <c r="I107" s="77">
        <f t="shared" si="42"/>
        <v>6006</v>
      </c>
    </row>
    <row r="108" spans="2:9" ht="22.5" customHeight="1">
      <c r="B108" s="73" t="s">
        <v>35</v>
      </c>
      <c r="C108" s="74">
        <v>175</v>
      </c>
      <c r="D108" s="75">
        <v>5383.74</v>
      </c>
      <c r="E108" s="75">
        <v>57</v>
      </c>
      <c r="F108" s="75">
        <v>125</v>
      </c>
      <c r="G108" s="75">
        <v>16</v>
      </c>
      <c r="H108" s="76">
        <v>165.2599999999993</v>
      </c>
      <c r="I108" s="77">
        <f t="shared" si="42"/>
        <v>5921.999999999999</v>
      </c>
    </row>
    <row r="109" spans="2:9" ht="22.5" customHeight="1">
      <c r="B109" s="73" t="s">
        <v>36</v>
      </c>
      <c r="C109" s="74">
        <v>530</v>
      </c>
      <c r="D109" s="75">
        <v>18127.82</v>
      </c>
      <c r="E109" s="75">
        <v>785</v>
      </c>
      <c r="F109" s="75">
        <v>338</v>
      </c>
      <c r="G109" s="75">
        <v>101</v>
      </c>
      <c r="H109" s="76">
        <v>1329.18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8809.4</v>
      </c>
      <c r="E110" s="75">
        <v>177</v>
      </c>
      <c r="F110" s="75">
        <v>124</v>
      </c>
      <c r="G110" s="75">
        <v>13</v>
      </c>
      <c r="H110" s="76">
        <v>346.6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20001.64</v>
      </c>
      <c r="E111" s="80">
        <v>417</v>
      </c>
      <c r="F111" s="80">
        <v>309</v>
      </c>
      <c r="G111" s="75">
        <v>23</v>
      </c>
      <c r="H111" s="81">
        <v>105.36000000000058</v>
      </c>
      <c r="I111" s="82">
        <f t="shared" si="42"/>
        <v>20870</v>
      </c>
    </row>
    <row r="112" spans="2:9" ht="22.5" customHeight="1">
      <c r="B112" s="78" t="s">
        <v>39</v>
      </c>
      <c r="C112" s="79">
        <v>962</v>
      </c>
      <c r="D112" s="80">
        <v>57533.9</v>
      </c>
      <c r="E112" s="80">
        <v>1579</v>
      </c>
      <c r="F112" s="80">
        <v>1027</v>
      </c>
      <c r="G112" s="83">
        <v>173</v>
      </c>
      <c r="H112" s="81">
        <v>2262.1</v>
      </c>
      <c r="I112" s="82">
        <f t="shared" si="42"/>
        <v>63537</v>
      </c>
    </row>
    <row r="113" spans="2:9" ht="22.5" customHeight="1">
      <c r="B113" s="73" t="s">
        <v>40</v>
      </c>
      <c r="C113" s="74">
        <v>521</v>
      </c>
      <c r="D113" s="75">
        <v>7615.78</v>
      </c>
      <c r="E113" s="75">
        <v>299.524</v>
      </c>
      <c r="F113" s="75">
        <v>250</v>
      </c>
      <c r="G113" s="75">
        <v>311</v>
      </c>
      <c r="H113" s="76">
        <v>1060.696</v>
      </c>
      <c r="I113" s="77">
        <f t="shared" si="42"/>
        <v>10058</v>
      </c>
    </row>
    <row r="114" spans="2:9" ht="22.5" customHeight="1">
      <c r="B114" s="73" t="s">
        <v>41</v>
      </c>
      <c r="C114" s="74">
        <v>167</v>
      </c>
      <c r="D114" s="75">
        <v>13399.69</v>
      </c>
      <c r="E114" s="75">
        <v>92</v>
      </c>
      <c r="F114" s="75">
        <v>201</v>
      </c>
      <c r="G114" s="75">
        <v>44</v>
      </c>
      <c r="H114" s="76">
        <v>364.3099999999995</v>
      </c>
      <c r="I114" s="77">
        <f t="shared" si="42"/>
        <v>14268</v>
      </c>
    </row>
    <row r="115" spans="2:9" ht="22.5" customHeight="1">
      <c r="B115" s="73" t="s">
        <v>42</v>
      </c>
      <c r="C115" s="74">
        <v>1154</v>
      </c>
      <c r="D115" s="75">
        <v>1639.05</v>
      </c>
      <c r="E115" s="75">
        <v>623.1472</v>
      </c>
      <c r="F115" s="75">
        <v>255</v>
      </c>
      <c r="G115" s="75">
        <v>292</v>
      </c>
      <c r="H115" s="76">
        <v>530.8027999999999</v>
      </c>
      <c r="I115" s="77">
        <f t="shared" si="42"/>
        <v>4494</v>
      </c>
    </row>
    <row r="116" spans="2:9" ht="22.5" customHeight="1">
      <c r="B116" s="73" t="s">
        <v>43</v>
      </c>
      <c r="C116" s="74">
        <v>195</v>
      </c>
      <c r="D116" s="75">
        <v>6899.23</v>
      </c>
      <c r="E116" s="75">
        <v>232</v>
      </c>
      <c r="F116" s="75">
        <v>220</v>
      </c>
      <c r="G116" s="75">
        <v>53</v>
      </c>
      <c r="H116" s="76">
        <v>812.77</v>
      </c>
      <c r="I116" s="77">
        <f t="shared" si="42"/>
        <v>8412</v>
      </c>
    </row>
    <row r="117" spans="2:9" ht="22.5" customHeight="1">
      <c r="B117" s="78" t="s">
        <v>44</v>
      </c>
      <c r="C117" s="79">
        <v>278</v>
      </c>
      <c r="D117" s="80">
        <v>14482.25</v>
      </c>
      <c r="E117" s="80">
        <v>84</v>
      </c>
      <c r="F117" s="80">
        <v>218</v>
      </c>
      <c r="G117" s="75">
        <v>64</v>
      </c>
      <c r="H117" s="81">
        <v>1016.75</v>
      </c>
      <c r="I117" s="82">
        <f t="shared" si="42"/>
        <v>16143</v>
      </c>
    </row>
    <row r="118" spans="2:9" ht="22.5" customHeight="1">
      <c r="B118" s="78" t="s">
        <v>45</v>
      </c>
      <c r="C118" s="79">
        <v>2315</v>
      </c>
      <c r="D118" s="80">
        <v>44036</v>
      </c>
      <c r="E118" s="80">
        <v>1330.6712</v>
      </c>
      <c r="F118" s="80">
        <v>1144</v>
      </c>
      <c r="G118" s="83">
        <v>764</v>
      </c>
      <c r="H118" s="81">
        <v>3785.328799999999</v>
      </c>
      <c r="I118" s="82">
        <f t="shared" si="42"/>
        <v>53374.99999999999</v>
      </c>
    </row>
    <row r="119" spans="2:9" ht="22.5" customHeight="1">
      <c r="B119" s="73" t="s">
        <v>46</v>
      </c>
      <c r="C119" s="74">
        <v>286</v>
      </c>
      <c r="D119" s="75">
        <v>8190.62</v>
      </c>
      <c r="E119" s="75">
        <v>45.184439999999995</v>
      </c>
      <c r="F119" s="75">
        <v>207</v>
      </c>
      <c r="G119" s="75">
        <v>84</v>
      </c>
      <c r="H119" s="76">
        <v>465.1955600000001</v>
      </c>
      <c r="I119" s="77">
        <f t="shared" si="42"/>
        <v>9278</v>
      </c>
    </row>
    <row r="120" spans="2:9" ht="22.5" customHeight="1">
      <c r="B120" s="73" t="s">
        <v>47</v>
      </c>
      <c r="C120" s="74">
        <v>956</v>
      </c>
      <c r="D120" s="75">
        <v>7181.7</v>
      </c>
      <c r="E120" s="75">
        <v>173.83781000000002</v>
      </c>
      <c r="F120" s="75">
        <v>309</v>
      </c>
      <c r="G120" s="75">
        <v>250</v>
      </c>
      <c r="H120" s="76">
        <v>1250.4621900000002</v>
      </c>
      <c r="I120" s="77">
        <f t="shared" si="42"/>
        <v>10121</v>
      </c>
    </row>
    <row r="121" spans="2:9" ht="22.5" customHeight="1">
      <c r="B121" s="73" t="s">
        <v>48</v>
      </c>
      <c r="C121" s="74">
        <v>403</v>
      </c>
      <c r="D121" s="75">
        <v>9359.99</v>
      </c>
      <c r="E121" s="75">
        <v>341</v>
      </c>
      <c r="F121" s="75">
        <v>237</v>
      </c>
      <c r="G121" s="75">
        <v>119</v>
      </c>
      <c r="H121" s="76">
        <v>698.01</v>
      </c>
      <c r="I121" s="77">
        <f t="shared" si="42"/>
        <v>11158</v>
      </c>
    </row>
    <row r="122" spans="2:9" ht="22.5" customHeight="1">
      <c r="B122" s="73" t="s">
        <v>49</v>
      </c>
      <c r="C122" s="74">
        <v>2174</v>
      </c>
      <c r="D122" s="75">
        <v>22871.48</v>
      </c>
      <c r="E122" s="75">
        <v>761.721</v>
      </c>
      <c r="F122" s="75">
        <v>558</v>
      </c>
      <c r="G122" s="75">
        <v>300</v>
      </c>
      <c r="H122" s="76">
        <v>1142.7989999999954</v>
      </c>
      <c r="I122" s="77">
        <f t="shared" si="42"/>
        <v>27807.999999999996</v>
      </c>
    </row>
    <row r="123" spans="2:9" ht="22.5" customHeight="1">
      <c r="B123" s="73" t="s">
        <v>50</v>
      </c>
      <c r="C123" s="74">
        <v>524</v>
      </c>
      <c r="D123" s="75">
        <v>21266.52</v>
      </c>
      <c r="E123" s="75">
        <v>388</v>
      </c>
      <c r="F123" s="75">
        <v>445</v>
      </c>
      <c r="G123" s="75">
        <v>106</v>
      </c>
      <c r="H123" s="76">
        <v>921.48</v>
      </c>
      <c r="I123" s="77">
        <f t="shared" si="42"/>
        <v>23651</v>
      </c>
    </row>
    <row r="124" spans="2:9" ht="22.5" customHeight="1">
      <c r="B124" s="73" t="s">
        <v>51</v>
      </c>
      <c r="C124" s="74">
        <v>270</v>
      </c>
      <c r="D124" s="75">
        <v>9138.71</v>
      </c>
      <c r="E124" s="75">
        <v>190</v>
      </c>
      <c r="F124" s="75">
        <v>161</v>
      </c>
      <c r="G124" s="75">
        <v>38</v>
      </c>
      <c r="H124" s="76">
        <v>243.29000000000087</v>
      </c>
      <c r="I124" s="77">
        <f t="shared" si="42"/>
        <v>10041</v>
      </c>
    </row>
    <row r="125" spans="2:9" ht="22.5" customHeight="1">
      <c r="B125" s="73" t="s">
        <v>52</v>
      </c>
      <c r="C125" s="74">
        <v>243</v>
      </c>
      <c r="D125" s="75">
        <v>11969.16</v>
      </c>
      <c r="E125" s="75">
        <v>108</v>
      </c>
      <c r="F125" s="75">
        <v>291</v>
      </c>
      <c r="G125" s="75">
        <v>43</v>
      </c>
      <c r="H125" s="76">
        <v>492.84</v>
      </c>
      <c r="I125" s="77">
        <f t="shared" si="42"/>
        <v>13147</v>
      </c>
    </row>
    <row r="126" spans="2:9" ht="22.5" customHeight="1">
      <c r="B126" s="73" t="s">
        <v>53</v>
      </c>
      <c r="C126" s="74">
        <v>256</v>
      </c>
      <c r="D126" s="75">
        <v>5653.47</v>
      </c>
      <c r="E126" s="75">
        <v>55</v>
      </c>
      <c r="F126" s="75">
        <v>153</v>
      </c>
      <c r="G126" s="75">
        <v>61</v>
      </c>
      <c r="H126" s="76">
        <v>496.53</v>
      </c>
      <c r="I126" s="77">
        <f t="shared" si="42"/>
        <v>6675</v>
      </c>
    </row>
    <row r="127" spans="2:9" ht="22.5" customHeight="1">
      <c r="B127" s="73" t="s">
        <v>54</v>
      </c>
      <c r="C127" s="74">
        <v>241</v>
      </c>
      <c r="D127" s="75">
        <v>9298.1</v>
      </c>
      <c r="E127" s="75">
        <v>185</v>
      </c>
      <c r="F127" s="75">
        <v>192</v>
      </c>
      <c r="G127" s="75">
        <v>38</v>
      </c>
      <c r="H127" s="76">
        <v>661.9</v>
      </c>
      <c r="I127" s="77">
        <f t="shared" si="42"/>
        <v>10616</v>
      </c>
    </row>
    <row r="128" spans="2:9" ht="22.5" customHeight="1">
      <c r="B128" s="78" t="s">
        <v>55</v>
      </c>
      <c r="C128" s="79">
        <v>322</v>
      </c>
      <c r="D128" s="80">
        <v>2921.84</v>
      </c>
      <c r="E128" s="80">
        <v>275.877</v>
      </c>
      <c r="F128" s="80">
        <v>130</v>
      </c>
      <c r="G128" s="75">
        <v>106</v>
      </c>
      <c r="H128" s="81">
        <v>732.2829999999999</v>
      </c>
      <c r="I128" s="82">
        <f t="shared" si="42"/>
        <v>4488</v>
      </c>
    </row>
    <row r="129" spans="2:9" ht="22.5" customHeight="1">
      <c r="B129" s="78" t="s">
        <v>56</v>
      </c>
      <c r="C129" s="79">
        <v>5675</v>
      </c>
      <c r="D129" s="80">
        <v>107851.59</v>
      </c>
      <c r="E129" s="80">
        <v>2523.62025</v>
      </c>
      <c r="F129" s="80">
        <v>2683</v>
      </c>
      <c r="G129" s="83">
        <v>1145</v>
      </c>
      <c r="H129" s="81">
        <v>7104.789749999996</v>
      </c>
      <c r="I129" s="82">
        <f t="shared" si="42"/>
        <v>126983</v>
      </c>
    </row>
    <row r="130" spans="2:9" ht="22.5" customHeight="1">
      <c r="B130" s="73" t="s">
        <v>57</v>
      </c>
      <c r="C130" s="74">
        <v>205</v>
      </c>
      <c r="D130" s="75">
        <v>6252.52</v>
      </c>
      <c r="E130" s="75">
        <v>125.97705</v>
      </c>
      <c r="F130" s="75">
        <v>179</v>
      </c>
      <c r="G130" s="75">
        <v>76</v>
      </c>
      <c r="H130" s="76">
        <v>745.5029499999991</v>
      </c>
      <c r="I130" s="77">
        <f t="shared" si="42"/>
        <v>7584</v>
      </c>
    </row>
    <row r="131" spans="2:9" ht="22.5" customHeight="1">
      <c r="B131" s="73" t="s">
        <v>58</v>
      </c>
      <c r="C131" s="74">
        <v>274</v>
      </c>
      <c r="D131" s="75">
        <v>18224.8</v>
      </c>
      <c r="E131" s="75">
        <v>723.56</v>
      </c>
      <c r="F131" s="75">
        <v>293</v>
      </c>
      <c r="G131" s="75">
        <v>78</v>
      </c>
      <c r="H131" s="76">
        <v>338.6399999999958</v>
      </c>
      <c r="I131" s="77">
        <f t="shared" si="42"/>
        <v>19931.999999999996</v>
      </c>
    </row>
    <row r="132" spans="2:9" ht="22.5" customHeight="1">
      <c r="B132" s="73" t="s">
        <v>59</v>
      </c>
      <c r="C132" s="74">
        <v>706</v>
      </c>
      <c r="D132" s="75">
        <v>8491.94</v>
      </c>
      <c r="E132" s="75">
        <v>139.06362000000001</v>
      </c>
      <c r="F132" s="75">
        <v>255</v>
      </c>
      <c r="G132" s="75">
        <v>165</v>
      </c>
      <c r="H132" s="76">
        <v>1496.9963799999987</v>
      </c>
      <c r="I132" s="77">
        <f t="shared" si="42"/>
        <v>11254</v>
      </c>
    </row>
    <row r="133" spans="2:9" ht="22.5" customHeight="1">
      <c r="B133" s="73" t="s">
        <v>60</v>
      </c>
      <c r="C133" s="74">
        <v>557</v>
      </c>
      <c r="D133" s="75">
        <v>8200.09</v>
      </c>
      <c r="E133" s="75">
        <v>97.538</v>
      </c>
      <c r="F133" s="75">
        <v>271</v>
      </c>
      <c r="G133" s="75">
        <v>98</v>
      </c>
      <c r="H133" s="76">
        <v>1080.3719999999994</v>
      </c>
      <c r="I133" s="77">
        <f t="shared" si="42"/>
        <v>10304</v>
      </c>
    </row>
    <row r="134" spans="2:9" ht="22.5" customHeight="1">
      <c r="B134" s="73" t="s">
        <v>61</v>
      </c>
      <c r="C134" s="74">
        <v>318</v>
      </c>
      <c r="D134" s="75">
        <v>14828.84</v>
      </c>
      <c r="E134" s="75">
        <v>503</v>
      </c>
      <c r="F134" s="75">
        <v>237</v>
      </c>
      <c r="G134" s="75">
        <v>71</v>
      </c>
      <c r="H134" s="76">
        <v>508.16</v>
      </c>
      <c r="I134" s="77">
        <f t="shared" si="42"/>
        <v>16466</v>
      </c>
    </row>
    <row r="135" spans="2:9" ht="22.5" customHeight="1">
      <c r="B135" s="73" t="s">
        <v>62</v>
      </c>
      <c r="C135" s="74">
        <v>423</v>
      </c>
      <c r="D135" s="75">
        <v>22442.06</v>
      </c>
      <c r="E135" s="75">
        <v>860</v>
      </c>
      <c r="F135" s="75">
        <v>325</v>
      </c>
      <c r="G135" s="75">
        <v>96</v>
      </c>
      <c r="H135" s="76">
        <v>653.9400000000023</v>
      </c>
      <c r="I135" s="77">
        <f t="shared" si="42"/>
        <v>24800.000000000004</v>
      </c>
    </row>
    <row r="136" spans="2:9" ht="22.5" customHeight="1">
      <c r="B136" s="78" t="s">
        <v>63</v>
      </c>
      <c r="C136" s="79">
        <v>370</v>
      </c>
      <c r="D136" s="80">
        <v>7465.9</v>
      </c>
      <c r="E136" s="80">
        <v>146.696</v>
      </c>
      <c r="F136" s="80">
        <v>187</v>
      </c>
      <c r="G136" s="75">
        <v>57</v>
      </c>
      <c r="H136" s="81">
        <v>308.40399999999863</v>
      </c>
      <c r="I136" s="82">
        <f t="shared" si="42"/>
        <v>8534.999999999998</v>
      </c>
    </row>
    <row r="137" spans="2:9" ht="22.5" customHeight="1" thickBot="1">
      <c r="B137" s="69" t="s">
        <v>64</v>
      </c>
      <c r="C137" s="70">
        <v>2853</v>
      </c>
      <c r="D137" s="71">
        <v>85906.15</v>
      </c>
      <c r="E137" s="71">
        <v>2595.8346699999997</v>
      </c>
      <c r="F137" s="71">
        <v>1747</v>
      </c>
      <c r="G137" s="84">
        <v>641</v>
      </c>
      <c r="H137" s="72">
        <v>5132.015329999994</v>
      </c>
      <c r="I137" s="85">
        <f t="shared" si="42"/>
        <v>98874.99999999999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2006-07-06T02:11:25Z</cp:lastPrinted>
  <dcterms:created xsi:type="dcterms:W3CDTF">2002-01-24T06:27:38Z</dcterms:created>
  <dcterms:modified xsi:type="dcterms:W3CDTF">2006-07-06T02:20:12Z</dcterms:modified>
  <cp:category/>
  <cp:version/>
  <cp:contentType/>
  <cp:contentStatus/>
</cp:coreProperties>
</file>