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50" windowHeight="3900" activeTab="0"/>
  </bookViews>
  <sheets>
    <sheet name="付４" sheetId="1" r:id="rId1"/>
  </sheets>
  <definedNames>
    <definedName name="_xlnm.Print_Area" localSheetId="0">'付４'!$A$1:$P$72</definedName>
  </definedNames>
  <calcPr fullCalcOnLoad="1"/>
</workbook>
</file>

<file path=xl/sharedStrings.xml><?xml version="1.0" encoding="utf-8"?>
<sst xmlns="http://schemas.openxmlformats.org/spreadsheetml/2006/main" count="97" uniqueCount="92">
  <si>
    <t>北海道</t>
  </si>
  <si>
    <t>九州</t>
  </si>
  <si>
    <t>本州</t>
  </si>
  <si>
    <t>四国</t>
  </si>
  <si>
    <t>沖縄</t>
  </si>
  <si>
    <t>静岡県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</si>
  <si>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</si>
  <si>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</si>
  <si>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</si>
  <si>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</si>
  <si>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</si>
  <si>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</si>
  <si>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</si>
  <si>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</si>
  <si>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</si>
  <si>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</si>
  <si>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</si>
  <si>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</si>
  <si>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</si>
  <si>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</si>
  <si>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</si>
  <si>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</si>
  <si>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</si>
  <si>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</si>
  <si>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</si>
  <si>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</si>
  <si>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</si>
  <si>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全国</t>
  </si>
  <si>
    <t>全国</t>
  </si>
  <si>
    <r>
      <t xml:space="preserve">都 道 府 県 別 面 積 </t>
    </r>
    <r>
      <rPr>
        <sz val="8"/>
        <rFont val="ＭＳ 明朝"/>
        <family val="1"/>
      </rPr>
      <t>（k㎡）</t>
    </r>
  </si>
  <si>
    <t>付 4　　全国の周囲、面積及び都道府県別面積</t>
  </si>
  <si>
    <t>　    面積測定の方法は、昭和63年10月1日現在の国土地理院発行2万5千分の1地形図を基準として、この上で満潮界を境と</t>
  </si>
  <si>
    <t xml:space="preserve">      して測定した陸地（河川については河口をもって陸海の境とし、潟、湖、池、沼を含む）の面積を市区町村別の調査</t>
  </si>
  <si>
    <t xml:space="preserve">      基礎面積とし、その後１年間ごとの次に示す市区町村別面積の増減分を逐次加減して、該当各年における市区町村別</t>
  </si>
  <si>
    <t>　　　面積としている。</t>
  </si>
  <si>
    <t>　　 　　　　竹島については、国有財産台帳の記載面積によっている。</t>
  </si>
  <si>
    <t>　　　色丹島、国後島及び択捉島は44年）に調査したものである。</t>
  </si>
  <si>
    <t>　　　　（1）市区町村界の異動による関係市区町村の増減面積</t>
  </si>
  <si>
    <t>　　　　（2）「新たに生じた土地」の確認が済み、都道府県公報に告示された市区町村別の埋立地又は干拓地の面積</t>
  </si>
  <si>
    <t>　　　　（3）関係市区町村長の確認により2万5千分の1地形図に表示する境界に修正が行われた場合、これに基づき、国土</t>
  </si>
  <si>
    <t>　 　　　　　地理院で再測定して得た関係市区町村の増減面積</t>
  </si>
  <si>
    <t xml:space="preserve"> 　  　　　　ただし、歯舞群島、色丹島、国後島及び択捉島については、昭和10年内閣統計局「全国市町村別面積調」、</t>
  </si>
  <si>
    <t>　　　海上保安庁が2万5千分の1海図を基準として、海図上の岸線0.1キロメートル以上の島について、昭和61年（歯舞群島、</t>
  </si>
  <si>
    <t xml:space="preserve">      国土交通省国土地理院が昭和30年以来毎年10月1日現在で取りまとめている｢全国都道府県市区町村別面積調｣による。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</si>
  <si>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</si>
  <si>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</si>
  <si>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</si>
  <si>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</si>
  <si>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</si>
  <si>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</si>
  <si>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</si>
  <si>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</si>
  <si>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</si>
  <si>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</si>
  <si>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</si>
  <si>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</si>
  <si>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</si>
  <si>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</si>
  <si>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</si>
  <si>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</si>
  <si>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</si>
  <si>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</si>
  <si>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</si>
  <si>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</si>
  <si>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</si>
  <si>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</si>
  <si>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</si>
  <si>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</si>
  <si>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</si>
  <si>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割合</t>
    </r>
    <r>
      <rPr>
        <sz val="8"/>
        <rFont val="ＭＳ 明朝"/>
        <family val="1"/>
      </rPr>
      <t>(％)</t>
    </r>
  </si>
  <si>
    <r>
      <t xml:space="preserve">総　数 </t>
    </r>
    <r>
      <rPr>
        <sz val="7"/>
        <rFont val="ＭＳ 明朝"/>
        <family val="1"/>
      </rPr>
      <t>2)</t>
    </r>
  </si>
  <si>
    <r>
      <t xml:space="preserve">市　部 </t>
    </r>
    <r>
      <rPr>
        <sz val="7"/>
        <rFont val="ＭＳ 明朝"/>
        <family val="1"/>
      </rPr>
      <t>3)</t>
    </r>
  </si>
  <si>
    <r>
      <t xml:space="preserve">郡　部 </t>
    </r>
    <r>
      <rPr>
        <sz val="7"/>
        <rFont val="ＭＳ 明朝"/>
        <family val="1"/>
      </rPr>
      <t>3)</t>
    </r>
  </si>
  <si>
    <r>
      <t xml:space="preserve">本 島 面 積 </t>
    </r>
    <r>
      <rPr>
        <sz val="8"/>
        <rFont val="ＭＳ 明朝"/>
        <family val="1"/>
      </rPr>
      <t>（k㎡）</t>
    </r>
  </si>
  <si>
    <t>構　 成 　島　 数</t>
  </si>
  <si>
    <r>
      <t xml:space="preserve"> 面 　積 </t>
    </r>
    <r>
      <rPr>
        <sz val="8"/>
        <rFont val="ＭＳ 明朝"/>
        <family val="1"/>
      </rPr>
      <t>（k㎡）</t>
    </r>
  </si>
  <si>
    <r>
      <t xml:space="preserve">  割　合 </t>
    </r>
    <r>
      <rPr>
        <sz val="8"/>
        <rFont val="ＭＳ 明朝"/>
        <family val="1"/>
      </rPr>
      <t>（％）</t>
    </r>
  </si>
  <si>
    <r>
      <t xml:space="preserve">周   囲 </t>
    </r>
    <r>
      <rPr>
        <sz val="8"/>
        <rFont val="ＭＳ 明朝"/>
        <family val="1"/>
      </rPr>
      <t>（km）</t>
    </r>
  </si>
  <si>
    <r>
      <t>　</t>
    </r>
    <r>
      <rPr>
        <b/>
        <sz val="9"/>
        <rFont val="ＭＳ 明朝"/>
        <family val="1"/>
      </rPr>
      <t>面　    積</t>
    </r>
    <r>
      <rPr>
        <sz val="9"/>
        <rFont val="ＭＳ 明朝"/>
        <family val="1"/>
      </rPr>
      <t>　</t>
    </r>
  </si>
  <si>
    <r>
      <t>　</t>
    </r>
    <r>
      <rPr>
        <b/>
        <sz val="9"/>
        <rFont val="ＭＳ 明朝"/>
        <family val="1"/>
      </rPr>
      <t>構成島数、周囲</t>
    </r>
    <r>
      <rPr>
        <sz val="9"/>
        <rFont val="ＭＳ 明朝"/>
        <family val="1"/>
      </rPr>
      <t>　</t>
    </r>
  </si>
  <si>
    <t xml:space="preserve">    　3)市部、郡部にまたがる境界未定地域を除く。</t>
  </si>
  <si>
    <t xml:space="preserve">      1)地域の境界にまたがる境界未定の面積(118k㎡)を除く。</t>
  </si>
  <si>
    <t>(注)　東日本大震災の地殻変動等の影響を除く。</t>
  </si>
  <si>
    <t xml:space="preserve">       平成26年10月1日現在</t>
  </si>
  <si>
    <t>資料：総務省統計局「第六十五回日本統計年鑑(平成28年)」</t>
  </si>
  <si>
    <r>
      <rPr>
        <sz val="7"/>
        <rFont val="ＭＳ 明朝"/>
        <family val="1"/>
      </rPr>
      <t>1)</t>
    </r>
    <r>
      <rPr>
        <sz val="9"/>
        <rFont val="ＭＳ 明朝"/>
        <family val="1"/>
      </rPr>
      <t xml:space="preserve">  231,127</t>
    </r>
  </si>
  <si>
    <r>
      <rPr>
        <sz val="7"/>
        <rFont val="ＭＳ 明朝"/>
        <family val="1"/>
      </rPr>
      <t>1)</t>
    </r>
    <r>
      <rPr>
        <sz val="9"/>
        <rFont val="ＭＳ 明朝"/>
        <family val="1"/>
      </rPr>
      <t xml:space="preserve">  61.15</t>
    </r>
  </si>
  <si>
    <r>
      <rPr>
        <sz val="7"/>
        <rFont val="ＭＳ 明朝"/>
        <family val="1"/>
      </rPr>
      <t>1)</t>
    </r>
    <r>
      <rPr>
        <sz val="9"/>
        <rFont val="ＭＳ 明朝"/>
        <family val="1"/>
      </rPr>
      <t xml:space="preserve">   18,789</t>
    </r>
  </si>
  <si>
    <r>
      <rPr>
        <sz val="7"/>
        <rFont val="ＭＳ 明朝"/>
        <family val="1"/>
      </rPr>
      <t>1)</t>
    </r>
    <r>
      <rPr>
        <sz val="9"/>
        <rFont val="ＭＳ 明朝"/>
        <family val="1"/>
      </rPr>
      <t xml:space="preserve">   4.97</t>
    </r>
  </si>
  <si>
    <r>
      <rPr>
        <sz val="7"/>
        <rFont val="ＭＳ 明朝"/>
        <family val="1"/>
      </rPr>
      <t>4)</t>
    </r>
    <r>
      <rPr>
        <sz val="9"/>
        <rFont val="ＭＳ 明朝"/>
        <family val="1"/>
      </rPr>
      <t xml:space="preserve"> 1,326</t>
    </r>
  </si>
  <si>
    <t>　    2)各都道府県の面積には、都道府県にまたがる境界未定地域(12,833k㎡)を除く。</t>
  </si>
  <si>
    <t>　　　4)特別区(542k㎡)を含む。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</si>
</sst>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[Red]#,##0"/>
    <numFmt numFmtId="179" formatCode="#,##0.0"/>
    <numFmt numFmtId="180" formatCode="&quot;a)&quot;#,##0"/>
  </numFmts>
  <fonts count="4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40" fontId="1" fillId="0" borderId="0" xfId="48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40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1" fillId="0" borderId="0" xfId="48" applyFont="1" applyFill="1" applyAlignment="1">
      <alignment horizontal="right" vertical="center"/>
    </xf>
    <xf numFmtId="40" fontId="1" fillId="0" borderId="0" xfId="48" applyNumberFormat="1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40" fontId="6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0.875" style="2" customWidth="1"/>
    <col min="2" max="2" width="11.375" style="2" customWidth="1"/>
    <col min="3" max="3" width="0.875" style="2" customWidth="1"/>
    <col min="4" max="7" width="8.75390625" style="2" customWidth="1"/>
    <col min="8" max="9" width="0.875" style="2" customWidth="1"/>
    <col min="10" max="10" width="11.375" style="2" customWidth="1"/>
    <col min="11" max="11" width="0.875" style="2" customWidth="1"/>
    <col min="12" max="14" width="8.75390625" style="2" customWidth="1"/>
    <col min="15" max="15" width="8.00390625" style="2" customWidth="1"/>
    <col min="16" max="16" width="0.875" style="1" customWidth="1"/>
    <col min="17" max="16384" width="9.00390625" style="1" customWidth="1"/>
  </cols>
  <sheetData>
    <row r="1" spans="1:15" ht="21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ht="4.5" customHeight="1"/>
    <row r="3" spans="2:15" ht="13.5">
      <c r="B3" s="3" t="s">
        <v>78</v>
      </c>
      <c r="F3" s="4"/>
      <c r="G3" s="4"/>
      <c r="H3" s="4"/>
      <c r="I3" s="4"/>
      <c r="J3" s="4"/>
      <c r="K3" s="4"/>
      <c r="L3" s="1"/>
      <c r="M3" s="1"/>
      <c r="N3" s="1"/>
      <c r="O3" s="1"/>
    </row>
    <row r="4" spans="2:15" ht="13.5">
      <c r="B4" s="3" t="s">
        <v>43</v>
      </c>
      <c r="F4" s="4"/>
      <c r="G4" s="4"/>
      <c r="H4" s="4"/>
      <c r="I4" s="4"/>
      <c r="J4" s="4"/>
      <c r="K4" s="4"/>
      <c r="L4" s="1"/>
      <c r="M4" s="1"/>
      <c r="N4" s="1"/>
      <c r="O4" s="1"/>
    </row>
    <row r="5" spans="2:15" ht="13.5">
      <c r="B5" s="3" t="s">
        <v>31</v>
      </c>
      <c r="F5" s="3"/>
      <c r="G5" s="3"/>
      <c r="H5" s="3"/>
      <c r="I5" s="3"/>
      <c r="J5" s="4"/>
      <c r="K5" s="5"/>
      <c r="L5" s="1"/>
      <c r="M5" s="1"/>
      <c r="N5" s="1"/>
      <c r="O5" s="1"/>
    </row>
    <row r="6" spans="2:15" ht="13.5">
      <c r="B6" s="3" t="s">
        <v>32</v>
      </c>
      <c r="F6" s="3"/>
      <c r="G6" s="3"/>
      <c r="H6" s="3"/>
      <c r="I6" s="3"/>
      <c r="J6" s="4"/>
      <c r="K6" s="5"/>
      <c r="L6" s="1"/>
      <c r="M6" s="1"/>
      <c r="N6" s="1"/>
      <c r="O6" s="1"/>
    </row>
    <row r="7" spans="2:15" ht="13.5">
      <c r="B7" s="3" t="s">
        <v>33</v>
      </c>
      <c r="F7" s="3"/>
      <c r="G7" s="3"/>
      <c r="H7" s="3"/>
      <c r="I7" s="3"/>
      <c r="J7" s="4"/>
      <c r="K7" s="5"/>
      <c r="L7" s="1"/>
      <c r="M7" s="1"/>
      <c r="N7" s="1"/>
      <c r="O7" s="1"/>
    </row>
    <row r="8" spans="2:15" ht="13.5">
      <c r="B8" s="3" t="s">
        <v>34</v>
      </c>
      <c r="F8" s="3"/>
      <c r="G8" s="3"/>
      <c r="H8" s="3"/>
      <c r="I8" s="3"/>
      <c r="J8" s="4"/>
      <c r="K8" s="5"/>
      <c r="L8" s="1"/>
      <c r="M8" s="1"/>
      <c r="N8" s="1"/>
      <c r="O8" s="1"/>
    </row>
    <row r="9" spans="2:15" ht="13.5">
      <c r="B9" s="2" t="s">
        <v>37</v>
      </c>
      <c r="K9" s="5"/>
      <c r="L9" s="1"/>
      <c r="M9" s="1"/>
      <c r="N9" s="1"/>
      <c r="O9" s="1"/>
    </row>
    <row r="10" spans="2:15" ht="13.5">
      <c r="B10" s="3" t="s">
        <v>38</v>
      </c>
      <c r="F10" s="3"/>
      <c r="G10" s="3"/>
      <c r="H10" s="3"/>
      <c r="I10" s="3"/>
      <c r="J10" s="4"/>
      <c r="K10" s="5"/>
      <c r="L10" s="1"/>
      <c r="M10" s="1"/>
      <c r="N10" s="1"/>
      <c r="O10" s="1"/>
    </row>
    <row r="11" spans="2:15" ht="13.5">
      <c r="B11" s="3" t="s">
        <v>39</v>
      </c>
      <c r="F11" s="3"/>
      <c r="G11" s="3"/>
      <c r="H11" s="3"/>
      <c r="I11" s="3"/>
      <c r="J11" s="4"/>
      <c r="K11" s="5"/>
      <c r="L11" s="1"/>
      <c r="M11" s="1"/>
      <c r="N11" s="1"/>
      <c r="O11" s="1"/>
    </row>
    <row r="12" spans="2:15" ht="13.5">
      <c r="B12" s="2" t="s">
        <v>40</v>
      </c>
      <c r="K12" s="5"/>
      <c r="L12" s="1"/>
      <c r="M12" s="1"/>
      <c r="N12" s="1"/>
      <c r="O12" s="1"/>
    </row>
    <row r="13" spans="2:15" ht="13.5">
      <c r="B13" s="3" t="s">
        <v>41</v>
      </c>
      <c r="F13" s="3"/>
      <c r="G13" s="3"/>
      <c r="H13" s="3"/>
      <c r="I13" s="3"/>
      <c r="J13" s="4"/>
      <c r="K13" s="5"/>
      <c r="L13" s="1"/>
      <c r="M13" s="1"/>
      <c r="N13" s="1"/>
      <c r="O13" s="1"/>
    </row>
    <row r="14" spans="2:15" ht="13.5">
      <c r="B14" s="2" t="s">
        <v>35</v>
      </c>
      <c r="K14" s="5"/>
      <c r="L14" s="1"/>
      <c r="M14" s="1"/>
      <c r="N14" s="1"/>
      <c r="O14" s="1"/>
    </row>
    <row r="15" spans="11:15" ht="4.5" customHeight="1">
      <c r="K15" s="5"/>
      <c r="L15" s="1"/>
      <c r="M15" s="1"/>
      <c r="N15" s="1"/>
      <c r="O15" s="1"/>
    </row>
    <row r="16" spans="2:15" ht="13.5">
      <c r="B16" s="3" t="s">
        <v>79</v>
      </c>
      <c r="F16" s="3"/>
      <c r="G16" s="3"/>
      <c r="H16" s="3"/>
      <c r="I16" s="3"/>
      <c r="J16" s="4"/>
      <c r="K16" s="5"/>
      <c r="L16" s="1"/>
      <c r="M16" s="1"/>
      <c r="N16" s="1"/>
      <c r="O16" s="1"/>
    </row>
    <row r="17" spans="2:15" ht="13.5">
      <c r="B17" s="3" t="s">
        <v>42</v>
      </c>
      <c r="F17" s="3"/>
      <c r="G17" s="3"/>
      <c r="H17" s="3"/>
      <c r="I17" s="3"/>
      <c r="J17" s="4"/>
      <c r="K17" s="5"/>
      <c r="L17" s="1"/>
      <c r="M17" s="1"/>
      <c r="N17" s="1"/>
      <c r="O17" s="1"/>
    </row>
    <row r="18" spans="2:15" ht="13.5">
      <c r="B18" s="2" t="s">
        <v>36</v>
      </c>
      <c r="K18" s="5"/>
      <c r="L18" s="1"/>
      <c r="M18" s="1"/>
      <c r="N18" s="1"/>
      <c r="O18" s="1"/>
    </row>
    <row r="19" ht="13.5">
      <c r="N19" s="6" t="s">
        <v>83</v>
      </c>
    </row>
    <row r="20" spans="10:16" ht="4.5" customHeight="1" thickBot="1">
      <c r="J20" s="7"/>
      <c r="P20" s="8"/>
    </row>
    <row r="21" spans="1:16" ht="7.5" customHeight="1">
      <c r="A21" s="42"/>
      <c r="B21" s="42"/>
      <c r="C21" s="47"/>
      <c r="D21" s="41" t="s">
        <v>74</v>
      </c>
      <c r="E21" s="42"/>
      <c r="F21" s="41" t="s">
        <v>75</v>
      </c>
      <c r="G21" s="42"/>
      <c r="H21" s="9"/>
      <c r="I21" s="9"/>
      <c r="J21" s="9"/>
      <c r="K21" s="41" t="s">
        <v>77</v>
      </c>
      <c r="L21" s="42"/>
      <c r="M21" s="47"/>
      <c r="N21" s="41" t="s">
        <v>73</v>
      </c>
      <c r="O21" s="42"/>
      <c r="P21" s="42"/>
    </row>
    <row r="22" spans="1:16" ht="15" customHeight="1">
      <c r="A22" s="44"/>
      <c r="B22" s="44"/>
      <c r="C22" s="48"/>
      <c r="D22" s="43"/>
      <c r="E22" s="44"/>
      <c r="F22" s="43"/>
      <c r="G22" s="44"/>
      <c r="H22" s="45" t="s">
        <v>76</v>
      </c>
      <c r="I22" s="46"/>
      <c r="J22" s="46"/>
      <c r="K22" s="43"/>
      <c r="L22" s="44"/>
      <c r="M22" s="48"/>
      <c r="N22" s="43"/>
      <c r="O22" s="44"/>
      <c r="P22" s="44"/>
    </row>
    <row r="23" spans="4:6" ht="4.5" customHeight="1">
      <c r="D23" s="12"/>
      <c r="E23" s="7"/>
      <c r="F23" s="7"/>
    </row>
    <row r="24" spans="2:15" ht="13.5">
      <c r="B24" s="13" t="s">
        <v>28</v>
      </c>
      <c r="C24" s="13"/>
      <c r="D24" s="14"/>
      <c r="E24" s="29">
        <v>6852</v>
      </c>
      <c r="G24" s="30">
        <v>377972</v>
      </c>
      <c r="J24" s="31">
        <v>100</v>
      </c>
      <c r="M24" s="30">
        <v>33889</v>
      </c>
      <c r="O24" s="30">
        <v>362215</v>
      </c>
    </row>
    <row r="25" spans="4:15" ht="7.5" customHeight="1">
      <c r="D25" s="14"/>
      <c r="E25" s="29"/>
      <c r="G25" s="30"/>
      <c r="J25" s="30"/>
      <c r="M25" s="30"/>
      <c r="O25" s="30"/>
    </row>
    <row r="26" spans="2:15" ht="13.5">
      <c r="B26" s="13" t="s">
        <v>0</v>
      </c>
      <c r="C26" s="13"/>
      <c r="D26" s="14"/>
      <c r="E26" s="29">
        <v>509</v>
      </c>
      <c r="G26" s="30">
        <v>83424</v>
      </c>
      <c r="J26" s="31">
        <v>22.07</v>
      </c>
      <c r="M26" s="30">
        <v>4377</v>
      </c>
      <c r="O26" s="30">
        <v>77984</v>
      </c>
    </row>
    <row r="27" spans="2:15" ht="13.5">
      <c r="B27" s="13" t="s">
        <v>2</v>
      </c>
      <c r="C27" s="13"/>
      <c r="D27" s="14"/>
      <c r="E27" s="29">
        <v>3194</v>
      </c>
      <c r="G27" s="61" t="s">
        <v>85</v>
      </c>
      <c r="J27" s="62" t="s">
        <v>86</v>
      </c>
      <c r="M27" s="30">
        <v>14536</v>
      </c>
      <c r="O27" s="30">
        <v>227943</v>
      </c>
    </row>
    <row r="28" spans="2:15" ht="13.5">
      <c r="B28" s="13" t="s">
        <v>3</v>
      </c>
      <c r="C28" s="13"/>
      <c r="D28" s="14"/>
      <c r="E28" s="29">
        <v>626</v>
      </c>
      <c r="G28" s="61" t="s">
        <v>87</v>
      </c>
      <c r="J28" s="62" t="s">
        <v>88</v>
      </c>
      <c r="M28" s="30">
        <v>3281</v>
      </c>
      <c r="O28" s="30">
        <v>18298</v>
      </c>
    </row>
    <row r="29" spans="2:15" ht="13.5">
      <c r="B29" s="13" t="s">
        <v>1</v>
      </c>
      <c r="C29" s="13"/>
      <c r="D29" s="14"/>
      <c r="E29" s="29">
        <v>2160</v>
      </c>
      <c r="G29" s="30">
        <v>42233</v>
      </c>
      <c r="J29" s="31">
        <v>11.17</v>
      </c>
      <c r="M29" s="30">
        <v>10043</v>
      </c>
      <c r="O29" s="30">
        <v>36783</v>
      </c>
    </row>
    <row r="30" spans="2:15" ht="13.5">
      <c r="B30" s="13" t="s">
        <v>4</v>
      </c>
      <c r="C30" s="13"/>
      <c r="D30" s="14"/>
      <c r="E30" s="29">
        <v>363</v>
      </c>
      <c r="G30" s="30">
        <v>2281</v>
      </c>
      <c r="J30" s="31">
        <v>0.6</v>
      </c>
      <c r="M30" s="30">
        <v>1652</v>
      </c>
      <c r="O30" s="30">
        <v>1207</v>
      </c>
    </row>
    <row r="31" spans="1:16" ht="4.5" customHeight="1" thickBot="1">
      <c r="A31" s="15"/>
      <c r="B31" s="15"/>
      <c r="C31" s="15"/>
      <c r="D31" s="16"/>
      <c r="E31" s="15"/>
      <c r="F31" s="15"/>
      <c r="G31" s="15"/>
      <c r="H31" s="15"/>
      <c r="I31" s="15"/>
      <c r="J31" s="15"/>
      <c r="P31" s="8"/>
    </row>
    <row r="32" spans="1:16" ht="18.75" customHeight="1">
      <c r="A32" s="9"/>
      <c r="B32" s="52"/>
      <c r="C32" s="17"/>
      <c r="D32" s="57" t="s">
        <v>29</v>
      </c>
      <c r="E32" s="58"/>
      <c r="F32" s="58"/>
      <c r="G32" s="58"/>
      <c r="H32" s="59"/>
      <c r="I32" s="18"/>
      <c r="J32" s="52"/>
      <c r="K32" s="17"/>
      <c r="L32" s="57" t="s">
        <v>29</v>
      </c>
      <c r="M32" s="58"/>
      <c r="N32" s="58"/>
      <c r="O32" s="58"/>
      <c r="P32" s="58"/>
    </row>
    <row r="33" spans="1:17" ht="7.5" customHeight="1">
      <c r="A33" s="7"/>
      <c r="B33" s="53"/>
      <c r="C33" s="19"/>
      <c r="D33" s="39" t="s">
        <v>70</v>
      </c>
      <c r="E33" s="10"/>
      <c r="F33" s="50" t="s">
        <v>71</v>
      </c>
      <c r="G33" s="35" t="s">
        <v>72</v>
      </c>
      <c r="H33" s="36"/>
      <c r="I33" s="7"/>
      <c r="J33" s="55"/>
      <c r="K33" s="19"/>
      <c r="L33" s="39" t="s">
        <v>70</v>
      </c>
      <c r="M33" s="10"/>
      <c r="N33" s="50" t="s">
        <v>71</v>
      </c>
      <c r="O33" s="35" t="s">
        <v>72</v>
      </c>
      <c r="P33" s="60"/>
      <c r="Q33" s="20"/>
    </row>
    <row r="34" spans="1:17" ht="15" customHeight="1">
      <c r="A34" s="21"/>
      <c r="B34" s="54"/>
      <c r="C34" s="22"/>
      <c r="D34" s="40"/>
      <c r="E34" s="11" t="s">
        <v>69</v>
      </c>
      <c r="F34" s="51"/>
      <c r="G34" s="37"/>
      <c r="H34" s="38"/>
      <c r="I34" s="21"/>
      <c r="J34" s="56"/>
      <c r="K34" s="22"/>
      <c r="L34" s="40"/>
      <c r="M34" s="11" t="s">
        <v>69</v>
      </c>
      <c r="N34" s="51"/>
      <c r="O34" s="37"/>
      <c r="P34" s="37"/>
      <c r="Q34" s="20"/>
    </row>
    <row r="35" spans="3:11" ht="4.5" customHeight="1">
      <c r="C35" s="19"/>
      <c r="H35" s="23"/>
      <c r="K35" s="19"/>
    </row>
    <row r="36" spans="3:15" ht="12" customHeight="1">
      <c r="C36" s="19"/>
      <c r="H36" s="23"/>
      <c r="J36" s="13" t="s">
        <v>44</v>
      </c>
      <c r="K36" s="19"/>
      <c r="L36" s="30">
        <v>5123.41</v>
      </c>
      <c r="M36" s="31">
        <f>13.6/10</f>
        <v>1.3599999999999999</v>
      </c>
      <c r="N36" s="30">
        <v>4256.39</v>
      </c>
      <c r="O36" s="30">
        <v>864.45</v>
      </c>
    </row>
    <row r="37" spans="2:15" ht="12" customHeight="1">
      <c r="B37" s="24" t="s">
        <v>27</v>
      </c>
      <c r="C37" s="19"/>
      <c r="D37" s="63">
        <v>377972.2699999999</v>
      </c>
      <c r="E37" s="64">
        <f>1000/10</f>
        <v>100</v>
      </c>
      <c r="F37" s="65">
        <v>198096.03000000006</v>
      </c>
      <c r="G37" s="63">
        <v>150233.77000000002</v>
      </c>
      <c r="H37" s="23"/>
      <c r="J37" s="13" t="s">
        <v>45</v>
      </c>
      <c r="K37" s="19"/>
      <c r="L37" s="30">
        <v>5758.650000000001</v>
      </c>
      <c r="M37" s="31">
        <f>15.2/10</f>
        <v>1.52</v>
      </c>
      <c r="N37" s="30">
        <v>3812.05</v>
      </c>
      <c r="O37" s="30">
        <v>1619.75</v>
      </c>
    </row>
    <row r="38" spans="2:13" ht="12" customHeight="1">
      <c r="B38" s="13"/>
      <c r="C38" s="19"/>
      <c r="D38" s="30"/>
      <c r="E38" s="30"/>
      <c r="F38" s="30"/>
      <c r="G38" s="30"/>
      <c r="H38" s="23"/>
      <c r="L38" s="32"/>
      <c r="M38" s="33"/>
    </row>
    <row r="39" spans="2:15" ht="12" customHeight="1">
      <c r="B39" s="13"/>
      <c r="C39" s="19"/>
      <c r="D39" s="30"/>
      <c r="E39" s="30"/>
      <c r="F39" s="30"/>
      <c r="G39" s="30"/>
      <c r="H39" s="23"/>
      <c r="J39" s="13" t="s">
        <v>46</v>
      </c>
      <c r="K39" s="19"/>
      <c r="L39" s="30">
        <v>3766.9900000000002</v>
      </c>
      <c r="M39" s="31">
        <f>10/10</f>
        <v>1</v>
      </c>
      <c r="N39" s="30">
        <v>3409.6800000000003</v>
      </c>
      <c r="O39" s="30">
        <v>357.32</v>
      </c>
    </row>
    <row r="40" spans="2:15" ht="12" customHeight="1">
      <c r="B40" s="13" t="s">
        <v>6</v>
      </c>
      <c r="C40" s="19"/>
      <c r="D40" s="30">
        <v>83424.22</v>
      </c>
      <c r="E40" s="31">
        <f>220.7/10</f>
        <v>22.07</v>
      </c>
      <c r="F40" s="30">
        <v>16699.63</v>
      </c>
      <c r="G40" s="30">
        <v>62143.99999999999</v>
      </c>
      <c r="H40" s="23"/>
      <c r="J40" s="13" t="s">
        <v>47</v>
      </c>
      <c r="K40" s="19"/>
      <c r="L40" s="30">
        <v>4612.2</v>
      </c>
      <c r="M40" s="31">
        <f>12.2/10</f>
        <v>1.22</v>
      </c>
      <c r="N40" s="30">
        <v>3190.2999999999997</v>
      </c>
      <c r="O40" s="30">
        <v>685.75</v>
      </c>
    </row>
    <row r="41" spans="3:15" ht="12" customHeight="1">
      <c r="C41" s="19"/>
      <c r="D41" s="30"/>
      <c r="E41" s="33"/>
      <c r="H41" s="23"/>
      <c r="J41" s="13" t="s">
        <v>48</v>
      </c>
      <c r="K41" s="19"/>
      <c r="L41" s="30">
        <v>1904.99</v>
      </c>
      <c r="M41" s="31">
        <f>5/10</f>
        <v>0.5</v>
      </c>
      <c r="N41" s="30">
        <v>1602.37</v>
      </c>
      <c r="O41" s="30">
        <v>302.62</v>
      </c>
    </row>
    <row r="42" spans="2:15" ht="12" customHeight="1">
      <c r="B42" s="13" t="s">
        <v>7</v>
      </c>
      <c r="C42" s="19"/>
      <c r="D42" s="30">
        <v>9645.4</v>
      </c>
      <c r="E42" s="31">
        <f>25.5/10</f>
        <v>2.55</v>
      </c>
      <c r="F42" s="30">
        <v>4584.81</v>
      </c>
      <c r="G42" s="30">
        <v>5060.59</v>
      </c>
      <c r="H42" s="23"/>
      <c r="J42" s="13" t="s">
        <v>49</v>
      </c>
      <c r="K42" s="19"/>
      <c r="L42" s="30">
        <v>8400.9</v>
      </c>
      <c r="M42" s="31">
        <f>22.2/10</f>
        <v>2.2199999999999998</v>
      </c>
      <c r="N42" s="30">
        <v>6449.650000000001</v>
      </c>
      <c r="O42" s="30">
        <v>1717.7700000000002</v>
      </c>
    </row>
    <row r="43" spans="2:15" ht="12" customHeight="1">
      <c r="B43" s="13" t="s">
        <v>8</v>
      </c>
      <c r="C43" s="19"/>
      <c r="D43" s="30">
        <v>15275.01</v>
      </c>
      <c r="E43" s="31">
        <f>40.4/10</f>
        <v>4.04</v>
      </c>
      <c r="F43" s="30">
        <v>8657.42</v>
      </c>
      <c r="G43" s="30">
        <v>5381.139999999999</v>
      </c>
      <c r="H43" s="23"/>
      <c r="J43" s="13" t="s">
        <v>50</v>
      </c>
      <c r="K43" s="19"/>
      <c r="L43" s="30">
        <v>3690.94</v>
      </c>
      <c r="M43" s="31">
        <f>9.8/10</f>
        <v>0.9800000000000001</v>
      </c>
      <c r="N43" s="30">
        <v>1272.23</v>
      </c>
      <c r="O43" s="30">
        <v>2418.7</v>
      </c>
    </row>
    <row r="44" spans="2:15" ht="12" customHeight="1">
      <c r="B44" s="13" t="s">
        <v>9</v>
      </c>
      <c r="C44" s="19"/>
      <c r="D44" s="30">
        <v>6858.54</v>
      </c>
      <c r="E44" s="31">
        <f>18.1/10</f>
        <v>1.81</v>
      </c>
      <c r="F44" s="30">
        <v>4542.18</v>
      </c>
      <c r="G44" s="30">
        <v>2316.35</v>
      </c>
      <c r="H44" s="23"/>
      <c r="J44" s="13" t="s">
        <v>51</v>
      </c>
      <c r="K44" s="19"/>
      <c r="L44" s="30">
        <v>4724.68</v>
      </c>
      <c r="M44" s="31">
        <f>12.5/10</f>
        <v>1.25</v>
      </c>
      <c r="N44" s="30">
        <v>1814.88</v>
      </c>
      <c r="O44" s="30">
        <v>2471.27</v>
      </c>
    </row>
    <row r="45" spans="2:15" ht="12" customHeight="1">
      <c r="B45" s="13" t="s">
        <v>10</v>
      </c>
      <c r="C45" s="19"/>
      <c r="D45" s="30">
        <v>11637.54</v>
      </c>
      <c r="E45" s="31">
        <f>30.8/10</f>
        <v>3.08</v>
      </c>
      <c r="F45" s="30">
        <v>9340.13</v>
      </c>
      <c r="G45" s="30">
        <v>2275.44</v>
      </c>
      <c r="H45" s="23"/>
      <c r="J45" s="13"/>
      <c r="K45" s="19"/>
      <c r="L45" s="30"/>
      <c r="M45" s="31"/>
      <c r="N45" s="30"/>
      <c r="O45" s="30"/>
    </row>
    <row r="46" spans="2:15" ht="12" customHeight="1">
      <c r="B46" s="13" t="s">
        <v>11</v>
      </c>
      <c r="C46" s="19"/>
      <c r="D46" s="30">
        <v>6651.83</v>
      </c>
      <c r="E46" s="31">
        <f>17.6/10</f>
        <v>1.7600000000000002</v>
      </c>
      <c r="F46" s="30">
        <v>2778.0199999999995</v>
      </c>
      <c r="G46" s="30">
        <v>3873.82</v>
      </c>
      <c r="H46" s="23"/>
      <c r="J46" s="13" t="s">
        <v>52</v>
      </c>
      <c r="K46" s="19"/>
      <c r="L46" s="30">
        <v>3507.05</v>
      </c>
      <c r="M46" s="31">
        <f>9.3/10</f>
        <v>0.93</v>
      </c>
      <c r="N46" s="30">
        <v>1198.81</v>
      </c>
      <c r="O46" s="30">
        <v>2308.24</v>
      </c>
    </row>
    <row r="47" spans="2:15" ht="12" customHeight="1">
      <c r="B47" s="13" t="s">
        <v>12</v>
      </c>
      <c r="C47" s="19"/>
      <c r="D47" s="30">
        <v>13783.75</v>
      </c>
      <c r="E47" s="31">
        <f>36.5/10</f>
        <v>3.65</v>
      </c>
      <c r="F47" s="30">
        <v>5648.58</v>
      </c>
      <c r="G47" s="30">
        <v>7158.83</v>
      </c>
      <c r="H47" s="23"/>
      <c r="J47" s="13" t="s">
        <v>53</v>
      </c>
      <c r="K47" s="19"/>
      <c r="L47" s="30">
        <v>6708.23</v>
      </c>
      <c r="M47" s="31">
        <f>17.7/10</f>
        <v>1.77</v>
      </c>
      <c r="N47" s="30">
        <v>4299.26</v>
      </c>
      <c r="O47" s="30">
        <v>2408.97</v>
      </c>
    </row>
    <row r="48" spans="3:15" ht="12" customHeight="1">
      <c r="C48" s="19"/>
      <c r="D48" s="30"/>
      <c r="E48" s="33"/>
      <c r="H48" s="23"/>
      <c r="J48" s="13" t="s">
        <v>54</v>
      </c>
      <c r="K48" s="19"/>
      <c r="L48" s="30">
        <v>7011.04</v>
      </c>
      <c r="M48" s="31">
        <f>18.5/10</f>
        <v>1.85</v>
      </c>
      <c r="N48" s="30">
        <v>5508.45</v>
      </c>
      <c r="O48" s="30">
        <v>1502.59</v>
      </c>
    </row>
    <row r="49" spans="2:15" ht="12" customHeight="1">
      <c r="B49" s="13" t="s">
        <v>13</v>
      </c>
      <c r="C49" s="19"/>
      <c r="D49" s="30">
        <v>6096.93</v>
      </c>
      <c r="E49" s="31">
        <f>16.1/10</f>
        <v>1.61</v>
      </c>
      <c r="F49" s="30">
        <v>4872.860000000001</v>
      </c>
      <c r="G49" s="30">
        <v>885.18</v>
      </c>
      <c r="H49" s="23"/>
      <c r="J49" s="13" t="s">
        <v>55</v>
      </c>
      <c r="K49" s="19"/>
      <c r="L49" s="30">
        <v>8479.38</v>
      </c>
      <c r="M49" s="31">
        <f>22.4/10</f>
        <v>2.2399999999999998</v>
      </c>
      <c r="N49" s="30">
        <v>6714.41</v>
      </c>
      <c r="O49" s="30">
        <v>1764.97</v>
      </c>
    </row>
    <row r="50" spans="2:15" ht="12" customHeight="1">
      <c r="B50" s="13" t="s">
        <v>14</v>
      </c>
      <c r="C50" s="19"/>
      <c r="D50" s="30">
        <v>6408.09</v>
      </c>
      <c r="E50" s="31">
        <f>17/10</f>
        <v>1.7</v>
      </c>
      <c r="F50" s="30">
        <v>5053.84</v>
      </c>
      <c r="G50" s="30">
        <v>1354.25</v>
      </c>
      <c r="H50" s="23"/>
      <c r="J50" s="13" t="s">
        <v>56</v>
      </c>
      <c r="K50" s="19"/>
      <c r="L50" s="30">
        <v>6112.3</v>
      </c>
      <c r="M50" s="31">
        <f>16.2/10</f>
        <v>1.6199999999999999</v>
      </c>
      <c r="N50" s="30">
        <v>5727.99</v>
      </c>
      <c r="O50" s="30">
        <v>384.3</v>
      </c>
    </row>
    <row r="51" spans="2:13" ht="12" customHeight="1">
      <c r="B51" s="13" t="s">
        <v>15</v>
      </c>
      <c r="C51" s="19"/>
      <c r="D51" s="30">
        <v>6362.28</v>
      </c>
      <c r="E51" s="31">
        <f>16.8/10</f>
        <v>1.6800000000000002</v>
      </c>
      <c r="F51" s="30">
        <v>2433.58</v>
      </c>
      <c r="G51" s="30">
        <v>3441.63</v>
      </c>
      <c r="H51" s="23"/>
      <c r="L51" s="32"/>
      <c r="M51" s="33"/>
    </row>
    <row r="52" spans="2:15" ht="12" customHeight="1">
      <c r="B52" s="13" t="s">
        <v>16</v>
      </c>
      <c r="C52" s="19"/>
      <c r="D52" s="30">
        <v>3767.62</v>
      </c>
      <c r="E52" s="31">
        <f>10/10</f>
        <v>1</v>
      </c>
      <c r="F52" s="30">
        <v>2215.09</v>
      </c>
      <c r="G52" s="30">
        <v>925.34</v>
      </c>
      <c r="H52" s="23"/>
      <c r="J52" s="13" t="s">
        <v>57</v>
      </c>
      <c r="K52" s="19"/>
      <c r="L52" s="30">
        <v>4146.93</v>
      </c>
      <c r="M52" s="31">
        <f>11/10</f>
        <v>1.1</v>
      </c>
      <c r="N52" s="30">
        <v>2075.64</v>
      </c>
      <c r="O52" s="30">
        <v>2071.29</v>
      </c>
    </row>
    <row r="53" spans="2:15" ht="12" customHeight="1">
      <c r="B53" s="13" t="s">
        <v>17</v>
      </c>
      <c r="C53" s="19"/>
      <c r="D53" s="30">
        <v>5082.89</v>
      </c>
      <c r="E53" s="31">
        <f>13.4/10</f>
        <v>1.34</v>
      </c>
      <c r="F53" s="30">
        <v>4236.86</v>
      </c>
      <c r="G53" s="30">
        <v>727.21</v>
      </c>
      <c r="H53" s="23"/>
      <c r="J53" s="13" t="s">
        <v>58</v>
      </c>
      <c r="K53" s="19"/>
      <c r="L53" s="30">
        <v>1862.51</v>
      </c>
      <c r="M53" s="31">
        <f>4.9/10</f>
        <v>0.49000000000000005</v>
      </c>
      <c r="N53" s="30">
        <v>1271.63</v>
      </c>
      <c r="O53" s="30">
        <v>590.89</v>
      </c>
    </row>
    <row r="54" spans="2:15" ht="12" customHeight="1">
      <c r="B54" s="13" t="s">
        <v>18</v>
      </c>
      <c r="C54" s="19"/>
      <c r="D54" s="30">
        <v>2106.2000000000003</v>
      </c>
      <c r="E54" s="31">
        <f>5.6/10</f>
        <v>0.5599999999999999</v>
      </c>
      <c r="F54" s="61" t="s">
        <v>89</v>
      </c>
      <c r="G54" s="30">
        <v>780</v>
      </c>
      <c r="H54" s="23"/>
      <c r="J54" s="13" t="s">
        <v>59</v>
      </c>
      <c r="K54" s="19"/>
      <c r="L54" s="30">
        <v>5676.1</v>
      </c>
      <c r="M54" s="31">
        <f>15/10</f>
        <v>1.5</v>
      </c>
      <c r="N54" s="30">
        <v>3967.31</v>
      </c>
      <c r="O54" s="30">
        <v>1708.79</v>
      </c>
    </row>
    <row r="55" spans="2:15" ht="12" customHeight="1">
      <c r="B55" s="13" t="s">
        <v>19</v>
      </c>
      <c r="C55" s="19"/>
      <c r="D55" s="30">
        <v>2415.81</v>
      </c>
      <c r="E55" s="31">
        <f>6.4/10</f>
        <v>0.64</v>
      </c>
      <c r="F55" s="30">
        <v>1705.99</v>
      </c>
      <c r="G55" s="30">
        <v>589.12</v>
      </c>
      <c r="H55" s="23"/>
      <c r="J55" s="13" t="s">
        <v>60</v>
      </c>
      <c r="K55" s="19"/>
      <c r="L55" s="30">
        <v>7103.91</v>
      </c>
      <c r="M55" s="31">
        <f>18.8/10</f>
        <v>1.8800000000000001</v>
      </c>
      <c r="N55" s="30">
        <v>3075.76</v>
      </c>
      <c r="O55" s="30">
        <v>4028.15</v>
      </c>
    </row>
    <row r="56" spans="3:13" ht="12" customHeight="1">
      <c r="C56" s="19"/>
      <c r="D56" s="30"/>
      <c r="E56" s="33"/>
      <c r="H56" s="23"/>
      <c r="L56" s="32"/>
      <c r="M56" s="33"/>
    </row>
    <row r="57" spans="2:15" ht="12" customHeight="1">
      <c r="B57" s="13" t="s">
        <v>20</v>
      </c>
      <c r="C57" s="19"/>
      <c r="D57" s="30">
        <v>10363.990000000002</v>
      </c>
      <c r="E57" s="31">
        <f>27.4/10</f>
        <v>2.7399999999999998</v>
      </c>
      <c r="F57" s="30">
        <v>8118.3</v>
      </c>
      <c r="G57" s="30">
        <v>1298.0100000000002</v>
      </c>
      <c r="H57" s="23"/>
      <c r="J57" s="13" t="s">
        <v>61</v>
      </c>
      <c r="K57" s="19"/>
      <c r="L57" s="30">
        <v>4854.2</v>
      </c>
      <c r="M57" s="31">
        <f>12.8/10</f>
        <v>1.28</v>
      </c>
      <c r="N57" s="30">
        <v>3357.6499999999996</v>
      </c>
      <c r="O57" s="30">
        <v>1143.9399999999998</v>
      </c>
    </row>
    <row r="58" spans="2:15" ht="12" customHeight="1">
      <c r="B58" s="13" t="s">
        <v>21</v>
      </c>
      <c r="C58" s="19"/>
      <c r="D58" s="30">
        <v>2045.9399999999996</v>
      </c>
      <c r="E58" s="31">
        <f>5.4/10</f>
        <v>0.54</v>
      </c>
      <c r="F58" s="30">
        <v>1734.52</v>
      </c>
      <c r="G58" s="30">
        <v>311.42</v>
      </c>
      <c r="H58" s="23"/>
      <c r="J58" s="13" t="s">
        <v>62</v>
      </c>
      <c r="K58" s="19"/>
      <c r="L58" s="30">
        <v>2440.64</v>
      </c>
      <c r="M58" s="31">
        <f>6.5/10</f>
        <v>0.65</v>
      </c>
      <c r="N58" s="30">
        <v>1901.24</v>
      </c>
      <c r="O58" s="30">
        <v>417.95</v>
      </c>
    </row>
    <row r="59" spans="2:15" ht="12" customHeight="1">
      <c r="B59" s="13" t="s">
        <v>22</v>
      </c>
      <c r="C59" s="19"/>
      <c r="D59" s="30">
        <v>4186.15</v>
      </c>
      <c r="E59" s="31">
        <f>11.1/10</f>
        <v>1.1099999999999999</v>
      </c>
      <c r="F59" s="30">
        <v>2710.06</v>
      </c>
      <c r="G59" s="30">
        <v>866.56</v>
      </c>
      <c r="H59" s="23"/>
      <c r="J59" s="13" t="s">
        <v>63</v>
      </c>
      <c r="K59" s="19"/>
      <c r="L59" s="30">
        <v>4132.32</v>
      </c>
      <c r="M59" s="31">
        <f>10.9/10</f>
        <v>1.09</v>
      </c>
      <c r="N59" s="30">
        <v>3643.26</v>
      </c>
      <c r="O59" s="30">
        <v>489.05</v>
      </c>
    </row>
    <row r="60" spans="2:15" ht="12" customHeight="1">
      <c r="B60" s="13" t="s">
        <v>23</v>
      </c>
      <c r="C60" s="19"/>
      <c r="D60" s="30">
        <v>4190.43</v>
      </c>
      <c r="E60" s="31">
        <f>11.1/10</f>
        <v>1.1099999999999999</v>
      </c>
      <c r="F60" s="30">
        <v>2667.3500000000004</v>
      </c>
      <c r="G60" s="30">
        <v>1401.34</v>
      </c>
      <c r="H60" s="23"/>
      <c r="J60" s="13" t="s">
        <v>64</v>
      </c>
      <c r="K60" s="19"/>
      <c r="L60" s="30">
        <v>7272.38</v>
      </c>
      <c r="M60" s="31">
        <f>19.2/10</f>
        <v>1.92</v>
      </c>
      <c r="N60" s="30">
        <v>3358.81</v>
      </c>
      <c r="O60" s="30">
        <v>3240.04</v>
      </c>
    </row>
    <row r="61" spans="2:15" ht="12" customHeight="1">
      <c r="B61" s="13" t="s">
        <v>24</v>
      </c>
      <c r="C61" s="19"/>
      <c r="D61" s="30">
        <v>4200.9</v>
      </c>
      <c r="E61" s="31">
        <f>11.1/10</f>
        <v>1.1099999999999999</v>
      </c>
      <c r="F61" s="30">
        <v>2694.6800000000003</v>
      </c>
      <c r="G61" s="30">
        <v>1506.21</v>
      </c>
      <c r="H61" s="23"/>
      <c r="J61" s="13" t="s">
        <v>65</v>
      </c>
      <c r="K61" s="19"/>
      <c r="L61" s="30">
        <v>5100.17</v>
      </c>
      <c r="M61" s="31">
        <f>13.5/10</f>
        <v>1.35</v>
      </c>
      <c r="N61" s="30">
        <v>4733.34</v>
      </c>
      <c r="O61" s="30">
        <v>366.83000000000004</v>
      </c>
    </row>
    <row r="62" spans="2:15" ht="12" customHeight="1">
      <c r="B62" s="13" t="s">
        <v>25</v>
      </c>
      <c r="C62" s="19"/>
      <c r="D62" s="30">
        <v>13104.289999999999</v>
      </c>
      <c r="E62" s="31">
        <f>34.7/10</f>
        <v>3.47</v>
      </c>
      <c r="F62" s="30">
        <v>5979.99</v>
      </c>
      <c r="G62" s="30">
        <v>5696.870000000001</v>
      </c>
      <c r="H62" s="23"/>
      <c r="J62" s="13" t="s">
        <v>66</v>
      </c>
      <c r="K62" s="19"/>
      <c r="L62" s="30">
        <v>6794.24</v>
      </c>
      <c r="M62" s="31">
        <f>18/10</f>
        <v>1.8</v>
      </c>
      <c r="N62" s="30">
        <v>3118.6800000000003</v>
      </c>
      <c r="O62" s="30">
        <v>2936.81</v>
      </c>
    </row>
    <row r="63" spans="2:15" ht="12" customHeight="1">
      <c r="B63" s="13" t="s">
        <v>26</v>
      </c>
      <c r="C63" s="19"/>
      <c r="D63" s="30">
        <v>9768.570000000002</v>
      </c>
      <c r="E63" s="31">
        <f>25.8/10</f>
        <v>2.58</v>
      </c>
      <c r="F63" s="30">
        <v>8455.13</v>
      </c>
      <c r="G63" s="30">
        <v>1313.4399999999996</v>
      </c>
      <c r="H63" s="23"/>
      <c r="J63" s="13" t="s">
        <v>67</v>
      </c>
      <c r="K63" s="19"/>
      <c r="L63" s="30">
        <v>9043.81</v>
      </c>
      <c r="M63" s="31">
        <f>23.9/10</f>
        <v>2.3899999999999997</v>
      </c>
      <c r="N63" s="30">
        <v>5957.05</v>
      </c>
      <c r="O63" s="30">
        <v>3086.76</v>
      </c>
    </row>
    <row r="64" spans="2:15" ht="12" customHeight="1">
      <c r="B64" s="13" t="s">
        <v>5</v>
      </c>
      <c r="C64" s="19"/>
      <c r="D64" s="30">
        <v>7253.599999999999</v>
      </c>
      <c r="E64" s="31">
        <f>19.2/10</f>
        <v>1.92</v>
      </c>
      <c r="F64" s="30">
        <v>4947.88</v>
      </c>
      <c r="G64" s="30">
        <v>735.08</v>
      </c>
      <c r="H64" s="23"/>
      <c r="J64" s="13" t="s">
        <v>68</v>
      </c>
      <c r="K64" s="19"/>
      <c r="L64" s="30">
        <v>2281</v>
      </c>
      <c r="M64" s="31">
        <f>6/10</f>
        <v>0.6</v>
      </c>
      <c r="N64" s="30">
        <v>976.09</v>
      </c>
      <c r="O64" s="30">
        <v>1304.74</v>
      </c>
    </row>
    <row r="65" spans="1:16" ht="4.5" customHeight="1" thickBot="1">
      <c r="A65" s="15"/>
      <c r="B65" s="15"/>
      <c r="C65" s="25"/>
      <c r="D65" s="15"/>
      <c r="E65" s="15"/>
      <c r="F65" s="15"/>
      <c r="G65" s="15"/>
      <c r="H65" s="26"/>
      <c r="I65" s="15"/>
      <c r="J65" s="15"/>
      <c r="K65" s="25"/>
      <c r="L65" s="15"/>
      <c r="M65" s="15"/>
      <c r="N65" s="15"/>
      <c r="O65" s="15"/>
      <c r="P65" s="8"/>
    </row>
    <row r="66" ht="4.5" customHeight="1"/>
    <row r="67" spans="1:15" s="27" customFormat="1" ht="12.75" customHeight="1">
      <c r="A67" s="2"/>
      <c r="B67" s="2" t="s">
        <v>82</v>
      </c>
      <c r="C67" s="2"/>
      <c r="D67" s="2"/>
      <c r="E67" s="2"/>
      <c r="F67" s="34"/>
      <c r="G67" s="34"/>
      <c r="H67" s="2"/>
      <c r="I67" s="2"/>
      <c r="J67" s="2"/>
      <c r="K67" s="2"/>
      <c r="L67" s="2"/>
      <c r="M67" s="2"/>
      <c r="N67" s="34"/>
      <c r="O67" s="34"/>
    </row>
    <row r="68" spans="1:15" s="27" customFormat="1" ht="12.75" customHeight="1">
      <c r="A68" s="2"/>
      <c r="B68" s="2" t="s">
        <v>81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27" customFormat="1" ht="12.75" customHeight="1">
      <c r="A69" s="2"/>
      <c r="B69" s="2" t="s">
        <v>90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27" customFormat="1" ht="12.75" customHeight="1">
      <c r="A70" s="2"/>
      <c r="B70" s="28" t="s">
        <v>80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27" customFormat="1" ht="12.75" customHeight="1">
      <c r="A71" s="2"/>
      <c r="B71" s="2" t="s">
        <v>91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27" customFormat="1" ht="12.75" customHeight="1">
      <c r="A72" s="2"/>
      <c r="B72" s="28" t="s">
        <v>84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>
      <c r="B79" s="28"/>
    </row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17">
    <mergeCell ref="A1:O1"/>
    <mergeCell ref="A21:C22"/>
    <mergeCell ref="N33:N34"/>
    <mergeCell ref="B32:B34"/>
    <mergeCell ref="J32:J34"/>
    <mergeCell ref="D32:H32"/>
    <mergeCell ref="N21:P22"/>
    <mergeCell ref="L32:P32"/>
    <mergeCell ref="O33:P34"/>
    <mergeCell ref="F33:F34"/>
    <mergeCell ref="G33:H34"/>
    <mergeCell ref="D33:D34"/>
    <mergeCell ref="L33:L34"/>
    <mergeCell ref="D21:E22"/>
    <mergeCell ref="F21:G22"/>
    <mergeCell ref="H22:J22"/>
    <mergeCell ref="K21:M2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2013-09-20T05:10:49Z</cp:lastPrinted>
  <dcterms:created xsi:type="dcterms:W3CDTF">2000-10-12T10:25:29Z</dcterms:created>
  <dcterms:modified xsi:type="dcterms:W3CDTF">2016-11-11T08:21:18Z</dcterms:modified>
  <cp:category/>
  <cp:version/>
  <cp:contentType/>
  <cp:contentStatus/>
</cp:coreProperties>
</file>