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01高知市" sheetId="1" r:id="rId1"/>
    <sheet name="02室戸市" sheetId="2" r:id="rId2"/>
    <sheet name="03安芸市" sheetId="3" r:id="rId3"/>
    <sheet name="04南国市" sheetId="4" r:id="rId4"/>
    <sheet name="05土佐市" sheetId="5" r:id="rId5"/>
    <sheet name="06須崎市" sheetId="6" r:id="rId6"/>
    <sheet name="07宿毛市" sheetId="7" r:id="rId7"/>
    <sheet name="08土佐清水市" sheetId="8" r:id="rId8"/>
    <sheet name="09四万十市" sheetId="9" r:id="rId9"/>
    <sheet name="10香南市" sheetId="10" r:id="rId10"/>
    <sheet name="11香美市" sheetId="11" r:id="rId11"/>
    <sheet name="12東洋町" sheetId="12" r:id="rId12"/>
    <sheet name="13奈半利町" sheetId="13" r:id="rId13"/>
    <sheet name="14田野町" sheetId="14" r:id="rId14"/>
    <sheet name="15安田町" sheetId="15" r:id="rId15"/>
    <sheet name="16北川村" sheetId="16" r:id="rId16"/>
    <sheet name="17馬路村" sheetId="17" r:id="rId17"/>
    <sheet name="18芸西村" sheetId="18" r:id="rId18"/>
    <sheet name="19本山町" sheetId="19" r:id="rId19"/>
    <sheet name="20大豊町" sheetId="20" r:id="rId20"/>
    <sheet name="21土佐町" sheetId="21" r:id="rId21"/>
    <sheet name="22大川村" sheetId="22" r:id="rId22"/>
    <sheet name="23春野町" sheetId="23" r:id="rId23"/>
    <sheet name="24いの町" sheetId="24" r:id="rId24"/>
    <sheet name="25仁淀川町" sheetId="25" r:id="rId25"/>
    <sheet name="26中土佐町" sheetId="26" r:id="rId26"/>
    <sheet name="27佐川町" sheetId="27" r:id="rId27"/>
    <sheet name="28越知町" sheetId="28" r:id="rId28"/>
    <sheet name="29檮原町" sheetId="29" r:id="rId29"/>
    <sheet name="30日高村" sheetId="30" r:id="rId30"/>
    <sheet name="31津野町" sheetId="31" r:id="rId31"/>
    <sheet name="32四万十町" sheetId="32" r:id="rId32"/>
    <sheet name="33大月町" sheetId="33" r:id="rId33"/>
    <sheet name="34三原村" sheetId="34" r:id="rId34"/>
    <sheet name="35黒潮町" sheetId="35" r:id="rId35"/>
  </sheets>
  <definedNames>
    <definedName name="_xlnm.Print_Area" localSheetId="10">'11香美市'!$A$1:$M$65</definedName>
    <definedName name="_xlnm.Print_Area" localSheetId="23">'24いの町'!$A$1:$K$63</definedName>
    <definedName name="_xlnm.Print_Area" localSheetId="32">'33大月町'!$A$1:$M$48</definedName>
    <definedName name="_xlnm.Print_Area" localSheetId="34">'35黒潮町'!$A$1:$M$53</definedName>
  </definedNames>
  <calcPr fullCalcOnLoad="1"/>
</workbook>
</file>

<file path=xl/sharedStrings.xml><?xml version="1.0" encoding="utf-8"?>
<sst xmlns="http://schemas.openxmlformats.org/spreadsheetml/2006/main" count="4266" uniqueCount="744">
  <si>
    <t>（財）香南市開発公社</t>
  </si>
  <si>
    <t>(株)ヤ・シィ</t>
  </si>
  <si>
    <t>-</t>
  </si>
  <si>
    <t>-</t>
  </si>
  <si>
    <t>-</t>
  </si>
  <si>
    <t>香美市</t>
  </si>
  <si>
    <t>一般会計からの繰入</t>
  </si>
  <si>
    <t>工業用水道事業会計</t>
  </si>
  <si>
    <t>公共下水道事業
特別会計</t>
  </si>
  <si>
    <t>特定環境保全公共
下水道事業特別会計</t>
  </si>
  <si>
    <t>国民健康保険
特別会計</t>
  </si>
  <si>
    <t>基金から40百万円繰入</t>
  </si>
  <si>
    <t>介護保険特別会計
（保険事業勘定）</t>
  </si>
  <si>
    <t>基金から18百万円繰入</t>
  </si>
  <si>
    <t>介護保険特別会計（サービス事業勘定）</t>
  </si>
  <si>
    <t>負担金全体</t>
  </si>
  <si>
    <t>香美市負担金</t>
  </si>
  <si>
    <t>負担割合</t>
  </si>
  <si>
    <t>香美郡殖林組合</t>
  </si>
  <si>
    <t>香美市負担金
0千円</t>
  </si>
  <si>
    <t>香美市負担金
57,343千円</t>
  </si>
  <si>
    <t>香美市負担金
27,186千円</t>
  </si>
  <si>
    <t>香美市負担金
116,012千円</t>
  </si>
  <si>
    <t>香南香美老人ホーム組合（公営企業会計）</t>
  </si>
  <si>
    <t>－</t>
  </si>
  <si>
    <t>香美市繰出金
33百万円</t>
  </si>
  <si>
    <t>香美市繰出金
33,326千円</t>
  </si>
  <si>
    <t>香美市負担金
129,582千円</t>
  </si>
  <si>
    <t>香美市負担金
307千円</t>
  </si>
  <si>
    <t>高知中央広域
市町村圏事務組合</t>
  </si>
  <si>
    <t>香美市負担金
1,372千円</t>
  </si>
  <si>
    <t>市町村振興協会交付金を財源として負担金を支出することとしているが、同交付金は協会から直接同広域連合に交付されているため「当該団体の負担割合」欄は「－（バー）」表示とする。</t>
  </si>
  <si>
    <t>香美市負担金
9,420千円</t>
  </si>
  <si>
    <t>香美市負担金
454千円</t>
  </si>
  <si>
    <t>財団法人香美市
開発公社</t>
  </si>
  <si>
    <t>香美市土地開発公社</t>
  </si>
  <si>
    <t>財団法人アンパンマンミュージアム振興財団</t>
  </si>
  <si>
    <t>株式会社香北
ふるさと公社</t>
  </si>
  <si>
    <t>財団法人奥物部
開発公社</t>
  </si>
  <si>
    <t>.</t>
  </si>
  <si>
    <t>高知市</t>
  </si>
  <si>
    <t>（百万円）</t>
  </si>
  <si>
    <t>へき地診療所事業
特別会計</t>
  </si>
  <si>
    <t>一般会計からの繰入</t>
  </si>
  <si>
    <t>母子寡婦福祉資金
貸付事業特別会計</t>
  </si>
  <si>
    <t>老人医療事業特別会計
（医療費適正化分）</t>
  </si>
  <si>
    <t>下水道事業特別会計
（団地下水）</t>
  </si>
  <si>
    <t>（百万円　，　％）</t>
  </si>
  <si>
    <t>収益事業特別会計</t>
  </si>
  <si>
    <t>(形式収支）</t>
  </si>
  <si>
    <t>中央卸売市場
特別会計</t>
  </si>
  <si>
    <t>駐車場事業
特別会計</t>
  </si>
  <si>
    <t>国民宿舎運営
事業特別会計</t>
  </si>
  <si>
    <t>産業立地推進
事業特別会計</t>
  </si>
  <si>
    <t>老人医療事業特別会計
（医療費適正化分除く）</t>
  </si>
  <si>
    <t>国民健康保険
事業特別会計</t>
  </si>
  <si>
    <t>基金から
410百万円繰入</t>
  </si>
  <si>
    <t>介護保険事業
特別会計</t>
  </si>
  <si>
    <t>高知県広域
食肉センター</t>
  </si>
  <si>
    <t>－</t>
  </si>
  <si>
    <t>高知県・高知市
病院企業団</t>
  </si>
  <si>
    <t>（総収益）</t>
  </si>
  <si>
    <t>（総費用）</t>
  </si>
  <si>
    <t>本山町</t>
  </si>
  <si>
    <t>０．３１</t>
  </si>
  <si>
    <t>（純損益）</t>
  </si>
  <si>
    <t>（不良債務）</t>
  </si>
  <si>
    <t>高知競馬組合</t>
  </si>
  <si>
    <t>こうち人づくり
広域連合</t>
  </si>
  <si>
    <t>(財)高知市
桂浜公園観光開発公社</t>
  </si>
  <si>
    <t>(財)高知市
文化振興事業団</t>
  </si>
  <si>
    <t>(財)高知市
環境事業公社</t>
  </si>
  <si>
    <t>(財)高知市
学校建設公社</t>
  </si>
  <si>
    <t>経常損益365千円</t>
  </si>
  <si>
    <t>(財)高知市
学校給食会</t>
  </si>
  <si>
    <t>(財)高知市
都市整備公社</t>
  </si>
  <si>
    <t>(財)高知県
食鳥検査センター</t>
  </si>
  <si>
    <t>(財)高知市
スポーツ振興事業団</t>
  </si>
  <si>
    <t>高知勤労者
福祉サービスセンター</t>
  </si>
  <si>
    <t>(財)高知市
土地開発公社</t>
  </si>
  <si>
    <t>(財)夢産地
とさやま開発公社</t>
  </si>
  <si>
    <t>(株)夢ファーム土佐山</t>
  </si>
  <si>
    <t>一般会計からの繰入</t>
  </si>
  <si>
    <r>
      <t>＜法適用以外＞</t>
    </r>
    <r>
      <rPr>
        <sz val="11"/>
        <color indexed="8"/>
        <rFont val="ＭＳ ゴシック"/>
        <family val="3"/>
      </rPr>
      <t xml:space="preserve">
形式収支</t>
    </r>
  </si>
  <si>
    <r>
      <t>&lt;法適用企業&gt;</t>
    </r>
    <r>
      <rPr>
        <sz val="11"/>
        <color indexed="8"/>
        <rFont val="ＭＳ ゴシック"/>
        <family val="3"/>
      </rPr>
      <t xml:space="preserve">
経常収支比率</t>
    </r>
  </si>
  <si>
    <r>
      <t>&lt;法適用企業&gt;</t>
    </r>
    <r>
      <rPr>
        <sz val="11"/>
        <color indexed="8"/>
        <rFont val="ＭＳ ゴシック"/>
        <family val="3"/>
      </rPr>
      <t xml:space="preserve">
不良債務</t>
    </r>
  </si>
  <si>
    <r>
      <t>&lt;法適用企業&gt;</t>
    </r>
    <r>
      <rPr>
        <sz val="11"/>
        <color indexed="8"/>
        <rFont val="ＭＳ ゴシック"/>
        <family val="3"/>
      </rPr>
      <t xml:space="preserve">
累積欠損金</t>
    </r>
  </si>
  <si>
    <t>－</t>
  </si>
  <si>
    <t>48%</t>
  </si>
  <si>
    <t>72%</t>
  </si>
  <si>
    <t>50%</t>
  </si>
  <si>
    <t>27%</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</si>
  <si>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</si>
  <si>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30%</t>
  </si>
  <si>
    <t>東洋町</t>
  </si>
  <si>
    <t>住新会計</t>
  </si>
  <si>
    <t>老人保健事業特別会計</t>
  </si>
  <si>
    <t>法非適用事業</t>
  </si>
  <si>
    <t>観光施設事業特別会計</t>
  </si>
  <si>
    <t>芸東衛生組合</t>
  </si>
  <si>
    <r>
      <t>▲　2</t>
    </r>
    <r>
      <rPr>
        <sz val="11"/>
        <rFont val="ＭＳ Ｐゴシック"/>
        <family val="0"/>
      </rPr>
      <t>40</t>
    </r>
  </si>
  <si>
    <r>
      <t>▲　1</t>
    </r>
    <r>
      <rPr>
        <sz val="11"/>
        <rFont val="ＭＳ Ｐゴシック"/>
        <family val="0"/>
      </rPr>
      <t>2</t>
    </r>
  </si>
  <si>
    <t>奈半利町</t>
  </si>
  <si>
    <t>中芸広域連合</t>
  </si>
  <si>
    <t>安芸広域特別養護老人ホーム組合</t>
  </si>
  <si>
    <t>市町村振興協会交付金を財源とする</t>
  </si>
  <si>
    <t>財団法人中芸介護公社</t>
  </si>
  <si>
    <t>なはり観光文化協会</t>
  </si>
  <si>
    <t>－</t>
  </si>
  <si>
    <t>田野町</t>
  </si>
  <si>
    <t>簡水会計</t>
  </si>
  <si>
    <t>老保会計</t>
  </si>
  <si>
    <t>国保会計</t>
  </si>
  <si>
    <t>繰出金　386千円</t>
  </si>
  <si>
    <t>安田町</t>
  </si>
  <si>
    <t>-</t>
  </si>
  <si>
    <t>基金から57百万円繰入</t>
  </si>
  <si>
    <t>土地開発会計</t>
  </si>
  <si>
    <t>住宅新築資金会計</t>
  </si>
  <si>
    <t>基金から15百万円繰入</t>
  </si>
  <si>
    <t>簡水会計</t>
  </si>
  <si>
    <t>国保会計</t>
  </si>
  <si>
    <t>老人会計</t>
  </si>
  <si>
    <t>高知県市町村総合事務組合</t>
  </si>
  <si>
    <t>市町村振興協会交付金を財源として、こうち人づくり広域連合に対して負担金を支出することとしているが、同交付金は同協会から直接同広域連合に交付されているため「当該団体の負担割合」欄は「ー（バー）」表示とする。</t>
  </si>
  <si>
    <t>-</t>
  </si>
  <si>
    <t>-</t>
  </si>
  <si>
    <t>-</t>
  </si>
  <si>
    <t>-</t>
  </si>
  <si>
    <t>北川村</t>
  </si>
  <si>
    <t>代替輸送特別会計</t>
  </si>
  <si>
    <t>簡易水道　　　　　　　特別会計</t>
  </si>
  <si>
    <t>介護サービス　　　特別会計</t>
  </si>
  <si>
    <t>国民健康保険　　　　特別会計</t>
  </si>
  <si>
    <t>春野町</t>
  </si>
  <si>
    <t>いの町</t>
  </si>
  <si>
    <t>老人保健　　　　　　　特別会計</t>
  </si>
  <si>
    <t>安芸広域市町村圏事務組合（特別養護老人ホーム）</t>
  </si>
  <si>
    <t>総合事務組合</t>
  </si>
  <si>
    <t>後期高齢者医療　　広域連合</t>
  </si>
  <si>
    <t>広域食肉センター</t>
  </si>
  <si>
    <t>人づくり広域連合</t>
  </si>
  <si>
    <t>市町村振興協会交付金を財源として、こうち人づくり広域連合に対して支出していることとしているが、同交付金は同協会から直接広域連合に交付されているため当該団体の負担割合は不明である。</t>
  </si>
  <si>
    <t>(株)北川ジャルダン</t>
  </si>
  <si>
    <t>馬路村</t>
  </si>
  <si>
    <t>診療所会計</t>
  </si>
  <si>
    <t>簡易水道特別会計</t>
  </si>
  <si>
    <t>介護サービス特別会計</t>
  </si>
  <si>
    <t>安芸広域市町村圏事務組合</t>
  </si>
  <si>
    <t>安芸広域市町村圏特別養護老人ホーム組合</t>
  </si>
  <si>
    <t>高知県後期高齢者医療広域連合</t>
  </si>
  <si>
    <t>馬路ミロク</t>
  </si>
  <si>
    <t>エコアス馬路村</t>
  </si>
  <si>
    <t>-</t>
  </si>
  <si>
    <t>-</t>
  </si>
  <si>
    <t>-</t>
  </si>
  <si>
    <t>-</t>
  </si>
  <si>
    <t>-</t>
  </si>
  <si>
    <t>芸西村</t>
  </si>
  <si>
    <t>代替輸送会計</t>
  </si>
  <si>
    <t>住宅新築会計</t>
  </si>
  <si>
    <t>簡易水道会計</t>
  </si>
  <si>
    <t>下水道会計</t>
  </si>
  <si>
    <t>介護保険会計</t>
  </si>
  <si>
    <t>高知県広域食肉センター事務組合</t>
  </si>
  <si>
    <t>高知県市町村総合事務組合</t>
  </si>
  <si>
    <t>高知県後期高齢者医療広域連合</t>
  </si>
  <si>
    <t>繰出金　　　　　　　1.856千円</t>
  </si>
  <si>
    <t>子牛価格安定事業会計</t>
  </si>
  <si>
    <t>汗見川へき地診療所会計</t>
  </si>
  <si>
    <t>介護保険事業会計（介護サービス）</t>
  </si>
  <si>
    <t>嶺北広域行政事務組合</t>
  </si>
  <si>
    <t>嶺北広域行政事務組合（介護サービス）</t>
  </si>
  <si>
    <t>広域食肉センター事務組合</t>
  </si>
  <si>
    <t>本山町土佐町中学校組合</t>
  </si>
  <si>
    <t>高知県人づくり広域連合</t>
  </si>
  <si>
    <t>高知県後期高齢者医療広域連合</t>
  </si>
  <si>
    <t>農業公社</t>
  </si>
  <si>
    <t>（株）れいほく畜産</t>
  </si>
  <si>
    <t>-</t>
  </si>
  <si>
    <t xml:space="preserve"> 大豊町</t>
  </si>
  <si>
    <t>-</t>
  </si>
  <si>
    <t>嶺北広域事務組合（一般）</t>
  </si>
  <si>
    <t>５町村で構成</t>
  </si>
  <si>
    <t>嶺北広域事務組合（特別）</t>
  </si>
  <si>
    <t>株式会社大豊ゆとりファーム</t>
  </si>
  <si>
    <t>△0</t>
  </si>
  <si>
    <t>土佐町</t>
  </si>
  <si>
    <t>青少年等の家特別会計</t>
  </si>
  <si>
    <t>住宅新築資金特別会計</t>
  </si>
  <si>
    <t>地蔵寺財産区特別会計</t>
  </si>
  <si>
    <t>歳入207千円
歳出141千円</t>
  </si>
  <si>
    <t>△11</t>
  </si>
  <si>
    <t>下水道事業特別会計（合計）</t>
  </si>
  <si>
    <t>下記に内訳</t>
  </si>
  <si>
    <t>農業集落排水事業</t>
  </si>
  <si>
    <t>特定環境保全公共下水道事業</t>
  </si>
  <si>
    <t>小規模集合排水処理事業</t>
  </si>
  <si>
    <t>特定地域生活排水処理事業</t>
  </si>
  <si>
    <t>-</t>
  </si>
  <si>
    <t>土佐産商（株）</t>
  </si>
  <si>
    <t>土佐町開発財団</t>
  </si>
  <si>
    <t>-</t>
  </si>
  <si>
    <t>-</t>
  </si>
  <si>
    <t>△30</t>
  </si>
  <si>
    <t>△6</t>
  </si>
  <si>
    <t>大川村</t>
  </si>
  <si>
    <t>嶺北広域行政
事務組合</t>
  </si>
  <si>
    <t>公営企業会計</t>
  </si>
  <si>
    <t>社団法人大川村
ふるさとむら公社</t>
  </si>
  <si>
    <t>国民健康保険
特別会計事業勘定</t>
  </si>
  <si>
    <t>国民健康保険
特別会計診療勘定</t>
  </si>
  <si>
    <t>老人保健特別会計</t>
  </si>
  <si>
    <t>介護保険特別会計</t>
  </si>
  <si>
    <t>嶺北広域行政
事務組合</t>
  </si>
  <si>
    <t>高知県広域食肉
センター事務組合</t>
  </si>
  <si>
    <t>こうち人づくり
広域連合</t>
  </si>
  <si>
    <t>高知県市町村総合
事務組合</t>
  </si>
  <si>
    <t>※市町村振興協会交付金を財源として、こうち人づくり広域連合に対して負担金を支出することとしているが、同交付金は
同協会から直接同広域連合に交付されているため「当該団体の負担割合」欄は「－（バー）」表示とする。</t>
  </si>
  <si>
    <t>基金から397繰入</t>
  </si>
  <si>
    <t>住宅新築</t>
  </si>
  <si>
    <t>一般会計繰入金</t>
  </si>
  <si>
    <t>住宅改修</t>
  </si>
  <si>
    <t>弘岡下財産区特別会計</t>
  </si>
  <si>
    <t>西分財産区特別会計</t>
  </si>
  <si>
    <t>上水道事業会計</t>
  </si>
  <si>
    <t>一般会計繰入金232、基金繰入4</t>
  </si>
  <si>
    <t>仁淀消防組合</t>
  </si>
  <si>
    <t>高知県広域食肉センタ－事務組合</t>
  </si>
  <si>
    <t>仁淀川広域市町村圏事務組合</t>
  </si>
  <si>
    <t>春野町土地開発公社</t>
  </si>
  <si>
    <t>・・・</t>
  </si>
  <si>
    <t>(単位：百万円)</t>
  </si>
  <si>
    <t>団　体　名</t>
  </si>
  <si>
    <t>（単位：百万円）</t>
  </si>
  <si>
    <t>基金から555,590千円繰入</t>
  </si>
  <si>
    <t>住宅新築資金等貸付事業特別会計</t>
  </si>
  <si>
    <t>一般会計から68千円繰入</t>
  </si>
  <si>
    <t>水資源対策特別会計</t>
  </si>
  <si>
    <t>基金から62,462千円繰入</t>
  </si>
  <si>
    <t>墓地公園特別会計</t>
  </si>
  <si>
    <t>（単位：百万円　，　％）</t>
  </si>
  <si>
    <t>総収益</t>
  </si>
  <si>
    <t>総費用</t>
  </si>
  <si>
    <t>純損益</t>
  </si>
  <si>
    <t>企業債
現在高</t>
  </si>
  <si>
    <t>不良債務</t>
  </si>
  <si>
    <t>累積欠損金</t>
  </si>
  <si>
    <t>　（注）法適用企業とは、地方公営企業法を適用している公営企業です。</t>
  </si>
  <si>
    <t>地方債
現在高</t>
  </si>
  <si>
    <t>国民健康保険特別会計
(事業勘定)</t>
  </si>
  <si>
    <t>国民健康保険特別会計
(直診勘定)</t>
  </si>
  <si>
    <t>形式収支・実質収支：475千円</t>
  </si>
  <si>
    <t>特別養護老人ホーム特別会計
（老人短期入所施設）</t>
  </si>
  <si>
    <t>特別養護老人ホーム特別会計
(指定介護老人福祉施設)</t>
  </si>
  <si>
    <t>基金から16,072千円繰入</t>
  </si>
  <si>
    <t>実質収支：193千円</t>
  </si>
  <si>
    <t>形式収支・実質収支：11千円</t>
  </si>
  <si>
    <t>町の負担割合</t>
  </si>
  <si>
    <t>仁淀川下流衛生事務組合</t>
  </si>
  <si>
    <t>仁淀消防組合</t>
  </si>
  <si>
    <t>仁淀川中央清掃事務組合</t>
  </si>
  <si>
    <t>高知県広域食肉センター事務組合</t>
  </si>
  <si>
    <t>嶺北広域行政事務組合</t>
  </si>
  <si>
    <t>仁淀川広域市町村圏事務組合</t>
  </si>
  <si>
    <t>高知中央西部焼却処理事務組合</t>
  </si>
  <si>
    <t>こうち人づくり広域連合</t>
  </si>
  <si>
    <t>高知県市町村総合事務組合</t>
  </si>
  <si>
    <t>高知県後期高齢者医療広域連合</t>
  </si>
  <si>
    <t>　※市町村振興協会交付金を財源として、こうち人づくり広域連合に対して負担金を支出することとされていますが、同交付金は
　　同協会から直接、同広域連合に交付されているため「町の負担割合」欄は「－（バー）」表示しています。</t>
  </si>
  <si>
    <t>町からの
出資金</t>
  </si>
  <si>
    <t>町からの
補助金</t>
  </si>
  <si>
    <t>町からの
貸付金</t>
  </si>
  <si>
    <t>町からの債務
保証に係る
債務残高</t>
  </si>
  <si>
    <t>町からの損失
補償に係る
債務残高</t>
  </si>
  <si>
    <t>いの町土地開発公社</t>
  </si>
  <si>
    <t>町からの補助金　80千円</t>
  </si>
  <si>
    <t>(財)伊野町農業振興公社</t>
  </si>
  <si>
    <t>(財)いの町農業公社</t>
  </si>
  <si>
    <t>施設管理委託料　8,600千円</t>
  </si>
  <si>
    <r>
      <t>(有</t>
    </r>
    <r>
      <rPr>
        <sz val="11"/>
        <rFont val="ＭＳ Ｐゴシック"/>
        <family val="0"/>
      </rPr>
      <t>)</t>
    </r>
    <r>
      <rPr>
        <sz val="11"/>
        <rFont val="ＭＳ Ｐゴシック"/>
        <family val="0"/>
      </rPr>
      <t>むささびの里</t>
    </r>
  </si>
  <si>
    <t>施設管理委託料　1,699千円</t>
  </si>
  <si>
    <t>　（注）　損益計算書を作成していない民法法人は「経常損益」の欄には当期正味財産増減額を記入しています。</t>
  </si>
  <si>
    <t>　（注）　実質公債費比率は、平成１９年度の起債協議等手続きにおいて用いる平成１６年度から平成１８年度の３カ年平均です。</t>
  </si>
  <si>
    <t>基金から618,052千円繰入</t>
  </si>
  <si>
    <t>介護保険特別会計</t>
  </si>
  <si>
    <t>基金から1,428千円繰入</t>
  </si>
  <si>
    <t>下水道事業特別会計</t>
  </si>
  <si>
    <t>農業集落排水事業特別会計</t>
  </si>
  <si>
    <t>形式収支・実質収支：95千円</t>
  </si>
  <si>
    <t>嶺北広域行政事務組合</t>
  </si>
  <si>
    <t>（純損益）</t>
  </si>
  <si>
    <t>公営企業会計</t>
  </si>
  <si>
    <t>平成18年度末で解散</t>
  </si>
  <si>
    <t>仁淀川町</t>
  </si>
  <si>
    <t>国保直診（大崎診療所勘定）</t>
  </si>
  <si>
    <t>介護保険（介護サービス事業勘定）</t>
  </si>
  <si>
    <t>林道桐見川白石川線等管理組合</t>
  </si>
  <si>
    <t>高吾北広域町村事務組合</t>
  </si>
  <si>
    <t>アプロス（株）</t>
  </si>
  <si>
    <t>（株）ソニア</t>
  </si>
  <si>
    <t>（財）仁淀川町介護公社</t>
  </si>
  <si>
    <t>（財）池川町ふるさと体験センター</t>
  </si>
  <si>
    <t>（財）仁淀川町仁淀開発公社</t>
  </si>
  <si>
    <t>国保（直診）会計分：１
介護サービス分：２</t>
  </si>
  <si>
    <t>-</t>
  </si>
  <si>
    <t>-</t>
  </si>
  <si>
    <t>中土佐町</t>
  </si>
  <si>
    <t>高幡消防組合</t>
  </si>
  <si>
    <t>津野山養護老人ホーム組合</t>
  </si>
  <si>
    <t>高幡東部清掃組合</t>
  </si>
  <si>
    <t>高幡身体障害者療護施設組合</t>
  </si>
  <si>
    <t>高幡広域市町村圏事務組合</t>
  </si>
  <si>
    <t>高幡西部特別養護老人ホーム組合</t>
  </si>
  <si>
    <t>高陵特別養護老人ホーム組合</t>
  </si>
  <si>
    <t>（財）中土佐町地域振興公社</t>
  </si>
  <si>
    <t>四万十の村株式会社</t>
  </si>
  <si>
    <t>－</t>
  </si>
  <si>
    <t>給食事業特別会計</t>
  </si>
  <si>
    <t>病院事業特別会計</t>
  </si>
  <si>
    <t>特定環境保全公共下水道事業特別会計</t>
  </si>
  <si>
    <t>日高村佐川町学校組合</t>
  </si>
  <si>
    <t>高吾北広域町村事務組合（一般会計等分）</t>
  </si>
  <si>
    <t>高吾北広域町村事務組合（公営企業会計分）</t>
  </si>
  <si>
    <t>５．１</t>
  </si>
  <si>
    <t>１６．０</t>
  </si>
  <si>
    <t>９０．７</t>
  </si>
  <si>
    <t>(百万円)</t>
  </si>
  <si>
    <t>越知町</t>
  </si>
  <si>
    <r>
      <t>（百万円</t>
    </r>
    <r>
      <rPr>
        <sz val="11"/>
        <rFont val="ＭＳ Ｐゴシック"/>
        <family val="0"/>
      </rPr>
      <t>）</t>
    </r>
  </si>
  <si>
    <t>蚕糸資料館事業特別会計</t>
  </si>
  <si>
    <t>横倉山自然の森博物館事業特別会計</t>
  </si>
  <si>
    <t>基金から
21百万円繰入</t>
  </si>
  <si>
    <r>
      <t>（百万円</t>
    </r>
    <r>
      <rPr>
        <sz val="11"/>
        <rFont val="ＭＳ Ｐゴシック"/>
        <family val="0"/>
      </rPr>
      <t>　，　％）</t>
    </r>
  </si>
  <si>
    <t>国民健康保険事業特別会計</t>
  </si>
  <si>
    <t>老人保健特別会計</t>
  </si>
  <si>
    <t>介護保険事業特別会計</t>
  </si>
  <si>
    <t>高吾北広域事務組合</t>
  </si>
  <si>
    <t>高幡広域市町村圏事務組合</t>
  </si>
  <si>
    <t>－</t>
  </si>
  <si>
    <t>林道桐見川白石線管理組合</t>
  </si>
  <si>
    <t>越知町土地開発公社</t>
  </si>
  <si>
    <t>梼原町</t>
  </si>
  <si>
    <t>松原診療所
特別会計</t>
  </si>
  <si>
    <t>四万川診療所
特別会計</t>
  </si>
  <si>
    <t>病院事業会計</t>
  </si>
  <si>
    <t>簡易水道事業
特別会計</t>
  </si>
  <si>
    <t>下水道事業
特別会計</t>
  </si>
  <si>
    <t>農業集落排水事業
特別会計</t>
  </si>
  <si>
    <t>風ぐるま事業
特別会計</t>
  </si>
  <si>
    <t>国民健康保険
特別会計</t>
  </si>
  <si>
    <t>介護保健事業
特別会計</t>
  </si>
  <si>
    <t>老人保健事業
特別会計</t>
  </si>
  <si>
    <t>津野山養護老人
ホーム事務組合</t>
  </si>
  <si>
    <t>高幡広域市町村
圏事務組合</t>
  </si>
  <si>
    <t>高幡身体障害者
療護施設組合</t>
  </si>
  <si>
    <t>高陵特別養護
老人ホーム組合</t>
  </si>
  <si>
    <t>津野山広域町村
事務組合</t>
  </si>
  <si>
    <t>梼原町若者定住
農林業振興基金</t>
  </si>
  <si>
    <t>株式会社　雲の上</t>
  </si>
  <si>
    <t>梼原町土地開発公社</t>
  </si>
  <si>
    <t>-</t>
  </si>
  <si>
    <t>-</t>
  </si>
  <si>
    <t>△1</t>
  </si>
  <si>
    <t>日高村</t>
  </si>
  <si>
    <t>一般会計</t>
  </si>
  <si>
    <t>住新会計※１</t>
  </si>
  <si>
    <t>※１　住宅新築資金等特別会計</t>
  </si>
  <si>
    <t>簡水会計※２</t>
  </si>
  <si>
    <t>国保会計※３</t>
  </si>
  <si>
    <t>老健会計※４</t>
  </si>
  <si>
    <t>介護会計※５</t>
  </si>
  <si>
    <t>※２　簡易水道特別会計　※３　国民健康保険特別会計※４　老人保健特別会計　※５　介護保険特別会計</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</si>
  <si>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</si>
  <si>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</si>
  <si>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</si>
  <si>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仁淀川下流衛生事務組合</t>
  </si>
  <si>
    <t>日高村佐川町学校組合</t>
  </si>
  <si>
    <t>仁淀消防組合</t>
  </si>
  <si>
    <t>仁淀川中央清掃事務組合</t>
  </si>
  <si>
    <t>仁淀川広域市町村圏事務組合</t>
  </si>
  <si>
    <t>高知中央西部焼却処理事務組合</t>
  </si>
  <si>
    <t>高知県市町村総合事務組合</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</si>
  <si>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</si>
  <si>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日高村土地開発公社</t>
  </si>
  <si>
    <t>津野町</t>
  </si>
  <si>
    <t>介護特別会計</t>
  </si>
  <si>
    <t>老保特別会計</t>
  </si>
  <si>
    <t>国保（事業勘定）</t>
  </si>
  <si>
    <t>国保（直診勘定）</t>
  </si>
  <si>
    <t>簡水特別会計</t>
  </si>
  <si>
    <t>生環特別会計</t>
  </si>
  <si>
    <t>高幡消防組合</t>
  </si>
  <si>
    <t>津野山養護老人ホーム組合</t>
  </si>
  <si>
    <t>津野山広域市町村事務組合</t>
  </si>
  <si>
    <t>高幡東部清掃組合</t>
  </si>
  <si>
    <t>高幡身体障害者療護施設組合</t>
  </si>
  <si>
    <t>高幡広域市町村圏事務組合</t>
  </si>
  <si>
    <t>市町村振興協会交
付金が直接交付</t>
  </si>
  <si>
    <t>高知県市町村総合事務組合</t>
  </si>
  <si>
    <t>高陵特別養護老人ホーム組合</t>
  </si>
  <si>
    <t>事業会計</t>
  </si>
  <si>
    <t>（有）ふるさとセンター</t>
  </si>
  <si>
    <t>（株）プレカット四万十</t>
  </si>
  <si>
    <t>津野町開発公社</t>
  </si>
  <si>
    <t>-</t>
  </si>
  <si>
    <t>-</t>
  </si>
  <si>
    <t>高陵特別養護老人ホーム組合</t>
  </si>
  <si>
    <t>-</t>
  </si>
  <si>
    <t>四万十町</t>
  </si>
  <si>
    <t>園芸作物価格安定事業特別会計</t>
  </si>
  <si>
    <t>ふるさとの森づくり事業特別会計</t>
  </si>
  <si>
    <t>（普通会計決算）</t>
  </si>
  <si>
    <t>一般会計からの繰入金</t>
  </si>
  <si>
    <t>国民健康保険事業特別会計</t>
  </si>
  <si>
    <t>国保（直診勘定）診療所特別会計</t>
  </si>
  <si>
    <t>老人保健医療事業特別会計</t>
  </si>
  <si>
    <t>負担金
393,927千円</t>
  </si>
  <si>
    <t>負担金
330千円</t>
  </si>
  <si>
    <t>高幡広域市町村圏事務組合</t>
  </si>
  <si>
    <t>負担金
17,514千円</t>
  </si>
  <si>
    <t>負担金
1,221千円</t>
  </si>
  <si>
    <t>※市町村振興協会交付金を財源として直接交付されているため負担割合欄は「―（バー）」表示とする</t>
  </si>
  <si>
    <t>負担金
134千円</t>
  </si>
  <si>
    <t>負担金
350千円</t>
  </si>
  <si>
    <t>高幡西部特別養護老人ホーム組合</t>
  </si>
  <si>
    <t>［公営企業会計］
繰出15,348千円</t>
  </si>
  <si>
    <t>(財)地域振興公社</t>
  </si>
  <si>
    <t>㈱あぐり窪川</t>
  </si>
  <si>
    <t>㈲営農支援センター四万十</t>
  </si>
  <si>
    <t>―</t>
  </si>
  <si>
    <t>※高知県市町村総合事務組合の負担割合及び負担金は議会議員公務災害補償に係るもののみを計上。</t>
  </si>
  <si>
    <t>―</t>
  </si>
  <si>
    <t>―</t>
  </si>
  <si>
    <t>大月町</t>
  </si>
  <si>
    <t>基金から102百万円繰入</t>
  </si>
  <si>
    <t>住宅新築資金等
貸付事業特別会計</t>
  </si>
  <si>
    <t>水 道 特 別 会 計</t>
  </si>
  <si>
    <t>特別養護老人ホーム特別会計</t>
  </si>
  <si>
    <t>国民健康保険
特別会計</t>
  </si>
  <si>
    <t>老人保健特別会計</t>
  </si>
  <si>
    <t>漁業集落排水処理特別会計</t>
  </si>
  <si>
    <t>介護保険特別会計</t>
  </si>
  <si>
    <t>幡多西部消防組合</t>
  </si>
  <si>
    <t>幡西衛生処理組合</t>
  </si>
  <si>
    <t>後期高齢者医療広域連合事務組合</t>
  </si>
  <si>
    <t>大月町ふるさと　　      　振 興 公 社</t>
  </si>
  <si>
    <t>基金から3百万円繰入</t>
  </si>
  <si>
    <t>こうち人づくり広域連合</t>
  </si>
  <si>
    <t>ー</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</si>
  <si>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</si>
  <si>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高知県市町村総合事務組合</t>
  </si>
  <si>
    <t>三原村</t>
  </si>
  <si>
    <t>法非適用企業</t>
  </si>
  <si>
    <t>国民健康保険事業会計（直診勘定）</t>
  </si>
  <si>
    <t>幡西衛生処理組合</t>
  </si>
  <si>
    <t>三原村土地開発　　公社</t>
  </si>
  <si>
    <t>（財）三原村農業　　公社</t>
  </si>
  <si>
    <t>－</t>
  </si>
  <si>
    <t>黒潮町</t>
  </si>
  <si>
    <t>住新会計</t>
  </si>
  <si>
    <t>宮奨会計</t>
  </si>
  <si>
    <t>上水道会計</t>
  </si>
  <si>
    <t>農集会計</t>
  </si>
  <si>
    <t>漁集会計</t>
  </si>
  <si>
    <t>国保【事業】会計</t>
  </si>
  <si>
    <t>国保【直診】会計</t>
  </si>
  <si>
    <t>介護会計</t>
  </si>
  <si>
    <t>該当なし</t>
  </si>
  <si>
    <t>室戸市</t>
  </si>
  <si>
    <t>香南市</t>
  </si>
  <si>
    <t>佐川町</t>
  </si>
  <si>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</si>
  <si>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</si>
  <si>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</si>
  <si>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</si>
  <si>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</si>
  <si>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</si>
  <si>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</si>
  <si>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</si>
  <si>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</si>
  <si>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</si>
  <si>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</si>
  <si>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</si>
  <si>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</si>
  <si>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</si>
  <si>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</si>
  <si>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</si>
  <si>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</si>
  <si>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</si>
  <si>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</si>
  <si>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</si>
  <si>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</si>
  <si>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</si>
  <si>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</si>
  <si>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</si>
  <si>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</si>
  <si>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</si>
  <si>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</si>
  <si>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</si>
  <si>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</si>
  <si>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</si>
  <si>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</si>
  <si>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</si>
  <si>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</si>
  <si>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</si>
  <si>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</si>
  <si>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</si>
  <si>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</si>
  <si>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</si>
  <si>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</si>
  <si>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</si>
  <si>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</si>
  <si>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</si>
  <si>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</si>
  <si>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</si>
  <si>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</si>
  <si>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</si>
  <si>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</si>
  <si>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0"/>
      </rPr>
      <t>）</t>
    </r>
  </si>
  <si>
    <t>２　１以外の特別会計の財政状況（公営企業を含む公営事業会計に係るもの）</t>
  </si>
  <si>
    <r>
      <t>（百万円</t>
    </r>
    <r>
      <rPr>
        <sz val="11"/>
        <rFont val="ＭＳ Ｐゴシック"/>
        <family val="0"/>
      </rPr>
      <t>　，　％）</t>
    </r>
  </si>
  <si>
    <r>
      <t>＜法適用以外＞</t>
    </r>
    <r>
      <rPr>
        <sz val="11"/>
        <rFont val="ＭＳ Ｐゴシック"/>
        <family val="0"/>
      </rPr>
      <t xml:space="preserve">
形式収支</t>
    </r>
  </si>
  <si>
    <r>
      <t>&lt;法適用企業&gt;</t>
    </r>
    <r>
      <rPr>
        <sz val="11"/>
        <rFont val="ＭＳ Ｐゴシック"/>
        <family val="0"/>
      </rPr>
      <t xml:space="preserve">
経常収支比率</t>
    </r>
  </si>
  <si>
    <r>
      <t>&lt;法適用企業&gt;</t>
    </r>
    <r>
      <rPr>
        <sz val="11"/>
        <rFont val="ＭＳ Ｐゴシック"/>
        <family val="0"/>
      </rPr>
      <t xml:space="preserve">
不良債務</t>
    </r>
  </si>
  <si>
    <r>
      <t>&lt;法適用企業&gt;</t>
    </r>
    <r>
      <rPr>
        <sz val="11"/>
        <rFont val="ＭＳ Ｐゴシック"/>
        <family val="0"/>
      </rPr>
      <t xml:space="preserve">
累積欠損金</t>
    </r>
  </si>
  <si>
    <t>当該団体の負担金割合</t>
  </si>
  <si>
    <t>住宅新築資金等
貸付事業特別会計</t>
  </si>
  <si>
    <t>海洋深層水
給水事業特別会計</t>
  </si>
  <si>
    <t>水道会計</t>
  </si>
  <si>
    <t>介護サービス事業会計</t>
  </si>
  <si>
    <t>国民健康保険事業会計</t>
  </si>
  <si>
    <t>老人保健事業会計</t>
  </si>
  <si>
    <t>介護保険事業会計</t>
  </si>
  <si>
    <t>芸東衛生組合</t>
  </si>
  <si>
    <t>高知県広域食肉
センター事務組合</t>
  </si>
  <si>
    <t>安芸広域市町村圏
事務組合</t>
  </si>
  <si>
    <t>安芸広域市町村圏
特別養護老人ホーム組合</t>
  </si>
  <si>
    <t>こうち人づくり広域連合</t>
  </si>
  <si>
    <t>高知県市町村
総合事務組合</t>
  </si>
  <si>
    <t>土地開発公社</t>
  </si>
  <si>
    <t>障害程度区分
認定特別会計</t>
  </si>
  <si>
    <t>－</t>
  </si>
  <si>
    <t>－</t>
  </si>
  <si>
    <t>－</t>
  </si>
  <si>
    <t>高知県後期高齢者
医療広域連合</t>
  </si>
  <si>
    <t>繰出金
2</t>
  </si>
  <si>
    <t>安芸市</t>
  </si>
  <si>
    <t>元気バス事業会計</t>
  </si>
  <si>
    <t>住宅新築資金等
貸付事業会計</t>
  </si>
  <si>
    <t>鉄道経営助成
基金事業会計</t>
  </si>
  <si>
    <t>老人保健医療
事業会計</t>
  </si>
  <si>
    <t>事務費分</t>
  </si>
  <si>
    <t>墓地公園
事業会計</t>
  </si>
  <si>
    <t>住宅団地整備
事業会計</t>
  </si>
  <si>
    <t>水道事業会計</t>
  </si>
  <si>
    <t>－</t>
  </si>
  <si>
    <t>法適用</t>
  </si>
  <si>
    <t>公共下水道
事業会計</t>
  </si>
  <si>
    <t>（歳入）</t>
  </si>
  <si>
    <t>（形式収支）</t>
  </si>
  <si>
    <t>法非適用</t>
  </si>
  <si>
    <t>農業集落排水
事業会計</t>
  </si>
  <si>
    <t>国民健康保険
事業会計</t>
  </si>
  <si>
    <t>法非適用
（医療費分）</t>
  </si>
  <si>
    <t>介護保険
事業会計</t>
  </si>
  <si>
    <t>安芸広域市町村圏事務組合</t>
  </si>
  <si>
    <t>安芸広域市町村圏特別養護老人ホーム組合</t>
  </si>
  <si>
    <t>公営企業会計</t>
  </si>
  <si>
    <t>こうち人づくり
広域連合</t>
  </si>
  <si>
    <t>後期高齢者医療広域連合</t>
  </si>
  <si>
    <t>安芸市土地
開発公社</t>
  </si>
  <si>
    <t>－</t>
  </si>
  <si>
    <t>－</t>
  </si>
  <si>
    <t>　　 〃</t>
  </si>
  <si>
    <t>－</t>
  </si>
  <si>
    <t>南国市</t>
  </si>
  <si>
    <t>住宅新築資金等貸付事業特別会計</t>
  </si>
  <si>
    <t>土地取得事業特別会計</t>
  </si>
  <si>
    <t>－</t>
  </si>
  <si>
    <t>下水道事業
特別会計</t>
  </si>
  <si>
    <t>法非適用企業</t>
  </si>
  <si>
    <t>農業集落排水
事業特別会計</t>
  </si>
  <si>
    <t>老人保健
特別会計</t>
  </si>
  <si>
    <t>国民健康保険特別会計</t>
  </si>
  <si>
    <t>国保財政調整基金から53百万円繰入</t>
  </si>
  <si>
    <t>介護保険
特別会計</t>
  </si>
  <si>
    <t>香美郡
殖林組合</t>
  </si>
  <si>
    <t>香南斎場組合</t>
  </si>
  <si>
    <t>香南清掃組合</t>
  </si>
  <si>
    <t>高知県広域食肉センター事務組合</t>
  </si>
  <si>
    <t>高知中央広域市町村圏事務組合</t>
  </si>
  <si>
    <t>高知県市町村総合事務組合</t>
  </si>
  <si>
    <t>高知県後期高齢者医療広域連合</t>
  </si>
  <si>
    <t>(注)　こうち人づくり広域連合については、市町村振興協会交付金を財源として、負担金を支出することとしているが、</t>
  </si>
  <si>
    <t>同交付金が市町村振興協会から直接広域連合に交付されているため「当該団体の負担割合」欄を「－」としている。</t>
  </si>
  <si>
    <r>
      <t>（千円</t>
    </r>
    <r>
      <rPr>
        <sz val="11"/>
        <rFont val="ＭＳ Ｐゴシック"/>
        <family val="0"/>
      </rPr>
      <t>）</t>
    </r>
  </si>
  <si>
    <t>南国市土地開発公社</t>
  </si>
  <si>
    <t>株式会社道の駅南国</t>
  </si>
  <si>
    <t>土佐くろしお鉄道株式会社</t>
  </si>
  <si>
    <t>(財)高知魚さい加工公社</t>
  </si>
  <si>
    <t>借入金1,565千円・利子・遅延利息に対する損失補償</t>
  </si>
  <si>
    <t>　（注）１　損益計算書を作成していない民法法人は「経常損益」の欄には当期正味財産増減額を記入している。</t>
  </si>
  <si>
    <t>　　　　２　土地開発公社への債務負担行為が「公共用地取得造成事業資金借入金に対する損失補償」として「借入金2,000,000千円
　　　　　及び年5.0％以内に相当する利息との合計額」に対して行われているが、平成１８年度末時点では損失補償をしていないた
　　　　　め、「当該団体からの損失補償に係る債務残高」欄は「－」としている。
　　　　　　</t>
  </si>
  <si>
    <t>－</t>
  </si>
  <si>
    <t>－</t>
  </si>
  <si>
    <r>
      <t>(注</t>
    </r>
    <r>
      <rPr>
        <sz val="11"/>
        <rFont val="ＭＳ Ｐゴシック"/>
        <family val="0"/>
      </rPr>
      <t xml:space="preserve">) </t>
    </r>
    <r>
      <rPr>
        <sz val="11"/>
        <rFont val="ＭＳ Ｐゴシック"/>
        <family val="0"/>
      </rPr>
      <t>　　１．法適用企業とは、地方公営企業法を適用している公営企業である。</t>
    </r>
  </si>
  <si>
    <t>－</t>
  </si>
  <si>
    <t>－</t>
  </si>
  <si>
    <t>－</t>
  </si>
  <si>
    <t>－</t>
  </si>
  <si>
    <t>－</t>
  </si>
  <si>
    <t>土佐市</t>
  </si>
  <si>
    <t>住宅新築資金等特別会計</t>
  </si>
  <si>
    <t>学校給食特別会計</t>
  </si>
  <si>
    <t>土地取得特会</t>
  </si>
  <si>
    <t>基金から154百万繰入</t>
  </si>
  <si>
    <t>病院事業会計</t>
  </si>
  <si>
    <t>農業集落排水事業特別会計</t>
  </si>
  <si>
    <t>特別養護老人ホーム特別会計</t>
  </si>
  <si>
    <t>デイサービスセンター特別会計</t>
  </si>
  <si>
    <t>老人医療特別会計</t>
  </si>
  <si>
    <t>介護保険特別会計</t>
  </si>
  <si>
    <t>仁淀川下流衛生事務組合</t>
  </si>
  <si>
    <t>仁淀川広域市町村圏事務組合</t>
  </si>
  <si>
    <t>高知中央西部焼却処理事務組合</t>
  </si>
  <si>
    <t>高知県後期高齢者医療広域連合</t>
  </si>
  <si>
    <t>土佐市開発公社</t>
  </si>
  <si>
    <t>土佐市土地開発公社</t>
  </si>
  <si>
    <t>基金から154百万繰入</t>
  </si>
  <si>
    <t>－</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</si>
  <si>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</si>
  <si>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須崎市</t>
  </si>
  <si>
    <t>バス事業会計</t>
  </si>
  <si>
    <t>住宅新築資金等貸付事業会計</t>
  </si>
  <si>
    <t>巡航船事業特別会計</t>
  </si>
  <si>
    <t>下水道事業特別会計</t>
  </si>
  <si>
    <t>漁業集落排水事業特別会計</t>
  </si>
  <si>
    <t>老人保健医療事業会計</t>
  </si>
  <si>
    <t>高幡消防組合</t>
  </si>
  <si>
    <t>高幡東部清掃組合</t>
  </si>
  <si>
    <t>高知県広域食肉センター事務組合</t>
  </si>
  <si>
    <t>高幡身体障害者療護施設組合</t>
  </si>
  <si>
    <t>高幡広域市町村圏事務組合</t>
  </si>
  <si>
    <t>こうち人づくり広域連合</t>
  </si>
  <si>
    <t>－</t>
  </si>
  <si>
    <t>高陵特別養護老人ホーム組合</t>
  </si>
  <si>
    <t>須崎市土地開発公社</t>
  </si>
  <si>
    <t>須崎市道の駅</t>
  </si>
  <si>
    <t>－</t>
  </si>
  <si>
    <t>団 体 名</t>
  </si>
  <si>
    <t>宿 毛 市</t>
  </si>
  <si>
    <t>標準財政規模
（A)</t>
  </si>
  <si>
    <t>合計
（A）＋（B)</t>
  </si>
  <si>
    <t>他会計からの
繰入金</t>
  </si>
  <si>
    <t>へき地診療事業特別会計</t>
  </si>
  <si>
    <t>学校給食事業特別会計</t>
  </si>
  <si>
    <t>幡多西部介護認定審査会特別会計</t>
  </si>
  <si>
    <r>
      <t xml:space="preserve">（百万円 </t>
    </r>
    <r>
      <rPr>
        <sz val="11"/>
        <rFont val="ＭＳ Ｐゴシック"/>
        <family val="0"/>
      </rPr>
      <t>，</t>
    </r>
    <r>
      <rPr>
        <sz val="11"/>
        <rFont val="ＭＳ Ｐゴシック"/>
        <family val="0"/>
      </rPr>
      <t xml:space="preserve"> </t>
    </r>
    <r>
      <rPr>
        <sz val="11"/>
        <rFont val="ＭＳ Ｐゴシック"/>
        <family val="0"/>
      </rPr>
      <t>％）</t>
    </r>
  </si>
  <si>
    <t>総収益
（歳入）</t>
  </si>
  <si>
    <t>総費用
（歳出）</t>
  </si>
  <si>
    <r>
      <t>&lt;法適用以外&gt;</t>
    </r>
    <r>
      <rPr>
        <sz val="11"/>
        <rFont val="ＭＳ Ｐゴシック"/>
        <family val="0"/>
      </rPr>
      <t xml:space="preserve">
形式収支</t>
    </r>
  </si>
  <si>
    <t>企業債（地方債）
現在高</t>
  </si>
  <si>
    <t>水道事業特別会計</t>
  </si>
  <si>
    <t>簡易水道事業特別会計</t>
  </si>
  <si>
    <t>下水道事業特別会計</t>
  </si>
  <si>
    <t>（公共下水道事業）</t>
  </si>
  <si>
    <t>（農業集落排水事業）</t>
  </si>
  <si>
    <t>（漁業集落排水事業）</t>
  </si>
  <si>
    <t>定期船事業特別会計</t>
  </si>
  <si>
    <t>国民宿舎運営事業特別会計</t>
  </si>
  <si>
    <t>国民健康保険事業特別会計</t>
  </si>
  <si>
    <t>老人保健特別会計</t>
  </si>
  <si>
    <t>介護保険事業特別会計</t>
  </si>
  <si>
    <t>地方債（企業債）
現在高</t>
  </si>
  <si>
    <t>当該団体の
負担金割合</t>
  </si>
  <si>
    <t>篠山小中学校組合</t>
  </si>
  <si>
    <t>幡多広域市町村圏事務組合</t>
  </si>
  <si>
    <t>幡多西部消防組合</t>
  </si>
  <si>
    <t>幡西衛生処理組合</t>
  </si>
  <si>
    <t>当該団体から
の出資金</t>
  </si>
  <si>
    <t>当該団体から
の補助金</t>
  </si>
  <si>
    <t>当該団体から
の貸付金</t>
  </si>
  <si>
    <t>（株）幡多情報エントランスセンター</t>
  </si>
  <si>
    <t>西南地域ネットワーク（株）</t>
  </si>
  <si>
    <t>宿毛市土地開発公社</t>
  </si>
  <si>
    <r>
      <t>一 般</t>
    </r>
    <r>
      <rPr>
        <sz val="11"/>
        <rFont val="ＭＳ Ｐゴシック"/>
        <family val="0"/>
      </rPr>
      <t xml:space="preserve"> </t>
    </r>
    <r>
      <rPr>
        <sz val="11"/>
        <rFont val="ＭＳ Ｐゴシック"/>
        <family val="0"/>
      </rPr>
      <t>会</t>
    </r>
    <r>
      <rPr>
        <sz val="11"/>
        <rFont val="ＭＳ Ｐゴシック"/>
        <family val="0"/>
      </rPr>
      <t xml:space="preserve"> </t>
    </r>
    <r>
      <rPr>
        <sz val="11"/>
        <rFont val="ＭＳ Ｐゴシック"/>
        <family val="0"/>
      </rPr>
      <t>計</t>
    </r>
  </si>
  <si>
    <r>
      <t>普 通</t>
    </r>
    <r>
      <rPr>
        <sz val="11"/>
        <rFont val="ＭＳ Ｐゴシック"/>
        <family val="0"/>
      </rPr>
      <t xml:space="preserve"> </t>
    </r>
    <r>
      <rPr>
        <sz val="11"/>
        <rFont val="ＭＳ Ｐゴシック"/>
        <family val="0"/>
      </rPr>
      <t>会</t>
    </r>
    <r>
      <rPr>
        <sz val="11"/>
        <rFont val="ＭＳ Ｐゴシック"/>
        <family val="0"/>
      </rPr>
      <t xml:space="preserve"> </t>
    </r>
    <r>
      <rPr>
        <sz val="11"/>
        <rFont val="ＭＳ Ｐゴシック"/>
        <family val="0"/>
      </rPr>
      <t>計</t>
    </r>
  </si>
  <si>
    <t>〃</t>
  </si>
  <si>
    <t>〃</t>
  </si>
  <si>
    <t>－</t>
  </si>
  <si>
    <t>土佐清水市</t>
  </si>
  <si>
    <t>財政調整基金から55百万円繰入</t>
  </si>
  <si>
    <t>観光事業会計　　　　休養宿泊施設</t>
  </si>
  <si>
    <t>国民宿舎「足摺テルメ」</t>
  </si>
  <si>
    <t>指定介護老人福祉施設事業会計</t>
  </si>
  <si>
    <t>特別養護老人ホーム「しおさい」</t>
  </si>
  <si>
    <t>介護サービス（老人短期入所）事業会計</t>
  </si>
  <si>
    <t>国民健康保険事業会計（事業勘定）</t>
  </si>
  <si>
    <t>幡多広域市町村県事務組合</t>
  </si>
  <si>
    <t>（財）土佐清水市開発公社</t>
  </si>
  <si>
    <t>土佐食㈱</t>
  </si>
  <si>
    <t>土佐清水市土地開発公社</t>
  </si>
  <si>
    <t>-</t>
  </si>
  <si>
    <t>-</t>
  </si>
  <si>
    <t>（百万円）</t>
  </si>
  <si>
    <t>四万十市</t>
  </si>
  <si>
    <t>奥屋内へき地出張診療所会計</t>
  </si>
  <si>
    <t>老人保健会計（医療費適正化分）</t>
  </si>
  <si>
    <t>住宅新築資金等貸付事業会計</t>
  </si>
  <si>
    <t>鉄道経営助成基金会計</t>
  </si>
  <si>
    <t>園芸作物価格安定事業会計</t>
  </si>
  <si>
    <t>下水道事業会計</t>
  </si>
  <si>
    <t>と畜場事業会計</t>
  </si>
  <si>
    <t>幡多公設地方卸売市場事業会計</t>
  </si>
  <si>
    <t>農業集落排水事業会計</t>
  </si>
  <si>
    <t>簡易水道事業会計</t>
  </si>
  <si>
    <t>国民健康保険会計事業勘定</t>
  </si>
  <si>
    <t>国民健康保険会計診療施設勘定</t>
  </si>
  <si>
    <t>老人保健会計</t>
  </si>
  <si>
    <t>幡多中央介護認定審査会会計</t>
  </si>
  <si>
    <t>介護保険会計保険事業勘定</t>
  </si>
  <si>
    <t>幡多中央環境施設組合</t>
  </si>
  <si>
    <t>幡多中央消防組合</t>
  </si>
  <si>
    <t>四万十市土地開発公社</t>
  </si>
  <si>
    <t>（財）四万十市公園管理公社</t>
  </si>
  <si>
    <t>（財）四万十市西土佐農業公社</t>
  </si>
  <si>
    <t>（財）四万十市体育協会</t>
  </si>
  <si>
    <t>（社）四万十市観光協会</t>
  </si>
  <si>
    <t>（社）四万十市野菜価格安定基金協会</t>
  </si>
  <si>
    <t>まちづくり四万十（株）</t>
  </si>
  <si>
    <t>（株）しまんと企画</t>
  </si>
  <si>
    <t>土佐くろしお鉄道（株）</t>
  </si>
  <si>
    <t>補助金については、鉄道経営助成基金を原資とする。</t>
  </si>
  <si>
    <r>
      <t>１　一般会計及び特別会計の財政状況</t>
    </r>
    <r>
      <rPr>
        <b/>
        <sz val="12"/>
        <rFont val="ＭＳ ゴシック"/>
        <family val="3"/>
      </rPr>
      <t>（主として普通会計に係るもの）</t>
    </r>
  </si>
  <si>
    <t>香南香美地区障害者自立支援審査会特別会計</t>
  </si>
  <si>
    <t>法適用企業</t>
  </si>
  <si>
    <t>工業用水道事業会計</t>
  </si>
  <si>
    <t>香美郡植林組合</t>
  </si>
  <si>
    <t>香南香美衛生組合</t>
  </si>
  <si>
    <t>香南香美老人ホーム組合</t>
  </si>
  <si>
    <r>
      <t>繰出金5</t>
    </r>
    <r>
      <rPr>
        <sz val="11"/>
        <rFont val="ＭＳ Ｐゴシック"/>
        <family val="0"/>
      </rPr>
      <t>2百万</t>
    </r>
  </si>
  <si>
    <t>香南市土地開発公社</t>
  </si>
  <si>
    <t>(社)香南市農林業公社</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</si>
</sst>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_ #,##0;[Red]_ &quot;△&quot;#,##0"/>
    <numFmt numFmtId="179" formatCode="#,##0.0;&quot;△ &quot;#,##0.0"/>
    <numFmt numFmtId="180" formatCode="0.00_ "/>
    <numFmt numFmtId="181" formatCode="0.0_ "/>
    <numFmt numFmtId="182" formatCode="0.000_ "/>
    <numFmt numFmtId="183" formatCode="0.0;&quot;△ &quot;0.0"/>
    <numFmt numFmtId="184" formatCode="0;&quot;△ &quot;0"/>
    <numFmt numFmtId="185" formatCode="0.0_);[Red]\(0.0\)"/>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_);[Red]\(#,##0\)"/>
    <numFmt numFmtId="193" formatCode="#,##0;&quot;▲ &quot;#,##0"/>
    <numFmt numFmtId="194" formatCode="0.00_);[Red]\(0.00\)"/>
    <numFmt numFmtId="195" formatCode="#,##0.0_ ;[Red]\-#,##0.0\ "/>
    <numFmt numFmtId="196" formatCode="#,##0.0_);[Red]\(#,##0.0\)"/>
    <numFmt numFmtId="197" formatCode="_ #,##0.0;[Red]_ \-#,##0.0"/>
    <numFmt numFmtId="198" formatCode="_ #,##0.00;[Red]_ \-#,##0.00"/>
    <numFmt numFmtId="199" formatCode="0.000%"/>
    <numFmt numFmtId="200" formatCode="0.0000%"/>
    <numFmt numFmtId="201" formatCode="_ #,##0.000;[Red]_ \-#,##0.000"/>
    <numFmt numFmtId="202" formatCode="#,##0.00_);[Red]\(#,##0.00\)"/>
    <numFmt numFmtId="203" formatCode="#,##0.00_ "/>
    <numFmt numFmtId="204" formatCode="0.0"/>
    <numFmt numFmtId="205" formatCode="#,##0.0;[Red]\-#,##0.0"/>
    <numFmt numFmtId="206" formatCode="#,##0.000;[Red]\-#,##0.000"/>
    <numFmt numFmtId="207" formatCode="#,##0.0_ "/>
    <numFmt numFmtId="208" formatCode="\(\)"/>
    <numFmt numFmtId="209" formatCode="\(###\)"/>
    <numFmt numFmtId="210" formatCode="\(#,##0"/>
    <numFmt numFmtId="211" formatCode="\(#,##0\)"/>
    <numFmt numFmtId="212" formatCode="#,##0_ "/>
    <numFmt numFmtId="213" formatCode="0.00;[Red]0.00"/>
    <numFmt numFmtId="214" formatCode="_ #,##0.0000;[Red]_ \-#,##0.0000"/>
    <numFmt numFmtId="215" formatCode="#,##0_);\(#,##0\)"/>
    <numFmt numFmtId="216" formatCode="\(#,##0.0\)"/>
    <numFmt numFmtId="217" formatCode="\(###,##0.0\)"/>
    <numFmt numFmtId="218" formatCode="0.000000000000000_);[Red]\(0.000000000000000\)"/>
    <numFmt numFmtId="219" formatCode="0.00000000000000_);[Red]\(0.00000000000000\)"/>
    <numFmt numFmtId="220" formatCode="0.0000000000000_);[Red]\(0.0000000000000\)"/>
    <numFmt numFmtId="221" formatCode="0.000000000000_);[Red]\(0.000000000000\)"/>
    <numFmt numFmtId="222" formatCode="0.00000000000_);[Red]\(0.00000000000\)"/>
    <numFmt numFmtId="223" formatCode="0.0000000000_);[Red]\(0.0000000000\)"/>
    <numFmt numFmtId="224" formatCode="0.000000000_);[Red]\(0.000000000\)"/>
    <numFmt numFmtId="225" formatCode="0.00000000_);[Red]\(0.00000000\)"/>
    <numFmt numFmtId="226" formatCode="0.0000000_);[Red]\(0.0000000\)"/>
    <numFmt numFmtId="227" formatCode="0.000000_);[Red]\(0.000000\)"/>
    <numFmt numFmtId="228" formatCode="0.00000_);[Red]\(0.00000\)"/>
    <numFmt numFmtId="229" formatCode="0.0000_);[Red]\(0.0000\)"/>
    <numFmt numFmtId="230" formatCode="0.000_);[Red]\(0.000\)"/>
    <numFmt numFmtId="231" formatCode="#,##0.00;&quot;△ &quot;#,##0.00"/>
    <numFmt numFmtId="232" formatCode="#,##0.0;&quot;▲ &quot;#,##0.0"/>
    <numFmt numFmtId="233" formatCode="#,##0.000;&quot;△ &quot;#,##0.000"/>
    <numFmt numFmtId="234" formatCode="0_);[Red]\(0\)"/>
    <numFmt numFmtId="235" formatCode="0_ "/>
  </numFmts>
  <fonts count="38">
    <font>
      <sz val="11"/>
      <name val="ＭＳ Ｐゴシック"/>
      <family val="0"/>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0"/>
    </font>
    <font>
      <sz val="9"/>
      <name val="ＭＳ Ｐゴシック"/>
      <family val="3"/>
    </font>
    <font>
      <strike/>
      <sz val="11"/>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8.5"/>
      <name val="ＭＳ Ｐゴシック"/>
      <family val="3"/>
    </font>
    <font>
      <sz val="9"/>
      <color indexed="8"/>
      <name val="ＭＳ Ｐゴシック"/>
      <family val="3"/>
    </font>
    <font>
      <sz val="10"/>
      <name val="ＭＳ Ｐゴシック"/>
      <family val="3"/>
    </font>
    <font>
      <sz val="12"/>
      <name val="ＭＳ Ｐゴシック"/>
      <family val="3"/>
    </font>
    <font>
      <strike/>
      <sz val="9"/>
      <name val="ＭＳ Ｐゴシック"/>
      <family val="3"/>
    </font>
    <font>
      <sz val="9.5"/>
      <name val="ＭＳ Ｐゴシック"/>
      <family val="3"/>
    </font>
    <font>
      <b/>
      <sz val="12"/>
      <name val="ＭＳ ゴシック"/>
      <family val="3"/>
    </font>
    <font>
      <sz val="7"/>
      <name val="ＭＳ Ｐゴシック"/>
      <family val="3"/>
    </font>
    <font>
      <sz val="11"/>
      <color indexed="8"/>
      <name val="ＭＳ ゴシック"/>
      <family val="3"/>
    </font>
    <font>
      <b/>
      <sz val="20"/>
      <color indexed="8"/>
      <name val="ＭＳ ゴシック"/>
      <family val="3"/>
    </font>
    <font>
      <sz val="16"/>
      <color indexed="8"/>
      <name val="ＭＳ ゴシック"/>
      <family val="3"/>
    </font>
    <font>
      <b/>
      <sz val="16"/>
      <color indexed="8"/>
      <name val="ＭＳ ゴシック"/>
      <family val="3"/>
    </font>
    <font>
      <b/>
      <sz val="14"/>
      <color indexed="8"/>
      <name val="ＭＳ ゴシック"/>
      <family val="3"/>
    </font>
    <font>
      <b/>
      <sz val="11"/>
      <color indexed="8"/>
      <name val="ＭＳ ゴシック"/>
      <family val="3"/>
    </font>
    <font>
      <sz val="8"/>
      <color indexed="8"/>
      <name val="ＭＳ ゴシック"/>
      <family val="3"/>
    </font>
    <font>
      <sz val="9"/>
      <color indexed="8"/>
      <name val="ＭＳ ゴシック"/>
      <family val="3"/>
    </font>
    <font>
      <sz val="10"/>
      <color indexed="8"/>
      <name val="ＭＳ ゴシック"/>
      <family val="3"/>
    </font>
    <font>
      <sz val="4"/>
      <name val="ＭＳ Ｐゴシック"/>
      <family val="3"/>
    </font>
    <font>
      <sz val="11"/>
      <color indexed="10"/>
      <name val="ＭＳ Ｐゴシック"/>
      <family val="3"/>
    </font>
    <font>
      <sz val="6"/>
      <name val="ＭＳ ゴシック"/>
      <family val="3"/>
    </font>
    <font>
      <sz val="8"/>
      <name val="Arial Unicode MS"/>
      <family val="3"/>
    </font>
    <font>
      <sz val="6"/>
      <name val="Arial Unicode MS"/>
      <family val="3"/>
    </font>
    <font>
      <sz val="10"/>
      <color indexed="10"/>
      <name val="ＭＳ Ｐゴシック"/>
      <family val="3"/>
    </font>
  </fonts>
  <fills count="5">
    <fill>
      <patternFill/>
    </fill>
    <fill>
      <patternFill patternType="gray125"/>
    </fill>
    <fill>
      <patternFill patternType="gray125">
        <fgColor indexed="8"/>
        <bgColor indexed="9"/>
      </patternFill>
    </fill>
    <fill>
      <patternFill patternType="solid">
        <fgColor indexed="22"/>
        <bgColor indexed="64"/>
      </patternFill>
    </fill>
    <fill>
      <patternFill patternType="solid">
        <fgColor indexed="22"/>
        <bgColor indexed="64"/>
      </patternFill>
    </fill>
  </fills>
  <borders count="411">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color indexed="63"/>
      </right>
      <top style="thin">
        <color indexed="8"/>
      </top>
      <bottom style="double">
        <color indexed="8"/>
      </bottom>
    </border>
    <border>
      <left style="hair"/>
      <right>
        <color indexed="63"/>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style="thin">
        <color indexed="8"/>
      </right>
      <top style="hair">
        <color indexed="8"/>
      </top>
      <bottom style="double"/>
    </border>
    <border>
      <left style="thin">
        <color indexed="8"/>
      </left>
      <right style="thin">
        <color indexed="8"/>
      </right>
      <top>
        <color indexed="63"/>
      </top>
      <bottom style="thin">
        <color indexed="8"/>
      </bottom>
    </border>
    <border>
      <left style="hair"/>
      <right style="double">
        <color indexed="8"/>
      </right>
      <top style="thin">
        <color indexed="8"/>
      </top>
      <bottom style="double">
        <color indexed="8"/>
      </bottom>
    </border>
    <border>
      <left style="hair"/>
      <right style="double">
        <color indexed="8"/>
      </right>
      <top>
        <color indexed="63"/>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right>
        <color indexed="63"/>
      </right>
      <top style="hair">
        <color indexed="8"/>
      </top>
      <bottom style="hair">
        <color indexed="8"/>
      </bottom>
    </border>
    <border>
      <left style="hair"/>
      <right style="double">
        <color indexed="8"/>
      </right>
      <top style="hair">
        <color indexed="8"/>
      </top>
      <bottom style="hair">
        <color indexed="8"/>
      </bottom>
    </border>
    <border>
      <left style="thin">
        <color indexed="8"/>
      </left>
      <right>
        <color indexed="63"/>
      </right>
      <top style="hair">
        <color indexed="8"/>
      </top>
      <bottom>
        <color indexed="63"/>
      </bottom>
    </border>
    <border>
      <left style="hair"/>
      <right>
        <color indexed="63"/>
      </right>
      <top style="thin"/>
      <bottom style="double"/>
    </border>
    <border>
      <left style="hair"/>
      <right>
        <color indexed="63"/>
      </right>
      <top>
        <color indexed="63"/>
      </top>
      <bottom style="hair"/>
    </border>
    <border>
      <left style="hair"/>
      <right>
        <color indexed="63"/>
      </right>
      <top style="hair"/>
      <bottom style="hair"/>
    </border>
    <border>
      <left style="thin">
        <color indexed="8"/>
      </left>
      <right style="hair">
        <color indexed="8"/>
      </right>
      <top style="hair">
        <color indexed="8"/>
      </top>
      <bottom>
        <color indexed="63"/>
      </bottom>
    </border>
    <border>
      <left style="thin">
        <color indexed="8"/>
      </left>
      <right>
        <color indexed="63"/>
      </right>
      <top style="hair">
        <color indexed="8"/>
      </top>
      <bottom style="thin">
        <color indexed="8"/>
      </bottom>
    </border>
    <border>
      <left style="hair"/>
      <right>
        <color indexed="63"/>
      </right>
      <top style="hair"/>
      <bottom style="thin"/>
    </border>
    <border>
      <left style="hair"/>
      <right style="double">
        <color indexed="8"/>
      </right>
      <top>
        <color indexed="63"/>
      </top>
      <bottom style="thin">
        <color indexed="8"/>
      </bottom>
    </border>
    <border>
      <left style="hair"/>
      <right style="hair"/>
      <top>
        <color indexed="63"/>
      </top>
      <bottom style="hair"/>
    </border>
    <border>
      <left style="hair">
        <color indexed="8"/>
      </left>
      <right>
        <color indexed="63"/>
      </right>
      <top>
        <color indexed="63"/>
      </top>
      <bottom>
        <color indexed="63"/>
      </bottom>
    </border>
    <border>
      <left style="thin">
        <color indexed="8"/>
      </left>
      <right style="thin">
        <color indexed="8"/>
      </right>
      <top style="hair">
        <color indexed="8"/>
      </top>
      <bottom style="hair">
        <color indexed="8"/>
      </bottom>
    </border>
    <border>
      <left style="hair">
        <color indexed="8"/>
      </left>
      <right>
        <color indexed="63"/>
      </right>
      <top style="hair">
        <color indexed="8"/>
      </top>
      <bottom style="thin"/>
    </border>
    <border>
      <left>
        <color indexed="63"/>
      </left>
      <right>
        <color indexed="63"/>
      </right>
      <top style="hair">
        <color indexed="8"/>
      </top>
      <bottom style="double"/>
    </border>
    <border>
      <left style="hair">
        <color indexed="8"/>
      </left>
      <right>
        <color indexed="63"/>
      </right>
      <top style="hair">
        <color indexed="8"/>
      </top>
      <bottom style="double"/>
    </border>
    <border>
      <left style="thin">
        <color indexed="8"/>
      </left>
      <right style="hair">
        <color indexed="8"/>
      </right>
      <top style="double"/>
      <bottom style="thin">
        <color indexed="8"/>
      </bottom>
    </border>
    <border>
      <left style="hair">
        <color indexed="8"/>
      </left>
      <right style="hair">
        <color indexed="8"/>
      </right>
      <top style="double"/>
      <bottom style="thin">
        <color indexed="8"/>
      </bottom>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color indexed="8"/>
      </left>
      <right style="hair">
        <color indexed="8"/>
      </right>
      <top>
        <color indexed="63"/>
      </top>
      <bottom>
        <color indexed="63"/>
      </bottom>
    </border>
    <border>
      <left style="hair"/>
      <right>
        <color indexed="63"/>
      </right>
      <top>
        <color indexed="63"/>
      </top>
      <bottom style="thin">
        <color indexed="8"/>
      </bottom>
    </border>
    <border>
      <left style="hair">
        <color indexed="8"/>
      </left>
      <right style="double"/>
      <top style="hair">
        <color indexed="8"/>
      </top>
      <bottom>
        <color indexed="63"/>
      </bottom>
    </border>
    <border>
      <left style="hair">
        <color indexed="8"/>
      </left>
      <right style="double"/>
      <top>
        <color indexed="63"/>
      </top>
      <bottom>
        <color indexed="63"/>
      </bottom>
    </border>
    <border>
      <left style="thin"/>
      <right>
        <color indexed="63"/>
      </right>
      <top>
        <color indexed="63"/>
      </top>
      <bottom style="thin"/>
    </border>
    <border>
      <left style="hair"/>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style="hair">
        <color indexed="8"/>
      </left>
      <right style="hair">
        <color indexed="8"/>
      </right>
      <top>
        <color indexed="63"/>
      </top>
      <bottom style="thin"/>
    </border>
    <border>
      <left style="hair">
        <color indexed="8"/>
      </left>
      <right style="double"/>
      <top>
        <color indexed="63"/>
      </top>
      <bottom style="thin"/>
    </border>
    <border>
      <left>
        <color indexed="63"/>
      </left>
      <right>
        <color indexed="63"/>
      </right>
      <top style="hair">
        <color indexed="8"/>
      </top>
      <bottom style="hair">
        <color indexed="8"/>
      </bottom>
    </border>
    <border>
      <left style="hair">
        <color indexed="8"/>
      </left>
      <right>
        <color indexed="63"/>
      </right>
      <top>
        <color indexed="63"/>
      </top>
      <bottom style="thin">
        <color indexed="8"/>
      </bottom>
    </border>
    <border>
      <left>
        <color indexed="63"/>
      </left>
      <right>
        <color indexed="63"/>
      </right>
      <top style="hair"/>
      <bottom style="hair"/>
    </border>
    <border>
      <left style="thin"/>
      <right style="thin"/>
      <top style="thin"/>
      <bottom style="thin"/>
    </border>
    <border>
      <left>
        <color indexed="63"/>
      </left>
      <right>
        <color indexed="63"/>
      </right>
      <top style="thin"/>
      <bottom>
        <color indexed="63"/>
      </bottom>
    </border>
    <border>
      <left style="hair">
        <color indexed="8"/>
      </left>
      <right>
        <color indexed="63"/>
      </right>
      <top style="double">
        <color indexed="8"/>
      </top>
      <bottom style="thin">
        <color indexed="8"/>
      </bottom>
    </border>
    <border>
      <left style="hair">
        <color indexed="8"/>
      </left>
      <right style="hair">
        <color indexed="8"/>
      </right>
      <top>
        <color indexed="63"/>
      </top>
      <bottom style="hair">
        <color indexed="8"/>
      </bottom>
    </border>
    <border>
      <left style="hair"/>
      <right style="hair"/>
      <top style="double"/>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hair">
        <color indexed="8"/>
      </bottom>
    </border>
    <border>
      <left style="hair">
        <color indexed="8"/>
      </left>
      <right>
        <color indexed="63"/>
      </right>
      <top>
        <color indexed="63"/>
      </top>
      <bottom style="hair">
        <color indexed="8"/>
      </bottom>
    </border>
    <border>
      <left style="hair"/>
      <right style="double">
        <color indexed="8"/>
      </right>
      <top>
        <color indexed="63"/>
      </top>
      <bottom style="hair">
        <color indexed="8"/>
      </bottom>
    </border>
    <border>
      <left style="thin">
        <color indexed="8"/>
      </left>
      <right style="hair">
        <color indexed="8"/>
      </right>
      <top>
        <color indexed="63"/>
      </top>
      <bottom style="hair"/>
    </border>
    <border>
      <left style="hair">
        <color indexed="8"/>
      </left>
      <right style="hair">
        <color indexed="8"/>
      </right>
      <top>
        <color indexed="63"/>
      </top>
      <bottom style="hair"/>
    </border>
    <border>
      <left style="thin">
        <color indexed="8"/>
      </left>
      <right style="hair">
        <color indexed="8"/>
      </right>
      <top style="hair"/>
      <bottom>
        <color indexed="63"/>
      </bottom>
    </border>
    <border>
      <left style="hair">
        <color indexed="8"/>
      </left>
      <right style="hair">
        <color indexed="8"/>
      </right>
      <top style="hair"/>
      <bottom>
        <color indexed="63"/>
      </bottom>
    </border>
    <border>
      <left style="thin">
        <color indexed="8"/>
      </left>
      <right style="hair">
        <color indexed="8"/>
      </right>
      <top>
        <color indexed="63"/>
      </top>
      <bottom style="hair">
        <color indexed="8"/>
      </bottom>
    </border>
    <border>
      <left style="thin"/>
      <right style="hair">
        <color indexed="8"/>
      </right>
      <top>
        <color indexed="63"/>
      </top>
      <bottom>
        <color indexed="63"/>
      </bottom>
    </border>
    <border>
      <left style="thin"/>
      <right style="hair">
        <color indexed="8"/>
      </right>
      <top style="hair">
        <color indexed="8"/>
      </top>
      <bottom>
        <color indexed="63"/>
      </bottom>
    </border>
    <border>
      <left style="thin"/>
      <right style="hair">
        <color indexed="8"/>
      </right>
      <top>
        <color indexed="63"/>
      </top>
      <bottom style="thin"/>
    </border>
    <border>
      <left style="hair">
        <color indexed="8"/>
      </left>
      <right>
        <color indexed="63"/>
      </right>
      <top>
        <color indexed="63"/>
      </top>
      <bottom style="thin"/>
    </border>
    <border>
      <left style="hair">
        <color indexed="8"/>
      </left>
      <right style="hair"/>
      <top style="hair">
        <color indexed="8"/>
      </top>
      <bottom style="hair">
        <color indexed="8"/>
      </bottom>
    </border>
    <border>
      <left>
        <color indexed="63"/>
      </left>
      <right style="hair"/>
      <top style="hair"/>
      <bottom style="hair"/>
    </border>
    <border>
      <left style="hair"/>
      <right style="double">
        <color indexed="8"/>
      </right>
      <top style="hair"/>
      <bottom style="hair"/>
    </border>
    <border>
      <left style="thin">
        <color indexed="8"/>
      </left>
      <right style="thin">
        <color indexed="8"/>
      </right>
      <top style="hair">
        <color indexed="8"/>
      </top>
      <bottom style="thin"/>
    </border>
    <border>
      <left>
        <color indexed="63"/>
      </left>
      <right>
        <color indexed="63"/>
      </right>
      <top style="hair">
        <color indexed="8"/>
      </top>
      <bottom style="thin"/>
    </border>
    <border>
      <left style="hair"/>
      <right>
        <color indexed="63"/>
      </right>
      <top style="hair">
        <color indexed="8"/>
      </top>
      <bottom style="thin">
        <color indexed="8"/>
      </bottom>
    </border>
    <border>
      <left style="hair"/>
      <right style="double">
        <color indexed="8"/>
      </right>
      <top style="hair">
        <color indexed="8"/>
      </top>
      <bottom style="thin">
        <color indexed="8"/>
      </bottom>
    </border>
    <border>
      <left style="thin">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hair">
        <color indexed="8"/>
      </left>
      <right style="double">
        <color indexed="8"/>
      </right>
      <top style="double">
        <color indexed="8"/>
      </top>
      <bottom>
        <color indexed="63"/>
      </bottom>
    </border>
    <border>
      <left style="hair"/>
      <right style="hair">
        <color indexed="8"/>
      </right>
      <top style="hair">
        <color indexed="8"/>
      </top>
      <bottom>
        <color indexed="63"/>
      </bottom>
    </border>
    <border>
      <left style="hair"/>
      <right>
        <color indexed="63"/>
      </right>
      <top style="hair">
        <color indexed="8"/>
      </top>
      <bottom>
        <color indexed="63"/>
      </bottom>
    </border>
    <border>
      <left style="hair">
        <color indexed="8"/>
      </left>
      <right style="double">
        <color indexed="8"/>
      </right>
      <top style="hair">
        <color indexed="8"/>
      </top>
      <bottom>
        <color indexed="63"/>
      </bottom>
    </border>
    <border>
      <left>
        <color indexed="63"/>
      </left>
      <right style="hair"/>
      <top>
        <color indexed="63"/>
      </top>
      <bottom style="hair"/>
    </border>
    <border>
      <left style="hair">
        <color indexed="8"/>
      </left>
      <right style="double">
        <color indexed="8"/>
      </right>
      <top>
        <color indexed="63"/>
      </top>
      <bottom style="hair">
        <color indexed="8"/>
      </bottom>
    </border>
    <border>
      <left style="hair">
        <color indexed="8"/>
      </left>
      <right style="double">
        <color indexed="8"/>
      </right>
      <top>
        <color indexed="63"/>
      </top>
      <bottom>
        <color indexed="63"/>
      </bottom>
    </border>
    <border>
      <left>
        <color indexed="63"/>
      </left>
      <right style="hair"/>
      <top>
        <color indexed="63"/>
      </top>
      <bottom style="thin"/>
    </border>
    <border>
      <left style="hair"/>
      <right style="hair">
        <color indexed="8"/>
      </right>
      <top>
        <color indexed="63"/>
      </top>
      <bottom style="thin"/>
    </border>
    <border>
      <left style="hair">
        <color indexed="8"/>
      </left>
      <right style="double">
        <color indexed="8"/>
      </right>
      <top>
        <color indexed="63"/>
      </top>
      <bottom style="thin"/>
    </border>
    <border>
      <left style="hair"/>
      <right>
        <color indexed="63"/>
      </right>
      <top>
        <color indexed="63"/>
      </top>
      <bottom style="hair">
        <color indexed="8"/>
      </bottom>
    </border>
    <border>
      <left>
        <color indexed="63"/>
      </left>
      <right style="hair"/>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right>
        <color indexed="63"/>
      </right>
      <top style="hair">
        <color indexed="8"/>
      </top>
      <bottom style="thin"/>
    </border>
    <border>
      <left style="hair"/>
      <right style="hair"/>
      <top style="hair">
        <color indexed="8"/>
      </top>
      <bottom style="thin"/>
    </border>
    <border>
      <left style="thin">
        <color indexed="8"/>
      </left>
      <right>
        <color indexed="63"/>
      </right>
      <top style="hair">
        <color indexed="8"/>
      </top>
      <bottom style="thin"/>
    </border>
    <border>
      <left style="hair">
        <color indexed="8"/>
      </left>
      <right style="hair">
        <color indexed="8"/>
      </right>
      <top style="hair">
        <color indexed="8"/>
      </top>
      <bottom style="thin"/>
    </border>
    <border>
      <left style="hair"/>
      <right style="double"/>
      <top style="hair"/>
      <bottom style="thin"/>
    </border>
    <border>
      <left>
        <color indexed="63"/>
      </left>
      <right style="hair"/>
      <top>
        <color indexed="63"/>
      </top>
      <bottom>
        <color indexed="63"/>
      </bottom>
    </border>
    <border>
      <left style="hair"/>
      <right style="double">
        <color indexed="8"/>
      </right>
      <top style="hair">
        <color indexed="8"/>
      </top>
      <bottom>
        <color indexed="63"/>
      </bottom>
    </border>
    <border>
      <left style="hair"/>
      <right style="double">
        <color indexed="8"/>
      </right>
      <top style="hair">
        <color indexed="8"/>
      </top>
      <bottom style="thin"/>
    </border>
    <border>
      <left style="thin"/>
      <right style="thin"/>
      <top style="hair"/>
      <bottom style="hair"/>
    </border>
    <border>
      <left style="hair">
        <color indexed="8"/>
      </left>
      <right style="double">
        <color indexed="8"/>
      </right>
      <top style="hair">
        <color indexed="8"/>
      </top>
      <bottom style="hair">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right style="thin">
        <color indexed="8"/>
      </right>
      <top style="thin"/>
      <bottom style="double">
        <color indexed="8"/>
      </bottom>
    </border>
    <border>
      <left>
        <color indexed="63"/>
      </left>
      <right>
        <color indexed="63"/>
      </right>
      <top style="thin"/>
      <bottom style="double">
        <color indexed="8"/>
      </bottom>
    </border>
    <border>
      <left style="hair">
        <color indexed="8"/>
      </left>
      <right>
        <color indexed="63"/>
      </right>
      <top style="thin"/>
      <bottom style="double">
        <color indexed="8"/>
      </bottom>
    </border>
    <border>
      <left style="hair"/>
      <right>
        <color indexed="63"/>
      </right>
      <top style="thin"/>
      <bottom style="double">
        <color indexed="8"/>
      </bottom>
    </border>
    <border>
      <left style="hair"/>
      <right style="thin"/>
      <top style="thin"/>
      <bottom style="double">
        <color indexed="8"/>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hair">
        <color indexed="8"/>
      </left>
      <right>
        <color indexed="63"/>
      </right>
      <top style="hair"/>
      <bottom>
        <color indexed="63"/>
      </bottom>
    </border>
    <border>
      <left>
        <color indexed="63"/>
      </left>
      <right style="thin"/>
      <top style="hair"/>
      <bottom>
        <color indexed="63"/>
      </bottom>
    </border>
    <border>
      <left style="hair">
        <color indexed="8"/>
      </left>
      <right>
        <color indexed="63"/>
      </right>
      <top>
        <color indexed="63"/>
      </top>
      <bottom style="hair"/>
    </border>
    <border>
      <left>
        <color indexed="63"/>
      </left>
      <right style="thin"/>
      <top>
        <color indexed="63"/>
      </top>
      <bottom style="hair"/>
    </border>
    <border>
      <left style="thin"/>
      <right style="thin">
        <color indexed="8"/>
      </right>
      <top style="hair">
        <color indexed="8"/>
      </top>
      <bottom style="thin"/>
    </border>
    <border>
      <left style="hair"/>
      <right style="thin"/>
      <top>
        <color indexed="63"/>
      </top>
      <bottom style="thin"/>
    </border>
    <border>
      <left>
        <color indexed="63"/>
      </left>
      <right style="hair"/>
      <top style="hair">
        <color indexed="8"/>
      </top>
      <bottom style="thin">
        <color indexed="8"/>
      </bottom>
    </border>
    <border>
      <left style="hair">
        <color indexed="8"/>
      </left>
      <right style="hair">
        <color indexed="8"/>
      </right>
      <top style="thin"/>
      <bottom>
        <color indexed="63"/>
      </bottom>
    </border>
    <border>
      <left style="thin">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color indexed="63"/>
      </left>
      <right style="hair">
        <color indexed="8"/>
      </right>
      <top style="thin">
        <color indexed="8"/>
      </top>
      <bottom style="double">
        <color indexed="8"/>
      </bottom>
    </border>
    <border>
      <left style="hair">
        <color indexed="8"/>
      </left>
      <right style="thin">
        <color indexed="8"/>
      </right>
      <top style="thin">
        <color indexed="8"/>
      </top>
      <bottom style="double">
        <color indexed="8"/>
      </bottom>
    </border>
    <border>
      <left>
        <color indexed="63"/>
      </left>
      <right style="hair">
        <color indexed="8"/>
      </right>
      <top style="double">
        <color indexed="8"/>
      </top>
      <bottom>
        <color indexed="63"/>
      </bottom>
    </border>
    <border>
      <left style="hair">
        <color indexed="8"/>
      </left>
      <right style="hair">
        <color indexed="8"/>
      </right>
      <top style="double">
        <color indexed="8"/>
      </top>
      <bottom>
        <color indexed="63"/>
      </bottom>
    </border>
    <border>
      <left style="hair">
        <color indexed="8"/>
      </left>
      <right style="hair">
        <color indexed="8"/>
      </right>
      <top style="double">
        <color indexed="8"/>
      </top>
      <bottom style="hair">
        <color indexed="8"/>
      </bottom>
    </border>
    <border>
      <left style="hair">
        <color indexed="8"/>
      </left>
      <right style="thin">
        <color indexed="8"/>
      </right>
      <top>
        <color indexed="63"/>
      </top>
      <bottom>
        <color indexed="63"/>
      </bottom>
    </border>
    <border>
      <left style="hair">
        <color indexed="8"/>
      </left>
      <right style="thin">
        <color indexed="8"/>
      </right>
      <top style="hair">
        <color indexed="8"/>
      </top>
      <bottom>
        <color indexed="63"/>
      </bottom>
    </border>
    <border>
      <left style="thin"/>
      <right style="hair">
        <color indexed="8"/>
      </right>
      <top>
        <color indexed="63"/>
      </top>
      <bottom style="hair"/>
    </border>
    <border>
      <left style="thin"/>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thin">
        <color indexed="8"/>
      </right>
      <top>
        <color indexed="63"/>
      </top>
      <bottom style="hair"/>
    </border>
    <border>
      <left style="hair">
        <color indexed="8"/>
      </left>
      <right style="thin">
        <color indexed="8"/>
      </right>
      <top style="hair"/>
      <bottom>
        <color indexed="63"/>
      </bottom>
    </border>
    <border>
      <left style="thin">
        <color indexed="8"/>
      </left>
      <right style="thin">
        <color indexed="8"/>
      </right>
      <top>
        <color indexed="63"/>
      </top>
      <bottom>
        <color indexed="63"/>
      </bottom>
    </border>
    <border>
      <left style="thin">
        <color indexed="8"/>
      </left>
      <right style="hair">
        <color indexed="8"/>
      </right>
      <top>
        <color indexed="63"/>
      </top>
      <bottom>
        <color indexed="63"/>
      </bottom>
    </border>
    <border>
      <left>
        <color indexed="63"/>
      </left>
      <right style="thin">
        <color indexed="8"/>
      </right>
      <top style="hair">
        <color indexed="8"/>
      </top>
      <bottom>
        <color indexed="63"/>
      </bottom>
    </border>
    <border>
      <left>
        <color indexed="63"/>
      </left>
      <right style="thin">
        <color indexed="8"/>
      </right>
      <top>
        <color indexed="63"/>
      </top>
      <bottom style="hair">
        <color indexed="8"/>
      </bottom>
    </border>
    <border>
      <left>
        <color indexed="63"/>
      </left>
      <right style="thin">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hair">
        <color indexed="8"/>
      </left>
      <right style="thin"/>
      <top style="thin">
        <color indexed="8"/>
      </top>
      <bottom style="double">
        <color indexed="8"/>
      </bottom>
    </border>
    <border>
      <left style="thin">
        <color indexed="8"/>
      </left>
      <right style="hair">
        <color indexed="8"/>
      </right>
      <top style="hair">
        <color indexed="8"/>
      </top>
      <bottom style="hair">
        <color indexed="8"/>
      </bottom>
    </border>
    <border>
      <left style="hair">
        <color indexed="8"/>
      </left>
      <right style="thin"/>
      <top>
        <color indexed="63"/>
      </top>
      <bottom style="hair">
        <color indexed="8"/>
      </bottom>
    </border>
    <border>
      <left style="hair">
        <color indexed="8"/>
      </left>
      <right style="thin"/>
      <top style="hair">
        <color indexed="8"/>
      </top>
      <bottom style="hair">
        <color indexed="8"/>
      </bottom>
    </border>
    <border>
      <left style="hair">
        <color indexed="8"/>
      </left>
      <right style="thin"/>
      <top style="hair">
        <color indexed="8"/>
      </top>
      <bottom>
        <color indexed="63"/>
      </bottom>
    </border>
    <border>
      <left style="hair">
        <color indexed="8"/>
      </left>
      <right style="thin"/>
      <top style="hair">
        <color indexed="8"/>
      </top>
      <bottom style="thin">
        <color indexed="8"/>
      </bottom>
    </border>
    <border>
      <left style="hair">
        <color indexed="8"/>
      </left>
      <right style="thin"/>
      <top style="thin"/>
      <bottom style="double"/>
    </border>
    <border>
      <left style="hair">
        <color indexed="8"/>
      </left>
      <right style="thin"/>
      <top>
        <color indexed="63"/>
      </top>
      <bottom style="hair"/>
    </border>
    <border>
      <left style="hair">
        <color indexed="8"/>
      </left>
      <right style="thin"/>
      <top style="hair"/>
      <bottom style="hair"/>
    </border>
    <border>
      <left style="hair">
        <color indexed="8"/>
      </left>
      <right style="thin"/>
      <top style="hair"/>
      <bottom style="thin">
        <color indexed="8"/>
      </bottom>
    </border>
    <border>
      <left style="hair"/>
      <right style="hair">
        <color indexed="8"/>
      </right>
      <top>
        <color indexed="63"/>
      </top>
      <bottom>
        <color indexed="63"/>
      </bottom>
    </border>
    <border>
      <left style="hair"/>
      <right style="double">
        <color indexed="8"/>
      </right>
      <top>
        <color indexed="63"/>
      </top>
      <bottom style="thin"/>
    </border>
    <border>
      <left style="thin">
        <color indexed="8"/>
      </left>
      <right style="hair">
        <color indexed="8"/>
      </right>
      <top style="thin">
        <color indexed="8"/>
      </top>
      <bottom style="thin"/>
    </border>
    <border>
      <left style="hair">
        <color indexed="8"/>
      </left>
      <right style="hair">
        <color indexed="8"/>
      </right>
      <top style="thin">
        <color indexed="8"/>
      </top>
      <bottom style="thin"/>
    </border>
    <border>
      <left style="hair">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style="thin">
        <color indexed="8"/>
      </top>
      <bottom style="thin"/>
    </border>
    <border>
      <left style="thin">
        <color indexed="8"/>
      </left>
      <right style="thin">
        <color indexed="8"/>
      </right>
      <top>
        <color indexed="63"/>
      </top>
      <bottom style="thin"/>
    </border>
    <border>
      <left style="hair"/>
      <right>
        <color indexed="63"/>
      </right>
      <top style="thin">
        <color indexed="8"/>
      </top>
      <bottom style="thin"/>
    </border>
    <border>
      <left style="hair"/>
      <right style="thin">
        <color indexed="8"/>
      </right>
      <top style="thin">
        <color indexed="8"/>
      </top>
      <bottom style="thin"/>
    </border>
    <border>
      <left style="hair"/>
      <right style="thin">
        <color indexed="8"/>
      </right>
      <top>
        <color indexed="63"/>
      </top>
      <bottom>
        <color indexed="63"/>
      </bottom>
    </border>
    <border>
      <left style="hair"/>
      <right style="thin">
        <color indexed="8"/>
      </right>
      <top style="hair">
        <color indexed="8"/>
      </top>
      <bottom style="hair">
        <color indexed="8"/>
      </bottom>
    </border>
    <border>
      <left style="hair"/>
      <right style="thin">
        <color indexed="8"/>
      </right>
      <top style="hair">
        <color indexed="8"/>
      </top>
      <bottom>
        <color indexed="63"/>
      </bottom>
    </border>
    <border>
      <left style="hair"/>
      <right style="hair"/>
      <top style="hair">
        <color indexed="8"/>
      </top>
      <bottom>
        <color indexed="63"/>
      </bottom>
    </border>
    <border>
      <left style="thin"/>
      <right>
        <color indexed="63"/>
      </right>
      <top>
        <color indexed="63"/>
      </top>
      <bottom style="hair">
        <color indexed="8"/>
      </bottom>
    </border>
    <border>
      <left>
        <color indexed="63"/>
      </left>
      <right>
        <color indexed="63"/>
      </right>
      <top>
        <color indexed="63"/>
      </top>
      <bottom style="hair">
        <color indexed="8"/>
      </bottom>
    </border>
    <border>
      <left style="hair"/>
      <right style="hair">
        <color indexed="8"/>
      </right>
      <top>
        <color indexed="63"/>
      </top>
      <bottom style="hair">
        <color indexed="8"/>
      </bottom>
    </border>
    <border>
      <left style="hair"/>
      <right style="hair"/>
      <top>
        <color indexed="63"/>
      </top>
      <bottom style="hair">
        <color indexed="8"/>
      </bottom>
    </border>
    <border>
      <left>
        <color indexed="63"/>
      </left>
      <right style="hair"/>
      <top>
        <color indexed="63"/>
      </top>
      <bottom style="hair">
        <color indexed="8"/>
      </bottom>
    </border>
    <border>
      <left style="hair"/>
      <right style="thin">
        <color indexed="8"/>
      </right>
      <top>
        <color indexed="63"/>
      </top>
      <bottom style="hair">
        <color indexed="8"/>
      </bottom>
    </border>
    <border>
      <left style="hair"/>
      <right style="thin">
        <color indexed="8"/>
      </right>
      <top>
        <color indexed="63"/>
      </top>
      <bottom style="thin"/>
    </border>
    <border>
      <left style="hair"/>
      <right style="thin">
        <color indexed="8"/>
      </right>
      <top>
        <color indexed="63"/>
      </top>
      <bottom style="thin">
        <color indexed="8"/>
      </bottom>
    </border>
    <border>
      <left style="thin"/>
      <right style="hair">
        <color indexed="8"/>
      </right>
      <top style="hair">
        <color indexed="8"/>
      </top>
      <bottom style="hair">
        <color indexed="8"/>
      </bottom>
    </border>
    <border>
      <left style="thin">
        <color indexed="8"/>
      </left>
      <right style="hair">
        <color indexed="8"/>
      </right>
      <top style="double">
        <color indexed="8"/>
      </top>
      <bottom>
        <color indexed="63"/>
      </bottom>
    </border>
    <border>
      <left style="thin"/>
      <right>
        <color indexed="63"/>
      </right>
      <top>
        <color indexed="63"/>
      </top>
      <bottom style="thin">
        <color indexed="8"/>
      </bottom>
    </border>
    <border>
      <left style="hair"/>
      <right style="hair"/>
      <top>
        <color indexed="63"/>
      </top>
      <bottom style="thin">
        <color indexed="8"/>
      </bottom>
    </border>
    <border>
      <left>
        <color indexed="63"/>
      </left>
      <right style="hair"/>
      <top>
        <color indexed="63"/>
      </top>
      <bottom style="thin">
        <color indexed="8"/>
      </bottom>
    </border>
    <border>
      <left style="hair"/>
      <right>
        <color indexed="63"/>
      </right>
      <top style="hair"/>
      <bottom>
        <color indexed="63"/>
      </bottom>
    </border>
    <border>
      <left style="hair"/>
      <right style="double"/>
      <top style="hair">
        <color indexed="8"/>
      </top>
      <bottom style="thin">
        <color indexed="8"/>
      </bottom>
    </border>
    <border>
      <left style="hair"/>
      <right>
        <color indexed="63"/>
      </right>
      <top style="double"/>
      <bottom style="thin">
        <color indexed="8"/>
      </bottom>
    </border>
    <border>
      <left>
        <color indexed="63"/>
      </left>
      <right style="hair"/>
      <top style="double"/>
      <bottom style="thin">
        <color indexed="8"/>
      </bottom>
    </border>
    <border>
      <left style="thin"/>
      <right style="thin">
        <color indexed="8"/>
      </right>
      <top style="hair">
        <color indexed="8"/>
      </top>
      <bottom>
        <color indexed="63"/>
      </bottom>
    </border>
    <border>
      <left style="hair">
        <color indexed="8"/>
      </left>
      <right style="thin"/>
      <top style="double">
        <color indexed="8"/>
      </top>
      <bottom>
        <color indexed="63"/>
      </bottom>
    </border>
    <border>
      <left>
        <color indexed="63"/>
      </left>
      <right style="hair"/>
      <top style="hair"/>
      <bottom>
        <color indexed="63"/>
      </bottom>
    </border>
    <border>
      <left style="thin"/>
      <right style="hair">
        <color indexed="8"/>
      </right>
      <top style="double">
        <color indexed="8"/>
      </top>
      <bottom>
        <color indexed="63"/>
      </bottom>
    </border>
    <border>
      <left style="thin"/>
      <right style="hair">
        <color indexed="8"/>
      </right>
      <top style="hair"/>
      <bottom style="hair"/>
    </border>
    <border>
      <left style="hair">
        <color indexed="8"/>
      </left>
      <right>
        <color indexed="63"/>
      </right>
      <top style="hair"/>
      <bottom style="hair"/>
    </border>
    <border>
      <left style="thin"/>
      <right style="hair">
        <color indexed="8"/>
      </right>
      <top style="hair"/>
      <bottom>
        <color indexed="63"/>
      </bottom>
    </border>
    <border>
      <left style="thin"/>
      <right style="hair">
        <color indexed="8"/>
      </right>
      <top style="hair">
        <color indexed="8"/>
      </top>
      <bottom style="thin">
        <color indexed="8"/>
      </bottom>
    </border>
    <border>
      <left>
        <color indexed="63"/>
      </left>
      <right>
        <color indexed="63"/>
      </right>
      <top style="hair"/>
      <bottom style="thin">
        <color indexed="8"/>
      </bottom>
    </border>
    <border>
      <left>
        <color indexed="63"/>
      </left>
      <right style="hair"/>
      <top style="hair"/>
      <bottom style="thin">
        <color indexed="8"/>
      </bottom>
    </border>
    <border>
      <left style="thin">
        <color indexed="8"/>
      </left>
      <right style="hair">
        <color indexed="8"/>
      </right>
      <top style="double">
        <color indexed="8"/>
      </top>
      <bottom style="hair">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color indexed="63"/>
      </left>
      <right style="hair"/>
      <top style="hair">
        <color indexed="8"/>
      </top>
      <bottom>
        <color indexed="63"/>
      </bottom>
    </border>
    <border>
      <left style="hair">
        <color indexed="8"/>
      </left>
      <right style="hair"/>
      <top style="double">
        <color indexed="8"/>
      </top>
      <bottom>
        <color indexed="63"/>
      </bottom>
    </border>
    <border>
      <left style="hair">
        <color indexed="8"/>
      </left>
      <right style="hair"/>
      <top>
        <color indexed="63"/>
      </top>
      <bottom>
        <color indexed="63"/>
      </bottom>
    </border>
    <border>
      <left style="thin">
        <color indexed="8"/>
      </left>
      <right>
        <color indexed="63"/>
      </right>
      <top>
        <color indexed="63"/>
      </top>
      <bottom>
        <color indexed="63"/>
      </bottom>
    </border>
    <border>
      <left style="hair"/>
      <right style="double">
        <color indexed="8"/>
      </right>
      <top>
        <color indexed="63"/>
      </top>
      <bottom style="hair"/>
    </border>
    <border>
      <left style="hair">
        <color indexed="8"/>
      </left>
      <right>
        <color indexed="63"/>
      </right>
      <top style="double">
        <color indexed="8"/>
      </top>
      <bottom>
        <color indexed="63"/>
      </bottom>
    </border>
    <border>
      <left>
        <color indexed="63"/>
      </left>
      <right style="hair"/>
      <top style="double">
        <color indexed="8"/>
      </top>
      <bottom>
        <color indexed="63"/>
      </bottom>
    </border>
    <border>
      <left style="hair">
        <color indexed="8"/>
      </left>
      <right>
        <color indexed="63"/>
      </right>
      <top style="thin">
        <color indexed="8"/>
      </top>
      <bottom>
        <color indexed="63"/>
      </bottom>
    </border>
    <border>
      <left style="hair"/>
      <right>
        <color indexed="63"/>
      </right>
      <top style="thin">
        <color indexed="8"/>
      </top>
      <bottom>
        <color indexed="63"/>
      </bottom>
    </border>
    <border>
      <left style="hair"/>
      <right style="double">
        <color indexed="8"/>
      </right>
      <top style="thin">
        <color indexed="8"/>
      </top>
      <bottom>
        <color indexed="63"/>
      </bottom>
    </border>
    <border>
      <left style="thin">
        <color indexed="8"/>
      </left>
      <right style="hair"/>
      <top style="double">
        <color indexed="8"/>
      </top>
      <bottom style="hair"/>
    </border>
    <border>
      <left style="hair"/>
      <right style="hair"/>
      <top style="double">
        <color indexed="8"/>
      </top>
      <bottom style="hair"/>
    </border>
    <border>
      <left style="hair"/>
      <right style="hair">
        <color indexed="8"/>
      </right>
      <top style="double">
        <color indexed="8"/>
      </top>
      <bottom style="hair"/>
    </border>
    <border>
      <left style="hair">
        <color indexed="8"/>
      </left>
      <right>
        <color indexed="63"/>
      </right>
      <top style="double">
        <color indexed="8"/>
      </top>
      <bottom style="hair">
        <color indexed="8"/>
      </bottom>
    </border>
    <border>
      <left style="hair"/>
      <right>
        <color indexed="63"/>
      </right>
      <top style="double">
        <color indexed="8"/>
      </top>
      <bottom style="hair">
        <color indexed="8"/>
      </bottom>
    </border>
    <border>
      <left style="hair"/>
      <right style="double">
        <color indexed="8"/>
      </right>
      <top style="double">
        <color indexed="8"/>
      </top>
      <bottom style="hair">
        <color indexed="8"/>
      </bottom>
    </border>
    <border>
      <left style="hair"/>
      <right style="hair"/>
      <top style="hair"/>
      <bottom style="hair"/>
    </border>
    <border>
      <left style="thin"/>
      <right style="hair"/>
      <top style="hair"/>
      <bottom style="hair"/>
    </border>
    <border>
      <left style="thin"/>
      <right style="thin"/>
      <top style="hair">
        <color indexed="8"/>
      </top>
      <bottom>
        <color indexed="63"/>
      </bottom>
    </border>
    <border>
      <left style="hair"/>
      <right style="double"/>
      <top>
        <color indexed="63"/>
      </top>
      <bottom style="thin"/>
    </border>
    <border>
      <left style="thin">
        <color indexed="8"/>
      </left>
      <right style="thin">
        <color indexed="8"/>
      </right>
      <top style="hair">
        <color indexed="8"/>
      </top>
      <bottom style="hair"/>
    </border>
    <border>
      <left>
        <color indexed="63"/>
      </left>
      <right>
        <color indexed="63"/>
      </right>
      <top style="hair">
        <color indexed="8"/>
      </top>
      <bottom style="hair"/>
    </border>
    <border>
      <left style="hair">
        <color indexed="8"/>
      </left>
      <right>
        <color indexed="63"/>
      </right>
      <top style="hair">
        <color indexed="8"/>
      </top>
      <bottom style="hair"/>
    </border>
    <border>
      <left style="hair">
        <color indexed="8"/>
      </left>
      <right style="hair">
        <color indexed="8"/>
      </right>
      <top style="hair">
        <color indexed="8"/>
      </top>
      <bottom style="hair"/>
    </border>
    <border>
      <left style="hair">
        <color indexed="8"/>
      </left>
      <right style="hair">
        <color indexed="8"/>
      </right>
      <top style="hair">
        <color indexed="8"/>
      </top>
      <bottom style="double"/>
    </border>
    <border>
      <left style="hair"/>
      <right style="hair"/>
      <top style="hair">
        <color indexed="8"/>
      </top>
      <bottom style="hair">
        <color indexed="8"/>
      </bottom>
    </border>
    <border>
      <left style="thin">
        <color indexed="8"/>
      </left>
      <right>
        <color indexed="63"/>
      </right>
      <top style="hair">
        <color indexed="8"/>
      </top>
      <bottom style="hair"/>
    </border>
    <border>
      <left style="thin"/>
      <right>
        <color indexed="63"/>
      </right>
      <top style="hair">
        <color indexed="8"/>
      </top>
      <bottom style="hair"/>
    </border>
    <border>
      <left style="hair"/>
      <right style="hair"/>
      <top style="hair">
        <color indexed="8"/>
      </top>
      <bottom style="hair"/>
    </border>
    <border>
      <left style="hair"/>
      <right style="hair">
        <color indexed="8"/>
      </right>
      <top style="hair">
        <color indexed="8"/>
      </top>
      <bottom style="hair"/>
    </border>
    <border>
      <left style="hair"/>
      <right style="double">
        <color indexed="8"/>
      </right>
      <top style="hair">
        <color indexed="8"/>
      </top>
      <bottom style="hair"/>
    </border>
    <border>
      <left style="hair">
        <color indexed="8"/>
      </left>
      <right>
        <color indexed="63"/>
      </right>
      <top style="thin">
        <color indexed="8"/>
      </top>
      <bottom style="double"/>
    </border>
    <border>
      <left style="hair"/>
      <right>
        <color indexed="63"/>
      </right>
      <top style="thin">
        <color indexed="8"/>
      </top>
      <bottom style="double"/>
    </border>
    <border>
      <left style="hair"/>
      <right style="thin"/>
      <top style="thin">
        <color indexed="8"/>
      </top>
      <bottom style="double"/>
    </border>
    <border>
      <left style="hair"/>
      <right style="hair"/>
      <top>
        <color indexed="63"/>
      </top>
      <bottom>
        <color indexed="63"/>
      </bottom>
    </border>
    <border>
      <left style="hair"/>
      <right style="thin"/>
      <top>
        <color indexed="63"/>
      </top>
      <bottom>
        <color indexed="63"/>
      </bottom>
    </border>
    <border>
      <left style="hair">
        <color indexed="8"/>
      </left>
      <right style="hair"/>
      <top style="hair">
        <color indexed="8"/>
      </top>
      <bottom>
        <color indexed="63"/>
      </bottom>
    </border>
    <border>
      <left style="hair">
        <color indexed="8"/>
      </left>
      <right style="hair"/>
      <top style="hair"/>
      <bottom style="hair"/>
    </border>
    <border>
      <left style="hair"/>
      <right style="thin"/>
      <top style="hair"/>
      <bottom style="hair"/>
    </border>
    <border>
      <left style="hair"/>
      <right style="thin"/>
      <top style="hair">
        <color indexed="8"/>
      </top>
      <bottom style="thin">
        <color indexed="8"/>
      </bottom>
    </border>
    <border>
      <left style="hair">
        <color indexed="8"/>
      </left>
      <right>
        <color indexed="63"/>
      </right>
      <top style="thin"/>
      <bottom>
        <color indexed="63"/>
      </bottom>
    </border>
    <border>
      <left style="hair"/>
      <right style="thin"/>
      <top style="thin"/>
      <bottom>
        <color indexed="63"/>
      </bottom>
    </border>
    <border>
      <left style="thin"/>
      <right>
        <color indexed="63"/>
      </right>
      <top style="double"/>
      <bottom style="hair"/>
    </border>
    <border>
      <left style="hair"/>
      <right style="hair"/>
      <top style="double"/>
      <bottom style="hair"/>
    </border>
    <border>
      <left>
        <color indexed="63"/>
      </left>
      <right style="thin"/>
      <top style="double"/>
      <bottom style="hair"/>
    </border>
    <border>
      <left style="thin"/>
      <right>
        <color indexed="63"/>
      </right>
      <top style="hair">
        <color indexed="8"/>
      </top>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color indexed="63"/>
      </right>
      <top style="hair"/>
      <bottom style="hair"/>
    </border>
    <border>
      <left style="hair">
        <color indexed="8"/>
      </left>
      <right style="hair"/>
      <top style="double">
        <color indexed="8"/>
      </top>
      <bottom style="hair">
        <color indexed="8"/>
      </bottom>
    </border>
    <border>
      <left style="hair">
        <color indexed="8"/>
      </left>
      <right style="hair"/>
      <top style="hair">
        <color indexed="8"/>
      </top>
      <bottom style="thin">
        <color indexed="8"/>
      </bottom>
    </border>
    <border>
      <left style="thin"/>
      <right style="thin">
        <color indexed="8"/>
      </right>
      <top style="thin"/>
      <bottom>
        <color indexed="63"/>
      </bottom>
    </border>
    <border>
      <left style="thin"/>
      <right style="thin">
        <color indexed="8"/>
      </right>
      <top style="double"/>
      <bottom style="hair">
        <color indexed="8"/>
      </bottom>
    </border>
    <border>
      <left style="thin">
        <color indexed="8"/>
      </left>
      <right style="hair">
        <color indexed="8"/>
      </right>
      <top style="double"/>
      <bottom style="hair">
        <color indexed="8"/>
      </bottom>
    </border>
    <border>
      <left style="hair">
        <color indexed="8"/>
      </left>
      <right style="hair">
        <color indexed="8"/>
      </right>
      <top style="double"/>
      <bottom style="hair">
        <color indexed="8"/>
      </bottom>
    </border>
    <border>
      <left style="thin"/>
      <right style="thin">
        <color indexed="8"/>
      </right>
      <top style="hair"/>
      <bottom style="hair"/>
    </border>
    <border>
      <left style="thin"/>
      <right style="thin">
        <color indexed="8"/>
      </right>
      <top style="hair"/>
      <bottom>
        <color indexed="63"/>
      </bottom>
    </border>
    <border>
      <left style="thin">
        <color indexed="8"/>
      </left>
      <right style="hair">
        <color indexed="8"/>
      </right>
      <top style="thin"/>
      <bottom>
        <color indexed="63"/>
      </bottom>
    </border>
    <border>
      <left style="thin">
        <color indexed="8"/>
      </left>
      <right style="hair">
        <color indexed="8"/>
      </right>
      <top>
        <color indexed="63"/>
      </top>
      <bottom style="thin"/>
    </border>
    <border>
      <left style="thin"/>
      <right style="hair"/>
      <top style="double"/>
      <bottom style="hair"/>
    </border>
    <border>
      <left style="thin"/>
      <right style="hair"/>
      <top style="hair"/>
      <bottom style="thin"/>
    </border>
    <border>
      <left style="hair">
        <color indexed="8"/>
      </left>
      <right style="hair"/>
      <top>
        <color indexed="63"/>
      </top>
      <bottom style="hair"/>
    </border>
    <border>
      <left style="hair"/>
      <right style="hair">
        <color indexed="8"/>
      </right>
      <top>
        <color indexed="63"/>
      </top>
      <bottom style="hair"/>
    </border>
    <border>
      <left style="hair">
        <color indexed="8"/>
      </left>
      <right style="double">
        <color indexed="8"/>
      </right>
      <top style="hair">
        <color indexed="8"/>
      </top>
      <bottom style="thin">
        <color indexed="8"/>
      </bottom>
    </border>
    <border>
      <left style="hair">
        <color indexed="8"/>
      </left>
      <right style="hair">
        <color indexed="8"/>
      </right>
      <top style="hair"/>
      <bottom style="hair">
        <color indexed="8"/>
      </bottom>
    </border>
    <border>
      <left style="thin">
        <color indexed="8"/>
      </left>
      <right style="hair">
        <color indexed="8"/>
      </right>
      <top style="hair">
        <color indexed="8"/>
      </top>
      <bottom style="thin"/>
    </border>
    <border>
      <left style="hair">
        <color indexed="8"/>
      </left>
      <right style="hair">
        <color indexed="8"/>
      </right>
      <top style="double">
        <color indexed="8"/>
      </top>
      <bottom style="hair"/>
    </border>
    <border>
      <left>
        <color indexed="63"/>
      </left>
      <right style="double"/>
      <top style="double">
        <color indexed="8"/>
      </top>
      <bottom>
        <color indexed="63"/>
      </bottom>
    </border>
    <border>
      <left style="hair"/>
      <right style="hair"/>
      <top style="hair"/>
      <bottom>
        <color indexed="63"/>
      </bottom>
    </border>
    <border>
      <left style="thin"/>
      <right style="hair"/>
      <top style="hair"/>
      <bottom>
        <color indexed="63"/>
      </bottom>
    </border>
    <border>
      <left>
        <color indexed="63"/>
      </left>
      <right style="double"/>
      <top style="hair"/>
      <bottom>
        <color indexed="63"/>
      </bottom>
    </border>
    <border>
      <left style="thin"/>
      <right style="hair"/>
      <top>
        <color indexed="63"/>
      </top>
      <bottom style="hair"/>
    </border>
    <border>
      <left>
        <color indexed="63"/>
      </left>
      <right style="double"/>
      <top>
        <color indexed="63"/>
      </top>
      <bottom style="hair"/>
    </border>
    <border>
      <left style="hair">
        <color indexed="8"/>
      </left>
      <right style="hair"/>
      <top style="hair"/>
      <bottom>
        <color indexed="63"/>
      </bottom>
    </border>
    <border>
      <left>
        <color indexed="63"/>
      </left>
      <right style="double"/>
      <top>
        <color indexed="63"/>
      </top>
      <bottom>
        <color indexed="63"/>
      </bottom>
    </border>
    <border>
      <left style="hair">
        <color indexed="8"/>
      </left>
      <right style="hair"/>
      <top>
        <color indexed="63"/>
      </top>
      <bottom style="hair">
        <color indexed="8"/>
      </bottom>
    </border>
    <border>
      <left>
        <color indexed="63"/>
      </left>
      <right style="double"/>
      <top>
        <color indexed="63"/>
      </top>
      <bottom style="thin"/>
    </border>
    <border>
      <left style="hair"/>
      <right>
        <color indexed="63"/>
      </right>
      <top style="double"/>
      <bottom style="hair"/>
    </border>
    <border>
      <left>
        <color indexed="63"/>
      </left>
      <right style="hair"/>
      <top style="double"/>
      <bottom style="hair"/>
    </border>
    <border>
      <left>
        <color indexed="63"/>
      </left>
      <right style="double">
        <color indexed="8"/>
      </right>
      <top style="hair"/>
      <bottom style="hair"/>
    </border>
    <border>
      <left>
        <color indexed="63"/>
      </left>
      <right style="double">
        <color indexed="8"/>
      </right>
      <top style="hair"/>
      <bottom>
        <color indexed="63"/>
      </bottom>
    </border>
    <border>
      <left>
        <color indexed="63"/>
      </left>
      <right style="hair"/>
      <top style="hair">
        <color indexed="8"/>
      </top>
      <bottom style="thin"/>
    </border>
    <border>
      <left>
        <color indexed="63"/>
      </left>
      <right style="double">
        <color indexed="8"/>
      </right>
      <top style="hair">
        <color indexed="8"/>
      </top>
      <bottom style="thin"/>
    </border>
    <border>
      <left style="hair"/>
      <right>
        <color indexed="63"/>
      </right>
      <top style="hair"/>
      <bottom style="hair">
        <color indexed="8"/>
      </bottom>
    </border>
    <border>
      <left style="hair"/>
      <right style="double">
        <color indexed="8"/>
      </right>
      <top style="hair"/>
      <bottom style="hair">
        <color indexed="8"/>
      </bottom>
    </border>
    <border>
      <left>
        <color indexed="63"/>
      </left>
      <right style="hair">
        <color indexed="8"/>
      </right>
      <top>
        <color indexed="63"/>
      </top>
      <bottom style="hair">
        <color indexed="8"/>
      </bottom>
    </border>
    <border>
      <left>
        <color indexed="63"/>
      </left>
      <right style="hair">
        <color indexed="8"/>
      </right>
      <top>
        <color indexed="63"/>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style="hair"/>
      <bottom style="thin">
        <color indexed="8"/>
      </bottom>
    </border>
    <border>
      <left style="hair">
        <color indexed="8"/>
      </left>
      <right style="double">
        <color indexed="8"/>
      </right>
      <top style="hair"/>
      <bottom style="thin">
        <color indexed="8"/>
      </bottom>
    </border>
    <border>
      <left style="thin">
        <color indexed="8"/>
      </left>
      <right style="thin"/>
      <top style="hair"/>
      <bottom style="hair"/>
    </border>
    <border>
      <left style="thin">
        <color indexed="8"/>
      </left>
      <right style="thin">
        <color indexed="8"/>
      </right>
      <top style="hair"/>
      <bottom style="hair">
        <color indexed="8"/>
      </bottom>
    </border>
    <border>
      <left style="thin">
        <color indexed="8"/>
      </left>
      <right style="thin">
        <color indexed="8"/>
      </right>
      <top>
        <color indexed="63"/>
      </top>
      <bottom style="hair">
        <color indexed="8"/>
      </bottom>
    </border>
    <border>
      <left>
        <color indexed="63"/>
      </left>
      <right style="hair">
        <color indexed="8"/>
      </right>
      <top style="hair">
        <color indexed="8"/>
      </top>
      <bottom style="thin">
        <color indexed="8"/>
      </bottom>
    </border>
    <border>
      <left style="hair">
        <color indexed="8"/>
      </left>
      <right style="double">
        <color indexed="8"/>
      </right>
      <top style="hair">
        <color indexed="8"/>
      </top>
      <bottom style="thin"/>
    </border>
    <border>
      <left style="hair"/>
      <right style="double"/>
      <top style="double">
        <color indexed="8"/>
      </top>
      <bottom>
        <color indexed="63"/>
      </bottom>
    </border>
    <border>
      <left style="hair"/>
      <right style="double"/>
      <top style="hair">
        <color indexed="8"/>
      </top>
      <bottom style="hair">
        <color indexed="8"/>
      </bottom>
    </border>
    <border>
      <left style="hair"/>
      <right style="double"/>
      <top>
        <color indexed="63"/>
      </top>
      <bottom style="hair">
        <color indexed="8"/>
      </bottom>
    </border>
    <border>
      <left style="hair"/>
      <right style="double"/>
      <top style="hair"/>
      <bottom style="hair"/>
    </border>
    <border>
      <left style="hair"/>
      <right style="double"/>
      <top>
        <color indexed="63"/>
      </top>
      <bottom style="thin">
        <color indexed="8"/>
      </bottom>
    </border>
    <border>
      <left style="hair">
        <color indexed="8"/>
      </left>
      <right style="hair"/>
      <top>
        <color indexed="63"/>
      </top>
      <bottom style="thin"/>
    </border>
    <border>
      <left style="hair"/>
      <right style="hair"/>
      <top style="double"/>
      <bottom>
        <color indexed="63"/>
      </bottom>
    </border>
    <border>
      <left style="thin">
        <color indexed="8"/>
      </left>
      <right style="thin"/>
      <top>
        <color indexed="63"/>
      </top>
      <bottom style="hair">
        <color indexed="8"/>
      </bottom>
    </border>
    <border>
      <left style="thin">
        <color indexed="8"/>
      </left>
      <right style="thin"/>
      <top>
        <color indexed="63"/>
      </top>
      <bottom style="thin">
        <color indexed="8"/>
      </bottom>
    </border>
    <border>
      <left>
        <color indexed="63"/>
      </left>
      <right>
        <color indexed="63"/>
      </right>
      <top style="double"/>
      <bottom style="hair"/>
    </border>
    <border>
      <left style="thin">
        <color indexed="8"/>
      </left>
      <right style="thin"/>
      <top style="hair">
        <color indexed="8"/>
      </top>
      <bottom>
        <color indexed="63"/>
      </bottom>
    </border>
    <border>
      <left>
        <color indexed="63"/>
      </left>
      <right style="thin">
        <color indexed="8"/>
      </right>
      <top style="double">
        <color indexed="8"/>
      </top>
      <bottom style="thin">
        <color indexed="8"/>
      </bottom>
    </border>
    <border>
      <left style="hair">
        <color indexed="8"/>
      </left>
      <right style="hair">
        <color indexed="8"/>
      </right>
      <top style="double"/>
      <bottom style="thin"/>
    </border>
    <border>
      <left style="hair">
        <color indexed="8"/>
      </left>
      <right style="double"/>
      <top style="double"/>
      <bottom style="thin"/>
    </border>
    <border>
      <left style="hair"/>
      <right>
        <color indexed="63"/>
      </right>
      <top style="thin"/>
      <bottom>
        <color indexed="63"/>
      </bottom>
    </border>
    <border>
      <left>
        <color indexed="63"/>
      </left>
      <right>
        <color indexed="63"/>
      </right>
      <top style="double">
        <color indexed="8"/>
      </top>
      <bottom>
        <color indexed="63"/>
      </bottom>
    </border>
    <border>
      <left>
        <color indexed="63"/>
      </left>
      <right>
        <color indexed="63"/>
      </right>
      <top style="hair"/>
      <bottom style="double"/>
    </border>
    <border>
      <left>
        <color indexed="63"/>
      </left>
      <right style="thin">
        <color indexed="8"/>
      </right>
      <top style="thin">
        <color indexed="8"/>
      </top>
      <bottom style="double">
        <color indexed="8"/>
      </bottom>
    </border>
    <border>
      <left style="hair"/>
      <right style="hair"/>
      <top style="hair"/>
      <bottom style="hair">
        <color indexed="8"/>
      </bottom>
    </border>
    <border>
      <left style="hair"/>
      <right>
        <color indexed="63"/>
      </right>
      <top style="hair"/>
      <bottom style="double"/>
    </border>
    <border>
      <left style="hair"/>
      <right style="hair"/>
      <top style="thin"/>
      <bottom>
        <color indexed="63"/>
      </bottom>
    </border>
    <border>
      <left>
        <color indexed="63"/>
      </left>
      <right style="double"/>
      <top style="hair"/>
      <bottom style="double"/>
    </border>
    <border>
      <left>
        <color indexed="63"/>
      </left>
      <right style="hair"/>
      <top style="hair"/>
      <bottom style="hair">
        <color indexed="8"/>
      </bottom>
    </border>
    <border>
      <left style="hair">
        <color indexed="8"/>
      </left>
      <right>
        <color indexed="63"/>
      </right>
      <top style="double">
        <color indexed="8"/>
      </top>
      <bottom style="hair"/>
    </border>
    <border>
      <left>
        <color indexed="63"/>
      </left>
      <right style="hair"/>
      <top style="double">
        <color indexed="8"/>
      </top>
      <bottom style="hair"/>
    </border>
    <border>
      <left style="hair"/>
      <right style="hair"/>
      <top style="hair"/>
      <bottom style="thin">
        <color indexed="8"/>
      </bottom>
    </border>
    <border>
      <left>
        <color indexed="63"/>
      </left>
      <right style="double"/>
      <top style="hair"/>
      <bottom style="hair"/>
    </border>
    <border>
      <left style="hair">
        <color indexed="8"/>
      </left>
      <right style="thin"/>
      <top>
        <color indexed="63"/>
      </top>
      <bottom style="thin"/>
    </border>
    <border>
      <left style="hair"/>
      <right style="double">
        <color indexed="8"/>
      </right>
      <top style="hair"/>
      <bottom>
        <color indexed="63"/>
      </bottom>
    </border>
    <border>
      <left style="thin">
        <color indexed="8"/>
      </left>
      <right>
        <color indexed="63"/>
      </right>
      <top>
        <color indexed="63"/>
      </top>
      <bottom style="thin">
        <color indexed="8"/>
      </bottom>
    </border>
    <border>
      <left style="hair"/>
      <right style="hair"/>
      <top style="hair">
        <color indexed="8"/>
      </top>
      <bottom style="thin">
        <color indexed="8"/>
      </bottom>
    </border>
    <border>
      <left>
        <color indexed="63"/>
      </left>
      <right style="hair">
        <color indexed="8"/>
      </right>
      <top style="double"/>
      <bottom style="hair"/>
    </border>
    <border>
      <left>
        <color indexed="63"/>
      </left>
      <right>
        <color indexed="63"/>
      </right>
      <top style="double">
        <color indexed="8"/>
      </top>
      <bottom style="hair"/>
    </border>
    <border>
      <left style="hair"/>
      <right style="hair"/>
      <top style="double"/>
      <bottom style="hair">
        <color indexed="8"/>
      </bottom>
    </border>
    <border>
      <left style="hair"/>
      <right>
        <color indexed="63"/>
      </right>
      <top style="hair"/>
      <bottom style="double">
        <color indexed="8"/>
      </bottom>
    </border>
    <border>
      <left>
        <color indexed="63"/>
      </left>
      <right style="double"/>
      <top style="hair"/>
      <bottom style="double">
        <color indexed="8"/>
      </bottom>
    </border>
    <border>
      <left style="hair"/>
      <right>
        <color indexed="63"/>
      </right>
      <top style="double">
        <color indexed="8"/>
      </top>
      <bottom style="thin"/>
    </border>
    <border>
      <left>
        <color indexed="63"/>
      </left>
      <right style="double"/>
      <top style="double">
        <color indexed="8"/>
      </top>
      <bottom style="thin"/>
    </border>
    <border>
      <left style="thin">
        <color indexed="8"/>
      </left>
      <right>
        <color indexed="63"/>
      </right>
      <top>
        <color indexed="63"/>
      </top>
      <bottom style="thin"/>
    </border>
    <border>
      <left style="hair"/>
      <right style="hair"/>
      <top style="thin"/>
      <bottom style="double"/>
    </border>
    <border>
      <left style="hair"/>
      <right>
        <color indexed="63"/>
      </right>
      <top style="double"/>
      <bottom style="thin"/>
    </border>
    <border>
      <left>
        <color indexed="63"/>
      </left>
      <right style="double"/>
      <top style="double"/>
      <bottom style="thin"/>
    </border>
    <border>
      <left>
        <color indexed="63"/>
      </left>
      <right style="double"/>
      <top style="double"/>
      <bottom style="hair"/>
    </border>
    <border>
      <left>
        <color indexed="63"/>
      </left>
      <right style="hair"/>
      <top style="double">
        <color indexed="8"/>
      </top>
      <bottom style="hair">
        <color indexed="8"/>
      </bottom>
    </border>
    <border>
      <left style="hair">
        <color indexed="8"/>
      </left>
      <right style="hair">
        <color indexed="8"/>
      </right>
      <top style="hair"/>
      <bottom style="hair"/>
    </border>
    <border>
      <left style="hair">
        <color indexed="8"/>
      </left>
      <right style="hair">
        <color indexed="8"/>
      </right>
      <top style="hair"/>
      <bottom style="double">
        <color indexed="8"/>
      </bottom>
    </border>
    <border>
      <left style="hair">
        <color indexed="8"/>
      </left>
      <right style="thin"/>
      <top style="hair"/>
      <bottom style="double">
        <color indexed="8"/>
      </bottom>
    </border>
    <border>
      <left style="hair">
        <color indexed="8"/>
      </left>
      <right style="hair">
        <color indexed="8"/>
      </right>
      <top style="double">
        <color indexed="8"/>
      </top>
      <bottom style="thin"/>
    </border>
    <border>
      <left style="hair">
        <color indexed="8"/>
      </left>
      <right style="thin"/>
      <top style="double">
        <color indexed="8"/>
      </top>
      <bottom style="thin"/>
    </border>
    <border>
      <left style="hair">
        <color indexed="8"/>
      </left>
      <right style="hair">
        <color indexed="8"/>
      </right>
      <top style="hair"/>
      <bottom style="thin"/>
    </border>
    <border>
      <left style="hair">
        <color indexed="8"/>
      </left>
      <right style="hair">
        <color indexed="8"/>
      </right>
      <top style="double"/>
      <bottom style="hair"/>
    </border>
    <border>
      <left style="hair">
        <color indexed="8"/>
      </left>
      <right style="thin"/>
      <top style="thin"/>
      <bottom>
        <color indexed="63"/>
      </bottom>
    </border>
    <border>
      <left style="hair">
        <color indexed="8"/>
      </left>
      <right style="thin"/>
      <top style="double"/>
      <bottom style="hair"/>
    </border>
    <border>
      <left style="hair">
        <color indexed="8"/>
      </left>
      <right style="hair">
        <color indexed="8"/>
      </right>
      <top style="thin">
        <color indexed="8"/>
      </top>
      <bottom style="thin">
        <color indexed="8"/>
      </bottom>
    </border>
    <border>
      <left>
        <color indexed="63"/>
      </left>
      <right style="double"/>
      <top style="thin"/>
      <bottom style="double">
        <color indexed="8"/>
      </bottom>
    </border>
    <border>
      <left>
        <color indexed="63"/>
      </left>
      <right style="double"/>
      <top style="thin"/>
      <bottom>
        <color indexed="63"/>
      </bottom>
    </border>
    <border>
      <left style="hair"/>
      <right style="hair"/>
      <top style="thin"/>
      <bottom style="thin"/>
    </border>
    <border>
      <left>
        <color indexed="63"/>
      </left>
      <right>
        <color indexed="63"/>
      </right>
      <top style="hair"/>
      <bottom style="hair">
        <color indexed="8"/>
      </bottom>
    </border>
    <border>
      <left>
        <color indexed="63"/>
      </left>
      <right style="thin">
        <color indexed="8"/>
      </right>
      <top style="thin">
        <color indexed="8"/>
      </top>
      <bottom style="thin"/>
    </border>
    <border>
      <left style="hair"/>
      <right>
        <color indexed="63"/>
      </right>
      <top style="thin"/>
      <bottom style="thin"/>
    </border>
    <border>
      <left>
        <color indexed="63"/>
      </left>
      <right>
        <color indexed="63"/>
      </right>
      <top style="thin"/>
      <bottom style="thin"/>
    </border>
    <border>
      <left style="thin">
        <color indexed="8"/>
      </left>
      <right style="thin"/>
      <top>
        <color indexed="63"/>
      </top>
      <bottom>
        <color indexed="63"/>
      </bottom>
    </border>
    <border>
      <left style="thin">
        <color indexed="8"/>
      </left>
      <right style="thin"/>
      <top>
        <color indexed="63"/>
      </top>
      <bottom style="thin"/>
    </border>
    <border>
      <left style="hair"/>
      <right style="thin"/>
      <top style="thin"/>
      <bottom style="thin"/>
    </border>
    <border>
      <left style="hair"/>
      <right style="thin"/>
      <top style="thin"/>
      <bottom style="hair"/>
    </border>
    <border>
      <left style="thin"/>
      <right style="thin"/>
      <top style="thin"/>
      <bottom style="hair"/>
    </border>
    <border>
      <left style="hair">
        <color indexed="8"/>
      </left>
      <right style="double">
        <color indexed="8"/>
      </right>
      <top>
        <color indexed="63"/>
      </top>
      <bottom style="thin">
        <color indexed="8"/>
      </bottom>
    </border>
    <border>
      <left style="hair"/>
      <right style="hair">
        <color indexed="8"/>
      </right>
      <top style="hair"/>
      <bottom style="hair">
        <color indexed="8"/>
      </bottom>
    </border>
    <border>
      <left style="thin"/>
      <right style="hair"/>
      <top style="hair">
        <color indexed="8"/>
      </top>
      <bottom>
        <color indexed="63"/>
      </bottom>
    </border>
    <border>
      <left style="thin">
        <color indexed="8"/>
      </left>
      <right style="thin">
        <color indexed="8"/>
      </right>
      <top style="double">
        <color indexed="8"/>
      </top>
      <bottom>
        <color indexed="63"/>
      </bottom>
    </border>
    <border>
      <left>
        <color indexed="63"/>
      </left>
      <right style="hair">
        <color indexed="8"/>
      </right>
      <top>
        <color indexed="63"/>
      </top>
      <bottom style="hair"/>
    </border>
    <border>
      <left style="hair">
        <color indexed="8"/>
      </left>
      <right>
        <color indexed="63"/>
      </right>
      <top style="hair"/>
      <bottom style="hair">
        <color indexed="8"/>
      </bottom>
    </border>
    <border>
      <left>
        <color indexed="63"/>
      </left>
      <right style="hair"/>
      <top style="hair"/>
      <bottom style="thin"/>
    </border>
    <border>
      <left style="hair">
        <color indexed="8"/>
      </left>
      <right>
        <color indexed="63"/>
      </right>
      <top style="double">
        <color indexed="8"/>
      </top>
      <bottom style="thin"/>
    </border>
    <border>
      <left>
        <color indexed="63"/>
      </left>
      <right>
        <color indexed="63"/>
      </right>
      <top style="double">
        <color indexed="8"/>
      </top>
      <bottom style="thin"/>
    </border>
    <border>
      <left>
        <color indexed="63"/>
      </left>
      <right style="hair"/>
      <top style="hair">
        <color indexed="8"/>
      </top>
      <bottom style="hair"/>
    </border>
    <border>
      <left>
        <color indexed="63"/>
      </left>
      <right style="hair">
        <color indexed="8"/>
      </right>
      <top style="double"/>
      <bottom style="hair">
        <color indexed="8"/>
      </bottom>
    </border>
    <border>
      <left style="hair">
        <color indexed="8"/>
      </left>
      <right style="thin"/>
      <top style="double"/>
      <bottom style="hair">
        <color indexed="8"/>
      </bottom>
    </border>
    <border>
      <left>
        <color indexed="63"/>
      </left>
      <right style="hair">
        <color indexed="8"/>
      </right>
      <top style="hair"/>
      <bottom style="hair"/>
    </border>
    <border>
      <left>
        <color indexed="63"/>
      </left>
      <right style="thin"/>
      <top>
        <color indexed="63"/>
      </top>
      <bottom style="thin"/>
    </border>
    <border>
      <left style="thin"/>
      <right style="thin">
        <color indexed="8"/>
      </right>
      <top>
        <color indexed="63"/>
      </top>
      <bottom style="thin"/>
    </border>
    <border>
      <left>
        <color indexed="63"/>
      </left>
      <right style="thin"/>
      <top style="thin"/>
      <bottom>
        <color indexed="63"/>
      </bottom>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hair"/>
      <right style="thin"/>
      <top style="hair"/>
      <bottom style="thin"/>
    </border>
    <border>
      <left style="hair"/>
      <right style="thin"/>
      <top style="double"/>
      <bottom style="hair"/>
    </border>
    <border>
      <left>
        <color indexed="63"/>
      </left>
      <right style="thin"/>
      <top style="double">
        <color indexed="8"/>
      </top>
      <bottom style="thin">
        <color indexed="8"/>
      </bottom>
    </border>
    <border>
      <left style="hair"/>
      <right>
        <color indexed="63"/>
      </right>
      <top style="double"/>
      <bottom>
        <color indexed="63"/>
      </bottom>
    </border>
    <border>
      <left style="hair"/>
      <right>
        <color indexed="63"/>
      </right>
      <top>
        <color indexed="63"/>
      </top>
      <bottom style="double">
        <color indexed="8"/>
      </bottom>
    </border>
    <border>
      <left>
        <color indexed="63"/>
      </left>
      <right style="double"/>
      <top>
        <color indexed="63"/>
      </top>
      <bottom style="double">
        <color indexed="8"/>
      </bottom>
    </border>
    <border>
      <left>
        <color indexed="63"/>
      </left>
      <right style="double"/>
      <top style="hair">
        <color indexed="8"/>
      </top>
      <bottom style="hair">
        <color indexed="8"/>
      </bottom>
    </border>
    <border>
      <left>
        <color indexed="63"/>
      </left>
      <right style="double">
        <color indexed="8"/>
      </right>
      <top style="hair">
        <color indexed="8"/>
      </top>
      <bottom>
        <color indexed="63"/>
      </bottom>
    </border>
    <border>
      <left>
        <color indexed="63"/>
      </left>
      <right style="double">
        <color indexed="8"/>
      </right>
      <top>
        <color indexed="63"/>
      </top>
      <bottom style="thin"/>
    </border>
    <border>
      <left style="hair"/>
      <right style="hair"/>
      <top style="thin"/>
      <bottom style="double">
        <color indexed="8"/>
      </bottom>
    </border>
    <border>
      <left>
        <color indexed="63"/>
      </left>
      <right style="double"/>
      <top style="hair"/>
      <bottom style="hair">
        <color indexed="8"/>
      </bottom>
    </border>
    <border>
      <left>
        <color indexed="63"/>
      </left>
      <right style="double">
        <color indexed="8"/>
      </right>
      <top>
        <color indexed="63"/>
      </top>
      <bottom style="hair">
        <color indexed="8"/>
      </bottom>
    </border>
    <border>
      <left>
        <color indexed="63"/>
      </left>
      <right style="hair">
        <color indexed="8"/>
      </right>
      <top style="hair"/>
      <bottom style="hair">
        <color indexed="8"/>
      </bottom>
    </border>
    <border>
      <left>
        <color indexed="63"/>
      </left>
      <right style="hair">
        <color indexed="8"/>
      </right>
      <top style="hair">
        <color indexed="8"/>
      </top>
      <bottom style="hair"/>
    </border>
    <border>
      <left style="hair">
        <color indexed="8"/>
      </left>
      <right>
        <color indexed="63"/>
      </right>
      <top style="double"/>
      <bottom style="hair">
        <color indexed="8"/>
      </bottom>
    </border>
    <border>
      <left>
        <color indexed="63"/>
      </left>
      <right style="hair">
        <color indexed="8"/>
      </right>
      <top style="hair"/>
      <bottom>
        <color indexed="63"/>
      </bottom>
    </border>
    <border>
      <left style="hair">
        <color indexed="8"/>
      </left>
      <right>
        <color indexed="63"/>
      </right>
      <top style="hair"/>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2318">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176" fontId="9" fillId="0" borderId="4" xfId="0" applyNumberFormat="1" applyFont="1" applyBorder="1" applyAlignment="1">
      <alignment vertical="center" wrapText="1"/>
    </xf>
    <xf numFmtId="176" fontId="9" fillId="0" borderId="5" xfId="0" applyNumberFormat="1" applyFont="1" applyBorder="1" applyAlignment="1">
      <alignment vertical="center" wrapText="1"/>
    </xf>
    <xf numFmtId="176" fontId="9" fillId="0" borderId="0" xfId="0" applyNumberFormat="1" applyFont="1" applyBorder="1" applyAlignment="1">
      <alignment vertical="center" wrapText="1"/>
    </xf>
    <xf numFmtId="176" fontId="9" fillId="0" borderId="6" xfId="0" applyNumberFormat="1"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6" fillId="0" borderId="0" xfId="0" applyNumberFormat="1" applyFont="1" applyAlignment="1">
      <alignment/>
    </xf>
    <xf numFmtId="0" fontId="2" fillId="0" borderId="9" xfId="0" applyFont="1" applyBorder="1" applyAlignment="1">
      <alignment/>
    </xf>
    <xf numFmtId="0" fontId="2" fillId="0" borderId="10" xfId="0" applyFont="1" applyBorder="1" applyAlignment="1">
      <alignment/>
    </xf>
    <xf numFmtId="176" fontId="9" fillId="2" borderId="11" xfId="0" applyNumberFormat="1" applyFont="1" applyFill="1" applyBorder="1" applyAlignment="1">
      <alignment horizontal="center" vertical="center" wrapText="1"/>
    </xf>
    <xf numFmtId="176" fontId="9" fillId="2" borderId="12" xfId="0" applyNumberFormat="1" applyFont="1" applyFill="1" applyBorder="1" applyAlignment="1">
      <alignment horizontal="center" vertical="center" wrapText="1"/>
    </xf>
    <xf numFmtId="176" fontId="10" fillId="0" borderId="13" xfId="0" applyNumberFormat="1" applyFont="1" applyBorder="1" applyAlignment="1">
      <alignment horizontal="center" vertical="center"/>
    </xf>
    <xf numFmtId="176" fontId="0" fillId="2" borderId="14" xfId="0" applyNumberFormat="1" applyFont="1" applyFill="1" applyBorder="1" applyAlignment="1">
      <alignment horizontal="center" vertical="center" wrapText="1"/>
    </xf>
    <xf numFmtId="176" fontId="0" fillId="2" borderId="15" xfId="0" applyNumberFormat="1" applyFont="1" applyFill="1" applyBorder="1" applyAlignment="1">
      <alignment horizontal="center" vertical="center" wrapText="1"/>
    </xf>
    <xf numFmtId="176" fontId="0" fillId="2" borderId="11"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16" xfId="0" applyNumberFormat="1" applyFont="1" applyFill="1" applyBorder="1" applyAlignment="1">
      <alignment horizontal="center" vertical="center" wrapText="1"/>
    </xf>
    <xf numFmtId="0" fontId="0" fillId="0" borderId="17" xfId="0" applyFont="1" applyBorder="1" applyAlignment="1">
      <alignment/>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6" xfId="0" applyNumberFormat="1" applyFont="1" applyBorder="1" applyAlignment="1">
      <alignment horizontal="center" vertical="center"/>
    </xf>
    <xf numFmtId="0" fontId="0" fillId="0" borderId="17" xfId="0" applyFont="1" applyBorder="1" applyAlignment="1">
      <alignment horizont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0" fillId="0" borderId="0" xfId="0" applyFont="1" applyAlignment="1">
      <alignment horizontal="right"/>
    </xf>
    <xf numFmtId="176" fontId="0" fillId="2" borderId="22" xfId="0" applyNumberFormat="1" applyFont="1" applyFill="1" applyBorder="1" applyAlignment="1">
      <alignment horizontal="center" vertical="center" wrapText="1"/>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5"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29" xfId="0" applyNumberFormat="1"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center" vertical="center"/>
    </xf>
    <xf numFmtId="176" fontId="0" fillId="0" borderId="33" xfId="0" applyNumberFormat="1"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vertical="center"/>
    </xf>
    <xf numFmtId="176" fontId="11" fillId="0" borderId="18" xfId="0" applyNumberFormat="1" applyFont="1" applyBorder="1" applyAlignment="1">
      <alignment horizontal="center" vertical="center" wrapText="1"/>
    </xf>
    <xf numFmtId="176" fontId="9" fillId="0" borderId="19" xfId="0" applyNumberFormat="1" applyFont="1" applyBorder="1" applyAlignment="1">
      <alignment vertical="center" wrapText="1"/>
    </xf>
    <xf numFmtId="176" fontId="0" fillId="0" borderId="35"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0" fillId="0" borderId="18" xfId="0" applyNumberFormat="1" applyFont="1" applyFill="1" applyBorder="1" applyAlignment="1">
      <alignment horizontal="center" vertical="center"/>
    </xf>
    <xf numFmtId="177" fontId="9" fillId="0" borderId="36" xfId="0" applyNumberFormat="1" applyFont="1" applyBorder="1" applyAlignment="1">
      <alignment horizontal="right" vertical="center" wrapText="1"/>
    </xf>
    <xf numFmtId="177" fontId="0" fillId="0" borderId="6" xfId="0" applyNumberFormat="1" applyFill="1" applyBorder="1" applyAlignment="1">
      <alignment horizontal="right" vertical="center"/>
    </xf>
    <xf numFmtId="177" fontId="0" fillId="0" borderId="37" xfId="0" applyNumberFormat="1" applyFill="1" applyBorder="1" applyAlignment="1">
      <alignment horizontal="right" vertical="center"/>
    </xf>
    <xf numFmtId="10" fontId="0" fillId="0" borderId="37" xfId="0" applyNumberFormat="1" applyFill="1" applyBorder="1" applyAlignment="1">
      <alignment horizontal="right" vertical="center"/>
    </xf>
    <xf numFmtId="10" fontId="0" fillId="0" borderId="6" xfId="0" applyNumberFormat="1" applyFill="1" applyBorder="1" applyAlignment="1">
      <alignment horizontal="right" vertical="center"/>
    </xf>
    <xf numFmtId="176" fontId="11" fillId="0" borderId="38" xfId="0" applyNumberFormat="1" applyFont="1" applyFill="1" applyBorder="1" applyAlignment="1">
      <alignment horizontal="center" vertical="center" wrapText="1"/>
    </xf>
    <xf numFmtId="177" fontId="0" fillId="0" borderId="25" xfId="0" applyNumberFormat="1" applyFill="1" applyBorder="1" applyAlignment="1">
      <alignment horizontal="right" vertical="center"/>
    </xf>
    <xf numFmtId="10" fontId="0" fillId="0" borderId="39" xfId="0" applyNumberFormat="1" applyFill="1" applyBorder="1" applyAlignment="1">
      <alignment horizontal="right" vertical="center"/>
    </xf>
    <xf numFmtId="177" fontId="0" fillId="0" borderId="19" xfId="0" applyNumberFormat="1" applyFont="1" applyBorder="1" applyAlignment="1">
      <alignment horizontal="right" vertical="center"/>
    </xf>
    <xf numFmtId="177" fontId="0" fillId="0" borderId="6" xfId="0" applyNumberFormat="1" applyFont="1" applyBorder="1" applyAlignment="1">
      <alignment horizontal="right" vertical="center"/>
    </xf>
    <xf numFmtId="177" fontId="0" fillId="0" borderId="40" xfId="0" applyNumberFormat="1" applyFont="1" applyBorder="1" applyAlignment="1">
      <alignment horizontal="right" vertical="center"/>
    </xf>
    <xf numFmtId="177" fontId="0" fillId="0" borderId="41" xfId="0" applyNumberFormat="1" applyFont="1" applyBorder="1" applyAlignment="1">
      <alignment horizontal="right" vertical="center"/>
    </xf>
    <xf numFmtId="177" fontId="0" fillId="0" borderId="42"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center" vertical="center"/>
    </xf>
    <xf numFmtId="177" fontId="0" fillId="0" borderId="37"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9" fillId="0" borderId="45" xfId="0" applyNumberFormat="1" applyFont="1" applyBorder="1" applyAlignment="1">
      <alignment horizontal="right" vertical="center" wrapText="1"/>
    </xf>
    <xf numFmtId="177" fontId="9" fillId="0" borderId="30" xfId="0" applyNumberFormat="1" applyFont="1" applyBorder="1" applyAlignment="1">
      <alignment horizontal="right" vertical="center" wrapText="1"/>
    </xf>
    <xf numFmtId="177" fontId="9" fillId="0" borderId="46" xfId="0" applyNumberFormat="1" applyFont="1" applyBorder="1" applyAlignment="1">
      <alignment horizontal="right" vertical="center" wrapText="1"/>
    </xf>
    <xf numFmtId="177" fontId="9" fillId="0" borderId="47" xfId="0" applyNumberFormat="1" applyFont="1" applyBorder="1" applyAlignment="1">
      <alignment horizontal="right" vertical="center"/>
    </xf>
    <xf numFmtId="177" fontId="0" fillId="0" borderId="26" xfId="0" applyNumberFormat="1" applyFont="1" applyBorder="1" applyAlignment="1">
      <alignment horizontal="center" vertical="center"/>
    </xf>
    <xf numFmtId="177" fontId="0" fillId="0" borderId="48" xfId="0" applyNumberFormat="1" applyFont="1" applyBorder="1" applyAlignment="1">
      <alignment horizontal="center" vertical="center"/>
    </xf>
    <xf numFmtId="176" fontId="9" fillId="0" borderId="49" xfId="0" applyNumberFormat="1" applyFont="1" applyBorder="1" applyAlignment="1">
      <alignment horizontal="center" vertical="center"/>
    </xf>
    <xf numFmtId="176" fontId="9" fillId="0" borderId="50" xfId="0" applyNumberFormat="1" applyFont="1" applyBorder="1" applyAlignment="1">
      <alignment horizontal="center" vertical="center"/>
    </xf>
    <xf numFmtId="177" fontId="9" fillId="0" borderId="51" xfId="0" applyNumberFormat="1" applyFont="1" applyBorder="1" applyAlignment="1">
      <alignment horizontal="right" vertical="center" wrapText="1"/>
    </xf>
    <xf numFmtId="177" fontId="9" fillId="0" borderId="52" xfId="0" applyNumberFormat="1" applyFont="1" applyBorder="1" applyAlignment="1">
      <alignment horizontal="right" vertical="center" wrapText="1"/>
    </xf>
    <xf numFmtId="177" fontId="9" fillId="0" borderId="53" xfId="0" applyNumberFormat="1" applyFont="1" applyBorder="1" applyAlignment="1">
      <alignment horizontal="right" vertical="center" wrapText="1"/>
    </xf>
    <xf numFmtId="177" fontId="9" fillId="0" borderId="54" xfId="0" applyNumberFormat="1" applyFont="1" applyBorder="1" applyAlignment="1">
      <alignment horizontal="right" vertical="center" wrapText="1"/>
    </xf>
    <xf numFmtId="177" fontId="9" fillId="0" borderId="55" xfId="0" applyNumberFormat="1" applyFont="1" applyBorder="1" applyAlignment="1">
      <alignment horizontal="right" vertical="center"/>
    </xf>
    <xf numFmtId="176" fontId="9" fillId="0" borderId="56" xfId="0" applyNumberFormat="1" applyFont="1" applyBorder="1" applyAlignment="1">
      <alignment horizontal="center" vertical="center"/>
    </xf>
    <xf numFmtId="177" fontId="0" fillId="0" borderId="57"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1" xfId="0" applyNumberFormat="1" applyFont="1" applyBorder="1" applyAlignment="1">
      <alignment horizontal="right" vertical="center"/>
    </xf>
    <xf numFmtId="177" fontId="0" fillId="0" borderId="58" xfId="0" applyNumberFormat="1" applyFont="1" applyBorder="1" applyAlignment="1">
      <alignment horizontal="right" vertical="center"/>
    </xf>
    <xf numFmtId="177" fontId="0" fillId="0" borderId="48" xfId="0" applyNumberFormat="1" applyFont="1" applyBorder="1" applyAlignment="1">
      <alignment horizontal="right" vertical="center"/>
    </xf>
    <xf numFmtId="177" fontId="0" fillId="0" borderId="13" xfId="0" applyNumberFormat="1" applyFont="1" applyBorder="1" applyAlignment="1">
      <alignment horizontal="right" vertical="center"/>
    </xf>
    <xf numFmtId="177" fontId="0" fillId="0" borderId="8" xfId="0" applyNumberFormat="1" applyFont="1" applyBorder="1" applyAlignment="1">
      <alignment horizontal="right" vertical="center"/>
    </xf>
    <xf numFmtId="176" fontId="11" fillId="0" borderId="27" xfId="0" applyNumberFormat="1" applyFont="1" applyBorder="1" applyAlignment="1">
      <alignment horizontal="center" vertical="center" wrapText="1"/>
    </xf>
    <xf numFmtId="176" fontId="11" fillId="0" borderId="38" xfId="0" applyNumberFormat="1" applyFont="1" applyFill="1" applyBorder="1" applyAlignment="1">
      <alignment horizontal="center" vertical="center" shrinkToFit="1"/>
    </xf>
    <xf numFmtId="176" fontId="11" fillId="0" borderId="21" xfId="0" applyNumberFormat="1"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2" fillId="1" borderId="60" xfId="0" applyFont="1" applyFill="1" applyBorder="1" applyAlignment="1">
      <alignment horizontal="center" vertical="center"/>
    </xf>
    <xf numFmtId="176" fontId="0" fillId="0" borderId="57" xfId="0" applyNumberFormat="1" applyFont="1" applyBorder="1" applyAlignment="1">
      <alignment horizontal="center" vertical="center"/>
    </xf>
    <xf numFmtId="176" fontId="0" fillId="1" borderId="61" xfId="0" applyNumberFormat="1" applyFont="1" applyFill="1" applyBorder="1" applyAlignment="1">
      <alignment horizontal="center" vertical="center" wrapText="1"/>
    </xf>
    <xf numFmtId="38" fontId="2" fillId="0" borderId="9" xfId="17" applyFont="1" applyBorder="1" applyAlignment="1">
      <alignment vertical="center"/>
    </xf>
    <xf numFmtId="38" fontId="2" fillId="0" borderId="10" xfId="17" applyFont="1" applyBorder="1" applyAlignment="1">
      <alignment vertical="center"/>
    </xf>
    <xf numFmtId="38" fontId="2" fillId="0" borderId="62" xfId="17" applyFont="1" applyBorder="1" applyAlignment="1">
      <alignment vertical="center"/>
    </xf>
    <xf numFmtId="176" fontId="0" fillId="0" borderId="19"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18" xfId="0" applyNumberFormat="1" applyFont="1" applyBorder="1" applyAlignment="1">
      <alignment horizontal="center" vertical="center" shrinkToFit="1"/>
    </xf>
    <xf numFmtId="176" fontId="11" fillId="0" borderId="18" xfId="0" applyNumberFormat="1" applyFont="1" applyBorder="1" applyAlignment="1">
      <alignment horizontal="center" vertical="center" wrapText="1" shrinkToFit="1"/>
    </xf>
    <xf numFmtId="177" fontId="0" fillId="0" borderId="5" xfId="0" applyNumberFormat="1" applyFont="1" applyBorder="1" applyAlignment="1">
      <alignment vertical="center"/>
    </xf>
    <xf numFmtId="177" fontId="0" fillId="0" borderId="63" xfId="0" applyNumberFormat="1" applyFont="1" applyBorder="1" applyAlignment="1">
      <alignment vertical="center"/>
    </xf>
    <xf numFmtId="176" fontId="11" fillId="0" borderId="20" xfId="0" applyNumberFormat="1" applyFont="1" applyBorder="1" applyAlignment="1">
      <alignment horizontal="center" vertical="center" wrapText="1" shrinkToFit="1"/>
    </xf>
    <xf numFmtId="177" fontId="0" fillId="0" borderId="64" xfId="0" applyNumberFormat="1" applyFont="1" applyBorder="1" applyAlignment="1">
      <alignment horizontal="right" vertical="center"/>
    </xf>
    <xf numFmtId="176" fontId="9" fillId="0" borderId="18" xfId="0" applyNumberFormat="1" applyFont="1" applyBorder="1" applyAlignment="1">
      <alignment horizontal="center" vertical="center" wrapText="1"/>
    </xf>
    <xf numFmtId="177" fontId="0" fillId="0" borderId="65" xfId="0" applyNumberFormat="1" applyBorder="1" applyAlignment="1">
      <alignment vertical="center"/>
    </xf>
    <xf numFmtId="177" fontId="0" fillId="0" borderId="6" xfId="0" applyNumberFormat="1" applyBorder="1" applyAlignment="1">
      <alignment vertical="center"/>
    </xf>
    <xf numFmtId="177" fontId="14" fillId="0" borderId="37" xfId="0" applyNumberFormat="1" applyFont="1" applyBorder="1" applyAlignment="1">
      <alignment horizontal="right" vertical="center"/>
    </xf>
    <xf numFmtId="177" fontId="0" fillId="0" borderId="37" xfId="0" applyNumberFormat="1" applyBorder="1" applyAlignment="1">
      <alignment vertical="center"/>
    </xf>
    <xf numFmtId="176" fontId="0" fillId="0" borderId="23" xfId="0" applyNumberFormat="1" applyFont="1" applyBorder="1" applyAlignment="1">
      <alignment vertical="center"/>
    </xf>
    <xf numFmtId="177" fontId="9" fillId="0" borderId="28" xfId="0" applyNumberFormat="1" applyFont="1" applyBorder="1" applyAlignment="1">
      <alignment vertical="center"/>
    </xf>
    <xf numFmtId="177" fontId="9" fillId="0" borderId="6" xfId="0" applyNumberFormat="1" applyFont="1" applyBorder="1" applyAlignment="1">
      <alignment vertical="center"/>
    </xf>
    <xf numFmtId="177" fontId="0" fillId="0" borderId="6" xfId="0" applyNumberFormat="1" applyFont="1" applyBorder="1" applyAlignment="1">
      <alignment vertical="center"/>
    </xf>
    <xf numFmtId="177" fontId="17" fillId="0" borderId="66" xfId="0" applyNumberFormat="1" applyFont="1" applyBorder="1" applyAlignment="1">
      <alignment vertical="center"/>
    </xf>
    <xf numFmtId="177" fontId="17" fillId="0" borderId="67" xfId="0" applyNumberFormat="1" applyFont="1" applyBorder="1" applyAlignment="1">
      <alignment vertical="center"/>
    </xf>
    <xf numFmtId="176" fontId="0" fillId="0" borderId="68" xfId="0" applyNumberFormat="1" applyFont="1" applyBorder="1" applyAlignment="1">
      <alignment vertical="center"/>
    </xf>
    <xf numFmtId="177" fontId="9" fillId="0" borderId="32" xfId="0" applyNumberFormat="1" applyFont="1" applyBorder="1" applyAlignment="1">
      <alignment vertical="center"/>
    </xf>
    <xf numFmtId="177" fontId="9" fillId="0" borderId="5" xfId="0" applyNumberFormat="1" applyFont="1" applyBorder="1" applyAlignment="1">
      <alignment vertical="center"/>
    </xf>
    <xf numFmtId="177" fontId="17" fillId="0" borderId="69" xfId="0" applyNumberFormat="1" applyFont="1" applyBorder="1" applyAlignment="1">
      <alignment vertical="center" wrapText="1"/>
    </xf>
    <xf numFmtId="177" fontId="17" fillId="0" borderId="70" xfId="0" applyNumberFormat="1" applyFont="1" applyBorder="1" applyAlignment="1">
      <alignment vertical="center" wrapText="1"/>
    </xf>
    <xf numFmtId="177" fontId="9" fillId="0" borderId="71" xfId="0" applyNumberFormat="1" applyFont="1" applyBorder="1" applyAlignment="1">
      <alignment vertical="center"/>
    </xf>
    <xf numFmtId="177" fontId="9" fillId="0" borderId="72" xfId="0" applyNumberFormat="1" applyFont="1" applyBorder="1" applyAlignment="1">
      <alignment vertical="center"/>
    </xf>
    <xf numFmtId="177" fontId="17" fillId="0" borderId="73" xfId="0" applyNumberFormat="1" applyFont="1" applyBorder="1" applyAlignment="1">
      <alignment vertical="center" wrapText="1"/>
    </xf>
    <xf numFmtId="177" fontId="17" fillId="0" borderId="63" xfId="0" applyNumberFormat="1" applyFont="1" applyBorder="1" applyAlignment="1">
      <alignment vertical="center" wrapText="1"/>
    </xf>
    <xf numFmtId="177" fontId="17" fillId="0" borderId="74" xfId="0" applyNumberFormat="1" applyFont="1" applyBorder="1" applyAlignment="1">
      <alignment vertical="center"/>
    </xf>
    <xf numFmtId="177" fontId="17" fillId="0" borderId="37" xfId="0" applyNumberFormat="1" applyFont="1" applyBorder="1" applyAlignment="1">
      <alignment vertical="center"/>
    </xf>
    <xf numFmtId="177" fontId="9" fillId="0" borderId="75" xfId="0" applyNumberFormat="1" applyFont="1" applyBorder="1" applyAlignment="1">
      <alignment vertical="center"/>
    </xf>
    <xf numFmtId="177" fontId="17" fillId="0" borderId="76" xfId="0" applyNumberFormat="1" applyFont="1" applyBorder="1" applyAlignment="1">
      <alignment vertical="center"/>
    </xf>
    <xf numFmtId="177" fontId="17" fillId="0" borderId="77" xfId="0" applyNumberFormat="1" applyFont="1" applyBorder="1" applyAlignment="1">
      <alignment vertical="center"/>
    </xf>
    <xf numFmtId="176" fontId="15" fillId="0" borderId="18" xfId="0" applyNumberFormat="1" applyFont="1" applyBorder="1" applyAlignment="1">
      <alignment horizontal="center" vertical="center" wrapText="1"/>
    </xf>
    <xf numFmtId="177" fontId="0" fillId="0" borderId="19" xfId="0" applyNumberFormat="1" applyBorder="1" applyAlignment="1">
      <alignment vertical="center"/>
    </xf>
    <xf numFmtId="179" fontId="0" fillId="0" borderId="37" xfId="0" applyNumberFormat="1" applyBorder="1" applyAlignment="1">
      <alignment vertical="center"/>
    </xf>
    <xf numFmtId="176" fontId="0" fillId="0" borderId="44" xfId="0" applyNumberFormat="1" applyFont="1" applyBorder="1" applyAlignment="1">
      <alignment horizontal="center" vertical="center"/>
    </xf>
    <xf numFmtId="177" fontId="0" fillId="0" borderId="25" xfId="0" applyNumberFormat="1" applyBorder="1" applyAlignment="1">
      <alignment vertical="center"/>
    </xf>
    <xf numFmtId="179" fontId="0" fillId="0" borderId="78" xfId="0" applyNumberFormat="1" applyBorder="1" applyAlignment="1">
      <alignment vertical="center"/>
    </xf>
    <xf numFmtId="0" fontId="0" fillId="0" borderId="79" xfId="0" applyFont="1" applyFill="1" applyBorder="1" applyAlignment="1">
      <alignment horizontal="center" vertical="center"/>
    </xf>
    <xf numFmtId="176" fontId="0" fillId="0" borderId="31" xfId="0" applyNumberFormat="1" applyFont="1" applyBorder="1" applyAlignment="1">
      <alignment horizontal="center" vertical="center"/>
    </xf>
    <xf numFmtId="176" fontId="0" fillId="0" borderId="80" xfId="0" applyNumberFormat="1" applyFont="1" applyBorder="1" applyAlignment="1">
      <alignment horizontal="center" vertical="center"/>
    </xf>
    <xf numFmtId="176" fontId="1" fillId="0" borderId="18" xfId="0" applyNumberFormat="1" applyFont="1" applyBorder="1" applyAlignment="1">
      <alignment horizontal="center" vertical="center" wrapText="1"/>
    </xf>
    <xf numFmtId="176" fontId="0" fillId="0" borderId="80" xfId="0" applyNumberFormat="1" applyFont="1" applyBorder="1" applyAlignment="1">
      <alignment vertical="center"/>
    </xf>
    <xf numFmtId="179" fontId="18" fillId="0" borderId="6" xfId="0" applyNumberFormat="1" applyFont="1" applyBorder="1" applyAlignment="1">
      <alignment horizontal="right" vertical="center"/>
    </xf>
    <xf numFmtId="176" fontId="15" fillId="0" borderId="81" xfId="0" applyNumberFormat="1" applyFont="1" applyBorder="1" applyAlignment="1">
      <alignment horizontal="center" vertical="center" wrapText="1"/>
    </xf>
    <xf numFmtId="177" fontId="0" fillId="0" borderId="82" xfId="0" applyNumberFormat="1" applyBorder="1" applyAlignment="1">
      <alignment vertical="center"/>
    </xf>
    <xf numFmtId="177" fontId="0" fillId="0" borderId="39" xfId="0" applyNumberFormat="1" applyBorder="1" applyAlignment="1">
      <alignment vertical="center"/>
    </xf>
    <xf numFmtId="179" fontId="18" fillId="0" borderId="39" xfId="0" applyNumberFormat="1" applyFont="1" applyBorder="1" applyAlignment="1">
      <alignment horizontal="right" vertical="center"/>
    </xf>
    <xf numFmtId="176" fontId="0" fillId="0" borderId="83" xfId="0" applyNumberFormat="1" applyFont="1" applyBorder="1" applyAlignment="1">
      <alignment horizontal="center" vertical="center"/>
    </xf>
    <xf numFmtId="176" fontId="0" fillId="0" borderId="84" xfId="0" applyNumberFormat="1" applyFont="1" applyBorder="1" applyAlignment="1">
      <alignment horizontal="center" vertical="center"/>
    </xf>
    <xf numFmtId="38" fontId="2" fillId="0" borderId="9" xfId="17" applyFont="1" applyBorder="1" applyAlignment="1">
      <alignment/>
    </xf>
    <xf numFmtId="38" fontId="2" fillId="0" borderId="10" xfId="17" applyFont="1" applyBorder="1" applyAlignment="1">
      <alignment/>
    </xf>
    <xf numFmtId="176" fontId="0" fillId="0" borderId="19" xfId="0" applyNumberFormat="1" applyFont="1" applyBorder="1" applyAlignment="1">
      <alignment vertical="center"/>
    </xf>
    <xf numFmtId="176" fontId="0" fillId="0" borderId="6" xfId="0" applyNumberFormat="1" applyFont="1" applyBorder="1" applyAlignment="1">
      <alignment vertical="center"/>
    </xf>
    <xf numFmtId="176" fontId="0" fillId="0" borderId="18" xfId="0" applyNumberFormat="1" applyFont="1" applyBorder="1" applyAlignment="1">
      <alignment horizontal="center" vertical="center" wrapText="1"/>
    </xf>
    <xf numFmtId="176" fontId="0" fillId="0" borderId="85" xfId="0" applyNumberFormat="1" applyFont="1" applyBorder="1" applyAlignment="1">
      <alignment horizontal="center" vertical="center" wrapText="1"/>
    </xf>
    <xf numFmtId="176" fontId="0" fillId="0" borderId="86" xfId="0" applyNumberFormat="1" applyFont="1" applyBorder="1" applyAlignment="1">
      <alignment vertical="center"/>
    </xf>
    <xf numFmtId="176" fontId="0" fillId="0" borderId="87" xfId="0" applyNumberFormat="1" applyFont="1" applyBorder="1" applyAlignment="1">
      <alignment horizontal="center" vertical="center"/>
    </xf>
    <xf numFmtId="176" fontId="0" fillId="0" borderId="87" xfId="0" applyNumberFormat="1" applyFont="1" applyBorder="1" applyAlignment="1">
      <alignment vertical="center"/>
    </xf>
    <xf numFmtId="176" fontId="0" fillId="0" borderId="1" xfId="0" applyNumberFormat="1" applyFont="1" applyBorder="1" applyAlignment="1">
      <alignment vertical="center"/>
    </xf>
    <xf numFmtId="176" fontId="0" fillId="0" borderId="37" xfId="0" applyNumberFormat="1" applyFont="1" applyBorder="1" applyAlignment="1">
      <alignment vertical="center"/>
    </xf>
    <xf numFmtId="176" fontId="0" fillId="0" borderId="37" xfId="0" applyNumberFormat="1" applyFont="1" applyBorder="1" applyAlignment="1">
      <alignment horizontal="center" vertical="center"/>
    </xf>
    <xf numFmtId="176" fontId="0" fillId="0" borderId="88" xfId="0" applyNumberFormat="1" applyFont="1" applyBorder="1" applyAlignment="1">
      <alignment horizontal="center" vertical="center"/>
    </xf>
    <xf numFmtId="176" fontId="0" fillId="0" borderId="5" xfId="0" applyNumberFormat="1" applyFont="1" applyBorder="1" applyAlignment="1">
      <alignment vertical="center"/>
    </xf>
    <xf numFmtId="176" fontId="0" fillId="0" borderId="89" xfId="0" applyNumberFormat="1" applyFont="1" applyBorder="1" applyAlignment="1">
      <alignment vertical="center"/>
    </xf>
    <xf numFmtId="176" fontId="0" fillId="0" borderId="90" xfId="0" applyNumberFormat="1" applyFont="1" applyBorder="1" applyAlignment="1">
      <alignment vertical="center"/>
    </xf>
    <xf numFmtId="176" fontId="0" fillId="0" borderId="91" xfId="0" applyNumberFormat="1" applyFont="1" applyBorder="1" applyAlignment="1">
      <alignment horizontal="center" vertical="center"/>
    </xf>
    <xf numFmtId="176" fontId="0" fillId="0" borderId="45" xfId="0" applyNumberFormat="1" applyFont="1" applyBorder="1" applyAlignment="1">
      <alignment vertical="center" wrapText="1"/>
    </xf>
    <xf numFmtId="176" fontId="0" fillId="0" borderId="30" xfId="0" applyNumberFormat="1" applyFont="1" applyBorder="1" applyAlignment="1">
      <alignment vertical="center" wrapText="1"/>
    </xf>
    <xf numFmtId="176" fontId="0" fillId="0" borderId="36" xfId="0" applyNumberFormat="1" applyFont="1" applyBorder="1" applyAlignment="1">
      <alignment vertical="center" wrapText="1"/>
    </xf>
    <xf numFmtId="176" fontId="0" fillId="0" borderId="92" xfId="0" applyNumberFormat="1" applyFont="1" applyBorder="1" applyAlignment="1">
      <alignment horizontal="center" vertical="center" wrapText="1"/>
    </xf>
    <xf numFmtId="0" fontId="0" fillId="0" borderId="30" xfId="0" applyFont="1" applyFill="1" applyBorder="1" applyAlignment="1">
      <alignment horizontal="center" vertical="center"/>
    </xf>
    <xf numFmtId="0" fontId="0" fillId="0" borderId="92" xfId="0" applyFont="1" applyFill="1" applyBorder="1" applyAlignment="1">
      <alignment horizontal="center" vertical="center"/>
    </xf>
    <xf numFmtId="176" fontId="0" fillId="0" borderId="93" xfId="0" applyNumberFormat="1" applyFont="1" applyBorder="1" applyAlignment="1">
      <alignment horizontal="center" vertical="center"/>
    </xf>
    <xf numFmtId="176" fontId="0" fillId="0" borderId="36" xfId="0" applyNumberFormat="1" applyFont="1" applyBorder="1" applyAlignment="1">
      <alignment horizontal="center" vertical="center" wrapText="1"/>
    </xf>
    <xf numFmtId="184" fontId="0" fillId="0" borderId="92" xfId="0" applyNumberFormat="1" applyFont="1" applyBorder="1" applyAlignment="1">
      <alignment vertical="center" wrapText="1"/>
    </xf>
    <xf numFmtId="176" fontId="0" fillId="0" borderId="94" xfId="0" applyNumberFormat="1" applyFont="1" applyBorder="1" applyAlignment="1">
      <alignment horizontal="center" vertical="center"/>
    </xf>
    <xf numFmtId="176" fontId="0" fillId="0" borderId="51" xfId="0" applyNumberFormat="1" applyFont="1" applyBorder="1" applyAlignment="1">
      <alignment vertical="center" wrapText="1"/>
    </xf>
    <xf numFmtId="176" fontId="0" fillId="0" borderId="52" xfId="0" applyNumberFormat="1" applyFont="1" applyBorder="1" applyAlignment="1">
      <alignment vertical="center" wrapText="1"/>
    </xf>
    <xf numFmtId="176" fontId="0" fillId="0" borderId="53" xfId="0" applyNumberFormat="1" applyFont="1" applyBorder="1" applyAlignment="1">
      <alignment vertical="center" wrapText="1"/>
    </xf>
    <xf numFmtId="176" fontId="0" fillId="0" borderId="95" xfId="0" applyNumberFormat="1" applyFont="1" applyBorder="1" applyAlignment="1">
      <alignment vertical="center" wrapText="1"/>
    </xf>
    <xf numFmtId="176" fontId="0" fillId="0" borderId="54" xfId="0" applyNumberFormat="1" applyFont="1" applyBorder="1" applyAlignment="1">
      <alignment horizontal="center" vertical="center"/>
    </xf>
    <xf numFmtId="176" fontId="0" fillId="0" borderId="77" xfId="0" applyNumberFormat="1" applyFont="1" applyBorder="1" applyAlignment="1">
      <alignment vertical="center"/>
    </xf>
    <xf numFmtId="0" fontId="0" fillId="0" borderId="52"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97" xfId="0" applyNumberFormat="1" applyFont="1" applyBorder="1" applyAlignment="1">
      <alignment horizontal="center" vertical="center"/>
    </xf>
    <xf numFmtId="176" fontId="0" fillId="0" borderId="0" xfId="0" applyNumberFormat="1" applyFont="1" applyBorder="1" applyAlignment="1">
      <alignment vertical="center" wrapText="1"/>
    </xf>
    <xf numFmtId="176" fontId="0" fillId="0" borderId="67" xfId="0" applyNumberFormat="1" applyFont="1" applyBorder="1" applyAlignment="1">
      <alignment vertical="center"/>
    </xf>
    <xf numFmtId="176" fontId="0" fillId="0" borderId="67" xfId="0" applyNumberFormat="1" applyFont="1" applyBorder="1" applyAlignment="1">
      <alignment horizontal="center" vertical="center"/>
    </xf>
    <xf numFmtId="176" fontId="0" fillId="0" borderId="98" xfId="0" applyNumberFormat="1" applyFont="1" applyBorder="1" applyAlignment="1">
      <alignment horizontal="center" vertical="center"/>
    </xf>
    <xf numFmtId="176" fontId="0" fillId="0" borderId="25" xfId="0" applyNumberFormat="1" applyFont="1" applyBorder="1" applyAlignment="1">
      <alignment vertical="center"/>
    </xf>
    <xf numFmtId="183" fontId="0" fillId="0" borderId="25" xfId="0" applyNumberFormat="1" applyFont="1" applyBorder="1" applyAlignment="1">
      <alignment vertical="center"/>
    </xf>
    <xf numFmtId="0" fontId="0" fillId="0" borderId="26"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27" xfId="0" applyNumberFormat="1" applyFont="1" applyBorder="1" applyAlignment="1">
      <alignment vertical="center"/>
    </xf>
    <xf numFmtId="183" fontId="0" fillId="0" borderId="25" xfId="0" applyNumberFormat="1" applyFont="1" applyBorder="1" applyAlignment="1">
      <alignment horizontal="center" vertical="center"/>
    </xf>
    <xf numFmtId="176" fontId="0" fillId="0" borderId="100" xfId="0" applyNumberFormat="1" applyFont="1" applyBorder="1" applyAlignment="1">
      <alignment horizontal="center" vertical="center" wrapText="1"/>
    </xf>
    <xf numFmtId="176" fontId="0" fillId="0" borderId="101" xfId="0" applyNumberFormat="1" applyFont="1" applyBorder="1" applyAlignment="1">
      <alignment vertical="center"/>
    </xf>
    <xf numFmtId="176" fontId="0" fillId="0" borderId="102" xfId="0" applyNumberFormat="1" applyFont="1" applyBorder="1" applyAlignment="1">
      <alignment vertical="center"/>
    </xf>
    <xf numFmtId="176" fontId="0" fillId="0" borderId="8" xfId="0" applyNumberFormat="1" applyFont="1" applyBorder="1" applyAlignment="1">
      <alignment vertical="center"/>
    </xf>
    <xf numFmtId="176" fontId="0" fillId="0" borderId="102" xfId="0" applyNumberFormat="1" applyFont="1" applyBorder="1" applyAlignment="1">
      <alignment horizontal="center" vertical="center"/>
    </xf>
    <xf numFmtId="183" fontId="0" fillId="0" borderId="102" xfId="0" applyNumberFormat="1" applyFont="1" applyBorder="1" applyAlignment="1">
      <alignment vertical="center"/>
    </xf>
    <xf numFmtId="176" fontId="0" fillId="0" borderId="103" xfId="0" applyNumberFormat="1" applyFont="1" applyBorder="1" applyAlignment="1">
      <alignment horizontal="center" vertical="center"/>
    </xf>
    <xf numFmtId="176" fontId="0" fillId="0" borderId="104" xfId="0" applyNumberFormat="1" applyFont="1" applyBorder="1" applyAlignment="1">
      <alignment horizontal="center" vertical="center"/>
    </xf>
    <xf numFmtId="176" fontId="0" fillId="0" borderId="84" xfId="0" applyNumberFormat="1" applyFont="1" applyBorder="1" applyAlignment="1">
      <alignment vertical="center"/>
    </xf>
    <xf numFmtId="176" fontId="10" fillId="0" borderId="0" xfId="0" applyNumberFormat="1" applyFont="1" applyBorder="1" applyAlignment="1">
      <alignment vertical="center"/>
    </xf>
    <xf numFmtId="0" fontId="0" fillId="0" borderId="0"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177" fontId="0" fillId="0" borderId="19" xfId="0" applyNumberFormat="1" applyFont="1" applyBorder="1" applyAlignment="1">
      <alignment vertical="center"/>
    </xf>
    <xf numFmtId="176" fontId="0" fillId="0" borderId="105" xfId="0" applyNumberFormat="1" applyFont="1" applyBorder="1" applyAlignment="1">
      <alignment horizontal="center" vertical="center" wrapText="1"/>
    </xf>
    <xf numFmtId="177" fontId="0" fillId="0" borderId="7" xfId="0" applyNumberFormat="1" applyFont="1" applyBorder="1" applyAlignment="1">
      <alignment vertical="center"/>
    </xf>
    <xf numFmtId="176" fontId="0" fillId="0" borderId="106" xfId="0" applyNumberFormat="1" applyFont="1" applyBorder="1" applyAlignment="1">
      <alignment vertical="center"/>
    </xf>
    <xf numFmtId="176" fontId="0" fillId="0" borderId="106" xfId="0" applyNumberFormat="1" applyFont="1" applyBorder="1" applyAlignment="1">
      <alignment horizontal="center" vertical="center"/>
    </xf>
    <xf numFmtId="176" fontId="0" fillId="0" borderId="39" xfId="0" applyNumberFormat="1" applyFont="1" applyBorder="1" applyAlignment="1">
      <alignment vertical="center"/>
    </xf>
    <xf numFmtId="176" fontId="0" fillId="0" borderId="82" xfId="0" applyNumberFormat="1" applyFont="1" applyBorder="1" applyAlignment="1">
      <alignment vertical="center"/>
    </xf>
    <xf numFmtId="0" fontId="0" fillId="0" borderId="107" xfId="0" applyFont="1" applyBorder="1" applyAlignment="1">
      <alignment vertical="center" wrapText="1"/>
    </xf>
    <xf numFmtId="176" fontId="0" fillId="0" borderId="18" xfId="0" applyNumberFormat="1" applyBorder="1" applyAlignment="1">
      <alignment horizontal="center" vertical="center" shrinkToFit="1"/>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9" fillId="0" borderId="19"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37"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9" fillId="0" borderId="26" xfId="0" applyNumberFormat="1" applyFont="1" applyBorder="1" applyAlignment="1">
      <alignment horizontal="center" vertical="center"/>
    </xf>
    <xf numFmtId="0" fontId="9" fillId="0" borderId="0" xfId="0" applyFont="1" applyFill="1" applyBorder="1" applyAlignment="1">
      <alignment horizontal="center" vertical="center"/>
    </xf>
    <xf numFmtId="0" fontId="9" fillId="0" borderId="108" xfId="0" applyFont="1" applyFill="1" applyBorder="1" applyAlignment="1">
      <alignment horizontal="center" vertical="center"/>
    </xf>
    <xf numFmtId="176" fontId="9" fillId="0" borderId="89" xfId="0" applyNumberFormat="1" applyFont="1" applyBorder="1" applyAlignment="1">
      <alignment horizontal="center" vertical="center"/>
    </xf>
    <xf numFmtId="176" fontId="0" fillId="0" borderId="109" xfId="0" applyNumberFormat="1" applyFont="1" applyBorder="1" applyAlignment="1">
      <alignment horizontal="center" vertical="center"/>
    </xf>
    <xf numFmtId="176" fontId="9" fillId="0" borderId="45" xfId="0" applyNumberFormat="1" applyFont="1" applyBorder="1" applyAlignment="1">
      <alignment horizontal="center" vertical="center" wrapText="1"/>
    </xf>
    <xf numFmtId="176" fontId="9" fillId="0" borderId="30" xfId="0" applyNumberFormat="1" applyFont="1" applyBorder="1" applyAlignment="1">
      <alignment horizontal="center" vertical="center" wrapText="1"/>
    </xf>
    <xf numFmtId="176" fontId="9" fillId="0" borderId="36" xfId="0" applyNumberFormat="1" applyFont="1" applyBorder="1" applyAlignment="1">
      <alignment horizontal="center" vertical="center" wrapText="1"/>
    </xf>
    <xf numFmtId="176" fontId="9" fillId="0" borderId="92" xfId="0" applyNumberFormat="1" applyFont="1" applyBorder="1" applyAlignment="1">
      <alignment horizontal="center" vertical="center" wrapText="1"/>
    </xf>
    <xf numFmtId="176" fontId="9" fillId="0" borderId="0" xfId="0" applyNumberFormat="1" applyFont="1" applyBorder="1" applyAlignment="1">
      <alignment horizontal="center" vertical="center"/>
    </xf>
    <xf numFmtId="176" fontId="0" fillId="0" borderId="81" xfId="0" applyNumberFormat="1" applyFont="1" applyBorder="1" applyAlignment="1">
      <alignment horizontal="center" vertical="center"/>
    </xf>
    <xf numFmtId="176" fontId="0" fillId="0" borderId="82"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110" xfId="0" applyNumberFormat="1" applyFont="1" applyBorder="1" applyAlignment="1">
      <alignment horizontal="center" vertical="center"/>
    </xf>
    <xf numFmtId="177" fontId="0" fillId="0" borderId="19" xfId="17" applyNumberFormat="1" applyFont="1" applyBorder="1" applyAlignment="1">
      <alignment horizontal="center" vertical="center"/>
    </xf>
    <xf numFmtId="177" fontId="0" fillId="0" borderId="6" xfId="17" applyNumberFormat="1" applyFont="1" applyBorder="1" applyAlignment="1">
      <alignment horizontal="center" vertical="center"/>
    </xf>
    <xf numFmtId="177" fontId="0" fillId="0" borderId="37" xfId="17" applyNumberFormat="1" applyFont="1" applyBorder="1" applyAlignment="1">
      <alignment horizontal="center" vertical="center"/>
    </xf>
    <xf numFmtId="197" fontId="0" fillId="0" borderId="63" xfId="0" applyNumberFormat="1" applyFont="1" applyBorder="1" applyAlignment="1">
      <alignment horizontal="center" vertical="center"/>
    </xf>
    <xf numFmtId="176" fontId="0" fillId="0" borderId="63" xfId="0" applyNumberFormat="1" applyFont="1" applyBorder="1" applyAlignment="1">
      <alignment horizontal="center" vertical="center"/>
    </xf>
    <xf numFmtId="176" fontId="0" fillId="0" borderId="111" xfId="0" applyNumberFormat="1" applyBorder="1" applyAlignment="1">
      <alignment horizontal="center" vertical="center" shrinkToFit="1"/>
    </xf>
    <xf numFmtId="177" fontId="0" fillId="0" borderId="25" xfId="17" applyNumberFormat="1" applyFont="1" applyBorder="1" applyAlignment="1">
      <alignment horizontal="center" vertical="center"/>
    </xf>
    <xf numFmtId="177" fontId="0" fillId="0" borderId="13" xfId="17" applyNumberFormat="1" applyFont="1" applyBorder="1" applyAlignment="1">
      <alignment horizontal="center" vertical="center"/>
    </xf>
    <xf numFmtId="197" fontId="0" fillId="0" borderId="13"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12" xfId="0" applyNumberFormat="1" applyFont="1" applyBorder="1" applyAlignment="1">
      <alignment horizontal="center" vertical="center"/>
    </xf>
    <xf numFmtId="176" fontId="1" fillId="0" borderId="112" xfId="0" applyNumberFormat="1" applyFont="1" applyBorder="1" applyAlignment="1">
      <alignment horizontal="left" vertical="top" wrapText="1" shrinkToFit="1"/>
    </xf>
    <xf numFmtId="197" fontId="0" fillId="0" borderId="5" xfId="0" applyNumberFormat="1" applyFont="1" applyBorder="1" applyAlignment="1">
      <alignment horizontal="center" vertical="center"/>
    </xf>
    <xf numFmtId="176" fontId="0" fillId="0" borderId="100" xfId="0" applyNumberFormat="1" applyFont="1" applyBorder="1" applyAlignment="1">
      <alignment horizontal="center" vertical="center"/>
    </xf>
    <xf numFmtId="176" fontId="0" fillId="0" borderId="101" xfId="0" applyNumberFormat="1" applyFont="1" applyBorder="1" applyAlignment="1">
      <alignment horizontal="center" vertical="center"/>
    </xf>
    <xf numFmtId="176" fontId="10" fillId="0" borderId="8" xfId="0" applyNumberFormat="1" applyFont="1" applyBorder="1" applyAlignment="1">
      <alignment horizontal="center" vertical="center"/>
    </xf>
    <xf numFmtId="197" fontId="0" fillId="0" borderId="102" xfId="0" applyNumberFormat="1" applyFont="1" applyBorder="1" applyAlignment="1">
      <alignment horizontal="center" vertical="center"/>
    </xf>
    <xf numFmtId="176" fontId="17" fillId="0" borderId="18" xfId="0" applyNumberFormat="1" applyFont="1" applyBorder="1" applyAlignment="1">
      <alignment horizontal="center" vertical="center" wrapText="1"/>
    </xf>
    <xf numFmtId="176" fontId="0" fillId="0" borderId="113" xfId="0" applyNumberFormat="1" applyFont="1" applyBorder="1" applyAlignment="1">
      <alignment horizontal="center" vertical="center"/>
    </xf>
    <xf numFmtId="176" fontId="0" fillId="0" borderId="11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8" fillId="2" borderId="115" xfId="0" applyNumberFormat="1" applyFont="1" applyFill="1" applyBorder="1" applyAlignment="1">
      <alignment horizontal="center" vertical="center" wrapText="1"/>
    </xf>
    <xf numFmtId="176" fontId="0" fillId="2" borderId="116" xfId="0" applyNumberFormat="1" applyFont="1" applyFill="1" applyBorder="1" applyAlignment="1">
      <alignment horizontal="center" vertical="center" wrapText="1"/>
    </xf>
    <xf numFmtId="176" fontId="0" fillId="2" borderId="117" xfId="0" applyNumberFormat="1" applyFont="1" applyFill="1" applyBorder="1" applyAlignment="1">
      <alignment horizontal="center" vertical="center" wrapText="1"/>
    </xf>
    <xf numFmtId="176" fontId="9" fillId="2" borderId="117" xfId="0" applyNumberFormat="1" applyFont="1" applyFill="1" applyBorder="1" applyAlignment="1">
      <alignment horizontal="center" vertical="center" wrapText="1"/>
    </xf>
    <xf numFmtId="176" fontId="9" fillId="2" borderId="118" xfId="0" applyNumberFormat="1" applyFont="1" applyFill="1" applyBorder="1" applyAlignment="1">
      <alignment horizontal="center" vertical="center" wrapText="1"/>
    </xf>
    <xf numFmtId="176" fontId="0" fillId="2" borderId="119" xfId="0" applyNumberFormat="1" applyFont="1" applyFill="1" applyBorder="1" applyAlignment="1">
      <alignment horizontal="center" vertical="center" wrapText="1"/>
    </xf>
    <xf numFmtId="176" fontId="9" fillId="0" borderId="4" xfId="0" applyNumberFormat="1" applyFont="1" applyBorder="1" applyAlignment="1">
      <alignment horizontal="center" vertical="center" wrapText="1"/>
    </xf>
    <xf numFmtId="176" fontId="0" fillId="0" borderId="5" xfId="0" applyNumberFormat="1" applyBorder="1" applyAlignment="1">
      <alignment horizontal="center" vertical="center"/>
    </xf>
    <xf numFmtId="0" fontId="0" fillId="0" borderId="0" xfId="0" applyBorder="1" applyAlignment="1">
      <alignment/>
    </xf>
    <xf numFmtId="0" fontId="0" fillId="0" borderId="120" xfId="0" applyFill="1" applyBorder="1" applyAlignment="1">
      <alignment horizontal="center" vertical="center"/>
    </xf>
    <xf numFmtId="0" fontId="0" fillId="0" borderId="121" xfId="0" applyFill="1" applyBorder="1" applyAlignment="1">
      <alignment horizontal="center" vertical="center"/>
    </xf>
    <xf numFmtId="176" fontId="9" fillId="0" borderId="122" xfId="0" applyNumberFormat="1" applyFont="1" applyBorder="1" applyAlignment="1">
      <alignment horizontal="center" vertical="center" wrapText="1"/>
    </xf>
    <xf numFmtId="176" fontId="9" fillId="0" borderId="44" xfId="0" applyNumberFormat="1" applyFont="1" applyBorder="1" applyAlignment="1">
      <alignment horizontal="center" vertical="center" wrapText="1"/>
    </xf>
    <xf numFmtId="176" fontId="0" fillId="0" borderId="37" xfId="0" applyNumberFormat="1" applyBorder="1" applyAlignment="1">
      <alignment horizontal="center" vertical="center"/>
    </xf>
    <xf numFmtId="0" fontId="0" fillId="0" borderId="44" xfId="0" applyFill="1" applyBorder="1" applyAlignment="1">
      <alignment horizontal="center" vertical="center"/>
    </xf>
    <xf numFmtId="0" fontId="0" fillId="0" borderId="123" xfId="0" applyFill="1" applyBorder="1" applyAlignment="1">
      <alignment horizontal="center" vertical="center"/>
    </xf>
    <xf numFmtId="176" fontId="9" fillId="0" borderId="124" xfId="0" applyNumberFormat="1" applyFont="1" applyBorder="1" applyAlignment="1">
      <alignment vertical="center" wrapText="1"/>
    </xf>
    <xf numFmtId="176" fontId="9" fillId="0" borderId="72" xfId="0" applyNumberFormat="1" applyFont="1" applyBorder="1" applyAlignment="1">
      <alignment vertical="center" wrapText="1"/>
    </xf>
    <xf numFmtId="176" fontId="9" fillId="0" borderId="125" xfId="0" applyNumberFormat="1" applyFont="1" applyBorder="1" applyAlignment="1">
      <alignment vertical="center" wrapText="1"/>
    </xf>
    <xf numFmtId="176" fontId="9" fillId="0" borderId="126" xfId="0" applyNumberFormat="1" applyFont="1" applyBorder="1" applyAlignment="1">
      <alignment vertical="center" wrapText="1"/>
    </xf>
    <xf numFmtId="176" fontId="0" fillId="0" borderId="72" xfId="0" applyNumberFormat="1" applyBorder="1" applyAlignment="1">
      <alignment horizontal="center" vertical="center"/>
    </xf>
    <xf numFmtId="0" fontId="2" fillId="0" borderId="125" xfId="0" applyFont="1" applyBorder="1" applyAlignment="1">
      <alignment/>
    </xf>
    <xf numFmtId="0" fontId="0" fillId="0" borderId="125" xfId="0" applyBorder="1" applyAlignment="1">
      <alignment/>
    </xf>
    <xf numFmtId="0" fontId="0" fillId="0" borderId="125" xfId="0" applyFill="1" applyBorder="1" applyAlignment="1">
      <alignment horizontal="center" vertical="center"/>
    </xf>
    <xf numFmtId="0" fontId="0" fillId="0" borderId="127" xfId="0" applyFill="1" applyBorder="1" applyAlignment="1">
      <alignment horizontal="center" vertical="center"/>
    </xf>
    <xf numFmtId="176" fontId="0" fillId="0" borderId="128" xfId="0" applyNumberFormat="1" applyBorder="1" applyAlignment="1">
      <alignment horizontal="center" vertical="center"/>
    </xf>
    <xf numFmtId="176" fontId="0" fillId="0" borderId="46" xfId="0" applyNumberFormat="1" applyBorder="1" applyAlignment="1">
      <alignment horizontal="center" vertical="center"/>
    </xf>
    <xf numFmtId="0" fontId="0" fillId="0" borderId="30" xfId="0" applyFill="1" applyBorder="1" applyAlignment="1">
      <alignment horizontal="center" vertical="center"/>
    </xf>
    <xf numFmtId="0" fontId="0" fillId="0" borderId="129" xfId="0" applyFill="1" applyBorder="1" applyAlignment="1">
      <alignment horizontal="center" vertical="center"/>
    </xf>
    <xf numFmtId="0" fontId="0" fillId="0" borderId="125" xfId="0"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129" xfId="0" applyFill="1" applyBorder="1" applyAlignment="1">
      <alignment horizontal="center" vertical="center" shrinkToFit="1"/>
    </xf>
    <xf numFmtId="176" fontId="9" fillId="0" borderId="130" xfId="0" applyNumberFormat="1" applyFont="1" applyBorder="1" applyAlignment="1">
      <alignment horizontal="center" vertical="center" wrapText="1"/>
    </xf>
    <xf numFmtId="176" fontId="0" fillId="0" borderId="54" xfId="0" applyNumberFormat="1" applyBorder="1" applyAlignment="1">
      <alignment horizontal="center" vertical="center"/>
    </xf>
    <xf numFmtId="176" fontId="0" fillId="0" borderId="77" xfId="0" applyNumberFormat="1" applyBorder="1" applyAlignment="1">
      <alignment horizontal="center" vertical="center"/>
    </xf>
    <xf numFmtId="0" fontId="0" fillId="0" borderId="54" xfId="0" applyBorder="1" applyAlignment="1">
      <alignment horizontal="center"/>
    </xf>
    <xf numFmtId="0" fontId="0" fillId="0" borderId="52" xfId="0" applyFill="1" applyBorder="1" applyAlignment="1">
      <alignment horizontal="center" vertical="center"/>
    </xf>
    <xf numFmtId="0" fontId="0" fillId="0" borderId="131" xfId="0" applyFill="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7" xfId="0" applyNumberFormat="1" applyFont="1" applyBorder="1" applyAlignment="1">
      <alignment horizontal="right" vertical="center"/>
    </xf>
    <xf numFmtId="197" fontId="0" fillId="0" borderId="67" xfId="0" applyNumberFormat="1" applyFont="1" applyBorder="1" applyAlignment="1">
      <alignment horizontal="right" vertical="center"/>
    </xf>
    <xf numFmtId="176" fontId="0" fillId="0" borderId="68" xfId="0" applyNumberFormat="1" applyFont="1" applyBorder="1" applyAlignment="1">
      <alignment horizontal="center" vertical="center"/>
    </xf>
    <xf numFmtId="197" fontId="0" fillId="0" borderId="25" xfId="0" applyNumberFormat="1" applyFont="1" applyBorder="1" applyAlignment="1">
      <alignment horizontal="right" vertical="center"/>
    </xf>
    <xf numFmtId="176" fontId="0" fillId="0" borderId="13" xfId="0" applyNumberFormat="1" applyBorder="1" applyAlignment="1">
      <alignment horizontal="center" vertical="center"/>
    </xf>
    <xf numFmtId="176" fontId="9" fillId="0" borderId="100" xfId="0" applyNumberFormat="1"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102" xfId="0" applyNumberFormat="1" applyFont="1" applyBorder="1" applyAlignment="1">
      <alignment horizontal="right" vertical="center"/>
    </xf>
    <xf numFmtId="197" fontId="0" fillId="0" borderId="102" xfId="0" applyNumberFormat="1" applyFont="1" applyBorder="1" applyAlignment="1">
      <alignment horizontal="right" vertical="center"/>
    </xf>
    <xf numFmtId="0" fontId="0" fillId="0" borderId="83" xfId="0" applyFont="1" applyFill="1" applyBorder="1" applyAlignment="1">
      <alignment horizontal="center" vertical="center"/>
    </xf>
    <xf numFmtId="0" fontId="0" fillId="0" borderId="132" xfId="0" applyFont="1" applyFill="1" applyBorder="1" applyAlignment="1">
      <alignment horizontal="center" vertical="center"/>
    </xf>
    <xf numFmtId="176" fontId="0" fillId="0" borderId="19" xfId="0" applyNumberFormat="1" applyBorder="1" applyAlignment="1">
      <alignment horizontal="center" vertical="center"/>
    </xf>
    <xf numFmtId="176" fontId="0" fillId="0" borderId="6" xfId="0" applyNumberForma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1" xfId="0" applyFont="1" applyBorder="1" applyAlignment="1">
      <alignment horizontal="right" vertical="center"/>
    </xf>
    <xf numFmtId="0" fontId="4" fillId="0" borderId="2" xfId="0" applyFont="1" applyBorder="1" applyAlignment="1">
      <alignment horizontal="center"/>
    </xf>
    <xf numFmtId="193" fontId="2" fillId="0" borderId="9" xfId="0" applyNumberFormat="1" applyFont="1" applyBorder="1" applyAlignment="1">
      <alignment vertical="center"/>
    </xf>
    <xf numFmtId="193" fontId="2" fillId="0" borderId="10" xfId="0" applyNumberFormat="1" applyFont="1" applyBorder="1" applyAlignment="1">
      <alignment vertical="center"/>
    </xf>
    <xf numFmtId="176" fontId="0" fillId="1" borderId="133" xfId="0" applyNumberFormat="1" applyFont="1" applyFill="1" applyBorder="1" applyAlignment="1">
      <alignment horizontal="center" vertical="center" wrapText="1"/>
    </xf>
    <xf numFmtId="177" fontId="0" fillId="0" borderId="32" xfId="0" applyNumberFormat="1" applyFont="1" applyBorder="1" applyAlignment="1">
      <alignment vertical="center"/>
    </xf>
    <xf numFmtId="177" fontId="0" fillId="0" borderId="5" xfId="0" applyNumberFormat="1" applyFont="1" applyBorder="1" applyAlignment="1">
      <alignment horizontal="center" vertical="center"/>
    </xf>
    <xf numFmtId="176" fontId="0" fillId="0" borderId="85" xfId="0" applyNumberFormat="1" applyFont="1" applyBorder="1" applyAlignment="1">
      <alignment horizontal="center" vertical="center" shrinkToFit="1"/>
    </xf>
    <xf numFmtId="177" fontId="0" fillId="0" borderId="134" xfId="0" applyNumberFormat="1" applyFont="1" applyBorder="1" applyAlignment="1">
      <alignment vertical="center"/>
    </xf>
    <xf numFmtId="177" fontId="0" fillId="0" borderId="135" xfId="0" applyNumberFormat="1" applyFont="1" applyBorder="1" applyAlignment="1">
      <alignment vertical="center"/>
    </xf>
    <xf numFmtId="177" fontId="0" fillId="0" borderId="135" xfId="0" applyNumberFormat="1" applyFont="1" applyBorder="1" applyAlignment="1">
      <alignment horizontal="center" vertical="center"/>
    </xf>
    <xf numFmtId="177" fontId="0" fillId="0" borderId="9" xfId="0" applyNumberFormat="1" applyFont="1" applyBorder="1" applyAlignment="1">
      <alignment vertical="center"/>
    </xf>
    <xf numFmtId="177" fontId="0" fillId="0" borderId="10" xfId="0" applyNumberFormat="1" applyFont="1" applyBorder="1" applyAlignment="1">
      <alignment vertical="center"/>
    </xf>
    <xf numFmtId="176" fontId="0" fillId="2" borderId="136" xfId="0" applyNumberFormat="1" applyFont="1" applyFill="1" applyBorder="1" applyAlignment="1">
      <alignment horizontal="center" vertical="center" wrapText="1"/>
    </xf>
    <xf numFmtId="176" fontId="9" fillId="2" borderId="15" xfId="0" applyNumberFormat="1" applyFont="1" applyFill="1" applyBorder="1" applyAlignment="1">
      <alignment horizontal="center" vertical="center" wrapText="1"/>
    </xf>
    <xf numFmtId="176" fontId="0" fillId="2" borderId="137" xfId="0" applyNumberFormat="1" applyFont="1" applyFill="1" applyBorder="1" applyAlignment="1">
      <alignment horizontal="center" vertical="center" wrapText="1"/>
    </xf>
    <xf numFmtId="177" fontId="9" fillId="0" borderId="138" xfId="0" applyNumberFormat="1" applyFont="1" applyBorder="1" applyAlignment="1">
      <alignment vertical="center"/>
    </xf>
    <xf numFmtId="177" fontId="9" fillId="0" borderId="139" xfId="0" applyNumberFormat="1" applyFont="1" applyBorder="1" applyAlignment="1">
      <alignment vertical="center"/>
    </xf>
    <xf numFmtId="176" fontId="0" fillId="0" borderId="140" xfId="0" applyNumberFormat="1" applyFont="1" applyBorder="1" applyAlignment="1">
      <alignment horizontal="center" vertical="center"/>
    </xf>
    <xf numFmtId="177" fontId="9" fillId="0" borderId="47" xfId="0" applyNumberFormat="1" applyFont="1" applyBorder="1" applyAlignment="1">
      <alignment vertical="center"/>
    </xf>
    <xf numFmtId="176" fontId="0" fillId="0" borderId="141" xfId="0" applyNumberFormat="1" applyFont="1" applyBorder="1" applyAlignment="1">
      <alignment horizontal="center" vertical="center"/>
    </xf>
    <xf numFmtId="176" fontId="0" fillId="0" borderId="28" xfId="0" applyNumberFormat="1" applyFont="1" applyBorder="1" applyAlignment="1">
      <alignment horizontal="center" vertical="center" shrinkToFit="1"/>
    </xf>
    <xf numFmtId="176" fontId="9" fillId="0" borderId="75" xfId="0" applyNumberFormat="1" applyFont="1" applyBorder="1" applyAlignment="1">
      <alignment vertical="center" wrapText="1"/>
    </xf>
    <xf numFmtId="176" fontId="0" fillId="0" borderId="142" xfId="0" applyNumberFormat="1" applyFont="1" applyBorder="1" applyAlignment="1">
      <alignment horizontal="center" vertical="center"/>
    </xf>
    <xf numFmtId="176" fontId="0" fillId="0" borderId="66" xfId="0" applyNumberFormat="1" applyFont="1" applyBorder="1" applyAlignment="1">
      <alignment horizontal="center" vertical="center" shrinkToFit="1"/>
    </xf>
    <xf numFmtId="177" fontId="9" fillId="0" borderId="143" xfId="0" applyNumberFormat="1" applyFont="1" applyBorder="1" applyAlignment="1">
      <alignment vertical="center" wrapText="1"/>
    </xf>
    <xf numFmtId="177" fontId="9" fillId="0" borderId="70" xfId="0" applyNumberFormat="1" applyFont="1" applyBorder="1" applyAlignment="1">
      <alignment vertical="center" wrapText="1"/>
    </xf>
    <xf numFmtId="176" fontId="20" fillId="0" borderId="28" xfId="0" applyNumberFormat="1" applyFont="1" applyBorder="1" applyAlignment="1">
      <alignment horizontal="center" vertical="center" shrinkToFit="1"/>
    </xf>
    <xf numFmtId="176" fontId="20" fillId="0" borderId="66" xfId="0" applyNumberFormat="1" applyFont="1" applyBorder="1" applyAlignment="1">
      <alignment horizontal="center" vertical="center" shrinkToFit="1"/>
    </xf>
    <xf numFmtId="177" fontId="9" fillId="0" borderId="144" xfId="0" applyNumberFormat="1" applyFont="1" applyBorder="1" applyAlignment="1">
      <alignment vertical="center" wrapText="1"/>
    </xf>
    <xf numFmtId="177" fontId="9" fillId="0" borderId="63" xfId="0" applyNumberFormat="1" applyFont="1" applyBorder="1" applyAlignment="1">
      <alignment vertical="center" wrapText="1"/>
    </xf>
    <xf numFmtId="176" fontId="0" fillId="0" borderId="145" xfId="0" applyNumberFormat="1" applyFont="1" applyBorder="1" applyAlignment="1">
      <alignment horizontal="center" vertical="center"/>
    </xf>
    <xf numFmtId="176" fontId="0" fillId="0" borderId="146" xfId="0" applyNumberFormat="1" applyFont="1" applyBorder="1" applyAlignment="1">
      <alignment horizontal="center" vertical="center"/>
    </xf>
    <xf numFmtId="176" fontId="0" fillId="0" borderId="147" xfId="0" applyNumberFormat="1" applyFont="1" applyBorder="1" applyAlignment="1">
      <alignment horizontal="center" vertical="center"/>
    </xf>
    <xf numFmtId="177" fontId="9" fillId="0" borderId="74" xfId="0" applyNumberFormat="1" applyFont="1" applyBorder="1" applyAlignment="1">
      <alignment vertical="center" wrapText="1"/>
    </xf>
    <xf numFmtId="177" fontId="9" fillId="0" borderId="47" xfId="0" applyNumberFormat="1" applyFont="1" applyBorder="1" applyAlignment="1">
      <alignment vertical="center" wrapText="1"/>
    </xf>
    <xf numFmtId="177" fontId="9" fillId="0" borderId="73" xfId="0" applyNumberFormat="1" applyFont="1" applyBorder="1" applyAlignment="1">
      <alignment vertical="center" wrapText="1"/>
    </xf>
    <xf numFmtId="176" fontId="0" fillId="0" borderId="148" xfId="0" applyNumberFormat="1" applyFont="1" applyBorder="1" applyAlignment="1">
      <alignment horizontal="center" vertical="center" shrinkToFit="1"/>
    </xf>
    <xf numFmtId="177" fontId="9" fillId="0" borderId="149" xfId="0" applyNumberFormat="1" applyFont="1" applyBorder="1" applyAlignment="1">
      <alignment vertical="center" wrapText="1"/>
    </xf>
    <xf numFmtId="176" fontId="0" fillId="0" borderId="38" xfId="0" applyNumberFormat="1" applyFont="1" applyBorder="1" applyAlignment="1">
      <alignment horizontal="center" vertical="center" shrinkToFit="1"/>
    </xf>
    <xf numFmtId="176" fontId="9" fillId="0" borderId="75" xfId="0" applyNumberFormat="1" applyFont="1" applyFill="1" applyBorder="1" applyAlignment="1">
      <alignment vertical="center" wrapText="1"/>
    </xf>
    <xf numFmtId="176" fontId="9" fillId="0" borderId="5" xfId="0" applyNumberFormat="1" applyFont="1" applyFill="1" applyBorder="1" applyAlignment="1">
      <alignment vertical="center" wrapText="1"/>
    </xf>
    <xf numFmtId="176" fontId="0" fillId="0" borderId="150" xfId="0" applyNumberFormat="1" applyFont="1" applyBorder="1" applyAlignment="1">
      <alignment horizontal="center" vertical="center"/>
    </xf>
    <xf numFmtId="177" fontId="9" fillId="0" borderId="73" xfId="0" applyNumberFormat="1" applyFont="1" applyFill="1" applyBorder="1" applyAlignment="1">
      <alignment vertical="center"/>
    </xf>
    <xf numFmtId="177" fontId="9" fillId="0" borderId="63" xfId="0" applyNumberFormat="1" applyFont="1" applyFill="1" applyBorder="1" applyAlignment="1">
      <alignment vertical="center"/>
    </xf>
    <xf numFmtId="176" fontId="0" fillId="0" borderId="151" xfId="0" applyNumberFormat="1" applyFont="1" applyBorder="1" applyAlignment="1">
      <alignment horizontal="center" vertical="center"/>
    </xf>
    <xf numFmtId="176" fontId="9" fillId="0" borderId="32" xfId="0" applyNumberFormat="1" applyFont="1" applyFill="1" applyBorder="1" applyAlignment="1">
      <alignment vertical="center" wrapText="1"/>
    </xf>
    <xf numFmtId="176" fontId="0" fillId="0" borderId="47" xfId="0" applyNumberFormat="1" applyFont="1" applyBorder="1" applyAlignment="1">
      <alignment horizontal="center" vertical="center"/>
    </xf>
    <xf numFmtId="176" fontId="0" fillId="0" borderId="152" xfId="0" applyNumberFormat="1" applyFont="1" applyBorder="1" applyAlignment="1">
      <alignment horizontal="center" vertical="center"/>
    </xf>
    <xf numFmtId="176" fontId="0" fillId="0" borderId="8" xfId="0" applyNumberFormat="1" applyFont="1" applyBorder="1" applyAlignment="1">
      <alignment horizontal="center" vertical="center"/>
    </xf>
    <xf numFmtId="177" fontId="9" fillId="0" borderId="153" xfId="0" applyNumberFormat="1" applyFont="1" applyFill="1" applyBorder="1" applyAlignment="1">
      <alignment vertical="center"/>
    </xf>
    <xf numFmtId="177" fontId="9" fillId="0" borderId="154" xfId="0" applyNumberFormat="1" applyFont="1" applyFill="1" applyBorder="1" applyAlignment="1">
      <alignment vertical="center"/>
    </xf>
    <xf numFmtId="177" fontId="9" fillId="0" borderId="154" xfId="0" applyNumberFormat="1" applyFont="1" applyBorder="1" applyAlignment="1">
      <alignment vertical="center" wrapText="1"/>
    </xf>
    <xf numFmtId="176" fontId="0" fillId="0" borderId="155" xfId="0" applyNumberFormat="1" applyFont="1" applyBorder="1" applyAlignment="1">
      <alignment horizontal="center" vertical="center"/>
    </xf>
    <xf numFmtId="0" fontId="0" fillId="0" borderId="156" xfId="0" applyFont="1" applyBorder="1" applyAlignment="1">
      <alignment/>
    </xf>
    <xf numFmtId="176" fontId="0" fillId="2" borderId="157" xfId="0" applyNumberFormat="1" applyFont="1" applyFill="1" applyBorder="1" applyAlignment="1">
      <alignment horizontal="center" vertical="center" wrapText="1"/>
    </xf>
    <xf numFmtId="177" fontId="0" fillId="0" borderId="158" xfId="0" applyNumberFormat="1" applyFont="1" applyBorder="1" applyAlignment="1">
      <alignment vertical="center"/>
    </xf>
    <xf numFmtId="177" fontId="0" fillId="0" borderId="13" xfId="0" applyNumberFormat="1" applyFont="1" applyBorder="1" applyAlignment="1">
      <alignment vertical="center"/>
    </xf>
    <xf numFmtId="177" fontId="0" fillId="0" borderId="140" xfId="0" applyNumberFormat="1" applyFont="1" applyBorder="1" applyAlignment="1">
      <alignment vertical="center"/>
    </xf>
    <xf numFmtId="232" fontId="0" fillId="0" borderId="140" xfId="0" applyNumberFormat="1" applyFont="1" applyBorder="1" applyAlignment="1">
      <alignment horizontal="center" vertical="center"/>
    </xf>
    <xf numFmtId="232" fontId="0" fillId="0" borderId="159" xfId="0" applyNumberFormat="1" applyFont="1" applyBorder="1" applyAlignment="1">
      <alignment vertical="center"/>
    </xf>
    <xf numFmtId="232" fontId="0" fillId="0" borderId="63" xfId="0" applyNumberFormat="1" applyFont="1" applyBorder="1" applyAlignment="1">
      <alignment horizontal="center" vertical="center"/>
    </xf>
    <xf numFmtId="232" fontId="0" fillId="0" borderId="160" xfId="0" applyNumberFormat="1" applyFont="1" applyBorder="1" applyAlignment="1">
      <alignment vertical="center"/>
    </xf>
    <xf numFmtId="232" fontId="0" fillId="0" borderId="161" xfId="0" applyNumberFormat="1" applyFont="1" applyBorder="1" applyAlignment="1">
      <alignment vertical="center"/>
    </xf>
    <xf numFmtId="176" fontId="0" fillId="0" borderId="100" xfId="0" applyNumberFormat="1" applyFont="1" applyBorder="1" applyAlignment="1">
      <alignment horizontal="center" vertical="center" shrinkToFit="1"/>
    </xf>
    <xf numFmtId="177" fontId="0" fillId="0" borderId="8" xfId="0" applyNumberFormat="1" applyFont="1" applyBorder="1" applyAlignment="1">
      <alignment vertical="center"/>
    </xf>
    <xf numFmtId="232" fontId="0" fillId="0" borderId="55" xfId="0" applyNumberFormat="1" applyFont="1" applyBorder="1" applyAlignment="1">
      <alignment horizontal="center" vertical="center"/>
    </xf>
    <xf numFmtId="232" fontId="0" fillId="0" borderId="162" xfId="0" applyNumberFormat="1" applyFont="1" applyBorder="1" applyAlignment="1">
      <alignment vertical="center"/>
    </xf>
    <xf numFmtId="176" fontId="0" fillId="2" borderId="163" xfId="0" applyNumberFormat="1" applyFont="1" applyFill="1" applyBorder="1" applyAlignment="1">
      <alignment horizontal="center" vertical="center" wrapText="1"/>
    </xf>
    <xf numFmtId="232" fontId="0" fillId="0" borderId="164" xfId="0" applyNumberFormat="1" applyFont="1" applyBorder="1" applyAlignment="1">
      <alignment vertical="center"/>
    </xf>
    <xf numFmtId="232" fontId="0" fillId="0" borderId="165" xfId="0" applyNumberFormat="1" applyFont="1" applyBorder="1" applyAlignment="1">
      <alignment vertical="center"/>
    </xf>
    <xf numFmtId="177" fontId="0" fillId="0" borderId="8" xfId="0" applyNumberFormat="1" applyFont="1" applyBorder="1" applyAlignment="1">
      <alignment horizontal="center" vertical="center"/>
    </xf>
    <xf numFmtId="232" fontId="0" fillId="0" borderId="166" xfId="0" applyNumberFormat="1" applyFont="1" applyBorder="1" applyAlignment="1">
      <alignment vertical="center"/>
    </xf>
    <xf numFmtId="0" fontId="2" fillId="0" borderId="0" xfId="0" applyFont="1" applyBorder="1" applyAlignment="1">
      <alignment/>
    </xf>
    <xf numFmtId="177" fontId="0" fillId="0" borderId="19" xfId="0" applyNumberFormat="1" applyFont="1" applyBorder="1" applyAlignment="1">
      <alignment horizontal="center" vertical="center"/>
    </xf>
    <xf numFmtId="177" fontId="0" fillId="0" borderId="6" xfId="0" applyNumberFormat="1" applyFont="1" applyBorder="1" applyAlignment="1">
      <alignment horizontal="center" vertical="center"/>
    </xf>
    <xf numFmtId="0" fontId="0" fillId="0" borderId="0" xfId="0" applyFont="1" applyBorder="1" applyAlignment="1">
      <alignment horizontal="center"/>
    </xf>
    <xf numFmtId="177" fontId="0" fillId="0" borderId="40" xfId="0" applyNumberFormat="1" applyFont="1" applyBorder="1" applyAlignment="1">
      <alignment horizontal="center" vertical="center"/>
    </xf>
    <xf numFmtId="177" fontId="0" fillId="0" borderId="41" xfId="0" applyNumberFormat="1" applyFont="1" applyBorder="1" applyAlignment="1">
      <alignment horizontal="center" vertical="center"/>
    </xf>
    <xf numFmtId="177" fontId="0" fillId="0" borderId="24" xfId="17" applyNumberFormat="1" applyFont="1" applyBorder="1" applyAlignment="1">
      <alignment horizontal="right" vertical="center"/>
    </xf>
    <xf numFmtId="177" fontId="0" fillId="0" borderId="25" xfId="17" applyNumberFormat="1" applyFont="1" applyBorder="1" applyAlignment="1">
      <alignment horizontal="right" vertical="center"/>
    </xf>
    <xf numFmtId="177" fontId="0" fillId="0" borderId="67" xfId="17" applyNumberFormat="1" applyFont="1" applyBorder="1" applyAlignment="1">
      <alignment horizontal="right" vertical="center"/>
    </xf>
    <xf numFmtId="177" fontId="0" fillId="0" borderId="98" xfId="17" applyNumberFormat="1" applyFont="1" applyBorder="1" applyAlignment="1">
      <alignment horizontal="right" vertical="center"/>
    </xf>
    <xf numFmtId="176" fontId="11" fillId="0" borderId="68" xfId="0" applyNumberFormat="1" applyFont="1" applyBorder="1" applyAlignment="1">
      <alignment horizontal="center" vertical="center"/>
    </xf>
    <xf numFmtId="177" fontId="11" fillId="0" borderId="122" xfId="17" applyNumberFormat="1" applyFont="1" applyBorder="1" applyAlignment="1">
      <alignment vertical="center" wrapText="1"/>
    </xf>
    <xf numFmtId="177" fontId="11" fillId="0" borderId="47" xfId="17" applyNumberFormat="1" applyFont="1" applyBorder="1" applyAlignment="1">
      <alignment vertical="center" wrapText="1"/>
    </xf>
    <xf numFmtId="177" fontId="11" fillId="0" borderId="0" xfId="17" applyNumberFormat="1" applyFont="1" applyBorder="1" applyAlignment="1">
      <alignment vertical="center" wrapText="1"/>
    </xf>
    <xf numFmtId="177" fontId="11" fillId="0" borderId="37" xfId="17" applyNumberFormat="1" applyFont="1" applyBorder="1" applyAlignment="1">
      <alignment vertical="center" wrapText="1"/>
    </xf>
    <xf numFmtId="177" fontId="9" fillId="0" borderId="47" xfId="17" applyNumberFormat="1" applyFont="1" applyBorder="1" applyAlignment="1">
      <alignment horizontal="center" vertical="center"/>
    </xf>
    <xf numFmtId="177" fontId="9" fillId="0" borderId="0" xfId="17" applyNumberFormat="1" applyFont="1" applyFill="1" applyBorder="1" applyAlignment="1">
      <alignment horizontal="center" vertical="center"/>
    </xf>
    <xf numFmtId="177" fontId="9" fillId="0" borderId="108" xfId="17" applyNumberFormat="1" applyFont="1" applyFill="1" applyBorder="1" applyAlignment="1">
      <alignment horizontal="center" vertical="center"/>
    </xf>
    <xf numFmtId="177" fontId="9" fillId="0" borderId="167" xfId="17" applyNumberFormat="1" applyFont="1" applyBorder="1" applyAlignment="1">
      <alignment horizontal="center" vertical="center"/>
    </xf>
    <xf numFmtId="177" fontId="9" fillId="0" borderId="44" xfId="17" applyNumberFormat="1" applyFont="1" applyBorder="1" applyAlignment="1">
      <alignment horizontal="center" vertical="center"/>
    </xf>
    <xf numFmtId="177" fontId="0" fillId="0" borderId="45" xfId="17" applyNumberFormat="1" applyFont="1" applyBorder="1" applyAlignment="1">
      <alignment horizontal="right" vertical="center" wrapText="1"/>
    </xf>
    <xf numFmtId="177" fontId="0" fillId="0" borderId="30" xfId="17" applyNumberFormat="1" applyFont="1" applyBorder="1" applyAlignment="1">
      <alignment horizontal="right" vertical="center" wrapText="1"/>
    </xf>
    <xf numFmtId="177" fontId="0" fillId="0" borderId="36" xfId="17" applyNumberFormat="1" applyFont="1" applyBorder="1" applyAlignment="1">
      <alignment horizontal="right" vertical="center" wrapText="1"/>
    </xf>
    <xf numFmtId="177" fontId="0" fillId="0" borderId="92" xfId="17" applyNumberFormat="1" applyFont="1" applyBorder="1" applyAlignment="1">
      <alignment horizontal="right" vertical="center" wrapText="1"/>
    </xf>
    <xf numFmtId="177" fontId="0" fillId="0" borderId="0" xfId="17" applyNumberFormat="1" applyFont="1" applyBorder="1" applyAlignment="1">
      <alignment horizontal="right" vertical="center"/>
    </xf>
    <xf numFmtId="177" fontId="0" fillId="0" borderId="37" xfId="17" applyNumberFormat="1" applyFont="1" applyBorder="1" applyAlignment="1">
      <alignment horizontal="right" vertical="center"/>
    </xf>
    <xf numFmtId="177" fontId="0" fillId="0" borderId="44" xfId="17" applyNumberFormat="1" applyFont="1" applyBorder="1" applyAlignment="1">
      <alignment horizontal="right" vertical="center"/>
    </xf>
    <xf numFmtId="177" fontId="11" fillId="0" borderId="4" xfId="17" applyNumberFormat="1" applyFont="1" applyBorder="1" applyAlignment="1">
      <alignment vertical="center" wrapText="1"/>
    </xf>
    <xf numFmtId="177" fontId="11" fillId="0" borderId="5" xfId="17" applyNumberFormat="1" applyFont="1" applyBorder="1" applyAlignment="1">
      <alignment vertical="center" wrapText="1"/>
    </xf>
    <xf numFmtId="177" fontId="11" fillId="0" borderId="6" xfId="17" applyNumberFormat="1" applyFont="1" applyBorder="1" applyAlignment="1">
      <alignment vertical="center" wrapText="1"/>
    </xf>
    <xf numFmtId="177" fontId="9" fillId="0" borderId="5" xfId="17" applyNumberFormat="1" applyFont="1" applyBorder="1" applyAlignment="1">
      <alignment horizontal="center" vertical="center"/>
    </xf>
    <xf numFmtId="177" fontId="9" fillId="0" borderId="89" xfId="17" applyNumberFormat="1" applyFont="1" applyBorder="1" applyAlignment="1">
      <alignment horizontal="center" vertical="center"/>
    </xf>
    <xf numFmtId="177" fontId="9" fillId="0" borderId="90" xfId="17" applyNumberFormat="1" applyFont="1" applyBorder="1" applyAlignment="1">
      <alignment horizontal="center" vertical="center"/>
    </xf>
    <xf numFmtId="176" fontId="9" fillId="0" borderId="109" xfId="0" applyNumberFormat="1" applyFont="1" applyBorder="1" applyAlignment="1">
      <alignment horizontal="center" vertical="center"/>
    </xf>
    <xf numFmtId="176" fontId="9" fillId="0" borderId="23" xfId="0" applyNumberFormat="1" applyFont="1" applyBorder="1" applyAlignment="1">
      <alignment horizontal="center" vertical="center"/>
    </xf>
    <xf numFmtId="177" fontId="0" fillId="0" borderId="51" xfId="17" applyNumberFormat="1" applyFont="1" applyBorder="1" applyAlignment="1">
      <alignment horizontal="right" vertical="center" wrapText="1"/>
    </xf>
    <xf numFmtId="177" fontId="0" fillId="0" borderId="52" xfId="17" applyNumberFormat="1" applyFont="1" applyBorder="1" applyAlignment="1">
      <alignment horizontal="right" vertical="center" wrapText="1"/>
    </xf>
    <xf numFmtId="177" fontId="0" fillId="0" borderId="53" xfId="17" applyNumberFormat="1" applyFont="1" applyBorder="1" applyAlignment="1">
      <alignment horizontal="right" vertical="center" wrapText="1"/>
    </xf>
    <xf numFmtId="177" fontId="0" fillId="0" borderId="95" xfId="17" applyNumberFormat="1" applyFont="1" applyBorder="1" applyAlignment="1">
      <alignment horizontal="right" vertical="center" wrapText="1"/>
    </xf>
    <xf numFmtId="177" fontId="0" fillId="0" borderId="54" xfId="17" applyNumberFormat="1" applyFont="1" applyBorder="1" applyAlignment="1">
      <alignment horizontal="right" vertical="center"/>
    </xf>
    <xf numFmtId="177" fontId="0" fillId="0" borderId="77" xfId="17" applyNumberFormat="1" applyFont="1" applyBorder="1" applyAlignment="1">
      <alignment horizontal="right" vertical="center"/>
    </xf>
    <xf numFmtId="177" fontId="9" fillId="0" borderId="52" xfId="17" applyNumberFormat="1" applyFont="1" applyBorder="1" applyAlignment="1">
      <alignment horizontal="center" vertical="center"/>
    </xf>
    <xf numFmtId="176" fontId="9" fillId="0" borderId="168" xfId="0" applyNumberFormat="1" applyFont="1" applyBorder="1" applyAlignment="1">
      <alignment horizontal="center" vertical="center"/>
    </xf>
    <xf numFmtId="176" fontId="11" fillId="0" borderId="18" xfId="0" applyNumberFormat="1" applyFont="1" applyBorder="1" applyAlignment="1">
      <alignment horizontal="left" vertical="center" wrapText="1"/>
    </xf>
    <xf numFmtId="177" fontId="0" fillId="0" borderId="98" xfId="17" applyNumberFormat="1" applyFont="1" applyBorder="1" applyAlignment="1">
      <alignment horizontal="center" vertical="center"/>
    </xf>
    <xf numFmtId="38" fontId="0" fillId="0" borderId="68" xfId="17" applyFont="1" applyBorder="1" applyAlignment="1">
      <alignment horizontal="center" vertical="center"/>
    </xf>
    <xf numFmtId="177" fontId="0" fillId="0" borderId="26" xfId="17" applyNumberFormat="1" applyFont="1" applyBorder="1" applyAlignment="1">
      <alignment horizontal="center" vertical="center"/>
    </xf>
    <xf numFmtId="38" fontId="0" fillId="0" borderId="27" xfId="17" applyFont="1" applyBorder="1" applyAlignment="1">
      <alignment horizontal="center" vertical="center"/>
    </xf>
    <xf numFmtId="176" fontId="11" fillId="0" borderId="100" xfId="0" applyNumberFormat="1" applyFont="1" applyBorder="1" applyAlignment="1">
      <alignment horizontal="left" vertical="center" wrapText="1"/>
    </xf>
    <xf numFmtId="177" fontId="0" fillId="0" borderId="101" xfId="17" applyNumberFormat="1" applyFont="1" applyBorder="1" applyAlignment="1">
      <alignment horizontal="right" vertical="center"/>
    </xf>
    <xf numFmtId="177" fontId="0" fillId="0" borderId="102" xfId="17" applyNumberFormat="1" applyFont="1" applyBorder="1" applyAlignment="1">
      <alignment horizontal="right" vertical="center"/>
    </xf>
    <xf numFmtId="177" fontId="0" fillId="0" borderId="8" xfId="17" applyNumberFormat="1" applyFont="1" applyBorder="1" applyAlignment="1">
      <alignment horizontal="right" vertical="center"/>
    </xf>
    <xf numFmtId="177" fontId="0" fillId="0" borderId="83" xfId="17" applyNumberFormat="1" applyFont="1" applyBorder="1" applyAlignment="1">
      <alignment horizontal="center" vertical="center"/>
    </xf>
    <xf numFmtId="38" fontId="0" fillId="0" borderId="84" xfId="17" applyFont="1" applyBorder="1" applyAlignment="1">
      <alignment horizontal="center" vertical="center"/>
    </xf>
    <xf numFmtId="177" fontId="0" fillId="0" borderId="19" xfId="17" applyNumberFormat="1" applyFont="1" applyBorder="1" applyAlignment="1">
      <alignment horizontal="right" vertical="center"/>
    </xf>
    <xf numFmtId="177" fontId="0" fillId="0" borderId="6" xfId="17" applyNumberFormat="1" applyFont="1" applyBorder="1" applyAlignment="1">
      <alignment horizontal="right" vertical="center"/>
    </xf>
    <xf numFmtId="176" fontId="0" fillId="0" borderId="18" xfId="0" applyNumberFormat="1" applyFont="1" applyBorder="1" applyAlignment="1">
      <alignment horizontal="left" vertical="center" wrapText="1"/>
    </xf>
    <xf numFmtId="177" fontId="0" fillId="0" borderId="32" xfId="17" applyNumberFormat="1" applyFont="1" applyBorder="1" applyAlignment="1">
      <alignment horizontal="right" vertical="center"/>
    </xf>
    <xf numFmtId="177" fontId="0" fillId="0" borderId="5" xfId="17" applyNumberFormat="1" applyFont="1" applyBorder="1" applyAlignment="1">
      <alignment horizontal="right" vertical="center"/>
    </xf>
    <xf numFmtId="38" fontId="0" fillId="0" borderId="32" xfId="17" applyFont="1" applyBorder="1" applyAlignment="1">
      <alignment horizontal="center" vertical="center"/>
    </xf>
    <xf numFmtId="38" fontId="0" fillId="0" borderId="5" xfId="17" applyFont="1" applyBorder="1" applyAlignment="1">
      <alignment horizontal="center" vertical="center"/>
    </xf>
    <xf numFmtId="38" fontId="2" fillId="0" borderId="7" xfId="17" applyFont="1" applyBorder="1" applyAlignment="1">
      <alignment horizontal="center" vertical="center"/>
    </xf>
    <xf numFmtId="38" fontId="2" fillId="0" borderId="8" xfId="17" applyFont="1" applyBorder="1" applyAlignment="1">
      <alignment horizontal="center" vertical="center"/>
    </xf>
    <xf numFmtId="176" fontId="17" fillId="2" borderId="169" xfId="0" applyNumberFormat="1" applyFont="1" applyFill="1" applyBorder="1" applyAlignment="1">
      <alignment horizontal="center" vertical="center" wrapText="1"/>
    </xf>
    <xf numFmtId="176" fontId="17" fillId="2" borderId="170" xfId="0" applyNumberFormat="1" applyFont="1" applyFill="1" applyBorder="1" applyAlignment="1">
      <alignment horizontal="center" vertical="center" wrapText="1"/>
    </xf>
    <xf numFmtId="176" fontId="0" fillId="2" borderId="171" xfId="0" applyNumberFormat="1" applyFont="1" applyFill="1" applyBorder="1" applyAlignment="1">
      <alignment horizontal="center" vertical="center" wrapText="1"/>
    </xf>
    <xf numFmtId="177" fontId="2" fillId="0" borderId="153" xfId="0" applyNumberFormat="1" applyFont="1" applyBorder="1" applyAlignment="1">
      <alignment/>
    </xf>
    <xf numFmtId="177" fontId="2" fillId="0" borderId="154" xfId="0" applyNumberFormat="1" applyFont="1" applyBorder="1" applyAlignment="1">
      <alignment/>
    </xf>
    <xf numFmtId="177" fontId="2" fillId="0" borderId="0" xfId="0" applyNumberFormat="1" applyFont="1" applyBorder="1" applyAlignment="1">
      <alignment/>
    </xf>
    <xf numFmtId="177" fontId="2" fillId="0" borderId="0" xfId="0" applyNumberFormat="1" applyFont="1" applyBorder="1" applyAlignment="1">
      <alignment horizontal="right"/>
    </xf>
    <xf numFmtId="177" fontId="0" fillId="0" borderId="0" xfId="0" applyNumberFormat="1" applyFont="1" applyBorder="1" applyAlignment="1">
      <alignment horizontal="right"/>
    </xf>
    <xf numFmtId="176" fontId="8" fillId="2" borderId="172" xfId="0" applyNumberFormat="1" applyFont="1" applyFill="1" applyBorder="1" applyAlignment="1">
      <alignment horizontal="center" vertical="center" wrapText="1"/>
    </xf>
    <xf numFmtId="176" fontId="0" fillId="2" borderId="173" xfId="0" applyNumberFormat="1" applyFont="1" applyFill="1" applyBorder="1" applyAlignment="1">
      <alignment horizontal="center" vertical="center" wrapText="1"/>
    </xf>
    <xf numFmtId="176" fontId="0" fillId="2" borderId="171" xfId="0" applyNumberFormat="1" applyFont="1" applyFill="1" applyBorder="1" applyAlignment="1">
      <alignment horizontal="center" vertical="center" shrinkToFit="1"/>
    </xf>
    <xf numFmtId="0" fontId="0" fillId="0" borderId="122" xfId="0" applyFont="1" applyBorder="1" applyAlignment="1">
      <alignment/>
    </xf>
    <xf numFmtId="176" fontId="0" fillId="0" borderId="148" xfId="0" applyNumberFormat="1" applyFont="1" applyBorder="1" applyAlignment="1">
      <alignment vertical="center" wrapText="1"/>
    </xf>
    <xf numFmtId="177" fontId="0" fillId="0" borderId="0" xfId="0" applyNumberFormat="1" applyFont="1" applyBorder="1" applyAlignment="1">
      <alignment horizontal="right" vertical="center"/>
    </xf>
    <xf numFmtId="176" fontId="0" fillId="0" borderId="18" xfId="0" applyNumberFormat="1" applyFont="1" applyBorder="1" applyAlignment="1">
      <alignment vertical="center" wrapText="1"/>
    </xf>
    <xf numFmtId="0" fontId="0" fillId="0" borderId="122" xfId="0" applyFont="1" applyBorder="1" applyAlignment="1">
      <alignment horizontal="center"/>
    </xf>
    <xf numFmtId="176" fontId="0" fillId="0" borderId="38" xfId="0" applyNumberFormat="1" applyFont="1" applyBorder="1" applyAlignment="1">
      <alignment vertical="center" wrapText="1"/>
    </xf>
    <xf numFmtId="176" fontId="0" fillId="0" borderId="174" xfId="0" applyNumberFormat="1" applyFont="1" applyBorder="1" applyAlignment="1">
      <alignment vertical="center" wrapText="1"/>
    </xf>
    <xf numFmtId="177" fontId="0" fillId="0" borderId="54" xfId="0" applyNumberFormat="1" applyFont="1" applyBorder="1" applyAlignment="1">
      <alignment horizontal="right" vertical="center"/>
    </xf>
    <xf numFmtId="177" fontId="0" fillId="0" borderId="77" xfId="0" applyNumberFormat="1" applyFont="1" applyBorder="1" applyAlignment="1">
      <alignment horizontal="right" vertical="center"/>
    </xf>
    <xf numFmtId="176" fontId="0" fillId="0" borderId="21" xfId="0" applyNumberFormat="1" applyFont="1" applyBorder="1" applyAlignment="1">
      <alignment horizontal="left" vertical="center"/>
    </xf>
    <xf numFmtId="176" fontId="9" fillId="2" borderId="171" xfId="0" applyNumberFormat="1" applyFont="1" applyFill="1" applyBorder="1" applyAlignment="1">
      <alignment horizontal="center" vertical="center" wrapText="1"/>
    </xf>
    <xf numFmtId="176" fontId="9" fillId="2" borderId="175" xfId="0" applyNumberFormat="1" applyFont="1" applyFill="1" applyBorder="1" applyAlignment="1">
      <alignment horizontal="center" vertical="center" wrapText="1"/>
    </xf>
    <xf numFmtId="176" fontId="0" fillId="2" borderId="176" xfId="0" applyNumberFormat="1" applyFont="1" applyFill="1" applyBorder="1" applyAlignment="1">
      <alignment horizontal="center" vertical="center" wrapText="1"/>
    </xf>
    <xf numFmtId="176" fontId="0" fillId="0" borderId="37" xfId="0" applyNumberFormat="1" applyFont="1" applyBorder="1" applyAlignment="1">
      <alignment horizontal="right" vertical="center"/>
    </xf>
    <xf numFmtId="176" fontId="0" fillId="0" borderId="177" xfId="0" applyNumberFormat="1" applyFont="1" applyBorder="1" applyAlignment="1">
      <alignment horizontal="center" vertical="center"/>
    </xf>
    <xf numFmtId="177" fontId="0" fillId="0" borderId="24" xfId="0" applyNumberFormat="1" applyFont="1" applyBorder="1" applyAlignment="1">
      <alignment horizontal="right" vertical="center"/>
    </xf>
    <xf numFmtId="176" fontId="0" fillId="0" borderId="178" xfId="0" applyNumberFormat="1" applyFont="1" applyBorder="1" applyAlignment="1">
      <alignment horizontal="center" vertical="center"/>
    </xf>
    <xf numFmtId="0" fontId="0" fillId="0" borderId="108" xfId="0" applyFont="1" applyFill="1" applyBorder="1" applyAlignment="1">
      <alignment horizontal="center" vertical="center"/>
    </xf>
    <xf numFmtId="176" fontId="0" fillId="0" borderId="89" xfId="0" applyNumberFormat="1" applyFont="1" applyBorder="1" applyAlignment="1">
      <alignment horizontal="center" vertical="center"/>
    </xf>
    <xf numFmtId="176" fontId="0" fillId="0" borderId="179" xfId="0" applyNumberFormat="1" applyFont="1" applyBorder="1" applyAlignment="1">
      <alignment horizontal="center" vertical="center"/>
    </xf>
    <xf numFmtId="177" fontId="14" fillId="0" borderId="45" xfId="0" applyNumberFormat="1" applyFont="1" applyBorder="1" applyAlignment="1">
      <alignment horizontal="right" vertical="center" wrapText="1"/>
    </xf>
    <xf numFmtId="177" fontId="14" fillId="0" borderId="30" xfId="0" applyNumberFormat="1" applyFont="1" applyBorder="1" applyAlignment="1">
      <alignment horizontal="right" vertical="center" wrapText="1"/>
    </xf>
    <xf numFmtId="177" fontId="0" fillId="0" borderId="36" xfId="0" applyNumberFormat="1" applyFont="1" applyBorder="1" applyAlignment="1">
      <alignment horizontal="right" vertical="center" wrapText="1"/>
    </xf>
    <xf numFmtId="177" fontId="0" fillId="0" borderId="92" xfId="0" applyNumberFormat="1" applyFont="1" applyBorder="1" applyAlignment="1">
      <alignment horizontal="right" vertical="center" wrapText="1"/>
    </xf>
    <xf numFmtId="176" fontId="16" fillId="0" borderId="4" xfId="0" applyNumberFormat="1" applyFont="1" applyBorder="1" applyAlignment="1">
      <alignment vertical="center" wrapText="1"/>
    </xf>
    <xf numFmtId="176" fontId="16" fillId="0" borderId="5" xfId="0" applyNumberFormat="1" applyFont="1" applyBorder="1" applyAlignment="1">
      <alignment vertical="center" wrapText="1"/>
    </xf>
    <xf numFmtId="176" fontId="0" fillId="0" borderId="180" xfId="0" applyNumberFormat="1" applyFont="1" applyBorder="1" applyAlignment="1">
      <alignment horizontal="center" vertical="center"/>
    </xf>
    <xf numFmtId="177" fontId="14" fillId="0" borderId="181" xfId="0" applyNumberFormat="1" applyFont="1" applyBorder="1" applyAlignment="1">
      <alignment horizontal="right" vertical="center" wrapText="1"/>
    </xf>
    <xf numFmtId="177" fontId="14" fillId="0" borderId="98" xfId="0" applyNumberFormat="1" applyFont="1" applyBorder="1" applyAlignment="1">
      <alignment horizontal="right" vertical="center" wrapText="1"/>
    </xf>
    <xf numFmtId="177" fontId="0" fillId="0" borderId="182" xfId="0" applyNumberFormat="1" applyFont="1" applyBorder="1" applyAlignment="1">
      <alignment horizontal="right" vertical="center"/>
    </xf>
    <xf numFmtId="177" fontId="0" fillId="0" borderId="67" xfId="0" applyNumberFormat="1" applyFont="1" applyBorder="1" applyAlignment="1">
      <alignment horizontal="right" vertical="center"/>
    </xf>
    <xf numFmtId="177" fontId="0" fillId="0" borderId="67" xfId="0" applyNumberFormat="1" applyFont="1" applyBorder="1" applyAlignment="1">
      <alignment horizontal="center" vertical="center"/>
    </xf>
    <xf numFmtId="177" fontId="0" fillId="0" borderId="183" xfId="0" applyNumberFormat="1" applyFont="1" applyBorder="1" applyAlignment="1">
      <alignment horizontal="center" vertical="center"/>
    </xf>
    <xf numFmtId="176" fontId="16" fillId="0" borderId="122" xfId="0" applyNumberFormat="1" applyFont="1" applyBorder="1" applyAlignment="1">
      <alignment vertical="center" wrapText="1"/>
    </xf>
    <xf numFmtId="176" fontId="16" fillId="0" borderId="47" xfId="0" applyNumberFormat="1" applyFont="1" applyBorder="1" applyAlignment="1">
      <alignment vertical="center" wrapText="1"/>
    </xf>
    <xf numFmtId="176" fontId="9" fillId="0" borderId="37" xfId="0" applyNumberFormat="1" applyFont="1" applyBorder="1" applyAlignment="1">
      <alignment vertical="center" wrapText="1"/>
    </xf>
    <xf numFmtId="176" fontId="0" fillId="0" borderId="167" xfId="0" applyNumberFormat="1" applyFont="1" applyBorder="1" applyAlignment="1">
      <alignment horizontal="center" vertical="center"/>
    </xf>
    <xf numFmtId="177" fontId="0" fillId="0" borderId="45" xfId="0" applyNumberFormat="1" applyFont="1" applyBorder="1" applyAlignment="1">
      <alignment horizontal="right" vertical="center" wrapText="1"/>
    </xf>
    <xf numFmtId="177" fontId="0" fillId="0" borderId="30" xfId="0" applyNumberFormat="1" applyFont="1" applyBorder="1" applyAlignment="1">
      <alignment horizontal="right" vertical="center" wrapText="1"/>
    </xf>
    <xf numFmtId="177" fontId="0" fillId="0" borderId="181" xfId="0" applyNumberFormat="1" applyFont="1" applyBorder="1" applyAlignment="1">
      <alignment horizontal="right" vertical="center" wrapText="1"/>
    </xf>
    <xf numFmtId="177" fontId="0" fillId="0" borderId="98" xfId="0" applyNumberFormat="1" applyFont="1" applyBorder="1" applyAlignment="1">
      <alignment horizontal="right" vertical="center" wrapText="1"/>
    </xf>
    <xf numFmtId="177" fontId="0" fillId="0" borderId="184" xfId="0" applyNumberFormat="1" applyFont="1" applyBorder="1" applyAlignment="1">
      <alignment horizontal="right" vertical="center" wrapText="1"/>
    </xf>
    <xf numFmtId="177" fontId="0" fillId="0" borderId="185" xfId="0" applyNumberFormat="1" applyFont="1" applyBorder="1" applyAlignment="1">
      <alignment horizontal="right" vertical="center" wrapText="1"/>
    </xf>
    <xf numFmtId="177" fontId="0" fillId="0" borderId="98" xfId="0" applyNumberFormat="1" applyFont="1" applyBorder="1" applyAlignment="1">
      <alignment horizontal="center" vertical="center"/>
    </xf>
    <xf numFmtId="176" fontId="0" fillId="0" borderId="186" xfId="0" applyNumberFormat="1" applyFont="1" applyBorder="1" applyAlignment="1">
      <alignment horizontal="center" vertical="center"/>
    </xf>
    <xf numFmtId="176" fontId="9" fillId="0" borderId="122" xfId="0" applyNumberFormat="1" applyFont="1" applyBorder="1" applyAlignment="1">
      <alignment vertical="center" wrapText="1"/>
    </xf>
    <xf numFmtId="176" fontId="9" fillId="0" borderId="47" xfId="0" applyNumberFormat="1" applyFont="1" applyBorder="1" applyAlignment="1">
      <alignment vertical="center" wrapText="1"/>
    </xf>
    <xf numFmtId="177" fontId="0" fillId="0" borderId="51" xfId="0" applyNumberFormat="1" applyFont="1" applyBorder="1" applyAlignment="1">
      <alignment horizontal="right" vertical="center" wrapText="1"/>
    </xf>
    <xf numFmtId="177" fontId="0" fillId="0" borderId="52" xfId="0" applyNumberFormat="1" applyFont="1" applyBorder="1" applyAlignment="1">
      <alignment horizontal="right" vertical="center" wrapText="1"/>
    </xf>
    <xf numFmtId="177" fontId="0" fillId="0" borderId="53" xfId="0" applyNumberFormat="1" applyFont="1" applyBorder="1" applyAlignment="1">
      <alignment horizontal="right" vertical="center" wrapText="1"/>
    </xf>
    <xf numFmtId="177" fontId="0" fillId="0" borderId="95" xfId="0" applyNumberFormat="1" applyFont="1" applyBorder="1" applyAlignment="1">
      <alignment horizontal="right" vertical="center" wrapText="1"/>
    </xf>
    <xf numFmtId="177" fontId="0" fillId="0" borderId="52" xfId="0" applyNumberFormat="1" applyFont="1" applyBorder="1" applyAlignment="1">
      <alignment horizontal="center" vertical="center"/>
    </xf>
    <xf numFmtId="176" fontId="0" fillId="0" borderId="187" xfId="0" applyNumberFormat="1" applyFont="1" applyBorder="1" applyAlignment="1">
      <alignment horizontal="center" vertical="center"/>
    </xf>
    <xf numFmtId="179" fontId="0" fillId="0" borderId="37" xfId="0" applyNumberFormat="1" applyFont="1" applyBorder="1" applyAlignment="1">
      <alignment horizontal="right" vertical="center"/>
    </xf>
    <xf numFmtId="179" fontId="0" fillId="0" borderId="25" xfId="0" applyNumberFormat="1" applyFont="1" applyBorder="1" applyAlignment="1">
      <alignment horizontal="right" vertical="center"/>
    </xf>
    <xf numFmtId="176" fontId="0" fillId="0" borderId="21" xfId="0" applyNumberFormat="1" applyFont="1" applyBorder="1" applyAlignment="1">
      <alignment vertical="center" wrapText="1"/>
    </xf>
    <xf numFmtId="177" fontId="0" fillId="0" borderId="154" xfId="0" applyNumberFormat="1" applyFont="1" applyBorder="1" applyAlignment="1">
      <alignment horizontal="right" vertical="center"/>
    </xf>
    <xf numFmtId="179" fontId="0" fillId="0" borderId="58" xfId="0" applyNumberFormat="1" applyFont="1" applyBorder="1" applyAlignment="1">
      <alignment horizontal="right" vertical="center"/>
    </xf>
    <xf numFmtId="176" fontId="0" fillId="0" borderId="188" xfId="0" applyNumberFormat="1" applyFont="1" applyBorder="1" applyAlignment="1">
      <alignment horizontal="center" vertical="center"/>
    </xf>
    <xf numFmtId="176" fontId="0" fillId="2" borderId="170" xfId="0" applyNumberFormat="1" applyFont="1" applyFill="1" applyBorder="1" applyAlignment="1">
      <alignment horizontal="center" vertical="center" wrapText="1"/>
    </xf>
    <xf numFmtId="176" fontId="0" fillId="0" borderId="28" xfId="0" applyNumberFormat="1" applyFont="1" applyBorder="1" applyAlignment="1">
      <alignment vertical="center" wrapText="1"/>
    </xf>
    <xf numFmtId="177" fontId="0" fillId="0" borderId="32" xfId="0" applyNumberFormat="1" applyFont="1" applyBorder="1" applyAlignment="1">
      <alignment horizontal="right" vertical="center"/>
    </xf>
    <xf numFmtId="177" fontId="0" fillId="0" borderId="5" xfId="0" applyNumberFormat="1" applyFont="1" applyBorder="1" applyAlignment="1">
      <alignment horizontal="right" vertical="center"/>
    </xf>
    <xf numFmtId="177" fontId="0" fillId="0" borderId="189" xfId="0" applyNumberFormat="1" applyFont="1" applyBorder="1" applyAlignment="1">
      <alignment horizontal="right" vertical="center"/>
    </xf>
    <xf numFmtId="176" fontId="0" fillId="0" borderId="33" xfId="0" applyNumberFormat="1" applyFont="1" applyBorder="1" applyAlignment="1">
      <alignment vertical="center" wrapText="1"/>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212" fontId="2" fillId="0" borderId="9" xfId="0" applyNumberFormat="1" applyFont="1" applyBorder="1" applyAlignment="1">
      <alignment horizontal="center"/>
    </xf>
    <xf numFmtId="212" fontId="2" fillId="0" borderId="10" xfId="0" applyNumberFormat="1" applyFont="1" applyBorder="1" applyAlignment="1">
      <alignment horizontal="center"/>
    </xf>
    <xf numFmtId="176" fontId="0" fillId="0" borderId="40"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58" xfId="0" applyNumberFormat="1" applyFont="1" applyBorder="1" applyAlignment="1">
      <alignment horizontal="center" vertical="center"/>
    </xf>
    <xf numFmtId="184" fontId="9" fillId="0" borderId="36" xfId="0" applyNumberFormat="1" applyFont="1" applyBorder="1" applyAlignment="1">
      <alignment horizontal="center" vertical="center" wrapText="1"/>
    </xf>
    <xf numFmtId="176" fontId="0" fillId="0" borderId="0" xfId="0" applyNumberFormat="1" applyFont="1" applyFill="1" applyBorder="1" applyAlignment="1">
      <alignment horizontal="center" vertical="center"/>
    </xf>
    <xf numFmtId="176" fontId="0" fillId="0" borderId="90" xfId="0" applyNumberFormat="1" applyFont="1" applyBorder="1" applyAlignment="1">
      <alignment horizontal="center" vertical="center"/>
    </xf>
    <xf numFmtId="176" fontId="0" fillId="0" borderId="81" xfId="0" applyNumberFormat="1" applyFont="1" applyBorder="1" applyAlignment="1">
      <alignment horizontal="center" vertical="center" shrinkToFit="1"/>
    </xf>
    <xf numFmtId="177" fontId="0" fillId="0" borderId="39" xfId="0" applyNumberFormat="1" applyFont="1" applyBorder="1" applyAlignment="1">
      <alignment horizontal="center" vertical="center"/>
    </xf>
    <xf numFmtId="177" fontId="0" fillId="0" borderId="103" xfId="0" applyNumberFormat="1" applyFont="1" applyBorder="1" applyAlignment="1">
      <alignment horizontal="center" vertical="center"/>
    </xf>
    <xf numFmtId="176" fontId="0" fillId="0" borderId="37"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9" fillId="0" borderId="18" xfId="0" applyNumberFormat="1" applyFont="1" applyBorder="1" applyAlignment="1">
      <alignment vertical="center"/>
    </xf>
    <xf numFmtId="0" fontId="9" fillId="0" borderId="20" xfId="0" applyNumberFormat="1" applyFont="1" applyBorder="1" applyAlignment="1">
      <alignment vertical="center" wrapText="1"/>
    </xf>
    <xf numFmtId="176" fontId="9" fillId="0" borderId="21" xfId="0" applyNumberFormat="1" applyFont="1" applyBorder="1" applyAlignment="1">
      <alignment vertical="center"/>
    </xf>
    <xf numFmtId="176" fontId="9" fillId="0" borderId="18" xfId="0" applyNumberFormat="1" applyFont="1" applyBorder="1" applyAlignment="1">
      <alignment vertical="center"/>
    </xf>
    <xf numFmtId="177" fontId="9" fillId="0" borderId="190" xfId="0" applyNumberFormat="1" applyFont="1" applyBorder="1" applyAlignment="1">
      <alignment horizontal="center" vertical="center"/>
    </xf>
    <xf numFmtId="177" fontId="9" fillId="0" borderId="19" xfId="0" applyNumberFormat="1" applyFont="1" applyBorder="1" applyAlignment="1">
      <alignment horizontal="center" vertical="center"/>
    </xf>
    <xf numFmtId="177" fontId="9" fillId="0" borderId="6" xfId="0" applyNumberFormat="1" applyFont="1" applyBorder="1" applyAlignment="1">
      <alignment horizontal="center" vertical="center"/>
    </xf>
    <xf numFmtId="177" fontId="9" fillId="0" borderId="37" xfId="0" applyNumberFormat="1" applyFont="1" applyBorder="1" applyAlignment="1">
      <alignment horizontal="center" vertical="center"/>
    </xf>
    <xf numFmtId="177" fontId="9" fillId="0" borderId="44" xfId="0" applyNumberFormat="1" applyFont="1" applyBorder="1" applyAlignment="1">
      <alignment horizontal="center" vertical="center"/>
    </xf>
    <xf numFmtId="176" fontId="9" fillId="0" borderId="88" xfId="0" applyNumberFormat="1" applyFont="1" applyBorder="1" applyAlignment="1">
      <alignment vertical="center"/>
    </xf>
    <xf numFmtId="176" fontId="9" fillId="0" borderId="18" xfId="0" applyNumberFormat="1" applyFont="1" applyBorder="1" applyAlignment="1">
      <alignment vertical="center" wrapText="1"/>
    </xf>
    <xf numFmtId="177" fontId="9" fillId="0" borderId="158" xfId="0" applyNumberFormat="1" applyFont="1" applyBorder="1" applyAlignment="1">
      <alignment horizontal="center" vertical="center"/>
    </xf>
    <xf numFmtId="177" fontId="9" fillId="0" borderId="25" xfId="0" applyNumberFormat="1" applyFont="1" applyBorder="1" applyAlignment="1">
      <alignment horizontal="center" vertical="center"/>
    </xf>
    <xf numFmtId="177" fontId="9" fillId="0" borderId="13" xfId="0" applyNumberFormat="1" applyFont="1" applyBorder="1" applyAlignment="1">
      <alignment horizontal="center" vertical="center" wrapText="1"/>
    </xf>
    <xf numFmtId="177" fontId="9" fillId="0" borderId="26" xfId="0" applyNumberFormat="1" applyFont="1" applyBorder="1" applyAlignment="1">
      <alignment horizontal="center" vertical="center"/>
    </xf>
    <xf numFmtId="176" fontId="9" fillId="0" borderId="112" xfId="0" applyNumberFormat="1" applyFont="1" applyBorder="1" applyAlignment="1">
      <alignment vertical="center"/>
    </xf>
    <xf numFmtId="177" fontId="9" fillId="0" borderId="4" xfId="0" applyNumberFormat="1" applyFont="1" applyBorder="1" applyAlignment="1">
      <alignment horizontal="center" vertical="center" wrapText="1"/>
    </xf>
    <xf numFmtId="177" fontId="9" fillId="0" borderId="5" xfId="0" applyNumberFormat="1" applyFont="1" applyBorder="1" applyAlignment="1">
      <alignment horizontal="center" vertical="center" wrapText="1"/>
    </xf>
    <xf numFmtId="177" fontId="9" fillId="0" borderId="0" xfId="0" applyNumberFormat="1" applyFont="1" applyBorder="1" applyAlignment="1">
      <alignment horizontal="center" vertical="center" wrapText="1"/>
    </xf>
    <xf numFmtId="177" fontId="9" fillId="0" borderId="6" xfId="0" applyNumberFormat="1" applyFont="1" applyBorder="1" applyAlignment="1">
      <alignment horizontal="center" vertical="center" wrapText="1"/>
    </xf>
    <xf numFmtId="177" fontId="9" fillId="0" borderId="5" xfId="0" applyNumberFormat="1" applyFont="1" applyBorder="1" applyAlignment="1">
      <alignment horizontal="center" vertical="center"/>
    </xf>
    <xf numFmtId="177" fontId="9" fillId="0" borderId="0" xfId="0" applyNumberFormat="1" applyFont="1" applyFill="1" applyBorder="1" applyAlignment="1">
      <alignment horizontal="center" vertical="center"/>
    </xf>
    <xf numFmtId="177" fontId="9" fillId="0" borderId="108" xfId="0" applyNumberFormat="1" applyFont="1" applyFill="1" applyBorder="1" applyAlignment="1">
      <alignment horizontal="center" vertical="center"/>
    </xf>
    <xf numFmtId="177" fontId="9" fillId="0" borderId="89" xfId="0" applyNumberFormat="1" applyFont="1" applyBorder="1" applyAlignment="1">
      <alignment horizontal="center" vertical="center"/>
    </xf>
    <xf numFmtId="177" fontId="9" fillId="0" borderId="90" xfId="0" applyNumberFormat="1" applyFont="1" applyBorder="1" applyAlignment="1">
      <alignment horizontal="center" vertical="center"/>
    </xf>
    <xf numFmtId="177" fontId="9" fillId="0" borderId="45" xfId="0" applyNumberFormat="1" applyFont="1" applyBorder="1" applyAlignment="1">
      <alignment horizontal="center" vertical="center" wrapText="1"/>
    </xf>
    <xf numFmtId="177" fontId="9" fillId="0" borderId="30" xfId="0" applyNumberFormat="1" applyFont="1" applyBorder="1" applyAlignment="1">
      <alignment horizontal="center" vertical="center" wrapText="1"/>
    </xf>
    <xf numFmtId="177" fontId="9" fillId="0" borderId="36" xfId="0" applyNumberFormat="1" applyFont="1" applyBorder="1" applyAlignment="1">
      <alignment horizontal="center" vertical="center" wrapText="1"/>
    </xf>
    <xf numFmtId="177" fontId="9" fillId="0" borderId="92" xfId="0" applyNumberFormat="1" applyFont="1" applyBorder="1" applyAlignment="1">
      <alignment horizontal="center" vertical="center" wrapText="1"/>
    </xf>
    <xf numFmtId="177" fontId="9" fillId="0" borderId="0" xfId="0" applyNumberFormat="1" applyFont="1" applyBorder="1" applyAlignment="1">
      <alignment horizontal="center" vertical="center"/>
    </xf>
    <xf numFmtId="177" fontId="9" fillId="0" borderId="191" xfId="0" applyNumberFormat="1" applyFont="1" applyBorder="1" applyAlignment="1">
      <alignment horizontal="center" vertical="center" wrapText="1"/>
    </xf>
    <xf numFmtId="177" fontId="9" fillId="0" borderId="48" xfId="0" applyNumberFormat="1" applyFont="1" applyBorder="1" applyAlignment="1">
      <alignment horizontal="center" vertical="center" wrapText="1"/>
    </xf>
    <xf numFmtId="177" fontId="9" fillId="0" borderId="192" xfId="0" applyNumberFormat="1" applyFont="1" applyBorder="1" applyAlignment="1">
      <alignment horizontal="center" vertical="center" wrapText="1"/>
    </xf>
    <xf numFmtId="177" fontId="9" fillId="0" borderId="193" xfId="0" applyNumberFormat="1" applyFont="1" applyBorder="1" applyAlignment="1">
      <alignment horizontal="center" vertical="center" wrapText="1"/>
    </xf>
    <xf numFmtId="177" fontId="9" fillId="0" borderId="1" xfId="0" applyNumberFormat="1" applyFont="1" applyBorder="1" applyAlignment="1">
      <alignment horizontal="center" vertical="center"/>
    </xf>
    <xf numFmtId="177" fontId="9" fillId="0" borderId="58" xfId="0" applyNumberFormat="1" applyFont="1" applyBorder="1" applyAlignment="1">
      <alignment horizontal="center" vertical="center"/>
    </xf>
    <xf numFmtId="177" fontId="9" fillId="0" borderId="48"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196" fontId="0" fillId="0" borderId="37" xfId="0" applyNumberFormat="1" applyFont="1" applyBorder="1" applyAlignment="1">
      <alignment horizontal="center" vertical="center"/>
    </xf>
    <xf numFmtId="0" fontId="9" fillId="0" borderId="23"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91" fontId="2" fillId="0" borderId="0" xfId="0" applyNumberFormat="1" applyFont="1" applyAlignment="1">
      <alignment/>
    </xf>
    <xf numFmtId="196" fontId="0" fillId="0" borderId="25" xfId="0" applyNumberFormat="1" applyFont="1" applyBorder="1" applyAlignment="1">
      <alignment horizontal="center" vertical="center"/>
    </xf>
    <xf numFmtId="0" fontId="9" fillId="0" borderId="27" xfId="0" applyNumberFormat="1" applyFont="1" applyBorder="1" applyAlignment="1">
      <alignment horizontal="center" vertical="center" wrapText="1"/>
    </xf>
    <xf numFmtId="0" fontId="22" fillId="0" borderId="27" xfId="0" applyNumberFormat="1" applyFont="1" applyBorder="1" applyAlignment="1">
      <alignment vertical="center" wrapText="1"/>
    </xf>
    <xf numFmtId="0" fontId="1" fillId="0" borderId="0" xfId="0" applyNumberFormat="1" applyFont="1" applyBorder="1" applyAlignment="1">
      <alignment vertical="center" wrapText="1"/>
    </xf>
    <xf numFmtId="176" fontId="9" fillId="0" borderId="38" xfId="0" applyNumberFormat="1" applyFont="1" applyBorder="1" applyAlignment="1">
      <alignment vertical="center" wrapText="1"/>
    </xf>
    <xf numFmtId="176" fontId="9" fillId="0" borderId="21" xfId="0" applyNumberFormat="1" applyFont="1" applyBorder="1" applyAlignment="1">
      <alignment vertical="center" wrapText="1"/>
    </xf>
    <xf numFmtId="176" fontId="0" fillId="0" borderId="48" xfId="0" applyNumberFormat="1" applyFont="1" applyBorder="1" applyAlignment="1">
      <alignment horizontal="center" vertical="center"/>
    </xf>
    <xf numFmtId="196" fontId="0" fillId="0" borderId="58" xfId="0" applyNumberFormat="1" applyFont="1" applyBorder="1" applyAlignment="1">
      <alignment horizontal="center" vertical="center"/>
    </xf>
    <xf numFmtId="0" fontId="9" fillId="0" borderId="35" xfId="0" applyNumberFormat="1" applyFont="1" applyBorder="1" applyAlignment="1">
      <alignment horizontal="center" vertical="center" wrapText="1"/>
    </xf>
    <xf numFmtId="177" fontId="0" fillId="0" borderId="32" xfId="0" applyNumberFormat="1" applyFont="1" applyBorder="1" applyAlignment="1">
      <alignment horizontal="center" vertical="center"/>
    </xf>
    <xf numFmtId="0" fontId="0" fillId="0" borderId="194" xfId="0" applyFont="1" applyBorder="1" applyAlignment="1">
      <alignment horizontal="center" vertical="center"/>
    </xf>
    <xf numFmtId="176" fontId="9" fillId="0" borderId="100" xfId="0" applyNumberFormat="1" applyFont="1" applyBorder="1" applyAlignment="1">
      <alignment vertical="center" wrapText="1"/>
    </xf>
    <xf numFmtId="177" fontId="0" fillId="0" borderId="7" xfId="0" applyNumberFormat="1" applyFont="1" applyBorder="1" applyAlignment="1">
      <alignment horizontal="center" vertical="center"/>
    </xf>
    <xf numFmtId="0" fontId="0" fillId="0" borderId="195" xfId="0" applyFont="1" applyBorder="1" applyAlignment="1">
      <alignment horizontal="center" vertical="center"/>
    </xf>
    <xf numFmtId="0" fontId="23" fillId="0" borderId="0" xfId="0" applyFont="1" applyAlignment="1">
      <alignment/>
    </xf>
    <xf numFmtId="0" fontId="23" fillId="0" borderId="1" xfId="0" applyFont="1" applyBorder="1" applyAlignment="1">
      <alignment/>
    </xf>
    <xf numFmtId="0" fontId="25" fillId="0" borderId="2" xfId="0" applyFont="1" applyBorder="1" applyAlignment="1">
      <alignment/>
    </xf>
    <xf numFmtId="0" fontId="23" fillId="0" borderId="2" xfId="0" applyFont="1" applyBorder="1" applyAlignment="1">
      <alignment/>
    </xf>
    <xf numFmtId="176" fontId="23" fillId="3" borderId="14" xfId="0" applyNumberFormat="1" applyFont="1" applyFill="1" applyBorder="1" applyAlignment="1">
      <alignment horizontal="center" vertical="center" wrapText="1"/>
    </xf>
    <xf numFmtId="176" fontId="23" fillId="3" borderId="15" xfId="0" applyNumberFormat="1" applyFont="1" applyFill="1" applyBorder="1" applyAlignment="1">
      <alignment horizontal="center" vertical="center" wrapText="1"/>
    </xf>
    <xf numFmtId="176" fontId="23" fillId="3" borderId="11" xfId="0" applyNumberFormat="1" applyFont="1" applyFill="1" applyBorder="1" applyAlignment="1">
      <alignment horizontal="center" vertical="center" wrapText="1"/>
    </xf>
    <xf numFmtId="38" fontId="23" fillId="0" borderId="9" xfId="17" applyFont="1" applyBorder="1" applyAlignment="1">
      <alignment/>
    </xf>
    <xf numFmtId="38" fontId="23" fillId="0" borderId="10" xfId="17" applyFont="1" applyBorder="1" applyAlignment="1">
      <alignment/>
    </xf>
    <xf numFmtId="0" fontId="23" fillId="0" borderId="0" xfId="0" applyFont="1" applyBorder="1" applyAlignment="1">
      <alignment/>
    </xf>
    <xf numFmtId="0" fontId="23" fillId="0" borderId="0" xfId="0" applyFont="1" applyBorder="1" applyAlignment="1">
      <alignment/>
    </xf>
    <xf numFmtId="0" fontId="26" fillId="0" borderId="0" xfId="0" applyFont="1" applyAlignment="1">
      <alignment/>
    </xf>
    <xf numFmtId="0" fontId="27" fillId="0" borderId="0" xfId="0" applyFont="1" applyAlignment="1">
      <alignment/>
    </xf>
    <xf numFmtId="0" fontId="23" fillId="0" borderId="0" xfId="0" applyFont="1" applyAlignment="1">
      <alignment wrapText="1"/>
    </xf>
    <xf numFmtId="176" fontId="28" fillId="3" borderId="3" xfId="0" applyNumberFormat="1" applyFont="1" applyFill="1" applyBorder="1" applyAlignment="1">
      <alignment horizontal="center" vertical="center" wrapText="1"/>
    </xf>
    <xf numFmtId="176" fontId="23" fillId="3" borderId="16" xfId="0" applyNumberFormat="1" applyFont="1" applyFill="1" applyBorder="1" applyAlignment="1">
      <alignment horizontal="center" vertical="center" wrapText="1"/>
    </xf>
    <xf numFmtId="0" fontId="23" fillId="0" borderId="17" xfId="0" applyFont="1" applyBorder="1" applyAlignment="1">
      <alignment/>
    </xf>
    <xf numFmtId="176" fontId="29" fillId="0" borderId="18" xfId="0" applyNumberFormat="1" applyFont="1" applyBorder="1" applyAlignment="1">
      <alignment horizontal="left" vertical="center"/>
    </xf>
    <xf numFmtId="176" fontId="23" fillId="0" borderId="19" xfId="0" applyNumberFormat="1" applyFont="1" applyBorder="1" applyAlignment="1">
      <alignment horizontal="right" vertical="center"/>
    </xf>
    <xf numFmtId="176" fontId="23" fillId="0" borderId="6" xfId="0" applyNumberFormat="1" applyFont="1" applyBorder="1" applyAlignment="1">
      <alignment horizontal="right" vertical="center"/>
    </xf>
    <xf numFmtId="176" fontId="29" fillId="0" borderId="18" xfId="0" applyNumberFormat="1" applyFont="1" applyBorder="1" applyAlignment="1">
      <alignment horizontal="left" vertical="center" wrapText="1"/>
    </xf>
    <xf numFmtId="0" fontId="23" fillId="0" borderId="17" xfId="0" applyFont="1" applyBorder="1" applyAlignment="1">
      <alignment horizontal="center"/>
    </xf>
    <xf numFmtId="0" fontId="23" fillId="0" borderId="194" xfId="0" applyFont="1" applyFill="1" applyBorder="1" applyAlignment="1">
      <alignment horizontal="right" vertical="center"/>
    </xf>
    <xf numFmtId="0" fontId="23" fillId="0" borderId="125" xfId="0" applyFont="1" applyFill="1" applyBorder="1" applyAlignment="1">
      <alignment horizontal="right" vertical="center"/>
    </xf>
    <xf numFmtId="176" fontId="29" fillId="0" borderId="20" xfId="0" applyNumberFormat="1" applyFont="1" applyBorder="1" applyAlignment="1">
      <alignment horizontal="left" vertical="center" wrapText="1"/>
    </xf>
    <xf numFmtId="176" fontId="23" fillId="0" borderId="40" xfId="0" applyNumberFormat="1" applyFont="1" applyBorder="1" applyAlignment="1">
      <alignment horizontal="right" vertical="center"/>
    </xf>
    <xf numFmtId="176" fontId="23" fillId="0" borderId="41" xfId="0" applyNumberFormat="1" applyFont="1" applyBorder="1" applyAlignment="1">
      <alignment horizontal="right" vertical="center"/>
    </xf>
    <xf numFmtId="176" fontId="23" fillId="0" borderId="21" xfId="0" applyNumberFormat="1" applyFont="1" applyBorder="1" applyAlignment="1">
      <alignment horizontal="center" vertical="center"/>
    </xf>
    <xf numFmtId="176" fontId="23" fillId="0" borderId="1" xfId="0" applyNumberFormat="1" applyFont="1" applyBorder="1" applyAlignment="1">
      <alignment horizontal="right" vertical="center"/>
    </xf>
    <xf numFmtId="176" fontId="23" fillId="0" borderId="196" xfId="0" applyNumberFormat="1" applyFont="1" applyBorder="1" applyAlignment="1">
      <alignment horizontal="right" vertical="center"/>
    </xf>
    <xf numFmtId="176" fontId="23" fillId="0" borderId="64" xfId="0" applyNumberFormat="1" applyFont="1" applyBorder="1" applyAlignment="1">
      <alignment horizontal="right" vertical="center"/>
    </xf>
    <xf numFmtId="176" fontId="23" fillId="0" borderId="197" xfId="0" applyNumberFormat="1" applyFont="1" applyBorder="1" applyAlignment="1">
      <alignment horizontal="right" vertical="center"/>
    </xf>
    <xf numFmtId="0" fontId="23" fillId="0" borderId="0" xfId="0" applyFont="1" applyAlignment="1">
      <alignment horizontal="right"/>
    </xf>
    <xf numFmtId="176" fontId="28" fillId="3" borderId="115" xfId="0" applyNumberFormat="1" applyFont="1" applyFill="1" applyBorder="1" applyAlignment="1">
      <alignment horizontal="center" vertical="center" wrapText="1"/>
    </xf>
    <xf numFmtId="176" fontId="23" fillId="3" borderId="116" xfId="0" applyNumberFormat="1" applyFont="1" applyFill="1" applyBorder="1" applyAlignment="1">
      <alignment horizontal="center" vertical="center" wrapText="1"/>
    </xf>
    <xf numFmtId="176" fontId="23" fillId="3" borderId="117" xfId="0" applyNumberFormat="1" applyFont="1" applyFill="1" applyBorder="1" applyAlignment="1">
      <alignment horizontal="center" vertical="center" wrapText="1"/>
    </xf>
    <xf numFmtId="176" fontId="30" fillId="3" borderId="117" xfId="0" applyNumberFormat="1" applyFont="1" applyFill="1" applyBorder="1" applyAlignment="1">
      <alignment horizontal="center" vertical="center" wrapText="1"/>
    </xf>
    <xf numFmtId="176" fontId="30" fillId="3" borderId="118" xfId="0" applyNumberFormat="1" applyFont="1" applyFill="1" applyBorder="1" applyAlignment="1">
      <alignment horizontal="center" vertical="center" wrapText="1"/>
    </xf>
    <xf numFmtId="176" fontId="23" fillId="3" borderId="119" xfId="0" applyNumberFormat="1" applyFont="1" applyFill="1" applyBorder="1" applyAlignment="1">
      <alignment horizontal="center" vertical="center" wrapText="1"/>
    </xf>
    <xf numFmtId="176" fontId="29" fillId="0" borderId="198" xfId="0" applyNumberFormat="1" applyFont="1" applyBorder="1" applyAlignment="1">
      <alignment horizontal="left" vertical="center"/>
    </xf>
    <xf numFmtId="176" fontId="31" fillId="0" borderId="19" xfId="0" applyNumberFormat="1" applyFont="1" applyBorder="1" applyAlignment="1">
      <alignment horizontal="right" vertical="center"/>
    </xf>
    <xf numFmtId="176" fontId="31" fillId="0" borderId="6" xfId="0" applyNumberFormat="1" applyFont="1" applyBorder="1" applyAlignment="1">
      <alignment horizontal="right" vertical="center"/>
    </xf>
    <xf numFmtId="176" fontId="31" fillId="0" borderId="37" xfId="0" applyNumberFormat="1" applyFont="1" applyBorder="1" applyAlignment="1">
      <alignment horizontal="right" vertical="center"/>
    </xf>
    <xf numFmtId="176" fontId="31" fillId="0" borderId="44" xfId="0" applyNumberFormat="1" applyFont="1" applyBorder="1" applyAlignment="1">
      <alignment horizontal="right" vertical="center"/>
    </xf>
    <xf numFmtId="176" fontId="31" fillId="0" borderId="199" xfId="0" applyNumberFormat="1" applyFont="1" applyBorder="1" applyAlignment="1">
      <alignment horizontal="left" vertical="center"/>
    </xf>
    <xf numFmtId="176" fontId="31" fillId="0" borderId="4" xfId="0" applyNumberFormat="1" applyFont="1" applyBorder="1" applyAlignment="1">
      <alignment vertical="center" wrapText="1"/>
    </xf>
    <xf numFmtId="176" fontId="31" fillId="0" borderId="5" xfId="0" applyNumberFormat="1" applyFont="1" applyBorder="1" applyAlignment="1">
      <alignment vertical="center" wrapText="1"/>
    </xf>
    <xf numFmtId="176" fontId="31" fillId="0" borderId="6" xfId="0" applyNumberFormat="1" applyFont="1" applyBorder="1" applyAlignment="1">
      <alignment vertical="center" wrapText="1"/>
    </xf>
    <xf numFmtId="176" fontId="31" fillId="0" borderId="5" xfId="0" applyNumberFormat="1" applyFont="1" applyBorder="1" applyAlignment="1">
      <alignment horizontal="center" vertical="center"/>
    </xf>
    <xf numFmtId="176" fontId="31" fillId="0" borderId="6" xfId="0" applyNumberFormat="1" applyFont="1" applyBorder="1" applyAlignment="1">
      <alignment horizontal="center" vertical="center"/>
    </xf>
    <xf numFmtId="203" fontId="31" fillId="0" borderId="194" xfId="0" applyNumberFormat="1" applyFont="1" applyFill="1" applyBorder="1" applyAlignment="1">
      <alignment horizontal="center" vertical="center"/>
    </xf>
    <xf numFmtId="0" fontId="23" fillId="0" borderId="200" xfId="0" applyFont="1" applyBorder="1" applyAlignment="1">
      <alignment vertical="center"/>
    </xf>
    <xf numFmtId="176" fontId="31" fillId="0" borderId="180" xfId="0" applyNumberFormat="1" applyFont="1" applyBorder="1" applyAlignment="1">
      <alignment horizontal="center" vertical="center"/>
    </xf>
    <xf numFmtId="176" fontId="31" fillId="0" borderId="89" xfId="0" applyNumberFormat="1" applyFont="1" applyBorder="1" applyAlignment="1">
      <alignment horizontal="center" vertical="center"/>
    </xf>
    <xf numFmtId="38" fontId="23" fillId="0" borderId="0" xfId="17" applyFont="1" applyAlignment="1">
      <alignment horizontal="right"/>
    </xf>
    <xf numFmtId="3" fontId="31" fillId="0" borderId="45" xfId="17" applyNumberFormat="1" applyFont="1" applyBorder="1" applyAlignment="1">
      <alignment horizontal="right" vertical="center" wrapText="1"/>
    </xf>
    <xf numFmtId="3" fontId="31" fillId="0" borderId="30" xfId="17" applyNumberFormat="1" applyFont="1" applyBorder="1" applyAlignment="1">
      <alignment horizontal="right" vertical="center" wrapText="1"/>
    </xf>
    <xf numFmtId="3" fontId="31" fillId="0" borderId="92" xfId="17" applyNumberFormat="1" applyFont="1" applyBorder="1" applyAlignment="1">
      <alignment horizontal="right" vertical="center" wrapText="1"/>
    </xf>
    <xf numFmtId="38" fontId="31" fillId="0" borderId="0" xfId="17" applyFont="1" applyBorder="1" applyAlignment="1">
      <alignment horizontal="right" vertical="center"/>
    </xf>
    <xf numFmtId="38" fontId="31" fillId="0" borderId="37" xfId="17" applyFont="1" applyBorder="1" applyAlignment="1">
      <alignment horizontal="right" vertical="center"/>
    </xf>
    <xf numFmtId="0" fontId="23" fillId="0" borderId="30" xfId="0" applyFont="1" applyBorder="1" applyAlignment="1">
      <alignment vertical="center"/>
    </xf>
    <xf numFmtId="0" fontId="23" fillId="0" borderId="92" xfId="0" applyFont="1" applyBorder="1" applyAlignment="1">
      <alignment horizontal="right" vertical="center"/>
    </xf>
    <xf numFmtId="0" fontId="23" fillId="0" borderId="184" xfId="0" applyFont="1" applyBorder="1" applyAlignment="1">
      <alignment horizontal="right" vertical="center"/>
    </xf>
    <xf numFmtId="0" fontId="23" fillId="0" borderId="183" xfId="0" applyFont="1" applyBorder="1" applyAlignment="1">
      <alignment horizontal="right" vertical="center"/>
    </xf>
    <xf numFmtId="0" fontId="23" fillId="0" borderId="200" xfId="0" applyFont="1" applyBorder="1" applyAlignment="1">
      <alignment horizontal="right" vertical="center"/>
    </xf>
    <xf numFmtId="176" fontId="31" fillId="0" borderId="180" xfId="0" applyNumberFormat="1" applyFont="1" applyBorder="1" applyAlignment="1">
      <alignment horizontal="right" vertical="center"/>
    </xf>
    <xf numFmtId="176" fontId="31" fillId="0" borderId="89" xfId="0" applyNumberFormat="1" applyFont="1" applyBorder="1" applyAlignment="1">
      <alignment horizontal="right" vertical="center"/>
    </xf>
    <xf numFmtId="3" fontId="31" fillId="0" borderId="36" xfId="17" applyNumberFormat="1" applyFont="1" applyBorder="1" applyAlignment="1">
      <alignment horizontal="right" vertical="center" wrapText="1"/>
    </xf>
    <xf numFmtId="38" fontId="31" fillId="0" borderId="45" xfId="17" applyFont="1" applyBorder="1" applyAlignment="1">
      <alignment horizontal="right" vertical="center" wrapText="1"/>
    </xf>
    <xf numFmtId="38" fontId="31" fillId="0" borderId="30" xfId="17" applyFont="1" applyBorder="1" applyAlignment="1">
      <alignment horizontal="right" vertical="center" wrapText="1"/>
    </xf>
    <xf numFmtId="38" fontId="31" fillId="0" borderId="36" xfId="17" applyFont="1" applyBorder="1" applyAlignment="1">
      <alignment horizontal="right" vertical="center" wrapText="1"/>
    </xf>
    <xf numFmtId="38" fontId="31" fillId="0" borderId="92" xfId="17" applyFont="1" applyBorder="1" applyAlignment="1">
      <alignment horizontal="right" vertical="center" wrapText="1"/>
    </xf>
    <xf numFmtId="38" fontId="31" fillId="0" borderId="51" xfId="17" applyFont="1" applyBorder="1" applyAlignment="1">
      <alignment horizontal="right" vertical="center" wrapText="1"/>
    </xf>
    <xf numFmtId="38" fontId="31" fillId="0" borderId="52" xfId="17" applyFont="1" applyBorder="1" applyAlignment="1">
      <alignment horizontal="right" vertical="center" wrapText="1"/>
    </xf>
    <xf numFmtId="38" fontId="31" fillId="0" borderId="53" xfId="17" applyFont="1" applyBorder="1" applyAlignment="1">
      <alignment horizontal="right" vertical="center" wrapText="1"/>
    </xf>
    <xf numFmtId="38" fontId="31" fillId="0" borderId="95" xfId="17" applyFont="1" applyBorder="1" applyAlignment="1">
      <alignment horizontal="right" vertical="center" wrapText="1"/>
    </xf>
    <xf numFmtId="38" fontId="31" fillId="0" borderId="54" xfId="17" applyFont="1" applyBorder="1" applyAlignment="1">
      <alignment horizontal="right" vertical="center"/>
    </xf>
    <xf numFmtId="38" fontId="31" fillId="0" borderId="77" xfId="17" applyFont="1" applyBorder="1" applyAlignment="1">
      <alignment horizontal="right" vertical="center"/>
    </xf>
    <xf numFmtId="0" fontId="23" fillId="0" borderId="52" xfId="0" applyFont="1" applyBorder="1" applyAlignment="1">
      <alignment vertical="center"/>
    </xf>
    <xf numFmtId="0" fontId="23" fillId="0" borderId="95" xfId="0" applyFont="1" applyBorder="1" applyAlignment="1">
      <alignment horizontal="right" vertical="center"/>
    </xf>
    <xf numFmtId="0" fontId="23" fillId="0" borderId="53" xfId="0" applyFont="1" applyBorder="1" applyAlignment="1">
      <alignment horizontal="right" vertical="center"/>
    </xf>
    <xf numFmtId="0" fontId="23" fillId="0" borderId="96" xfId="0" applyFont="1" applyBorder="1" applyAlignment="1">
      <alignment horizontal="right" vertical="center"/>
    </xf>
    <xf numFmtId="176" fontId="23" fillId="0" borderId="0" xfId="0" applyNumberFormat="1" applyFont="1" applyBorder="1" applyAlignment="1">
      <alignment vertical="center"/>
    </xf>
    <xf numFmtId="176" fontId="23" fillId="0" borderId="0" xfId="0" applyNumberFormat="1" applyFont="1" applyBorder="1" applyAlignment="1">
      <alignment horizontal="center" vertical="center"/>
    </xf>
    <xf numFmtId="0" fontId="23" fillId="0" borderId="0" xfId="0" applyFont="1" applyFill="1" applyBorder="1" applyAlignment="1">
      <alignment horizontal="center" vertical="center"/>
    </xf>
    <xf numFmtId="176" fontId="30" fillId="3" borderId="11" xfId="0" applyNumberFormat="1" applyFont="1" applyFill="1" applyBorder="1" applyAlignment="1">
      <alignment horizontal="center" vertical="center" wrapText="1"/>
    </xf>
    <xf numFmtId="176" fontId="30" fillId="3" borderId="12" xfId="0" applyNumberFormat="1" applyFont="1" applyFill="1" applyBorder="1" applyAlignment="1">
      <alignment horizontal="center" vertical="center" wrapText="1"/>
    </xf>
    <xf numFmtId="176" fontId="23" fillId="3" borderId="22" xfId="0" applyNumberFormat="1" applyFont="1" applyFill="1" applyBorder="1" applyAlignment="1">
      <alignment horizontal="center" vertical="center" wrapText="1"/>
    </xf>
    <xf numFmtId="176" fontId="31" fillId="0" borderId="28" xfId="0" applyNumberFormat="1" applyFont="1" applyBorder="1" applyAlignment="1">
      <alignment horizontal="left" vertical="center" wrapText="1"/>
    </xf>
    <xf numFmtId="38" fontId="23" fillId="0" borderId="201" xfId="17" applyFont="1" applyBorder="1" applyAlignment="1">
      <alignment horizontal="right" vertical="center"/>
    </xf>
    <xf numFmtId="38" fontId="23" fillId="0" borderId="6" xfId="17" applyFont="1" applyBorder="1" applyAlignment="1">
      <alignment horizontal="right" vertical="center"/>
    </xf>
    <xf numFmtId="38" fontId="23" fillId="0" borderId="37" xfId="17" applyFont="1" applyBorder="1" applyAlignment="1">
      <alignment horizontal="right" vertical="center"/>
    </xf>
    <xf numFmtId="38" fontId="23" fillId="0" borderId="37" xfId="17" applyFont="1" applyBorder="1" applyAlignment="1" quotePrefix="1">
      <alignment horizontal="right" vertical="center"/>
    </xf>
    <xf numFmtId="38" fontId="23" fillId="0" borderId="44" xfId="17" applyFont="1" applyBorder="1" applyAlignment="1">
      <alignment horizontal="right" vertical="center"/>
    </xf>
    <xf numFmtId="176" fontId="31" fillId="0" borderId="23" xfId="0" applyNumberFormat="1" applyFont="1" applyBorder="1" applyAlignment="1">
      <alignment horizontal="center" vertical="center"/>
    </xf>
    <xf numFmtId="38" fontId="23" fillId="0" borderId="202" xfId="17" applyFont="1" applyBorder="1" applyAlignment="1">
      <alignment horizontal="right" vertical="center"/>
    </xf>
    <xf numFmtId="38" fontId="23" fillId="0" borderId="203" xfId="17" applyFont="1" applyBorder="1" applyAlignment="1">
      <alignment horizontal="right" vertical="center"/>
    </xf>
    <xf numFmtId="38" fontId="23" fillId="0" borderId="203" xfId="17" applyFont="1" applyBorder="1" applyAlignment="1" quotePrefix="1">
      <alignment horizontal="right" vertical="center"/>
    </xf>
    <xf numFmtId="205" fontId="23" fillId="0" borderId="31" xfId="17" applyNumberFormat="1" applyFont="1" applyFill="1" applyBorder="1" applyAlignment="1">
      <alignment horizontal="right" vertical="center"/>
    </xf>
    <xf numFmtId="205" fontId="23" fillId="0" borderId="79" xfId="17" applyNumberFormat="1" applyFont="1" applyBorder="1" applyAlignment="1">
      <alignment horizontal="right" vertical="center"/>
    </xf>
    <xf numFmtId="38" fontId="23" fillId="0" borderId="31" xfId="17" applyFont="1" applyBorder="1" applyAlignment="1">
      <alignment horizontal="right" vertical="center"/>
    </xf>
    <xf numFmtId="176" fontId="31" fillId="0" borderId="80" xfId="0" applyNumberFormat="1" applyFont="1" applyBorder="1" applyAlignment="1">
      <alignment horizontal="center" vertical="center"/>
    </xf>
    <xf numFmtId="38" fontId="31" fillId="0" borderId="204" xfId="17" applyFont="1" applyBorder="1" applyAlignment="1">
      <alignment horizontal="left" vertical="center"/>
    </xf>
    <xf numFmtId="38" fontId="31" fillId="0" borderId="126" xfId="17" applyFont="1" applyBorder="1" applyAlignment="1">
      <alignment horizontal="left" vertical="center"/>
    </xf>
    <xf numFmtId="38" fontId="23" fillId="0" borderId="126" xfId="17" applyFont="1" applyBorder="1" applyAlignment="1">
      <alignment horizontal="right" vertical="center"/>
    </xf>
    <xf numFmtId="38" fontId="31" fillId="0" borderId="194" xfId="17" applyFont="1" applyBorder="1" applyAlignment="1">
      <alignment horizontal="left" vertical="center"/>
    </xf>
    <xf numFmtId="38" fontId="23" fillId="0" borderId="194" xfId="17" applyFont="1" applyBorder="1" applyAlignment="1">
      <alignment horizontal="right" vertical="center"/>
    </xf>
    <xf numFmtId="38" fontId="23" fillId="0" borderId="143" xfId="17" applyFont="1" applyBorder="1" applyAlignment="1">
      <alignment horizontal="right" vertical="center"/>
    </xf>
    <xf numFmtId="38" fontId="23" fillId="0" borderId="128" xfId="17" applyFont="1" applyBorder="1" applyAlignment="1">
      <alignment horizontal="right" vertical="center"/>
    </xf>
    <xf numFmtId="3" fontId="23" fillId="0" borderId="128" xfId="17" applyNumberFormat="1" applyFont="1" applyBorder="1" applyAlignment="1">
      <alignment horizontal="right" vertical="center"/>
    </xf>
    <xf numFmtId="38" fontId="23" fillId="0" borderId="128" xfId="17" applyFont="1" applyBorder="1" applyAlignment="1" quotePrefix="1">
      <alignment horizontal="right" vertical="center"/>
    </xf>
    <xf numFmtId="38" fontId="23" fillId="0" borderId="30" xfId="17" applyFont="1" applyBorder="1" applyAlignment="1">
      <alignment horizontal="right" vertical="center"/>
    </xf>
    <xf numFmtId="3" fontId="23" fillId="0" borderId="203" xfId="17" applyNumberFormat="1" applyFont="1" applyBorder="1" applyAlignment="1">
      <alignment horizontal="right" vertical="center"/>
    </xf>
    <xf numFmtId="38" fontId="23" fillId="0" borderId="74" xfId="17" applyFont="1" applyBorder="1" applyAlignment="1">
      <alignment horizontal="right" vertical="center"/>
    </xf>
    <xf numFmtId="205" fontId="23" fillId="0" borderId="44" xfId="17" applyNumberFormat="1" applyFont="1" applyFill="1" applyBorder="1" applyAlignment="1">
      <alignment horizontal="right" vertical="center"/>
    </xf>
    <xf numFmtId="205" fontId="23" fillId="0" borderId="108" xfId="17" applyNumberFormat="1" applyFont="1" applyBorder="1" applyAlignment="1">
      <alignment horizontal="right" vertical="center"/>
    </xf>
    <xf numFmtId="176" fontId="29" fillId="0" borderId="23" xfId="0" applyNumberFormat="1" applyFont="1" applyBorder="1" applyAlignment="1">
      <alignment horizontal="left" vertical="center" wrapText="1"/>
    </xf>
    <xf numFmtId="176" fontId="31" fillId="0" borderId="33" xfId="0" applyNumberFormat="1" applyFont="1" applyBorder="1" applyAlignment="1">
      <alignment horizontal="left" vertical="center" wrapText="1"/>
    </xf>
    <xf numFmtId="38" fontId="23" fillId="0" borderId="205" xfId="17" applyFont="1" applyBorder="1" applyAlignment="1">
      <alignment horizontal="right" vertical="center"/>
    </xf>
    <xf numFmtId="38" fontId="23" fillId="0" borderId="102" xfId="17" applyFont="1" applyBorder="1" applyAlignment="1">
      <alignment horizontal="right" vertical="center"/>
    </xf>
    <xf numFmtId="38" fontId="23" fillId="0" borderId="8" xfId="17" applyFont="1" applyBorder="1" applyAlignment="1">
      <alignment horizontal="right" vertical="center"/>
    </xf>
    <xf numFmtId="38" fontId="23" fillId="0" borderId="102" xfId="17" applyFont="1" applyBorder="1" applyAlignment="1" quotePrefix="1">
      <alignment horizontal="right" vertical="center"/>
    </xf>
    <xf numFmtId="38" fontId="23" fillId="0" borderId="83" xfId="17" applyFont="1" applyBorder="1" applyAlignment="1">
      <alignment horizontal="right" vertical="center"/>
    </xf>
    <xf numFmtId="176" fontId="31" fillId="0" borderId="84" xfId="0" applyNumberFormat="1" applyFont="1" applyBorder="1" applyAlignment="1">
      <alignment horizontal="center" vertical="center"/>
    </xf>
    <xf numFmtId="176" fontId="23" fillId="3" borderId="29" xfId="0" applyNumberFormat="1" applyFont="1" applyFill="1" applyBorder="1" applyAlignment="1">
      <alignment horizontal="center" vertical="center" wrapText="1"/>
    </xf>
    <xf numFmtId="176" fontId="30" fillId="0" borderId="18" xfId="0" applyNumberFormat="1" applyFont="1" applyBorder="1" applyAlignment="1">
      <alignment horizontal="left" vertical="center" wrapText="1"/>
    </xf>
    <xf numFmtId="3" fontId="23" fillId="0" borderId="19" xfId="17" applyNumberFormat="1" applyFont="1" applyBorder="1" applyAlignment="1">
      <alignment horizontal="right" vertical="center"/>
    </xf>
    <xf numFmtId="3" fontId="23" fillId="0" borderId="6" xfId="17" applyNumberFormat="1" applyFont="1" applyBorder="1" applyAlignment="1">
      <alignment horizontal="right" vertical="center"/>
    </xf>
    <xf numFmtId="0" fontId="23" fillId="0" borderId="30" xfId="0" applyFont="1" applyBorder="1" applyAlignment="1">
      <alignment horizontal="center" vertical="center"/>
    </xf>
    <xf numFmtId="38" fontId="23" fillId="0" borderId="19" xfId="17" applyFont="1" applyBorder="1" applyAlignment="1">
      <alignment horizontal="right" vertical="center"/>
    </xf>
    <xf numFmtId="0" fontId="30" fillId="0" borderId="30" xfId="0" applyFont="1" applyBorder="1" applyAlignment="1">
      <alignment horizontal="left" vertical="center"/>
    </xf>
    <xf numFmtId="0" fontId="23" fillId="0" borderId="31" xfId="0" applyFont="1" applyBorder="1" applyAlignment="1">
      <alignment horizontal="center" vertical="center"/>
    </xf>
    <xf numFmtId="176" fontId="30" fillId="0" borderId="28" xfId="0" applyNumberFormat="1" applyFont="1" applyBorder="1" applyAlignment="1">
      <alignment horizontal="left" vertical="center" wrapText="1"/>
    </xf>
    <xf numFmtId="3" fontId="23" fillId="0" borderId="32" xfId="17" applyNumberFormat="1" applyFont="1" applyBorder="1" applyAlignment="1">
      <alignment horizontal="right" vertical="center"/>
    </xf>
    <xf numFmtId="38" fontId="23" fillId="0" borderId="5" xfId="17" applyFont="1" applyBorder="1" applyAlignment="1">
      <alignment horizontal="right" vertical="center"/>
    </xf>
    <xf numFmtId="176" fontId="30" fillId="0" borderId="33" xfId="0" applyNumberFormat="1" applyFont="1" applyBorder="1" applyAlignment="1">
      <alignment horizontal="left" vertical="center"/>
    </xf>
    <xf numFmtId="3" fontId="23" fillId="0" borderId="7" xfId="17" applyNumberFormat="1" applyFont="1" applyBorder="1" applyAlignment="1">
      <alignment horizontal="right" vertical="center"/>
    </xf>
    <xf numFmtId="0" fontId="23" fillId="0" borderId="34" xfId="0" applyFont="1" applyBorder="1" applyAlignment="1">
      <alignment horizontal="center" vertical="center"/>
    </xf>
    <xf numFmtId="0" fontId="23" fillId="0" borderId="0" xfId="0" applyFont="1" applyAlignment="1">
      <alignment vertical="center"/>
    </xf>
    <xf numFmtId="49" fontId="26" fillId="0" borderId="0" xfId="0" applyNumberFormat="1" applyFont="1" applyAlignment="1">
      <alignment/>
    </xf>
    <xf numFmtId="176" fontId="0" fillId="0" borderId="158" xfId="0" applyNumberFormat="1" applyFont="1" applyBorder="1" applyAlignment="1">
      <alignment horizontal="center" vertical="center"/>
    </xf>
    <xf numFmtId="176" fontId="0" fillId="0" borderId="7" xfId="0" applyNumberFormat="1" applyFont="1" applyBorder="1" applyAlignment="1">
      <alignment horizontal="center" vertical="center"/>
    </xf>
    <xf numFmtId="0" fontId="0" fillId="0" borderId="206" xfId="0" applyFont="1" applyFill="1" applyBorder="1" applyAlignment="1">
      <alignment horizontal="center" vertical="center"/>
    </xf>
    <xf numFmtId="0" fontId="0" fillId="0" borderId="207" xfId="0" applyFont="1" applyFill="1" applyBorder="1" applyAlignment="1">
      <alignment horizontal="center" vertical="center"/>
    </xf>
    <xf numFmtId="176" fontId="0" fillId="0" borderId="24" xfId="0" applyNumberFormat="1" applyFont="1" applyBorder="1" applyAlignment="1">
      <alignment horizontal="center" vertical="center" shrinkToFit="1"/>
    </xf>
    <xf numFmtId="176" fontId="0" fillId="0" borderId="208" xfId="0" applyNumberFormat="1" applyFont="1" applyBorder="1" applyAlignment="1">
      <alignment horizontal="center" vertical="center"/>
    </xf>
    <xf numFmtId="10" fontId="0" fillId="0" borderId="63" xfId="0" applyNumberFormat="1" applyFont="1" applyBorder="1" applyAlignment="1">
      <alignment horizontal="center" vertical="center"/>
    </xf>
    <xf numFmtId="10" fontId="0" fillId="0" borderId="13" xfId="0" applyNumberFormat="1" applyFont="1" applyBorder="1" applyAlignment="1">
      <alignment horizontal="center" vertical="center"/>
    </xf>
    <xf numFmtId="0" fontId="0" fillId="0" borderId="25" xfId="0" applyFont="1" applyFill="1" applyBorder="1" applyAlignment="1">
      <alignment horizontal="center" vertical="center"/>
    </xf>
    <xf numFmtId="0" fontId="0" fillId="0" borderId="209" xfId="0" applyFont="1" applyFill="1" applyBorder="1" applyAlignment="1">
      <alignment horizontal="center" vertical="center"/>
    </xf>
    <xf numFmtId="234" fontId="0" fillId="0" borderId="13" xfId="0" applyNumberFormat="1" applyFont="1" applyBorder="1" applyAlignment="1">
      <alignment horizontal="center" vertical="center"/>
    </xf>
    <xf numFmtId="176" fontId="0" fillId="0" borderId="210" xfId="0" applyNumberFormat="1" applyFont="1" applyBorder="1" applyAlignment="1">
      <alignment horizontal="center" vertical="center"/>
    </xf>
    <xf numFmtId="176" fontId="0" fillId="0" borderId="33" xfId="0" applyNumberFormat="1" applyFont="1" applyBorder="1" applyAlignment="1">
      <alignment horizontal="center" vertical="center" shrinkToFit="1"/>
    </xf>
    <xf numFmtId="234" fontId="0" fillId="0" borderId="8" xfId="0" applyNumberFormat="1" applyFont="1" applyBorder="1" applyAlignment="1">
      <alignment horizontal="center" vertical="center"/>
    </xf>
    <xf numFmtId="10" fontId="0" fillId="0" borderId="8" xfId="0" applyNumberFormat="1" applyFont="1" applyBorder="1" applyAlignment="1">
      <alignment horizontal="center" vertical="center"/>
    </xf>
    <xf numFmtId="176" fontId="0" fillId="0" borderId="211" xfId="0" applyNumberFormat="1" applyFont="1" applyBorder="1" applyAlignment="1">
      <alignment horizontal="center" vertical="center"/>
    </xf>
    <xf numFmtId="38" fontId="2" fillId="0" borderId="9" xfId="17" applyFont="1" applyBorder="1" applyAlignment="1">
      <alignment horizontal="right"/>
    </xf>
    <xf numFmtId="38" fontId="2" fillId="0" borderId="10" xfId="17" applyFont="1" applyBorder="1" applyAlignment="1">
      <alignment horizontal="right"/>
    </xf>
    <xf numFmtId="38" fontId="0" fillId="0" borderId="19" xfId="17" applyFont="1" applyBorder="1" applyAlignment="1">
      <alignment horizontal="right" vertical="center"/>
    </xf>
    <xf numFmtId="38" fontId="0" fillId="0" borderId="6" xfId="17" applyFont="1" applyBorder="1" applyAlignment="1">
      <alignment horizontal="right" vertical="center"/>
    </xf>
    <xf numFmtId="38" fontId="0" fillId="0" borderId="37" xfId="17" applyFont="1" applyBorder="1" applyAlignment="1">
      <alignment horizontal="right" vertical="center"/>
    </xf>
    <xf numFmtId="38" fontId="0" fillId="0" borderId="24" xfId="17" applyFont="1" applyBorder="1" applyAlignment="1">
      <alignment horizontal="right" vertical="center"/>
    </xf>
    <xf numFmtId="38" fontId="0" fillId="0" borderId="25" xfId="17" applyFont="1" applyBorder="1" applyAlignment="1">
      <alignment horizontal="right" vertical="center"/>
    </xf>
    <xf numFmtId="176" fontId="9" fillId="0" borderId="66" xfId="0" applyNumberFormat="1" applyFont="1" applyBorder="1" applyAlignment="1">
      <alignment horizontal="center" vertical="center" wrapText="1"/>
    </xf>
    <xf numFmtId="38" fontId="0" fillId="0" borderId="0" xfId="17" applyFont="1" applyBorder="1" applyAlignment="1">
      <alignment horizontal="right" vertical="center"/>
    </xf>
    <xf numFmtId="176" fontId="9" fillId="0" borderId="81" xfId="0" applyNumberFormat="1" applyFont="1" applyBorder="1" applyAlignment="1">
      <alignment horizontal="center" vertical="center" wrapText="1"/>
    </xf>
    <xf numFmtId="197" fontId="0" fillId="0" borderId="37" xfId="0" applyNumberFormat="1" applyFont="1" applyBorder="1" applyAlignment="1">
      <alignment horizontal="center" vertical="center"/>
    </xf>
    <xf numFmtId="197" fontId="0" fillId="0" borderId="25" xfId="0" applyNumberFormat="1" applyFont="1" applyBorder="1" applyAlignment="1">
      <alignment horizontal="center" vertical="center"/>
    </xf>
    <xf numFmtId="176" fontId="0" fillId="0" borderId="101" xfId="0" applyNumberFormat="1" applyFont="1" applyBorder="1" applyAlignment="1">
      <alignment horizontal="right" vertical="center"/>
    </xf>
    <xf numFmtId="176" fontId="10" fillId="0" borderId="8" xfId="0" applyNumberFormat="1" applyFont="1" applyBorder="1" applyAlignment="1">
      <alignment horizontal="right" vertical="center"/>
    </xf>
    <xf numFmtId="184" fontId="0" fillId="0" borderId="19" xfId="0" applyNumberFormat="1" applyFont="1" applyBorder="1" applyAlignment="1">
      <alignment horizontal="right" vertical="center"/>
    </xf>
    <xf numFmtId="0" fontId="2" fillId="0" borderId="2" xfId="0" applyFont="1" applyBorder="1" applyAlignment="1">
      <alignment horizontal="center"/>
    </xf>
    <xf numFmtId="3" fontId="2" fillId="0" borderId="9" xfId="0" applyNumberFormat="1" applyFont="1" applyBorder="1" applyAlignment="1">
      <alignment/>
    </xf>
    <xf numFmtId="3" fontId="2" fillId="0" borderId="10" xfId="0" applyNumberFormat="1" applyFont="1" applyBorder="1" applyAlignment="1">
      <alignment/>
    </xf>
    <xf numFmtId="176" fontId="0" fillId="0" borderId="13" xfId="0" applyNumberFormat="1" applyFont="1" applyBorder="1" applyAlignment="1">
      <alignment horizontal="center" vertical="center" wrapText="1"/>
    </xf>
    <xf numFmtId="176" fontId="0" fillId="0" borderId="66" xfId="0" applyNumberFormat="1" applyFont="1" applyBorder="1" applyAlignment="1">
      <alignment horizontal="center" vertical="center"/>
    </xf>
    <xf numFmtId="176" fontId="1" fillId="0" borderId="38" xfId="0" applyNumberFormat="1" applyFont="1" applyBorder="1" applyAlignment="1">
      <alignment horizontal="center" vertical="center" wrapText="1"/>
    </xf>
    <xf numFmtId="176" fontId="1" fillId="0" borderId="100" xfId="0" applyNumberFormat="1" applyFont="1" applyBorder="1" applyAlignment="1">
      <alignment horizontal="center" vertical="center" wrapText="1"/>
    </xf>
    <xf numFmtId="176" fontId="0" fillId="0" borderId="102" xfId="0" applyNumberFormat="1" applyFont="1" applyBorder="1" applyAlignment="1" quotePrefix="1">
      <alignment horizontal="center" vertical="center"/>
    </xf>
    <xf numFmtId="176" fontId="11" fillId="0" borderId="84" xfId="0" applyNumberFormat="1" applyFont="1" applyBorder="1" applyAlignment="1">
      <alignment horizontal="center" vertical="center"/>
    </xf>
    <xf numFmtId="176" fontId="0" fillId="0" borderId="190" xfId="0" applyNumberFormat="1" applyFont="1" applyBorder="1" applyAlignment="1">
      <alignment horizontal="center" vertical="center"/>
    </xf>
    <xf numFmtId="176" fontId="0" fillId="0" borderId="99" xfId="0" applyNumberFormat="1" applyFont="1" applyBorder="1" applyAlignment="1">
      <alignment horizontal="center" vertical="center"/>
    </xf>
    <xf numFmtId="0" fontId="0" fillId="0" borderId="44" xfId="0" applyFont="1" applyBorder="1" applyAlignment="1">
      <alignment horizontal="center" vertical="center"/>
    </xf>
    <xf numFmtId="176" fontId="2" fillId="0" borderId="9" xfId="0" applyNumberFormat="1" applyFont="1" applyBorder="1" applyAlignment="1">
      <alignment/>
    </xf>
    <xf numFmtId="176" fontId="2" fillId="0" borderId="10" xfId="0" applyNumberFormat="1" applyFont="1" applyBorder="1" applyAlignment="1">
      <alignment/>
    </xf>
    <xf numFmtId="176" fontId="11" fillId="0" borderId="18" xfId="0" applyNumberFormat="1" applyFont="1" applyBorder="1" applyAlignment="1">
      <alignment horizontal="center" vertical="center"/>
    </xf>
    <xf numFmtId="176" fontId="9" fillId="0" borderId="28" xfId="0" applyNumberFormat="1" applyFont="1" applyBorder="1" applyAlignment="1">
      <alignment vertical="center" wrapText="1"/>
    </xf>
    <xf numFmtId="176" fontId="9" fillId="0" borderId="67" xfId="0" applyNumberFormat="1" applyFont="1" applyBorder="1" applyAlignment="1">
      <alignment horizontal="center" vertical="center" wrapText="1"/>
    </xf>
    <xf numFmtId="0" fontId="0" fillId="0" borderId="98" xfId="0" applyFont="1" applyFill="1" applyBorder="1" applyAlignment="1">
      <alignment horizontal="center" vertical="center"/>
    </xf>
    <xf numFmtId="0" fontId="0" fillId="0" borderId="18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12" xfId="0" applyFont="1" applyFill="1" applyBorder="1" applyAlignment="1">
      <alignment horizontal="center" vertical="center"/>
    </xf>
    <xf numFmtId="176" fontId="9" fillId="0" borderId="63" xfId="0" applyNumberFormat="1" applyFont="1" applyBorder="1" applyAlignment="1">
      <alignment horizontal="center" vertical="center" wrapText="1"/>
    </xf>
    <xf numFmtId="176" fontId="17" fillId="0" borderId="18" xfId="0" applyNumberFormat="1" applyFont="1" applyBorder="1" applyAlignment="1">
      <alignment horizontal="center" vertical="center"/>
    </xf>
    <xf numFmtId="176" fontId="0" fillId="0" borderId="139" xfId="0" applyNumberFormat="1" applyFont="1" applyBorder="1" applyAlignment="1">
      <alignment vertical="center"/>
    </xf>
    <xf numFmtId="176" fontId="0" fillId="0" borderId="213" xfId="0" applyNumberFormat="1" applyFont="1" applyBorder="1" applyAlignment="1">
      <alignment vertical="center"/>
    </xf>
    <xf numFmtId="176" fontId="0" fillId="0" borderId="149" xfId="0" applyNumberFormat="1" applyFont="1" applyBorder="1" applyAlignment="1">
      <alignment horizontal="center" vertical="center"/>
    </xf>
    <xf numFmtId="176" fontId="0" fillId="0" borderId="214" xfId="0" applyNumberFormat="1" applyFont="1" applyBorder="1" applyAlignment="1">
      <alignment horizontal="center" vertical="center"/>
    </xf>
    <xf numFmtId="176" fontId="0" fillId="0" borderId="215" xfId="0" applyNumberFormat="1" applyFont="1" applyBorder="1" applyAlignment="1">
      <alignment horizontal="center" vertical="center"/>
    </xf>
    <xf numFmtId="0" fontId="0" fillId="0" borderId="6" xfId="0" applyFont="1" applyFill="1" applyBorder="1" applyAlignment="1">
      <alignment horizontal="center" vertical="center"/>
    </xf>
    <xf numFmtId="176" fontId="0" fillId="0" borderId="181" xfId="0" applyNumberFormat="1" applyFont="1" applyBorder="1" applyAlignment="1">
      <alignment horizontal="center" vertical="center" wrapText="1"/>
    </xf>
    <xf numFmtId="176" fontId="0" fillId="0" borderId="98" xfId="0" applyNumberFormat="1" applyFont="1" applyBorder="1" applyAlignment="1">
      <alignment horizontal="center" vertical="center" wrapText="1"/>
    </xf>
    <xf numFmtId="176" fontId="0" fillId="0" borderId="184" xfId="0" applyNumberFormat="1" applyFont="1" applyBorder="1" applyAlignment="1">
      <alignment horizontal="center" vertical="center" wrapText="1"/>
    </xf>
    <xf numFmtId="176" fontId="0" fillId="0" borderId="185" xfId="0" applyNumberFormat="1" applyFont="1" applyBorder="1" applyAlignment="1">
      <alignment horizontal="center" vertical="center" wrapText="1"/>
    </xf>
    <xf numFmtId="176" fontId="0" fillId="0" borderId="182" xfId="0" applyNumberFormat="1" applyFont="1" applyBorder="1" applyAlignment="1">
      <alignment horizontal="center" vertical="center"/>
    </xf>
    <xf numFmtId="176" fontId="0" fillId="0" borderId="148" xfId="0" applyNumberFormat="1" applyFont="1" applyBorder="1" applyAlignment="1">
      <alignment horizontal="center" vertical="center"/>
    </xf>
    <xf numFmtId="176" fontId="11" fillId="0" borderId="100" xfId="0" applyNumberFormat="1" applyFont="1" applyBorder="1" applyAlignment="1">
      <alignment horizontal="center" vertical="center" wrapText="1"/>
    </xf>
    <xf numFmtId="176" fontId="32" fillId="0" borderId="35" xfId="0" applyNumberFormat="1" applyFont="1" applyBorder="1" applyAlignment="1">
      <alignment horizontal="center" vertical="center" wrapText="1"/>
    </xf>
    <xf numFmtId="176" fontId="0" fillId="0" borderId="128" xfId="0" applyNumberFormat="1" applyFont="1" applyBorder="1" applyAlignment="1">
      <alignment horizontal="center" vertical="center"/>
    </xf>
    <xf numFmtId="176" fontId="0" fillId="0" borderId="30" xfId="0" applyNumberFormat="1" applyFont="1" applyBorder="1" applyAlignment="1">
      <alignment horizontal="center" vertical="center"/>
    </xf>
    <xf numFmtId="176" fontId="0" fillId="0" borderId="216" xfId="0" applyNumberFormat="1" applyFont="1" applyBorder="1" applyAlignment="1">
      <alignment horizontal="center" vertical="center"/>
    </xf>
    <xf numFmtId="176" fontId="0" fillId="0" borderId="203" xfId="0" applyNumberFormat="1" applyFont="1" applyBorder="1" applyAlignment="1">
      <alignment horizontal="center" vertical="center"/>
    </xf>
    <xf numFmtId="176" fontId="0" fillId="0" borderId="77" xfId="0" applyNumberFormat="1" applyFont="1" applyBorder="1" applyAlignment="1">
      <alignment horizontal="center" vertical="center"/>
    </xf>
    <xf numFmtId="176" fontId="0" fillId="0" borderId="52" xfId="0" applyNumberFormat="1" applyFont="1" applyBorder="1" applyAlignment="1">
      <alignment horizontal="center" vertical="center"/>
    </xf>
    <xf numFmtId="176" fontId="0" fillId="0" borderId="168" xfId="0" applyNumberFormat="1" applyFont="1" applyBorder="1" applyAlignment="1">
      <alignment horizontal="center" vertical="center"/>
    </xf>
    <xf numFmtId="0" fontId="2" fillId="0" borderId="9" xfId="0" applyFont="1" applyBorder="1" applyAlignment="1">
      <alignment horizontal="center"/>
    </xf>
    <xf numFmtId="0" fontId="2" fillId="0" borderId="10" xfId="0" applyFont="1" applyBorder="1" applyAlignment="1">
      <alignment horizontal="center"/>
    </xf>
    <xf numFmtId="176" fontId="0" fillId="0" borderId="64" xfId="0" applyNumberFormat="1" applyFont="1" applyBorder="1" applyAlignment="1">
      <alignment horizontal="center" vertical="center"/>
    </xf>
    <xf numFmtId="176" fontId="11" fillId="0" borderId="190" xfId="0" applyNumberFormat="1" applyFont="1" applyBorder="1" applyAlignment="1">
      <alignment vertical="center" wrapText="1"/>
    </xf>
    <xf numFmtId="176" fontId="11" fillId="0" borderId="6" xfId="0" applyNumberFormat="1" applyFont="1" applyBorder="1" applyAlignment="1">
      <alignment vertical="center" wrapText="1"/>
    </xf>
    <xf numFmtId="176" fontId="9" fillId="0" borderId="139" xfId="0" applyNumberFormat="1" applyFont="1" applyBorder="1" applyAlignment="1">
      <alignment vertical="center" wrapText="1"/>
    </xf>
    <xf numFmtId="176" fontId="11" fillId="0" borderId="19" xfId="0" applyNumberFormat="1" applyFont="1" applyBorder="1" applyAlignment="1">
      <alignment vertical="center" wrapText="1"/>
    </xf>
    <xf numFmtId="0" fontId="0" fillId="0" borderId="217" xfId="0" applyFont="1" applyFill="1" applyBorder="1" applyAlignment="1">
      <alignment horizontal="center" vertical="center"/>
    </xf>
    <xf numFmtId="0" fontId="0" fillId="0" borderId="218" xfId="0" applyFont="1" applyFill="1" applyBorder="1" applyAlignment="1">
      <alignment horizontal="center" vertical="center"/>
    </xf>
    <xf numFmtId="176" fontId="0" fillId="0" borderId="73" xfId="0" applyNumberFormat="1" applyFont="1" applyBorder="1" applyAlignment="1">
      <alignment horizontal="center" vertical="center"/>
    </xf>
    <xf numFmtId="184" fontId="0" fillId="0" borderId="47" xfId="0" applyNumberFormat="1" applyFont="1" applyBorder="1" applyAlignment="1">
      <alignment horizontal="center" vertical="center"/>
    </xf>
    <xf numFmtId="184" fontId="0" fillId="0" borderId="0" xfId="0" applyNumberFormat="1" applyFont="1" applyBorder="1" applyAlignment="1">
      <alignment horizontal="center" vertical="center"/>
    </xf>
    <xf numFmtId="176" fontId="11" fillId="0" borderId="32" xfId="0" applyNumberFormat="1" applyFont="1" applyBorder="1" applyAlignment="1">
      <alignment vertical="center" wrapText="1"/>
    </xf>
    <xf numFmtId="184" fontId="0" fillId="0" borderId="63" xfId="0" applyNumberFormat="1" applyFont="1" applyBorder="1" applyAlignment="1">
      <alignment horizontal="center" vertical="center"/>
    </xf>
    <xf numFmtId="176" fontId="0" fillId="0" borderId="153" xfId="0" applyNumberFormat="1" applyFont="1" applyBorder="1" applyAlignment="1">
      <alignment horizontal="center" vertical="center"/>
    </xf>
    <xf numFmtId="176" fontId="0" fillId="0" borderId="154" xfId="0" applyNumberFormat="1" applyFont="1" applyBorder="1" applyAlignment="1">
      <alignment horizontal="center" vertical="center"/>
    </xf>
    <xf numFmtId="184" fontId="0" fillId="0" borderId="154" xfId="0" applyNumberFormat="1" applyFont="1" applyBorder="1" applyAlignment="1">
      <alignment horizontal="center" vertical="center"/>
    </xf>
    <xf numFmtId="184" fontId="0" fillId="0" borderId="1" xfId="0" applyNumberFormat="1" applyFont="1" applyBorder="1" applyAlignment="1">
      <alignment horizontal="center" vertical="center"/>
    </xf>
    <xf numFmtId="10" fontId="0" fillId="0" borderId="37" xfId="0" applyNumberFormat="1" applyFont="1" applyBorder="1" applyAlignment="1">
      <alignment horizontal="center" vertical="center"/>
    </xf>
    <xf numFmtId="10" fontId="0" fillId="0" borderId="25" xfId="0" applyNumberFormat="1" applyFont="1" applyBorder="1" applyAlignment="1">
      <alignment horizontal="center" vertical="center"/>
    </xf>
    <xf numFmtId="176" fontId="1" fillId="0" borderId="100" xfId="0" applyNumberFormat="1" applyFont="1" applyBorder="1" applyAlignment="1">
      <alignment horizontal="left" vertical="center" wrapText="1"/>
    </xf>
    <xf numFmtId="176" fontId="9" fillId="0" borderId="58" xfId="0" applyNumberFormat="1" applyFont="1" applyBorder="1" applyAlignment="1">
      <alignment horizontal="center" vertical="center" wrapText="1"/>
    </xf>
    <xf numFmtId="176" fontId="9" fillId="0" borderId="35" xfId="0" applyNumberFormat="1" applyFont="1" applyBorder="1" applyAlignment="1">
      <alignment horizontal="center" vertical="center"/>
    </xf>
    <xf numFmtId="212" fontId="2" fillId="0" borderId="9" xfId="0" applyNumberFormat="1" applyFont="1" applyBorder="1" applyAlignment="1">
      <alignment/>
    </xf>
    <xf numFmtId="212" fontId="2" fillId="0" borderId="10" xfId="0" applyNumberFormat="1" applyFont="1" applyBorder="1" applyAlignment="1">
      <alignment/>
    </xf>
    <xf numFmtId="192" fontId="0" fillId="0" borderId="19" xfId="0" applyNumberFormat="1" applyFont="1" applyBorder="1" applyAlignment="1">
      <alignment horizontal="center" vertical="center"/>
    </xf>
    <xf numFmtId="192" fontId="0" fillId="0" borderId="6" xfId="0" applyNumberFormat="1" applyFont="1" applyBorder="1" applyAlignment="1">
      <alignment horizontal="center" vertical="center"/>
    </xf>
    <xf numFmtId="192" fontId="33" fillId="0" borderId="6" xfId="0" applyNumberFormat="1" applyFont="1" applyBorder="1" applyAlignment="1">
      <alignment horizontal="center" vertical="center"/>
    </xf>
    <xf numFmtId="176" fontId="9" fillId="0" borderId="18" xfId="0" applyNumberFormat="1" applyFont="1" applyBorder="1" applyAlignment="1">
      <alignment horizontal="left" vertical="center" wrapText="1"/>
    </xf>
    <xf numFmtId="192" fontId="0" fillId="0" borderId="40" xfId="0" applyNumberFormat="1" applyFont="1" applyBorder="1" applyAlignment="1">
      <alignment horizontal="center" vertical="center"/>
    </xf>
    <xf numFmtId="192" fontId="0" fillId="0" borderId="41" xfId="0" applyNumberFormat="1" applyFont="1" applyBorder="1" applyAlignment="1">
      <alignment horizontal="center" vertical="center"/>
    </xf>
    <xf numFmtId="192" fontId="33" fillId="0" borderId="41" xfId="0" applyNumberFormat="1" applyFont="1" applyBorder="1" applyAlignment="1">
      <alignment horizontal="center" vertical="center"/>
    </xf>
    <xf numFmtId="192" fontId="33" fillId="0" borderId="1" xfId="0" applyNumberFormat="1" applyFont="1" applyFill="1" applyBorder="1" applyAlignment="1">
      <alignment horizontal="center" vertical="center"/>
    </xf>
    <xf numFmtId="192" fontId="33" fillId="0" borderId="5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9" fillId="0" borderId="4" xfId="0" applyNumberFormat="1" applyFont="1" applyFill="1" applyBorder="1" applyAlignment="1">
      <alignment horizontal="left" vertical="center" wrapText="1"/>
    </xf>
    <xf numFmtId="176" fontId="9" fillId="0" borderId="6" xfId="0" applyNumberFormat="1" applyFont="1" applyFill="1" applyBorder="1" applyAlignment="1">
      <alignment horizontal="left" vertical="center"/>
    </xf>
    <xf numFmtId="176" fontId="9" fillId="0" borderId="181" xfId="0" applyNumberFormat="1" applyFont="1" applyFill="1" applyBorder="1" applyAlignment="1">
      <alignment horizontal="center" vertical="center" wrapText="1"/>
    </xf>
    <xf numFmtId="176" fontId="9" fillId="0" borderId="67" xfId="0" applyNumberFormat="1" applyFont="1" applyFill="1" applyBorder="1" applyAlignment="1">
      <alignment horizontal="center" vertical="center"/>
    </xf>
    <xf numFmtId="176" fontId="9" fillId="0" borderId="63" xfId="0" applyNumberFormat="1" applyFont="1" applyFill="1" applyBorder="1" applyAlignment="1">
      <alignment horizontal="center" vertical="center"/>
    </xf>
    <xf numFmtId="176" fontId="9" fillId="0" borderId="191" xfId="0" applyNumberFormat="1" applyFont="1" applyFill="1" applyBorder="1" applyAlignment="1">
      <alignment horizontal="center" vertical="center" wrapText="1"/>
    </xf>
    <xf numFmtId="176" fontId="9" fillId="0" borderId="58" xfId="0" applyNumberFormat="1" applyFont="1" applyFill="1" applyBorder="1" applyAlignment="1">
      <alignment horizontal="center" vertical="center"/>
    </xf>
    <xf numFmtId="176" fontId="9" fillId="0" borderId="154" xfId="0" applyNumberFormat="1" applyFont="1" applyFill="1" applyBorder="1" applyAlignment="1">
      <alignment horizontal="center" vertical="center"/>
    </xf>
    <xf numFmtId="194" fontId="0" fillId="0" borderId="37" xfId="0" applyNumberFormat="1" applyFont="1" applyBorder="1" applyAlignment="1">
      <alignment horizontal="center" vertical="center"/>
    </xf>
    <xf numFmtId="176" fontId="22" fillId="0" borderId="38" xfId="0" applyNumberFormat="1" applyFont="1" applyBorder="1" applyAlignment="1">
      <alignment horizontal="left" vertical="center" wrapText="1"/>
    </xf>
    <xf numFmtId="194" fontId="0" fillId="0" borderId="25" xfId="0" applyNumberFormat="1" applyFont="1" applyBorder="1" applyAlignment="1">
      <alignment horizontal="center" vertical="center"/>
    </xf>
    <xf numFmtId="176" fontId="9" fillId="0" borderId="38" xfId="0" applyNumberFormat="1" applyFont="1" applyBorder="1" applyAlignment="1">
      <alignment horizontal="left" vertical="center" wrapText="1"/>
    </xf>
    <xf numFmtId="176" fontId="9" fillId="0" borderId="148" xfId="0" applyNumberFormat="1" applyFont="1" applyBorder="1" applyAlignment="1">
      <alignment horizontal="left" vertical="center" wrapText="1"/>
    </xf>
    <xf numFmtId="176" fontId="9" fillId="0" borderId="100" xfId="0" applyNumberFormat="1" applyFont="1" applyBorder="1" applyAlignment="1">
      <alignment horizontal="left" vertical="center" wrapText="1"/>
    </xf>
    <xf numFmtId="194" fontId="0" fillId="0" borderId="102" xfId="0" applyNumberFormat="1" applyFont="1" applyBorder="1" applyAlignment="1">
      <alignment horizontal="center" vertical="center"/>
    </xf>
    <xf numFmtId="38" fontId="2" fillId="0" borderId="9" xfId="17" applyFont="1" applyBorder="1" applyAlignment="1">
      <alignment horizontal="center"/>
    </xf>
    <xf numFmtId="38" fontId="2" fillId="0" borderId="10" xfId="17" applyFont="1" applyBorder="1" applyAlignment="1">
      <alignment horizontal="center"/>
    </xf>
    <xf numFmtId="177" fontId="0" fillId="0" borderId="25" xfId="0" applyNumberFormat="1" applyFont="1" applyBorder="1" applyAlignment="1">
      <alignment horizontal="center" vertical="center"/>
    </xf>
    <xf numFmtId="176" fontId="11" fillId="0" borderId="23" xfId="0" applyNumberFormat="1" applyFont="1" applyBorder="1" applyAlignment="1">
      <alignment horizontal="center" vertical="center"/>
    </xf>
    <xf numFmtId="176" fontId="11" fillId="0" borderId="18" xfId="0" applyNumberFormat="1" applyFont="1" applyBorder="1" applyAlignment="1">
      <alignment horizontal="left" vertical="center"/>
    </xf>
    <xf numFmtId="176" fontId="11" fillId="0" borderId="109" xfId="0" applyNumberFormat="1" applyFont="1" applyBorder="1" applyAlignment="1">
      <alignment horizontal="center" vertical="center" shrinkToFit="1"/>
    </xf>
    <xf numFmtId="176" fontId="11" fillId="0" borderId="81" xfId="0" applyNumberFormat="1" applyFont="1" applyBorder="1" applyAlignment="1">
      <alignment horizontal="left" vertical="center" wrapText="1"/>
    </xf>
    <xf numFmtId="176" fontId="9" fillId="0" borderId="82"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11" fillId="0" borderId="110" xfId="0" applyNumberFormat="1" applyFont="1" applyBorder="1" applyAlignment="1">
      <alignment horizontal="center" vertical="center" shrinkToFit="1"/>
    </xf>
    <xf numFmtId="176" fontId="11" fillId="0" borderId="18" xfId="0" applyNumberFormat="1" applyFont="1" applyBorder="1" applyAlignment="1">
      <alignment horizontal="left" vertical="center" wrapText="1" shrinkToFit="1"/>
    </xf>
    <xf numFmtId="185" fontId="0" fillId="0" borderId="37" xfId="0" applyNumberFormat="1" applyFont="1" applyBorder="1" applyAlignment="1">
      <alignment horizontal="center" vertical="center"/>
    </xf>
    <xf numFmtId="185" fontId="0" fillId="0" borderId="13" xfId="0" applyNumberFormat="1" applyFont="1" applyBorder="1" applyAlignment="1">
      <alignment horizontal="center" vertical="center"/>
    </xf>
    <xf numFmtId="176" fontId="11" fillId="0" borderId="100" xfId="0" applyNumberFormat="1" applyFont="1" applyBorder="1" applyAlignment="1">
      <alignment horizontal="left" vertical="center" wrapText="1" shrinkToFit="1"/>
    </xf>
    <xf numFmtId="185" fontId="0" fillId="0" borderId="58"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4" fillId="0" borderId="38" xfId="0" applyFont="1" applyBorder="1" applyAlignment="1">
      <alignment horizontal="center" vertical="center" wrapText="1"/>
    </xf>
    <xf numFmtId="176" fontId="1" fillId="0" borderId="18" xfId="0" applyNumberFormat="1" applyFont="1" applyBorder="1" applyAlignment="1">
      <alignment horizontal="center" vertical="center"/>
    </xf>
    <xf numFmtId="176" fontId="11" fillId="0" borderId="81" xfId="0" applyNumberFormat="1" applyFont="1" applyBorder="1" applyAlignment="1">
      <alignment horizontal="center" vertical="center"/>
    </xf>
    <xf numFmtId="176" fontId="0" fillId="2" borderId="156" xfId="0" applyNumberFormat="1" applyFont="1" applyFill="1" applyBorder="1" applyAlignment="1">
      <alignment horizontal="center" vertical="center" wrapText="1"/>
    </xf>
    <xf numFmtId="176" fontId="0" fillId="2" borderId="219" xfId="0" applyNumberFormat="1" applyFont="1" applyFill="1" applyBorder="1" applyAlignment="1">
      <alignment horizontal="center" vertical="center" wrapText="1"/>
    </xf>
    <xf numFmtId="176" fontId="9" fillId="2" borderId="219" xfId="0" applyNumberFormat="1" applyFont="1" applyFill="1" applyBorder="1" applyAlignment="1">
      <alignment horizontal="center" vertical="center" wrapText="1"/>
    </xf>
    <xf numFmtId="176" fontId="9" fillId="2" borderId="220" xfId="0" applyNumberFormat="1" applyFont="1" applyFill="1" applyBorder="1" applyAlignment="1">
      <alignment horizontal="center" vertical="center" wrapText="1"/>
    </xf>
    <xf numFmtId="176" fontId="0" fillId="2" borderId="221" xfId="0" applyNumberFormat="1" applyFont="1" applyFill="1" applyBorder="1" applyAlignment="1">
      <alignment horizontal="center" vertical="center" wrapText="1"/>
    </xf>
    <xf numFmtId="177" fontId="0" fillId="0" borderId="222" xfId="0" applyNumberFormat="1" applyBorder="1" applyAlignment="1">
      <alignment/>
    </xf>
    <xf numFmtId="177" fontId="0" fillId="0" borderId="223" xfId="0" applyNumberFormat="1" applyBorder="1" applyAlignment="1">
      <alignment/>
    </xf>
    <xf numFmtId="177" fontId="0" fillId="0" borderId="224" xfId="0" applyNumberFormat="1" applyBorder="1" applyAlignment="1">
      <alignment/>
    </xf>
    <xf numFmtId="176" fontId="0" fillId="0" borderId="225" xfId="0" applyNumberFormat="1" applyFont="1" applyBorder="1" applyAlignment="1">
      <alignment horizontal="center" vertical="center"/>
    </xf>
    <xf numFmtId="176" fontId="0" fillId="0" borderId="226" xfId="0" applyNumberFormat="1" applyFont="1" applyBorder="1" applyAlignment="1">
      <alignment horizontal="center" vertical="center"/>
    </xf>
    <xf numFmtId="176" fontId="0" fillId="0" borderId="227" xfId="0" applyNumberFormat="1" applyFont="1" applyBorder="1" applyAlignment="1">
      <alignment horizontal="center" vertical="center"/>
    </xf>
    <xf numFmtId="177" fontId="0" fillId="0" borderId="79" xfId="0" applyNumberFormat="1" applyFill="1" applyBorder="1" applyAlignment="1">
      <alignment/>
    </xf>
    <xf numFmtId="177" fontId="0" fillId="0" borderId="228" xfId="0" applyNumberFormat="1" applyFill="1" applyBorder="1" applyAlignment="1">
      <alignment/>
    </xf>
    <xf numFmtId="177" fontId="0" fillId="0" borderId="31" xfId="0" applyNumberFormat="1" applyFill="1" applyBorder="1" applyAlignment="1">
      <alignment/>
    </xf>
    <xf numFmtId="0" fontId="0" fillId="0" borderId="112" xfId="0" applyFill="1" applyBorder="1" applyAlignment="1">
      <alignment/>
    </xf>
    <xf numFmtId="177" fontId="0" fillId="0" borderId="229" xfId="0" applyNumberFormat="1" applyBorder="1" applyAlignment="1">
      <alignment/>
    </xf>
    <xf numFmtId="177" fontId="0" fillId="0" borderId="228" xfId="0" applyNumberFormat="1" applyBorder="1" applyAlignment="1">
      <alignment/>
    </xf>
    <xf numFmtId="177" fontId="0" fillId="0" borderId="31" xfId="0" applyNumberFormat="1" applyBorder="1" applyAlignment="1">
      <alignment/>
    </xf>
    <xf numFmtId="0" fontId="11" fillId="0" borderId="111" xfId="0" applyFont="1" applyBorder="1" applyAlignment="1">
      <alignment horizontal="center" wrapText="1"/>
    </xf>
    <xf numFmtId="0" fontId="11" fillId="0" borderId="230" xfId="0" applyFont="1" applyBorder="1" applyAlignment="1">
      <alignment horizontal="center" wrapText="1"/>
    </xf>
    <xf numFmtId="177" fontId="0" fillId="0" borderId="212" xfId="0" applyNumberFormat="1" applyBorder="1" applyAlignment="1">
      <alignment/>
    </xf>
    <xf numFmtId="177" fontId="0" fillId="0" borderId="180" xfId="0" applyNumberFormat="1" applyBorder="1" applyAlignment="1">
      <alignment/>
    </xf>
    <xf numFmtId="177" fontId="0" fillId="0" borderId="90" xfId="0" applyNumberFormat="1" applyBorder="1" applyAlignment="1">
      <alignment/>
    </xf>
    <xf numFmtId="176" fontId="11" fillId="0" borderId="81" xfId="0" applyNumberFormat="1" applyFont="1" applyBorder="1" applyAlignment="1">
      <alignment horizontal="center" vertical="center" wrapText="1"/>
    </xf>
    <xf numFmtId="0" fontId="0" fillId="0" borderId="231" xfId="0" applyFont="1" applyBorder="1" applyAlignment="1">
      <alignment horizontal="center" vertical="center"/>
    </xf>
    <xf numFmtId="193" fontId="2" fillId="0" borderId="9" xfId="0" applyNumberFormat="1" applyFont="1" applyBorder="1" applyAlignment="1">
      <alignment horizontal="center"/>
    </xf>
    <xf numFmtId="193" fontId="2" fillId="0" borderId="10" xfId="0" applyNumberFormat="1" applyFont="1" applyBorder="1" applyAlignment="1">
      <alignment horizontal="center"/>
    </xf>
    <xf numFmtId="176" fontId="0" fillId="0" borderId="232" xfId="0" applyNumberFormat="1" applyFont="1" applyBorder="1" applyAlignment="1">
      <alignment horizontal="center" vertical="center"/>
    </xf>
    <xf numFmtId="177" fontId="0" fillId="0" borderId="233" xfId="0" applyNumberFormat="1" applyFont="1" applyBorder="1" applyAlignment="1">
      <alignment horizontal="right" vertical="center"/>
    </xf>
    <xf numFmtId="177" fontId="0" fillId="0" borderId="234" xfId="0" applyNumberFormat="1" applyFont="1" applyBorder="1" applyAlignment="1">
      <alignment horizontal="right" vertical="center"/>
    </xf>
    <xf numFmtId="177" fontId="0" fillId="0" borderId="235" xfId="0" applyNumberFormat="1" applyFont="1" applyBorder="1" applyAlignment="1">
      <alignment horizontal="right" vertical="center"/>
    </xf>
    <xf numFmtId="177" fontId="17" fillId="0" borderId="0" xfId="0" applyNumberFormat="1" applyFont="1" applyBorder="1" applyAlignment="1">
      <alignment horizontal="right" vertical="center"/>
    </xf>
    <xf numFmtId="177" fontId="17" fillId="0" borderId="37" xfId="0" applyNumberFormat="1" applyFont="1" applyBorder="1" applyAlignment="1">
      <alignment horizontal="right" vertical="center"/>
    </xf>
    <xf numFmtId="177" fontId="17" fillId="0" borderId="67" xfId="0" applyNumberFormat="1" applyFont="1" applyBorder="1" applyAlignment="1">
      <alignment horizontal="right" vertical="center"/>
    </xf>
    <xf numFmtId="176" fontId="0" fillId="0" borderId="20" xfId="0" applyNumberFormat="1" applyFont="1" applyBorder="1" applyAlignment="1">
      <alignment horizontal="center" vertical="center" shrinkToFit="1"/>
    </xf>
    <xf numFmtId="177" fontId="17" fillId="0" borderId="40" xfId="0" applyNumberFormat="1" applyFont="1" applyBorder="1" applyAlignment="1">
      <alignment horizontal="right" vertical="center"/>
    </xf>
    <xf numFmtId="177" fontId="17" fillId="0" borderId="41" xfId="0" applyNumberFormat="1" applyFont="1" applyBorder="1" applyAlignment="1">
      <alignment horizontal="right" vertical="center"/>
    </xf>
    <xf numFmtId="177" fontId="17" fillId="0" borderId="236" xfId="0" applyNumberFormat="1" applyFont="1" applyBorder="1" applyAlignment="1">
      <alignment horizontal="right" vertical="center"/>
    </xf>
    <xf numFmtId="193" fontId="2" fillId="0" borderId="0" xfId="0" applyNumberFormat="1" applyFont="1" applyAlignment="1">
      <alignment/>
    </xf>
    <xf numFmtId="177" fontId="11" fillId="0" borderId="23" xfId="0" applyNumberFormat="1" applyFont="1" applyBorder="1" applyAlignment="1">
      <alignment horizontal="right" vertical="center" shrinkToFit="1"/>
    </xf>
    <xf numFmtId="177" fontId="0" fillId="0" borderId="25" xfId="0" applyNumberFormat="1" applyFont="1" applyFill="1" applyBorder="1" applyAlignment="1">
      <alignment horizontal="right" vertical="center"/>
    </xf>
    <xf numFmtId="177" fontId="0" fillId="0" borderId="237" xfId="0" applyNumberFormat="1" applyFont="1" applyBorder="1" applyAlignment="1">
      <alignment horizontal="right" vertical="center"/>
    </xf>
    <xf numFmtId="177" fontId="11" fillId="0" borderId="27" xfId="0" applyNumberFormat="1" applyFont="1" applyBorder="1" applyAlignment="1">
      <alignment horizontal="right" vertical="center" shrinkToFit="1"/>
    </xf>
    <xf numFmtId="176" fontId="0" fillId="0" borderId="238" xfId="0" applyNumberFormat="1" applyFont="1" applyBorder="1" applyAlignment="1">
      <alignment horizontal="center" vertical="center" shrinkToFit="1"/>
    </xf>
    <xf numFmtId="177" fontId="0" fillId="0" borderId="239" xfId="0" applyNumberFormat="1" applyFont="1" applyBorder="1" applyAlignment="1">
      <alignment horizontal="right" vertical="center" wrapText="1"/>
    </xf>
    <xf numFmtId="177" fontId="0" fillId="0" borderId="235" xfId="0" applyNumberFormat="1" applyFont="1" applyBorder="1" applyAlignment="1">
      <alignment horizontal="right" vertical="center" wrapText="1"/>
    </xf>
    <xf numFmtId="177" fontId="0" fillId="0" borderId="78" xfId="0" applyNumberFormat="1" applyFont="1" applyBorder="1" applyAlignment="1">
      <alignment horizontal="right" vertical="center"/>
    </xf>
    <xf numFmtId="177" fontId="0" fillId="0" borderId="233" xfId="0" applyNumberFormat="1" applyFont="1" applyBorder="1" applyAlignment="1">
      <alignment horizontal="right" vertical="center" wrapText="1"/>
    </xf>
    <xf numFmtId="177" fontId="0" fillId="0" borderId="240" xfId="0" applyNumberFormat="1" applyFont="1" applyBorder="1" applyAlignment="1">
      <alignment horizontal="right" vertical="center"/>
    </xf>
    <xf numFmtId="177" fontId="0" fillId="0" borderId="241" xfId="0" applyNumberFormat="1" applyFont="1" applyBorder="1" applyAlignment="1">
      <alignment horizontal="right" vertical="center"/>
    </xf>
    <xf numFmtId="177" fontId="11" fillId="0" borderId="242" xfId="0" applyNumberFormat="1" applyFont="1" applyBorder="1" applyAlignment="1">
      <alignment horizontal="right" vertical="center" shrinkToFit="1"/>
    </xf>
    <xf numFmtId="177" fontId="11" fillId="0" borderId="68" xfId="0" applyNumberFormat="1" applyFont="1" applyBorder="1" applyAlignment="1">
      <alignment horizontal="right" vertical="center" shrinkToFit="1"/>
    </xf>
    <xf numFmtId="176" fontId="0" fillId="0" borderId="232" xfId="0" applyNumberFormat="1" applyFont="1" applyBorder="1" applyAlignment="1">
      <alignment horizontal="center" vertical="center" shrinkToFit="1"/>
    </xf>
    <xf numFmtId="177" fontId="0" fillId="0" borderId="46" xfId="0" applyNumberFormat="1" applyFont="1" applyBorder="1" applyAlignment="1">
      <alignment horizontal="right" vertical="center"/>
    </xf>
    <xf numFmtId="177" fontId="0" fillId="0" borderId="128" xfId="0" applyNumberFormat="1" applyFont="1" applyBorder="1" applyAlignment="1">
      <alignment horizontal="right" vertical="center"/>
    </xf>
    <xf numFmtId="177" fontId="0" fillId="0" borderId="90" xfId="0" applyNumberFormat="1" applyFont="1" applyBorder="1" applyAlignment="1">
      <alignment horizontal="right" vertical="center"/>
    </xf>
    <xf numFmtId="177" fontId="11" fillId="0" borderId="27" xfId="0" applyNumberFormat="1" applyFont="1" applyBorder="1" applyAlignment="1">
      <alignment horizontal="right" vertical="center" wrapText="1"/>
    </xf>
    <xf numFmtId="177" fontId="0" fillId="0" borderId="82" xfId="0" applyNumberFormat="1" applyFont="1" applyBorder="1" applyAlignment="1">
      <alignment horizontal="right" vertical="center"/>
    </xf>
    <xf numFmtId="177" fontId="0" fillId="0" borderId="39" xfId="0" applyNumberFormat="1" applyFont="1" applyBorder="1" applyAlignment="1">
      <alignment horizontal="right" vertical="center"/>
    </xf>
    <xf numFmtId="177" fontId="0" fillId="0" borderId="103" xfId="0" applyNumberFormat="1" applyFont="1" applyBorder="1" applyAlignment="1">
      <alignment horizontal="right" vertical="center"/>
    </xf>
    <xf numFmtId="177" fontId="17" fillId="0" borderId="110" xfId="0" applyNumberFormat="1" applyFont="1" applyBorder="1" applyAlignment="1">
      <alignment horizontal="right" vertical="center" shrinkToFit="1"/>
    </xf>
    <xf numFmtId="176" fontId="0" fillId="2" borderId="243" xfId="0" applyNumberFormat="1" applyFont="1" applyFill="1" applyBorder="1" applyAlignment="1">
      <alignment horizontal="center" vertical="center" wrapText="1"/>
    </xf>
    <xf numFmtId="176" fontId="9" fillId="2" borderId="244" xfId="0" applyNumberFormat="1" applyFont="1" applyFill="1" applyBorder="1" applyAlignment="1">
      <alignment horizontal="center" vertical="center" wrapText="1"/>
    </xf>
    <xf numFmtId="176" fontId="0" fillId="2" borderId="245" xfId="0" applyNumberFormat="1" applyFont="1" applyFill="1" applyBorder="1" applyAlignment="1">
      <alignment horizontal="center" vertical="center" wrapText="1"/>
    </xf>
    <xf numFmtId="176" fontId="0" fillId="0" borderId="246" xfId="0" applyNumberFormat="1" applyFont="1" applyBorder="1" applyAlignment="1">
      <alignment horizontal="center" vertical="center"/>
    </xf>
    <xf numFmtId="176" fontId="0" fillId="0" borderId="247" xfId="0" applyNumberFormat="1" applyFont="1" applyBorder="1" applyAlignment="1">
      <alignment horizontal="center" vertical="center"/>
    </xf>
    <xf numFmtId="176" fontId="0" fillId="0" borderId="248" xfId="0" applyNumberFormat="1" applyFont="1" applyBorder="1" applyAlignment="1">
      <alignment horizontal="center" vertical="center"/>
    </xf>
    <xf numFmtId="176" fontId="0" fillId="0" borderId="249" xfId="0" applyNumberFormat="1" applyFont="1" applyFill="1" applyBorder="1" applyAlignment="1">
      <alignment horizontal="center" vertical="center"/>
    </xf>
    <xf numFmtId="176" fontId="0" fillId="0" borderId="228" xfId="0" applyNumberFormat="1" applyFont="1" applyBorder="1" applyAlignment="1">
      <alignment horizontal="center" vertical="center"/>
    </xf>
    <xf numFmtId="176" fontId="0" fillId="0" borderId="250" xfId="0" applyNumberFormat="1" applyFont="1" applyBorder="1" applyAlignment="1">
      <alignment horizontal="center" vertical="center"/>
    </xf>
    <xf numFmtId="176" fontId="0" fillId="0" borderId="78"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249" xfId="0" applyNumberFormat="1" applyFont="1" applyBorder="1" applyAlignment="1">
      <alignment horizontal="center" vertical="center"/>
    </xf>
    <xf numFmtId="176" fontId="0" fillId="0" borderId="251" xfId="0" applyNumberFormat="1" applyFont="1" applyBorder="1" applyAlignment="1">
      <alignment horizontal="center" vertical="center"/>
    </xf>
    <xf numFmtId="177" fontId="0" fillId="0" borderId="30" xfId="0" applyNumberFormat="1"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34" xfId="0" applyFont="1" applyBorder="1" applyAlignment="1">
      <alignment horizontal="right" vertical="center"/>
    </xf>
    <xf numFmtId="0" fontId="2" fillId="0" borderId="0" xfId="0" applyFont="1" applyFill="1" applyAlignment="1">
      <alignment/>
    </xf>
    <xf numFmtId="0" fontId="2" fillId="0" borderId="1" xfId="0" applyFont="1" applyFill="1" applyBorder="1" applyAlignment="1">
      <alignment/>
    </xf>
    <xf numFmtId="0" fontId="2" fillId="0" borderId="1" xfId="0" applyFont="1" applyFill="1" applyBorder="1" applyAlignment="1">
      <alignment horizontal="right"/>
    </xf>
    <xf numFmtId="0" fontId="4" fillId="0" borderId="2" xfId="0" applyFont="1" applyFill="1" applyBorder="1" applyAlignment="1">
      <alignment horizontal="center"/>
    </xf>
    <xf numFmtId="176" fontId="0" fillId="1" borderId="14" xfId="0" applyNumberFormat="1" applyFont="1" applyFill="1" applyBorder="1" applyAlignment="1">
      <alignment horizontal="center" vertical="center" wrapText="1"/>
    </xf>
    <xf numFmtId="176" fontId="0" fillId="1" borderId="15" xfId="0" applyNumberFormat="1" applyFont="1" applyFill="1" applyBorder="1" applyAlignment="1">
      <alignment horizontal="center" vertical="center" wrapText="1"/>
    </xf>
    <xf numFmtId="176" fontId="0" fillId="1" borderId="11" xfId="0" applyNumberFormat="1" applyFont="1" applyFill="1" applyBorder="1" applyAlignment="1">
      <alignment horizontal="center" vertical="center" wrapText="1"/>
    </xf>
    <xf numFmtId="177" fontId="0" fillId="0" borderId="9" xfId="0" applyNumberFormat="1" applyFont="1" applyFill="1" applyBorder="1" applyAlignment="1">
      <alignment horizontal="right" vertical="center" shrinkToFit="1"/>
    </xf>
    <xf numFmtId="177" fontId="0" fillId="0" borderId="10" xfId="0" applyNumberFormat="1" applyFont="1" applyFill="1" applyBorder="1" applyAlignment="1">
      <alignment horizontal="right" vertical="center" shrinkToFit="1"/>
    </xf>
    <xf numFmtId="0" fontId="0" fillId="0" borderId="0" xfId="0" applyFont="1" applyFill="1" applyBorder="1" applyAlignment="1">
      <alignment/>
    </xf>
    <xf numFmtId="0" fontId="2" fillId="0" borderId="0" xfId="0" applyFont="1" applyFill="1" applyBorder="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176" fontId="8" fillId="1" borderId="3" xfId="0" applyNumberFormat="1" applyFont="1" applyFill="1" applyBorder="1" applyAlignment="1">
      <alignment horizontal="center" vertical="center" wrapText="1"/>
    </xf>
    <xf numFmtId="176" fontId="0" fillId="1" borderId="16" xfId="0" applyNumberFormat="1" applyFont="1" applyFill="1" applyBorder="1" applyAlignment="1">
      <alignment horizontal="center" vertical="center" wrapText="1"/>
    </xf>
    <xf numFmtId="0" fontId="2" fillId="0" borderId="0" xfId="0" applyFont="1" applyFill="1" applyAlignment="1">
      <alignment wrapText="1"/>
    </xf>
    <xf numFmtId="176" fontId="0" fillId="0" borderId="18" xfId="0" applyNumberFormat="1" applyFont="1" applyFill="1" applyBorder="1" applyAlignment="1">
      <alignment horizontal="left" vertical="center"/>
    </xf>
    <xf numFmtId="177" fontId="0" fillId="0" borderId="19" xfId="0" applyNumberFormat="1" applyFont="1" applyFill="1" applyBorder="1" applyAlignment="1">
      <alignment horizontal="right" vertical="center" shrinkToFit="1"/>
    </xf>
    <xf numFmtId="177" fontId="0" fillId="0" borderId="139" xfId="0" applyNumberFormat="1" applyFont="1" applyFill="1" applyBorder="1" applyAlignment="1">
      <alignment horizontal="right" vertical="center" shrinkToFit="1"/>
    </xf>
    <xf numFmtId="176" fontId="0" fillId="0" borderId="18" xfId="0" applyNumberFormat="1" applyFont="1" applyFill="1" applyBorder="1" applyAlignment="1">
      <alignment horizontal="left" vertical="center" shrinkToFit="1"/>
    </xf>
    <xf numFmtId="177" fontId="0" fillId="0" borderId="5" xfId="0" applyNumberFormat="1" applyFont="1" applyFill="1" applyBorder="1" applyAlignment="1">
      <alignment horizontal="right" vertical="center" shrinkToFit="1"/>
    </xf>
    <xf numFmtId="176" fontId="0" fillId="0" borderId="113" xfId="0" applyNumberFormat="1" applyFont="1" applyFill="1" applyBorder="1" applyAlignment="1">
      <alignment horizontal="center" vertical="center"/>
    </xf>
    <xf numFmtId="177" fontId="0" fillId="0" borderId="114" xfId="0" applyNumberFormat="1" applyFont="1" applyFill="1" applyBorder="1" applyAlignment="1">
      <alignment horizontal="right" vertical="center" shrinkToFit="1"/>
    </xf>
    <xf numFmtId="38" fontId="2" fillId="0" borderId="0" xfId="17" applyFont="1" applyFill="1" applyAlignment="1">
      <alignment/>
    </xf>
    <xf numFmtId="0" fontId="0" fillId="0" borderId="0" xfId="0" applyFont="1" applyFill="1" applyAlignment="1">
      <alignment horizontal="right"/>
    </xf>
    <xf numFmtId="176" fontId="8" fillId="1" borderId="115" xfId="0" applyNumberFormat="1" applyFont="1" applyFill="1" applyBorder="1" applyAlignment="1">
      <alignment horizontal="center" vertical="center" wrapText="1"/>
    </xf>
    <xf numFmtId="176" fontId="0" fillId="1" borderId="252" xfId="0" applyNumberFormat="1" applyFont="1" applyFill="1" applyBorder="1" applyAlignment="1">
      <alignment horizontal="center" vertical="center" wrapText="1"/>
    </xf>
    <xf numFmtId="176" fontId="0" fillId="1" borderId="253"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wrapText="1"/>
    </xf>
    <xf numFmtId="176" fontId="0" fillId="0" borderId="4" xfId="0" applyNumberFormat="1" applyFill="1" applyBorder="1" applyAlignment="1">
      <alignment horizontal="left" vertical="center" shrinkToFit="1"/>
    </xf>
    <xf numFmtId="177" fontId="0" fillId="0" borderId="254" xfId="0" applyNumberFormat="1" applyFont="1" applyFill="1" applyBorder="1" applyAlignment="1">
      <alignment horizontal="right" vertical="center" shrinkToFit="1"/>
    </xf>
    <xf numFmtId="177" fontId="0" fillId="0" borderId="255" xfId="0" applyNumberFormat="1" applyFont="1" applyFill="1" applyBorder="1" applyAlignment="1">
      <alignment horizontal="right" vertical="center" shrinkToFit="1"/>
    </xf>
    <xf numFmtId="179" fontId="0" fillId="0" borderId="255" xfId="0" applyNumberFormat="1" applyFont="1" applyFill="1" applyBorder="1" applyAlignment="1">
      <alignment horizontal="right" vertical="center" shrinkToFit="1"/>
    </xf>
    <xf numFmtId="177" fontId="0" fillId="0" borderId="256" xfId="0" applyNumberFormat="1" applyFont="1" applyFill="1" applyBorder="1" applyAlignment="1">
      <alignment horizontal="left" vertical="center" shrinkToFit="1"/>
    </xf>
    <xf numFmtId="0" fontId="2" fillId="0" borderId="0" xfId="0" applyFont="1" applyFill="1" applyAlignment="1">
      <alignment/>
    </xf>
    <xf numFmtId="176" fontId="0" fillId="0" borderId="257" xfId="0" applyNumberFormat="1" applyFill="1" applyBorder="1" applyAlignment="1">
      <alignment horizontal="left" vertical="center" shrinkToFit="1"/>
    </xf>
    <xf numFmtId="177" fontId="0" fillId="0" borderId="258" xfId="0" applyNumberFormat="1" applyFont="1" applyFill="1" applyBorder="1" applyAlignment="1">
      <alignment horizontal="right" vertical="center" shrinkToFit="1"/>
    </xf>
    <xf numFmtId="177" fontId="0" fillId="0" borderId="259" xfId="0" applyNumberFormat="1" applyFont="1" applyFill="1" applyBorder="1" applyAlignment="1">
      <alignment horizontal="right" vertical="center" shrinkToFit="1"/>
    </xf>
    <xf numFmtId="179" fontId="0" fillId="0" borderId="259" xfId="0" applyNumberFormat="1" applyFont="1" applyFill="1" applyBorder="1" applyAlignment="1">
      <alignment horizontal="right" vertical="center" shrinkToFit="1"/>
    </xf>
    <xf numFmtId="177" fontId="0" fillId="0" borderId="260" xfId="0" applyNumberFormat="1" applyFont="1" applyFill="1" applyBorder="1" applyAlignment="1">
      <alignment horizontal="left" vertical="center" shrinkToFit="1"/>
    </xf>
    <xf numFmtId="176" fontId="0" fillId="0" borderId="0" xfId="0" applyNumberFormat="1" applyFont="1" applyFill="1" applyBorder="1" applyAlignment="1">
      <alignment vertical="center"/>
    </xf>
    <xf numFmtId="176"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xf>
    <xf numFmtId="176" fontId="0" fillId="0" borderId="54" xfId="0" applyNumberFormat="1" applyFill="1" applyBorder="1" applyAlignment="1">
      <alignment horizontal="left" vertical="center" shrinkToFit="1"/>
    </xf>
    <xf numFmtId="177" fontId="0" fillId="0" borderId="54" xfId="0" applyNumberFormat="1" applyFont="1" applyFill="1" applyBorder="1" applyAlignment="1">
      <alignment vertical="center" shrinkToFit="1"/>
    </xf>
    <xf numFmtId="0" fontId="0" fillId="0" borderId="0" xfId="0" applyFill="1" applyBorder="1" applyAlignment="1">
      <alignment horizontal="left" vertical="center"/>
    </xf>
    <xf numFmtId="0" fontId="0" fillId="0" borderId="0" xfId="0" applyFill="1" applyBorder="1" applyAlignment="1">
      <alignment/>
    </xf>
    <xf numFmtId="0" fontId="0" fillId="0" borderId="0" xfId="0" applyFill="1" applyAlignment="1">
      <alignment vertical="center"/>
    </xf>
    <xf numFmtId="176" fontId="0" fillId="1" borderId="116" xfId="0" applyNumberFormat="1" applyFont="1" applyFill="1" applyBorder="1" applyAlignment="1">
      <alignment horizontal="center" vertical="center" wrapText="1"/>
    </xf>
    <xf numFmtId="176" fontId="0" fillId="1" borderId="117" xfId="0" applyNumberFormat="1" applyFont="1" applyFill="1" applyBorder="1" applyAlignment="1">
      <alignment horizontal="center" vertical="center" wrapText="1"/>
    </xf>
    <xf numFmtId="176" fontId="17" fillId="0" borderId="261" xfId="0" applyNumberFormat="1" applyFont="1" applyFill="1" applyBorder="1" applyAlignment="1">
      <alignment horizontal="left" vertical="center" wrapText="1" shrinkToFit="1"/>
    </xf>
    <xf numFmtId="177" fontId="0" fillId="0" borderId="208" xfId="0" applyNumberFormat="1" applyFont="1" applyFill="1" applyBorder="1" applyAlignment="1">
      <alignment horizontal="right" vertical="center" shrinkToFit="1"/>
    </xf>
    <xf numFmtId="177" fontId="0" fillId="0" borderId="140" xfId="0" applyNumberFormat="1" applyFont="1" applyFill="1" applyBorder="1" applyAlignment="1">
      <alignment horizontal="right" vertical="center" shrinkToFit="1"/>
    </xf>
    <xf numFmtId="177" fontId="0" fillId="0" borderId="262" xfId="0" applyNumberFormat="1" applyFont="1" applyFill="1" applyBorder="1" applyAlignment="1">
      <alignment horizontal="right" vertical="center" shrinkToFit="1"/>
    </xf>
    <xf numFmtId="177" fontId="0" fillId="0" borderId="0" xfId="0" applyNumberFormat="1" applyFont="1" applyFill="1" applyBorder="1" applyAlignment="1">
      <alignment horizontal="right" vertical="center" shrinkToFit="1"/>
    </xf>
    <xf numFmtId="177" fontId="0" fillId="0" borderId="158" xfId="0" applyNumberFormat="1" applyFont="1" applyFill="1" applyBorder="1" applyAlignment="1">
      <alignment horizontal="right" vertical="center" shrinkToFit="1"/>
    </xf>
    <xf numFmtId="177" fontId="0" fillId="0" borderId="13" xfId="0" applyNumberFormat="1" applyFont="1" applyFill="1" applyBorder="1" applyAlignment="1">
      <alignment horizontal="right" vertical="center" shrinkToFit="1"/>
    </xf>
    <xf numFmtId="177" fontId="0" fillId="0" borderId="78" xfId="0" applyNumberFormat="1" applyFont="1" applyFill="1" applyBorder="1" applyAlignment="1">
      <alignment horizontal="right" vertical="center" shrinkToFit="1"/>
    </xf>
    <xf numFmtId="176" fontId="0" fillId="0" borderId="261" xfId="0" applyNumberFormat="1" applyFill="1" applyBorder="1" applyAlignment="1">
      <alignment horizontal="left" vertical="center" shrinkToFit="1"/>
    </xf>
    <xf numFmtId="176" fontId="17" fillId="0" borderId="261" xfId="0" applyNumberFormat="1" applyFont="1" applyFill="1" applyBorder="1" applyAlignment="1">
      <alignment vertical="center" wrapText="1" shrinkToFit="1"/>
    </xf>
    <xf numFmtId="176" fontId="0" fillId="0" borderId="258" xfId="0" applyNumberFormat="1" applyFill="1" applyBorder="1" applyAlignment="1">
      <alignment horizontal="left" vertical="center" shrinkToFit="1"/>
    </xf>
    <xf numFmtId="177" fontId="0" fillId="0" borderId="7" xfId="0" applyNumberFormat="1" applyFont="1" applyFill="1" applyBorder="1" applyAlignment="1">
      <alignment horizontal="right" vertical="center" shrinkToFit="1"/>
    </xf>
    <xf numFmtId="177" fontId="0" fillId="0" borderId="8" xfId="0" applyNumberFormat="1" applyFont="1" applyFill="1" applyBorder="1" applyAlignment="1">
      <alignment horizontal="right" vertical="center" shrinkToFit="1"/>
    </xf>
    <xf numFmtId="177" fontId="0" fillId="0" borderId="263" xfId="0" applyNumberFormat="1" applyFont="1" applyFill="1" applyBorder="1" applyAlignment="1">
      <alignment horizontal="right" vertical="center" shrinkToFit="1"/>
    </xf>
    <xf numFmtId="176" fontId="8" fillId="1" borderId="264" xfId="0" applyNumberFormat="1" applyFont="1" applyFill="1" applyBorder="1" applyAlignment="1">
      <alignment horizontal="center" vertical="center" wrapText="1"/>
    </xf>
    <xf numFmtId="176" fontId="0" fillId="1" borderId="61" xfId="0" applyNumberFormat="1" applyFont="1" applyFill="1" applyBorder="1" applyAlignment="1">
      <alignment horizontal="center" vertical="center" shrinkToFit="1"/>
    </xf>
    <xf numFmtId="176" fontId="0" fillId="1" borderId="252" xfId="0" applyNumberFormat="1" applyFont="1" applyFill="1" applyBorder="1" applyAlignment="1">
      <alignment horizontal="center" vertical="center" shrinkToFit="1"/>
    </xf>
    <xf numFmtId="0" fontId="0" fillId="0" borderId="0" xfId="0" applyFill="1" applyBorder="1" applyAlignment="1">
      <alignment vertical="center"/>
    </xf>
    <xf numFmtId="176" fontId="0" fillId="0" borderId="0" xfId="0" applyNumberFormat="1" applyFont="1" applyFill="1" applyBorder="1" applyAlignment="1">
      <alignment horizontal="center" vertical="center" wrapText="1"/>
    </xf>
    <xf numFmtId="49" fontId="0" fillId="0" borderId="265" xfId="0" applyNumberFormat="1" applyFill="1" applyBorder="1" applyAlignment="1">
      <alignment horizontal="left" vertical="center" shrinkToFit="1"/>
    </xf>
    <xf numFmtId="177" fontId="0" fillId="0" borderId="266" xfId="0" applyNumberFormat="1" applyFont="1" applyFill="1" applyBorder="1" applyAlignment="1">
      <alignment horizontal="right" vertical="center" shrinkToFit="1"/>
    </xf>
    <xf numFmtId="177" fontId="0" fillId="0" borderId="267" xfId="0" applyNumberFormat="1" applyFont="1" applyFill="1" applyBorder="1" applyAlignment="1">
      <alignment horizontal="right" vertical="center" shrinkToFit="1"/>
    </xf>
    <xf numFmtId="231" fontId="0" fillId="0" borderId="267" xfId="0" applyNumberFormat="1" applyFont="1" applyFill="1" applyBorder="1" applyAlignment="1">
      <alignment horizontal="center" vertical="center" shrinkToFit="1"/>
    </xf>
    <xf numFmtId="0" fontId="11" fillId="0" borderId="122" xfId="0" applyFont="1" applyFill="1" applyBorder="1" applyAlignment="1">
      <alignment/>
    </xf>
    <xf numFmtId="192" fontId="0" fillId="0" borderId="0" xfId="0" applyNumberFormat="1" applyFill="1" applyBorder="1" applyAlignment="1">
      <alignment horizontal="right" vertical="center"/>
    </xf>
    <xf numFmtId="49" fontId="0" fillId="0" borderId="198" xfId="0" applyNumberFormat="1" applyFill="1" applyBorder="1" applyAlignment="1">
      <alignment horizontal="left" vertical="center" shrinkToFit="1"/>
    </xf>
    <xf numFmtId="231" fontId="0" fillId="0" borderId="13" xfId="0" applyNumberFormat="1" applyFont="1" applyFill="1" applyBorder="1" applyAlignment="1">
      <alignment horizontal="center" vertical="center" shrinkToFit="1"/>
    </xf>
    <xf numFmtId="49" fontId="0" fillId="0" borderId="268" xfId="0" applyNumberFormat="1" applyFill="1" applyBorder="1" applyAlignment="1">
      <alignment horizontal="left" vertical="center" shrinkToFit="1"/>
    </xf>
    <xf numFmtId="49" fontId="0" fillId="0" borderId="269" xfId="0" applyNumberFormat="1" applyFill="1" applyBorder="1" applyAlignment="1">
      <alignment horizontal="left" vertical="center" shrinkToFit="1"/>
    </xf>
    <xf numFmtId="177" fontId="0" fillId="0" borderId="32" xfId="0" applyNumberFormat="1" applyFont="1" applyFill="1" applyBorder="1" applyAlignment="1">
      <alignment horizontal="right" vertical="center" shrinkToFit="1"/>
    </xf>
    <xf numFmtId="231" fontId="0" fillId="0" borderId="5" xfId="0" applyNumberFormat="1" applyFont="1" applyFill="1" applyBorder="1" applyAlignment="1">
      <alignment horizontal="center" vertical="center" shrinkToFit="1"/>
    </xf>
    <xf numFmtId="177" fontId="17" fillId="0" borderId="270" xfId="0" applyNumberFormat="1" applyFont="1" applyFill="1" applyBorder="1" applyAlignment="1">
      <alignment horizontal="center" vertical="center" shrinkToFit="1"/>
    </xf>
    <xf numFmtId="177" fontId="17" fillId="0" borderId="133" xfId="0" applyNumberFormat="1" applyFont="1" applyFill="1" applyBorder="1" applyAlignment="1">
      <alignment horizontal="center" vertical="center" shrinkToFit="1"/>
    </xf>
    <xf numFmtId="177" fontId="0" fillId="0" borderId="133" xfId="0" applyNumberFormat="1" applyFont="1" applyFill="1" applyBorder="1" applyAlignment="1">
      <alignment horizontal="right" vertical="center" shrinkToFit="1"/>
    </xf>
    <xf numFmtId="231" fontId="0" fillId="0" borderId="133" xfId="0" applyNumberFormat="1" applyFont="1" applyFill="1" applyBorder="1" applyAlignment="1">
      <alignment horizontal="center" vertical="center" shrinkToFit="1"/>
    </xf>
    <xf numFmtId="192" fontId="0" fillId="0" borderId="0" xfId="0" applyNumberFormat="1" applyFill="1" applyBorder="1" applyAlignment="1">
      <alignment horizontal="left" vertical="center"/>
    </xf>
    <xf numFmtId="177" fontId="0" fillId="0" borderId="271" xfId="0" applyNumberFormat="1" applyFont="1" applyFill="1" applyBorder="1" applyAlignment="1">
      <alignment horizontal="right" vertical="center" shrinkToFit="1"/>
    </xf>
    <xf numFmtId="177" fontId="0" fillId="0" borderId="55" xfId="0" applyNumberFormat="1" applyFont="1" applyFill="1" applyBorder="1" applyAlignment="1">
      <alignment horizontal="right" vertical="center" shrinkToFit="1"/>
    </xf>
    <xf numFmtId="231" fontId="0" fillId="0" borderId="55" xfId="0" applyNumberFormat="1" applyFont="1" applyFill="1" applyBorder="1" applyAlignment="1">
      <alignment horizontal="center" vertical="center" shrinkToFit="1"/>
    </xf>
    <xf numFmtId="176" fontId="0" fillId="0" borderId="4" xfId="0" applyNumberFormat="1" applyFill="1" applyBorder="1" applyAlignment="1">
      <alignment horizontal="left" vertical="center"/>
    </xf>
    <xf numFmtId="177" fontId="0" fillId="0" borderId="272" xfId="0" applyNumberFormat="1" applyFont="1" applyFill="1" applyBorder="1" applyAlignment="1">
      <alignment horizontal="right" vertical="center" shrinkToFit="1"/>
    </xf>
    <xf numFmtId="177" fontId="0" fillId="0" borderId="229" xfId="0" applyNumberFormat="1" applyFont="1" applyFill="1" applyBorder="1" applyAlignment="1">
      <alignment horizontal="right" vertical="center" shrinkToFit="1"/>
    </xf>
    <xf numFmtId="177" fontId="0" fillId="0" borderId="228" xfId="0" applyNumberFormat="1" applyFont="1" applyFill="1" applyBorder="1" applyAlignment="1">
      <alignment horizontal="right" vertical="center" shrinkToFit="1"/>
    </xf>
    <xf numFmtId="176" fontId="0" fillId="0" borderId="257" xfId="0" applyNumberFormat="1" applyFont="1" applyFill="1" applyBorder="1" applyAlignment="1">
      <alignment horizontal="left" vertical="center"/>
    </xf>
    <xf numFmtId="177" fontId="0" fillId="0" borderId="273" xfId="0" applyNumberFormat="1" applyFont="1" applyFill="1" applyBorder="1" applyAlignment="1">
      <alignment horizontal="right" vertical="center" shrinkToFit="1"/>
    </xf>
    <xf numFmtId="0" fontId="0" fillId="0" borderId="0" xfId="0" applyFont="1" applyFill="1" applyAlignment="1">
      <alignment vertical="center"/>
    </xf>
    <xf numFmtId="49" fontId="6" fillId="0" borderId="0" xfId="0" applyNumberFormat="1" applyFont="1" applyFill="1" applyAlignment="1">
      <alignment/>
    </xf>
    <xf numFmtId="179" fontId="0" fillId="0" borderId="19" xfId="0" applyNumberFormat="1" applyFont="1" applyBorder="1" applyAlignment="1">
      <alignment horizontal="center" vertical="center"/>
    </xf>
    <xf numFmtId="179" fontId="0" fillId="0" borderId="6" xfId="0" applyNumberFormat="1" applyFont="1" applyBorder="1" applyAlignment="1">
      <alignment horizontal="center" vertical="center"/>
    </xf>
    <xf numFmtId="179" fontId="0" fillId="0" borderId="40" xfId="0" applyNumberFormat="1" applyFont="1" applyBorder="1" applyAlignment="1">
      <alignment horizontal="center" vertical="center"/>
    </xf>
    <xf numFmtId="179" fontId="0" fillId="0" borderId="41" xfId="0" applyNumberFormat="1" applyFont="1" applyBorder="1" applyAlignment="1">
      <alignment horizontal="center" vertical="center"/>
    </xf>
    <xf numFmtId="177" fontId="0" fillId="0" borderId="1" xfId="0" applyNumberFormat="1" applyFont="1" applyBorder="1" applyAlignment="1">
      <alignment horizontal="center" vertical="center"/>
    </xf>
    <xf numFmtId="177" fontId="0" fillId="0" borderId="58" xfId="0" applyNumberFormat="1" applyFont="1" applyBorder="1" applyAlignment="1">
      <alignment horizontal="center" vertical="center"/>
    </xf>
    <xf numFmtId="176" fontId="9" fillId="0" borderId="215" xfId="0" applyNumberFormat="1" applyFont="1" applyBorder="1" applyAlignment="1">
      <alignment vertical="center" wrapText="1"/>
    </xf>
    <xf numFmtId="176" fontId="9" fillId="0" borderId="217" xfId="0" applyNumberFormat="1" applyFont="1" applyBorder="1" applyAlignment="1">
      <alignment vertical="center" wrapText="1"/>
    </xf>
    <xf numFmtId="177" fontId="0" fillId="0" borderId="66" xfId="0" applyNumberFormat="1" applyFont="1" applyBorder="1" applyAlignment="1">
      <alignment horizontal="center" vertical="center"/>
    </xf>
    <xf numFmtId="177" fontId="0" fillId="0" borderId="182" xfId="0" applyNumberFormat="1" applyFont="1" applyBorder="1" applyAlignment="1">
      <alignment horizontal="center" vertical="center"/>
    </xf>
    <xf numFmtId="177" fontId="0" fillId="0" borderId="63" xfId="0" applyNumberFormat="1" applyFont="1" applyBorder="1" applyAlignment="1">
      <alignment horizontal="center" vertical="center"/>
    </xf>
    <xf numFmtId="176" fontId="0" fillId="0" borderId="45" xfId="0" applyNumberFormat="1" applyFont="1" applyBorder="1" applyAlignment="1">
      <alignment horizontal="center" vertical="center" wrapText="1"/>
    </xf>
    <xf numFmtId="176" fontId="0" fillId="0" borderId="30" xfId="0" applyNumberFormat="1" applyFont="1" applyBorder="1" applyAlignment="1">
      <alignment horizontal="center" vertical="center" wrapText="1"/>
    </xf>
    <xf numFmtId="176" fontId="0" fillId="0" borderId="274" xfId="0" applyNumberFormat="1" applyFont="1" applyBorder="1" applyAlignment="1">
      <alignment horizontal="center" vertical="center" wrapText="1"/>
    </xf>
    <xf numFmtId="176" fontId="0" fillId="0" borderId="46" xfId="0" applyNumberFormat="1" applyFont="1" applyBorder="1" applyAlignment="1">
      <alignment horizontal="center" vertical="center"/>
    </xf>
    <xf numFmtId="176" fontId="0" fillId="0" borderId="275" xfId="0" applyNumberFormat="1" applyFont="1" applyBorder="1" applyAlignment="1">
      <alignment horizontal="center" vertical="center"/>
    </xf>
    <xf numFmtId="176" fontId="0" fillId="0" borderId="183" xfId="0" applyNumberFormat="1" applyFont="1" applyBorder="1" applyAlignment="1">
      <alignment horizontal="center" vertical="center"/>
    </xf>
    <xf numFmtId="177" fontId="0" fillId="0" borderId="154" xfId="0" applyNumberFormat="1" applyFont="1" applyBorder="1" applyAlignment="1">
      <alignment horizontal="center" vertical="center"/>
    </xf>
    <xf numFmtId="177" fontId="0" fillId="0" borderId="158" xfId="0" applyNumberFormat="1" applyFont="1" applyBorder="1" applyAlignment="1">
      <alignment horizontal="center" vertical="center"/>
    </xf>
    <xf numFmtId="177" fontId="0" fillId="0" borderId="13" xfId="0" applyNumberFormat="1" applyFont="1" applyBorder="1" applyAlignment="1">
      <alignment horizontal="center" vertical="center"/>
    </xf>
    <xf numFmtId="197" fontId="0" fillId="0" borderId="8" xfId="0" applyNumberFormat="1" applyFont="1" applyBorder="1" applyAlignment="1">
      <alignment horizontal="center" vertical="center"/>
    </xf>
    <xf numFmtId="176" fontId="0" fillId="0" borderId="276"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8" xfId="0" applyNumberFormat="1" applyFont="1" applyBorder="1" applyAlignment="1">
      <alignment horizontal="center" vertical="center"/>
    </xf>
    <xf numFmtId="176" fontId="11" fillId="0" borderId="18" xfId="0" applyNumberFormat="1" applyFont="1" applyBorder="1" applyAlignment="1">
      <alignment vertical="center" wrapText="1"/>
    </xf>
    <xf numFmtId="176" fontId="0" fillId="0" borderId="40" xfId="0" applyNumberFormat="1" applyFont="1" applyBorder="1" applyAlignment="1">
      <alignment vertical="center"/>
    </xf>
    <xf numFmtId="176" fontId="0" fillId="0" borderId="41" xfId="0" applyNumberFormat="1" applyFont="1" applyBorder="1" applyAlignment="1">
      <alignment vertical="center"/>
    </xf>
    <xf numFmtId="176" fontId="0" fillId="0" borderId="58" xfId="0" applyNumberFormat="1" applyFont="1" applyBorder="1" applyAlignment="1">
      <alignment vertical="center"/>
    </xf>
    <xf numFmtId="176" fontId="11" fillId="2" borderId="11" xfId="0" applyNumberFormat="1" applyFont="1" applyFill="1" applyBorder="1" applyAlignment="1">
      <alignment horizontal="center" vertical="center" wrapText="1"/>
    </xf>
    <xf numFmtId="176" fontId="0" fillId="0" borderId="44" xfId="0" applyNumberFormat="1" applyFont="1" applyBorder="1" applyAlignment="1">
      <alignment vertical="center"/>
    </xf>
    <xf numFmtId="176" fontId="0" fillId="0" borderId="18" xfId="0" applyNumberFormat="1" applyFont="1" applyBorder="1" applyAlignment="1">
      <alignment vertical="center" shrinkToFit="1"/>
    </xf>
    <xf numFmtId="176" fontId="0" fillId="0" borderId="24" xfId="0" applyNumberFormat="1" applyFont="1" applyBorder="1" applyAlignment="1">
      <alignment vertical="center"/>
    </xf>
    <xf numFmtId="176" fontId="0" fillId="0" borderId="13" xfId="0" applyNumberFormat="1" applyFont="1" applyBorder="1" applyAlignment="1">
      <alignment vertical="center"/>
    </xf>
    <xf numFmtId="176" fontId="0" fillId="0" borderId="26" xfId="0" applyNumberFormat="1" applyFont="1" applyBorder="1" applyAlignment="1">
      <alignment vertical="center"/>
    </xf>
    <xf numFmtId="176" fontId="0" fillId="0" borderId="103" xfId="0" applyNumberFormat="1" applyFont="1" applyBorder="1" applyAlignment="1">
      <alignment vertical="center"/>
    </xf>
    <xf numFmtId="38" fontId="0" fillId="0" borderId="19" xfId="17" applyFont="1" applyBorder="1" applyAlignment="1">
      <alignment vertical="center"/>
    </xf>
    <xf numFmtId="38" fontId="0" fillId="0" borderId="6" xfId="17" applyFont="1" applyBorder="1" applyAlignment="1">
      <alignment vertical="center"/>
    </xf>
    <xf numFmtId="38" fontId="0" fillId="0" borderId="37" xfId="17" applyFont="1" applyBorder="1" applyAlignment="1">
      <alignment vertical="center"/>
    </xf>
    <xf numFmtId="205" fontId="0" fillId="0" borderId="37" xfId="17" applyNumberFormat="1" applyFont="1" applyBorder="1" applyAlignment="1">
      <alignment vertical="center"/>
    </xf>
    <xf numFmtId="38" fontId="0" fillId="0" borderId="44" xfId="17" applyFont="1" applyBorder="1" applyAlignment="1">
      <alignment vertical="center"/>
    </xf>
    <xf numFmtId="38" fontId="0" fillId="0" borderId="23" xfId="17" applyFont="1" applyBorder="1" applyAlignment="1">
      <alignment vertical="center"/>
    </xf>
    <xf numFmtId="38" fontId="0" fillId="0" borderId="25" xfId="17" applyFont="1" applyBorder="1" applyAlignment="1">
      <alignment vertical="center"/>
    </xf>
    <xf numFmtId="205" fontId="0" fillId="0" borderId="25" xfId="17" applyNumberFormat="1" applyFont="1" applyBorder="1" applyAlignment="1">
      <alignment vertical="center"/>
    </xf>
    <xf numFmtId="38" fontId="0" fillId="0" borderId="26" xfId="17" applyFont="1" applyBorder="1" applyAlignment="1">
      <alignment vertical="center"/>
    </xf>
    <xf numFmtId="38" fontId="0" fillId="0" borderId="27" xfId="17" applyFont="1" applyBorder="1" applyAlignment="1">
      <alignment vertical="center"/>
    </xf>
    <xf numFmtId="38" fontId="0" fillId="0" borderId="101" xfId="17" applyFont="1" applyBorder="1" applyAlignment="1">
      <alignment vertical="center"/>
    </xf>
    <xf numFmtId="38" fontId="0" fillId="0" borderId="102" xfId="17" applyFont="1" applyBorder="1" applyAlignment="1">
      <alignment vertical="center"/>
    </xf>
    <xf numFmtId="38" fontId="0" fillId="0" borderId="154" xfId="17" applyFont="1" applyBorder="1" applyAlignment="1">
      <alignment vertical="center"/>
    </xf>
    <xf numFmtId="38" fontId="0" fillId="0" borderId="58" xfId="17" applyFont="1" applyBorder="1" applyAlignment="1">
      <alignment vertical="center"/>
    </xf>
    <xf numFmtId="38" fontId="0" fillId="0" borderId="58" xfId="17" applyFont="1" applyBorder="1" applyAlignment="1">
      <alignment horizontal="right" vertical="center"/>
    </xf>
    <xf numFmtId="38" fontId="0" fillId="0" borderId="48" xfId="17" applyFont="1" applyBorder="1" applyAlignment="1">
      <alignment vertical="center"/>
    </xf>
    <xf numFmtId="38" fontId="0" fillId="0" borderId="35" xfId="17" applyFont="1" applyBorder="1" applyAlignment="1">
      <alignment vertical="center"/>
    </xf>
    <xf numFmtId="177" fontId="0" fillId="0" borderId="37" xfId="0" applyNumberFormat="1" applyFont="1" applyBorder="1" applyAlignment="1">
      <alignment horizontal="center" vertical="center"/>
    </xf>
    <xf numFmtId="184" fontId="0" fillId="0" borderId="13" xfId="0" applyNumberFormat="1" applyFont="1" applyBorder="1" applyAlignment="1">
      <alignment horizontal="center" vertical="center"/>
    </xf>
    <xf numFmtId="184" fontId="9" fillId="0" borderId="92" xfId="0" applyNumberFormat="1" applyFont="1" applyBorder="1" applyAlignment="1">
      <alignment horizontal="center" vertical="center" wrapText="1"/>
    </xf>
    <xf numFmtId="176" fontId="9" fillId="0" borderId="51" xfId="0" applyNumberFormat="1" applyFont="1" applyBorder="1" applyAlignment="1">
      <alignment horizontal="center" vertical="center" wrapText="1"/>
    </xf>
    <xf numFmtId="176" fontId="9" fillId="0" borderId="52" xfId="0" applyNumberFormat="1" applyFont="1" applyBorder="1" applyAlignment="1">
      <alignment horizontal="center" vertical="center" wrapText="1"/>
    </xf>
    <xf numFmtId="176" fontId="9" fillId="0" borderId="53" xfId="0" applyNumberFormat="1" applyFont="1" applyBorder="1" applyAlignment="1">
      <alignment horizontal="center" vertical="center" wrapText="1"/>
    </xf>
    <xf numFmtId="176" fontId="9" fillId="0" borderId="95" xfId="0" applyNumberFormat="1" applyFont="1" applyBorder="1" applyAlignment="1">
      <alignment horizontal="center" vertical="center" wrapText="1"/>
    </xf>
    <xf numFmtId="234" fontId="11" fillId="0" borderId="158" xfId="0" applyNumberFormat="1" applyFont="1" applyBorder="1" applyAlignment="1">
      <alignment horizontal="center" vertical="center" wrapText="1"/>
    </xf>
    <xf numFmtId="177" fontId="0" fillId="0" borderId="277" xfId="0" applyNumberFormat="1" applyBorder="1" applyAlignment="1">
      <alignment horizontal="right" vertical="center"/>
    </xf>
    <xf numFmtId="185" fontId="0" fillId="0" borderId="63" xfId="0" applyNumberFormat="1" applyFont="1" applyBorder="1" applyAlignment="1">
      <alignment horizontal="right" vertical="center"/>
    </xf>
    <xf numFmtId="176" fontId="0" fillId="0" borderId="13" xfId="0" applyNumberFormat="1" applyFont="1" applyBorder="1" applyAlignment="1">
      <alignment horizontal="right" vertical="center"/>
    </xf>
    <xf numFmtId="185" fontId="0" fillId="0" borderId="13" xfId="0" applyNumberFormat="1" applyFont="1" applyBorder="1" applyAlignment="1">
      <alignment horizontal="right" vertical="center"/>
    </xf>
    <xf numFmtId="234" fontId="0" fillId="0" borderId="13" xfId="0" applyNumberFormat="1" applyFont="1" applyBorder="1" applyAlignment="1">
      <alignment horizontal="right" vertical="center"/>
    </xf>
    <xf numFmtId="234" fontId="11" fillId="0" borderId="278" xfId="0" applyNumberFormat="1" applyFont="1" applyBorder="1" applyAlignment="1">
      <alignment horizontal="center" vertical="center" wrapText="1"/>
    </xf>
    <xf numFmtId="176" fontId="0" fillId="0" borderId="8" xfId="0" applyNumberFormat="1" applyFont="1" applyBorder="1" applyAlignment="1">
      <alignment horizontal="right" vertical="center"/>
    </xf>
    <xf numFmtId="184" fontId="0" fillId="0" borderId="19" xfId="0" applyNumberFormat="1" applyFont="1" applyBorder="1" applyAlignment="1">
      <alignment horizontal="center" vertical="center"/>
    </xf>
    <xf numFmtId="38" fontId="0" fillId="2" borderId="14" xfId="17" applyFont="1" applyFill="1" applyBorder="1" applyAlignment="1">
      <alignment horizontal="center" vertical="center" wrapText="1"/>
    </xf>
    <xf numFmtId="38" fontId="0" fillId="2" borderId="15" xfId="17" applyFont="1" applyFill="1" applyBorder="1" applyAlignment="1">
      <alignment horizontal="center" vertical="center" wrapText="1"/>
    </xf>
    <xf numFmtId="38" fontId="2" fillId="0" borderId="9" xfId="17" applyFont="1" applyFill="1" applyBorder="1" applyAlignment="1">
      <alignment/>
    </xf>
    <xf numFmtId="38" fontId="2" fillId="0" borderId="10" xfId="17" applyFont="1" applyFill="1" applyBorder="1" applyAlignment="1">
      <alignment/>
    </xf>
    <xf numFmtId="176" fontId="0" fillId="0" borderId="18" xfId="0" applyNumberFormat="1" applyFill="1" applyBorder="1" applyAlignment="1">
      <alignment horizontal="center" vertical="center"/>
    </xf>
    <xf numFmtId="192" fontId="0" fillId="0" borderId="19" xfId="0" applyNumberFormat="1" applyFill="1" applyBorder="1" applyAlignment="1">
      <alignment horizontal="right" vertical="center"/>
    </xf>
    <xf numFmtId="192" fontId="0" fillId="0" borderId="6" xfId="0" applyNumberFormat="1" applyFill="1" applyBorder="1" applyAlignment="1">
      <alignment horizontal="right" vertical="center"/>
    </xf>
    <xf numFmtId="176" fontId="0" fillId="0" borderId="37" xfId="0" applyNumberFormat="1" applyFill="1" applyBorder="1" applyAlignment="1">
      <alignment horizontal="center" vertical="center"/>
    </xf>
    <xf numFmtId="176" fontId="0" fillId="0" borderId="38" xfId="0" applyNumberFormat="1" applyFill="1" applyBorder="1" applyAlignment="1">
      <alignment horizontal="center" vertical="center" shrinkToFit="1"/>
    </xf>
    <xf numFmtId="192" fontId="0" fillId="0" borderId="57" xfId="0" applyNumberFormat="1" applyFill="1" applyBorder="1" applyAlignment="1">
      <alignment horizontal="right" vertical="center"/>
    </xf>
    <xf numFmtId="192" fontId="0" fillId="0" borderId="25" xfId="0" applyNumberFormat="1" applyFill="1" applyBorder="1" applyAlignment="1">
      <alignment horizontal="right" vertical="center"/>
    </xf>
    <xf numFmtId="176" fontId="0" fillId="0" borderId="25" xfId="0" applyNumberFormat="1" applyFill="1" applyBorder="1" applyAlignment="1">
      <alignment horizontal="center" vertical="center"/>
    </xf>
    <xf numFmtId="176" fontId="0" fillId="0" borderId="25" xfId="0" applyNumberFormat="1" applyFill="1" applyBorder="1" applyAlignment="1">
      <alignment horizontal="right" vertical="center"/>
    </xf>
    <xf numFmtId="176" fontId="0" fillId="0" borderId="148" xfId="0" applyNumberFormat="1" applyFill="1" applyBorder="1" applyAlignment="1">
      <alignment horizontal="center" vertical="center" shrinkToFit="1"/>
    </xf>
    <xf numFmtId="192" fontId="0" fillId="0" borderId="37" xfId="0" applyNumberFormat="1" applyFill="1" applyBorder="1" applyAlignment="1">
      <alignment horizontal="right" vertical="center"/>
    </xf>
    <xf numFmtId="176" fontId="0" fillId="0" borderId="113" xfId="0" applyNumberFormat="1" applyBorder="1" applyAlignment="1">
      <alignment horizontal="center" vertical="center"/>
    </xf>
    <xf numFmtId="192" fontId="0" fillId="0" borderId="114" xfId="0" applyNumberFormat="1" applyFill="1" applyBorder="1" applyAlignment="1">
      <alignment horizontal="right" vertical="center"/>
    </xf>
    <xf numFmtId="192" fontId="0" fillId="0" borderId="10" xfId="0" applyNumberFormat="1" applyFill="1" applyBorder="1" applyAlignment="1">
      <alignment horizontal="right" vertical="center"/>
    </xf>
    <xf numFmtId="176" fontId="0" fillId="0" borderId="18" xfId="0" applyNumberFormat="1" applyFill="1" applyBorder="1" applyAlignment="1">
      <alignment horizontal="center" vertical="center" shrinkToFit="1"/>
    </xf>
    <xf numFmtId="176" fontId="0" fillId="0" borderId="19" xfId="0" applyNumberFormat="1" applyFill="1" applyBorder="1" applyAlignment="1">
      <alignment horizontal="center" vertical="center"/>
    </xf>
    <xf numFmtId="176" fontId="0" fillId="0" borderId="6" xfId="0" applyNumberFormat="1" applyFill="1" applyBorder="1" applyAlignment="1">
      <alignment horizontal="center" vertical="center"/>
    </xf>
    <xf numFmtId="192" fontId="0" fillId="0" borderId="67" xfId="0" applyNumberFormat="1" applyFill="1" applyBorder="1" applyAlignment="1">
      <alignment horizontal="right" vertical="center"/>
    </xf>
    <xf numFmtId="176" fontId="0" fillId="0" borderId="279" xfId="0" applyNumberFormat="1" applyFill="1" applyBorder="1" applyAlignment="1">
      <alignment horizontal="center" vertical="center"/>
    </xf>
    <xf numFmtId="0" fontId="0" fillId="0" borderId="280" xfId="0" applyFill="1" applyBorder="1" applyAlignment="1">
      <alignment horizontal="center" vertical="center"/>
    </xf>
    <xf numFmtId="176" fontId="9" fillId="0" borderId="4" xfId="0" applyNumberFormat="1" applyFont="1" applyFill="1" applyBorder="1" applyAlignment="1">
      <alignment vertical="center" wrapText="1"/>
    </xf>
    <xf numFmtId="176" fontId="9" fillId="0" borderId="19" xfId="0" applyNumberFormat="1" applyFont="1" applyFill="1" applyBorder="1" applyAlignment="1">
      <alignment vertical="center" wrapText="1"/>
    </xf>
    <xf numFmtId="176" fontId="9" fillId="0" borderId="6" xfId="0" applyNumberFormat="1" applyFont="1" applyFill="1" applyBorder="1" applyAlignment="1">
      <alignment vertical="center" wrapText="1"/>
    </xf>
    <xf numFmtId="176" fontId="0" fillId="0" borderId="5" xfId="0" applyNumberFormat="1" applyFill="1" applyBorder="1" applyAlignment="1">
      <alignment horizontal="center" vertical="center"/>
    </xf>
    <xf numFmtId="0" fontId="0" fillId="0" borderId="31" xfId="0" applyFill="1" applyBorder="1" applyAlignment="1">
      <alignment horizontal="center" vertical="center"/>
    </xf>
    <xf numFmtId="0" fontId="0" fillId="0" borderId="281" xfId="0" applyFill="1" applyBorder="1" applyAlignment="1">
      <alignment/>
    </xf>
    <xf numFmtId="176" fontId="9" fillId="0" borderId="98" xfId="0" applyNumberFormat="1" applyFont="1" applyFill="1" applyBorder="1" applyAlignment="1">
      <alignment horizontal="center" vertical="center" wrapText="1"/>
    </xf>
    <xf numFmtId="192" fontId="9" fillId="0" borderId="67" xfId="0" applyNumberFormat="1" applyFont="1" applyFill="1" applyBorder="1" applyAlignment="1">
      <alignment horizontal="right" vertical="center"/>
    </xf>
    <xf numFmtId="177" fontId="0" fillId="0" borderId="67" xfId="0" applyNumberFormat="1" applyFill="1" applyBorder="1" applyAlignment="1">
      <alignment horizontal="right" vertical="center"/>
    </xf>
    <xf numFmtId="176" fontId="0" fillId="0" borderId="67" xfId="0" applyNumberFormat="1" applyFill="1" applyBorder="1" applyAlignment="1">
      <alignment vertical="center"/>
    </xf>
    <xf numFmtId="0" fontId="0" fillId="0" borderId="36" xfId="0" applyFill="1" applyBorder="1" applyAlignment="1">
      <alignment/>
    </xf>
    <xf numFmtId="176" fontId="9" fillId="0" borderId="122" xfId="0" applyNumberFormat="1" applyFont="1" applyFill="1" applyBorder="1" applyAlignment="1">
      <alignment vertical="center" wrapText="1"/>
    </xf>
    <xf numFmtId="176" fontId="9" fillId="0" borderId="47" xfId="0" applyNumberFormat="1" applyFont="1" applyFill="1" applyBorder="1" applyAlignment="1">
      <alignment vertical="center" wrapText="1"/>
    </xf>
    <xf numFmtId="176" fontId="9" fillId="0" borderId="0" xfId="0" applyNumberFormat="1" applyFont="1" applyFill="1" applyBorder="1" applyAlignment="1">
      <alignment vertical="center" wrapText="1"/>
    </xf>
    <xf numFmtId="176" fontId="9" fillId="0" borderId="37" xfId="0" applyNumberFormat="1" applyFont="1" applyFill="1" applyBorder="1" applyAlignment="1">
      <alignment vertical="center" wrapText="1"/>
    </xf>
    <xf numFmtId="176" fontId="0" fillId="0" borderId="47" xfId="0" applyNumberFormat="1" applyFill="1" applyBorder="1" applyAlignment="1">
      <alignment vertical="center"/>
    </xf>
    <xf numFmtId="176" fontId="0" fillId="0" borderId="37" xfId="0" applyNumberFormat="1" applyFill="1" applyBorder="1" applyAlignment="1">
      <alignment vertical="center"/>
    </xf>
    <xf numFmtId="0" fontId="0" fillId="0" borderId="246" xfId="0" applyFill="1" applyBorder="1" applyAlignment="1">
      <alignment/>
    </xf>
    <xf numFmtId="176" fontId="9" fillId="0" borderId="122" xfId="0" applyNumberFormat="1" applyFont="1" applyFill="1" applyBorder="1" applyAlignment="1">
      <alignment horizontal="center" vertical="center" wrapText="1"/>
    </xf>
    <xf numFmtId="176" fontId="9" fillId="0" borderId="44" xfId="0" applyNumberFormat="1" applyFont="1" applyFill="1" applyBorder="1" applyAlignment="1">
      <alignment horizontal="center" vertical="center" wrapText="1"/>
    </xf>
    <xf numFmtId="176" fontId="9" fillId="0" borderId="282" xfId="0" applyNumberFormat="1" applyFont="1" applyFill="1" applyBorder="1" applyAlignment="1">
      <alignment vertical="center" wrapText="1"/>
    </xf>
    <xf numFmtId="176" fontId="9" fillId="0" borderId="281" xfId="0" applyNumberFormat="1" applyFont="1" applyFill="1" applyBorder="1" applyAlignment="1">
      <alignment vertical="center" wrapText="1"/>
    </xf>
    <xf numFmtId="176" fontId="0" fillId="0" borderId="281" xfId="0" applyNumberFormat="1" applyFill="1" applyBorder="1" applyAlignment="1">
      <alignment vertical="center"/>
    </xf>
    <xf numFmtId="0" fontId="0" fillId="0" borderId="283" xfId="0" applyFill="1" applyBorder="1" applyAlignment="1">
      <alignment/>
    </xf>
    <xf numFmtId="176" fontId="0" fillId="0" borderId="284" xfId="0" applyNumberFormat="1" applyFill="1" applyBorder="1" applyAlignment="1">
      <alignment horizontal="right" vertical="center"/>
    </xf>
    <xf numFmtId="176" fontId="0" fillId="0" borderId="36" xfId="0" applyNumberFormat="1" applyFill="1" applyBorder="1" applyAlignment="1">
      <alignment horizontal="right" vertical="center"/>
    </xf>
    <xf numFmtId="192" fontId="0" fillId="0" borderId="36" xfId="0" applyNumberFormat="1" applyFill="1" applyBorder="1" applyAlignment="1">
      <alignment horizontal="right" vertical="center"/>
    </xf>
    <xf numFmtId="176" fontId="0" fillId="0" borderId="36" xfId="0" applyNumberFormat="1" applyFill="1" applyBorder="1" applyAlignment="1">
      <alignment horizontal="center" vertical="center"/>
    </xf>
    <xf numFmtId="0" fontId="0" fillId="0" borderId="285" xfId="0" applyFill="1" applyBorder="1" applyAlignment="1">
      <alignment/>
    </xf>
    <xf numFmtId="176" fontId="9" fillId="0" borderId="124" xfId="0" applyNumberFormat="1" applyFont="1" applyFill="1" applyBorder="1" applyAlignment="1">
      <alignment vertical="center" wrapText="1"/>
    </xf>
    <xf numFmtId="176" fontId="9" fillId="0" borderId="72" xfId="0" applyNumberFormat="1" applyFont="1" applyFill="1" applyBorder="1" applyAlignment="1">
      <alignment vertical="center" wrapText="1"/>
    </xf>
    <xf numFmtId="176" fontId="9" fillId="0" borderId="125" xfId="0" applyNumberFormat="1" applyFont="1" applyFill="1" applyBorder="1" applyAlignment="1">
      <alignment vertical="center" wrapText="1"/>
    </xf>
    <xf numFmtId="176" fontId="9" fillId="0" borderId="126" xfId="0" applyNumberFormat="1" applyFont="1" applyFill="1" applyBorder="1" applyAlignment="1">
      <alignment vertical="center" wrapText="1"/>
    </xf>
    <xf numFmtId="176" fontId="0" fillId="0" borderId="126" xfId="0" applyNumberFormat="1" applyFill="1" applyBorder="1" applyAlignment="1">
      <alignment vertical="center"/>
    </xf>
    <xf numFmtId="176" fontId="0" fillId="0" borderId="286" xfId="0" applyNumberFormat="1" applyFill="1" applyBorder="1" applyAlignment="1">
      <alignment vertical="center"/>
    </xf>
    <xf numFmtId="0" fontId="0" fillId="0" borderId="287" xfId="0" applyFill="1" applyBorder="1" applyAlignment="1">
      <alignment/>
    </xf>
    <xf numFmtId="176" fontId="0" fillId="0" borderId="181" xfId="0" applyNumberFormat="1" applyFill="1" applyBorder="1" applyAlignment="1">
      <alignment horizontal="right" vertical="center"/>
    </xf>
    <xf numFmtId="176" fontId="0" fillId="0" borderId="63" xfId="0" applyNumberFormat="1" applyFill="1" applyBorder="1" applyAlignment="1">
      <alignment horizontal="right" vertical="center"/>
    </xf>
    <xf numFmtId="176" fontId="0" fillId="0" borderId="63" xfId="0" applyNumberFormat="1" applyFill="1" applyBorder="1" applyAlignment="1">
      <alignment horizontal="center" vertical="center"/>
    </xf>
    <xf numFmtId="176" fontId="0" fillId="0" borderId="288" xfId="0" applyNumberFormat="1" applyFill="1" applyBorder="1" applyAlignment="1">
      <alignment horizontal="right" vertical="center"/>
    </xf>
    <xf numFmtId="176" fontId="0" fillId="0" borderId="6" xfId="0" applyNumberFormat="1" applyFill="1" applyBorder="1" applyAlignment="1">
      <alignment vertical="center"/>
    </xf>
    <xf numFmtId="176" fontId="0" fillId="0" borderId="248" xfId="0" applyNumberFormat="1" applyFill="1" applyBorder="1" applyAlignment="1">
      <alignment vertical="center"/>
    </xf>
    <xf numFmtId="176" fontId="0" fillId="0" borderId="122" xfId="0" applyNumberFormat="1" applyFill="1" applyBorder="1" applyAlignment="1">
      <alignment horizontal="right" vertical="center"/>
    </xf>
    <xf numFmtId="176" fontId="0" fillId="0" borderId="37" xfId="0" applyNumberFormat="1" applyFill="1" applyBorder="1" applyAlignment="1">
      <alignment horizontal="right" vertical="center"/>
    </xf>
    <xf numFmtId="176" fontId="0" fillId="0" borderId="47" xfId="0" applyNumberFormat="1" applyFill="1" applyBorder="1" applyAlignment="1">
      <alignment horizontal="center" vertical="center"/>
    </xf>
    <xf numFmtId="176" fontId="0" fillId="0" borderId="214" xfId="0" applyNumberFormat="1" applyFill="1" applyBorder="1" applyAlignment="1">
      <alignment horizontal="right" vertical="center"/>
    </xf>
    <xf numFmtId="0" fontId="0" fillId="0" borderId="289" xfId="0" applyFill="1" applyBorder="1" applyAlignment="1">
      <alignment/>
    </xf>
    <xf numFmtId="176" fontId="0" fillId="0" borderId="61" xfId="0" applyNumberFormat="1" applyFont="1" applyBorder="1" applyAlignment="1">
      <alignment vertical="center"/>
    </xf>
    <xf numFmtId="176" fontId="0" fillId="0" borderId="61" xfId="0" applyNumberFormat="1" applyFont="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Border="1" applyAlignment="1">
      <alignment/>
    </xf>
    <xf numFmtId="176" fontId="0" fillId="0" borderId="19" xfId="0" applyNumberFormat="1" applyFill="1" applyBorder="1" applyAlignment="1">
      <alignment vertical="center"/>
    </xf>
    <xf numFmtId="196" fontId="0" fillId="0" borderId="37" xfId="0" applyNumberFormat="1" applyFill="1" applyBorder="1" applyAlignment="1">
      <alignment horizontal="center" vertical="center"/>
    </xf>
    <xf numFmtId="0" fontId="0" fillId="0" borderId="290" xfId="0" applyFill="1" applyBorder="1" applyAlignment="1">
      <alignment horizontal="center" vertical="center"/>
    </xf>
    <xf numFmtId="0" fontId="0" fillId="0" borderId="291" xfId="0" applyFill="1" applyBorder="1" applyAlignment="1">
      <alignment horizontal="center" vertical="center"/>
    </xf>
    <xf numFmtId="0" fontId="0" fillId="0" borderId="59" xfId="0" applyFill="1" applyBorder="1" applyAlignment="1">
      <alignment/>
    </xf>
    <xf numFmtId="0" fontId="0" fillId="0" borderId="228" xfId="0" applyFill="1" applyBorder="1" applyAlignment="1">
      <alignment/>
    </xf>
    <xf numFmtId="0" fontId="0" fillId="0" borderId="292" xfId="0" applyFill="1" applyBorder="1" applyAlignment="1">
      <alignment/>
    </xf>
    <xf numFmtId="176" fontId="0" fillId="0" borderId="57" xfId="0" applyNumberFormat="1" applyFill="1" applyBorder="1" applyAlignment="1">
      <alignment vertical="center"/>
    </xf>
    <xf numFmtId="176" fontId="0" fillId="0" borderId="25" xfId="0" applyNumberFormat="1" applyFill="1" applyBorder="1" applyAlignment="1">
      <alignment vertical="center"/>
    </xf>
    <xf numFmtId="0" fontId="2" fillId="0" borderId="31" xfId="0" applyFont="1" applyFill="1" applyBorder="1" applyAlignment="1">
      <alignment/>
    </xf>
    <xf numFmtId="0" fontId="2" fillId="0" borderId="79" xfId="0" applyFont="1" applyFill="1" applyBorder="1" applyAlignment="1">
      <alignment/>
    </xf>
    <xf numFmtId="0" fontId="2" fillId="0" borderId="228" xfId="0" applyFont="1" applyFill="1" applyBorder="1" applyAlignment="1">
      <alignment/>
    </xf>
    <xf numFmtId="0" fontId="0" fillId="0" borderId="292" xfId="0" applyFill="1" applyBorder="1" applyAlignment="1">
      <alignment horizontal="center" vertical="center" shrinkToFit="1"/>
    </xf>
    <xf numFmtId="176" fontId="0" fillId="0" borderId="24" xfId="0" applyNumberFormat="1" applyFill="1" applyBorder="1" applyAlignment="1">
      <alignment vertical="center"/>
    </xf>
    <xf numFmtId="196" fontId="0" fillId="0" borderId="25" xfId="0" applyNumberFormat="1" applyFill="1" applyBorder="1" applyAlignment="1">
      <alignment horizontal="center" vertical="center"/>
    </xf>
    <xf numFmtId="0" fontId="0" fillId="0" borderId="79" xfId="0" applyFill="1" applyBorder="1" applyAlignment="1">
      <alignment horizontal="center" vertical="center"/>
    </xf>
    <xf numFmtId="176" fontId="0" fillId="0" borderId="13" xfId="0" applyNumberFormat="1" applyFill="1" applyBorder="1" applyAlignment="1">
      <alignment horizontal="center" vertical="center"/>
    </xf>
    <xf numFmtId="176" fontId="0" fillId="0" borderId="0" xfId="0" applyNumberFormat="1" applyFill="1" applyBorder="1" applyAlignment="1">
      <alignment vertical="center"/>
    </xf>
    <xf numFmtId="176" fontId="0" fillId="0" borderId="28" xfId="0" applyNumberFormat="1" applyFill="1" applyBorder="1" applyAlignment="1">
      <alignment vertical="center"/>
    </xf>
    <xf numFmtId="176" fontId="0" fillId="0" borderId="5" xfId="0" applyNumberFormat="1" applyFill="1" applyBorder="1" applyAlignment="1">
      <alignment vertical="center"/>
    </xf>
    <xf numFmtId="0" fontId="2" fillId="0" borderId="44" xfId="0" applyFont="1" applyFill="1" applyBorder="1" applyAlignment="1">
      <alignment/>
    </xf>
    <xf numFmtId="0" fontId="35" fillId="0" borderId="108" xfId="0" applyFont="1" applyFill="1" applyBorder="1" applyAlignment="1">
      <alignment wrapText="1"/>
    </xf>
    <xf numFmtId="0" fontId="35" fillId="0" borderId="194" xfId="0" applyFont="1" applyFill="1" applyBorder="1" applyAlignment="1">
      <alignment wrapText="1"/>
    </xf>
    <xf numFmtId="0" fontId="36" fillId="0" borderId="293" xfId="0" applyFont="1" applyFill="1" applyBorder="1" applyAlignment="1">
      <alignment vertical="top" wrapText="1"/>
    </xf>
    <xf numFmtId="176" fontId="0" fillId="0" borderId="81" xfId="0" applyNumberFormat="1" applyFill="1" applyBorder="1" applyAlignment="1">
      <alignment horizontal="center" vertical="center" shrinkToFit="1"/>
    </xf>
    <xf numFmtId="176" fontId="0" fillId="0" borderId="105" xfId="0" applyNumberFormat="1" applyFill="1" applyBorder="1" applyAlignment="1">
      <alignment vertical="center"/>
    </xf>
    <xf numFmtId="176" fontId="0" fillId="0" borderId="106" xfId="0" applyNumberFormat="1" applyFill="1" applyBorder="1" applyAlignment="1">
      <alignment vertical="center"/>
    </xf>
    <xf numFmtId="176" fontId="0" fillId="0" borderId="39" xfId="0" applyNumberFormat="1" applyFill="1" applyBorder="1" applyAlignment="1">
      <alignment vertical="center"/>
    </xf>
    <xf numFmtId="196" fontId="0" fillId="0" borderId="39" xfId="0" applyNumberFormat="1" applyFill="1" applyBorder="1" applyAlignment="1">
      <alignment horizontal="center" vertical="center"/>
    </xf>
    <xf numFmtId="0" fontId="2" fillId="0" borderId="103" xfId="0" applyFont="1" applyFill="1" applyBorder="1" applyAlignment="1">
      <alignment/>
    </xf>
    <xf numFmtId="0" fontId="35" fillId="0" borderId="294" xfId="0" applyFont="1" applyFill="1" applyBorder="1" applyAlignment="1">
      <alignment wrapText="1"/>
    </xf>
    <xf numFmtId="0" fontId="35" fillId="0" borderId="103" xfId="0" applyFont="1" applyFill="1" applyBorder="1" applyAlignment="1">
      <alignment wrapText="1"/>
    </xf>
    <xf numFmtId="0" fontId="0" fillId="0" borderId="104" xfId="0" applyFill="1" applyBorder="1" applyAlignment="1">
      <alignment/>
    </xf>
    <xf numFmtId="0" fontId="36" fillId="0" borderId="295" xfId="0" applyFont="1" applyFill="1" applyBorder="1" applyAlignment="1">
      <alignment vertical="top" wrapText="1"/>
    </xf>
    <xf numFmtId="0" fontId="2" fillId="0" borderId="61" xfId="0" applyFont="1" applyBorder="1" applyAlignment="1">
      <alignment/>
    </xf>
    <xf numFmtId="177" fontId="0" fillId="0" borderId="19" xfId="0" applyNumberFormat="1" applyFill="1" applyBorder="1" applyAlignment="1">
      <alignment vertical="center"/>
    </xf>
    <xf numFmtId="0" fontId="0" fillId="0" borderId="17" xfId="0" applyBorder="1" applyAlignment="1">
      <alignment/>
    </xf>
    <xf numFmtId="176" fontId="9" fillId="0" borderId="18" xfId="0" applyNumberFormat="1" applyFont="1" applyBorder="1" applyAlignment="1">
      <alignment horizontal="center" vertical="center"/>
    </xf>
    <xf numFmtId="176" fontId="9" fillId="0" borderId="19" xfId="0" applyNumberFormat="1" applyFont="1" applyBorder="1" applyAlignment="1">
      <alignment horizontal="right"/>
    </xf>
    <xf numFmtId="176" fontId="9" fillId="0" borderId="6" xfId="0" applyNumberFormat="1" applyFont="1" applyBorder="1" applyAlignment="1">
      <alignment horizontal="right"/>
    </xf>
    <xf numFmtId="176" fontId="9" fillId="0" borderId="140" xfId="0" applyNumberFormat="1" applyFont="1" applyBorder="1" applyAlignment="1">
      <alignment horizontal="center"/>
    </xf>
    <xf numFmtId="176" fontId="9" fillId="0" borderId="37" xfId="0" applyNumberFormat="1" applyFont="1" applyBorder="1" applyAlignment="1">
      <alignment horizontal="right"/>
    </xf>
    <xf numFmtId="176" fontId="9" fillId="0" borderId="37" xfId="0" applyNumberFormat="1" applyFont="1" applyBorder="1" applyAlignment="1">
      <alignment/>
    </xf>
    <xf numFmtId="176" fontId="9" fillId="0" borderId="44" xfId="0" applyNumberFormat="1" applyFont="1" applyBorder="1" applyAlignment="1">
      <alignment horizontal="right"/>
    </xf>
    <xf numFmtId="176" fontId="9" fillId="0" borderId="44" xfId="0" applyNumberFormat="1" applyFont="1" applyBorder="1" applyAlignment="1">
      <alignment horizontal="center"/>
    </xf>
    <xf numFmtId="176" fontId="9" fillId="0" borderId="5" xfId="0" applyNumberFormat="1" applyFont="1" applyBorder="1" applyAlignment="1">
      <alignment vertical="center"/>
    </xf>
    <xf numFmtId="176" fontId="9" fillId="0" borderId="45" xfId="0" applyNumberFormat="1" applyFont="1" applyBorder="1" applyAlignment="1">
      <alignment horizontal="right" vertical="center" wrapText="1"/>
    </xf>
    <xf numFmtId="176" fontId="9" fillId="0" borderId="30" xfId="0" applyNumberFormat="1" applyFont="1" applyBorder="1" applyAlignment="1">
      <alignment horizontal="right" vertical="center" wrapText="1"/>
    </xf>
    <xf numFmtId="176" fontId="9" fillId="0" borderId="36" xfId="0" applyNumberFormat="1" applyFont="1" applyBorder="1" applyAlignment="1">
      <alignment horizontal="right" vertical="center" wrapText="1"/>
    </xf>
    <xf numFmtId="176" fontId="9" fillId="0" borderId="92" xfId="0" applyNumberFormat="1" applyFont="1" applyBorder="1" applyAlignment="1">
      <alignment horizontal="right" vertical="center" wrapText="1"/>
    </xf>
    <xf numFmtId="176" fontId="9" fillId="0" borderId="0" xfId="0" applyNumberFormat="1" applyFont="1" applyBorder="1" applyAlignment="1">
      <alignment vertical="center"/>
    </xf>
    <xf numFmtId="176" fontId="9" fillId="0" borderId="37" xfId="0" applyNumberFormat="1" applyFont="1" applyBorder="1" applyAlignment="1">
      <alignment vertical="center"/>
    </xf>
    <xf numFmtId="176" fontId="0" fillId="0" borderId="44" xfId="0" applyNumberFormat="1" applyFont="1" applyBorder="1" applyAlignment="1">
      <alignment horizontal="right" vertical="center"/>
    </xf>
    <xf numFmtId="176" fontId="9" fillId="0" borderId="23" xfId="0" applyNumberFormat="1" applyFont="1" applyBorder="1" applyAlignment="1">
      <alignment horizontal="right" vertical="center"/>
    </xf>
    <xf numFmtId="176" fontId="9" fillId="0" borderId="30" xfId="0" applyNumberFormat="1" applyFont="1" applyBorder="1" applyAlignment="1">
      <alignment vertical="center"/>
    </xf>
    <xf numFmtId="176" fontId="9" fillId="0" borderId="274" xfId="0" applyNumberFormat="1" applyFont="1" applyBorder="1" applyAlignment="1">
      <alignment vertical="center"/>
    </xf>
    <xf numFmtId="176" fontId="9" fillId="0" borderId="216" xfId="0" applyNumberFormat="1" applyFont="1" applyBorder="1" applyAlignment="1">
      <alignment horizontal="center" vertical="center"/>
    </xf>
    <xf numFmtId="176" fontId="9" fillId="0" borderId="37" xfId="0" applyNumberFormat="1" applyFont="1" applyBorder="1" applyAlignment="1">
      <alignment horizontal="right" vertical="center"/>
    </xf>
    <xf numFmtId="176" fontId="9" fillId="0" borderId="5" xfId="0" applyNumberFormat="1" applyFont="1" applyBorder="1" applyAlignment="1">
      <alignment horizontal="right" vertical="center"/>
    </xf>
    <xf numFmtId="176" fontId="9" fillId="0" borderId="89" xfId="0" applyNumberFormat="1" applyFont="1" applyBorder="1" applyAlignment="1">
      <alignment horizontal="right" vertical="center"/>
    </xf>
    <xf numFmtId="176" fontId="9" fillId="0" borderId="109" xfId="0" applyNumberFormat="1" applyFont="1" applyBorder="1" applyAlignment="1">
      <alignment horizontal="right" vertical="center"/>
    </xf>
    <xf numFmtId="176" fontId="9" fillId="0" borderId="44" xfId="0" applyNumberFormat="1" applyFont="1" applyBorder="1" applyAlignment="1">
      <alignment horizontal="right" vertical="center"/>
    </xf>
    <xf numFmtId="176" fontId="9" fillId="0" borderId="51" xfId="0" applyNumberFormat="1" applyFont="1" applyBorder="1" applyAlignment="1">
      <alignment horizontal="right" vertical="center" wrapText="1"/>
    </xf>
    <xf numFmtId="176" fontId="9" fillId="0" borderId="52" xfId="0" applyNumberFormat="1" applyFont="1" applyBorder="1" applyAlignment="1">
      <alignment horizontal="right" vertical="center" wrapText="1"/>
    </xf>
    <xf numFmtId="176" fontId="9" fillId="0" borderId="53" xfId="0" applyNumberFormat="1" applyFont="1" applyBorder="1" applyAlignment="1">
      <alignment horizontal="right" vertical="center" wrapText="1"/>
    </xf>
    <xf numFmtId="176" fontId="9" fillId="0" borderId="95" xfId="0" applyNumberFormat="1" applyFont="1" applyBorder="1" applyAlignment="1">
      <alignment horizontal="right" vertical="center" wrapText="1"/>
    </xf>
    <xf numFmtId="176" fontId="9" fillId="0" borderId="54" xfId="0" applyNumberFormat="1" applyFont="1" applyBorder="1" applyAlignment="1">
      <alignment horizontal="center" vertical="center"/>
    </xf>
    <xf numFmtId="176" fontId="9" fillId="0" borderId="77" xfId="0" applyNumberFormat="1" applyFont="1" applyBorder="1" applyAlignment="1">
      <alignment horizontal="right" vertical="center"/>
    </xf>
    <xf numFmtId="176" fontId="9" fillId="0" borderId="52" xfId="0" applyNumberFormat="1" applyFont="1" applyBorder="1" applyAlignment="1">
      <alignment horizontal="right" vertical="center"/>
    </xf>
    <xf numFmtId="176" fontId="9" fillId="0" borderId="168" xfId="0" applyNumberFormat="1" applyFont="1" applyBorder="1" applyAlignment="1">
      <alignment horizontal="right" vertical="center"/>
    </xf>
    <xf numFmtId="176" fontId="17" fillId="0" borderId="19" xfId="0" applyNumberFormat="1" applyFont="1" applyBorder="1" applyAlignment="1">
      <alignment horizontal="right" vertical="center"/>
    </xf>
    <xf numFmtId="176" fontId="17" fillId="0" borderId="6" xfId="0" applyNumberFormat="1" applyFont="1" applyBorder="1" applyAlignment="1">
      <alignment horizontal="right" vertical="center"/>
    </xf>
    <xf numFmtId="176" fontId="17" fillId="0" borderId="25" xfId="0" applyNumberFormat="1" applyFont="1" applyBorder="1" applyAlignment="1">
      <alignment horizontal="right" vertical="center"/>
    </xf>
    <xf numFmtId="176" fontId="17" fillId="0" borderId="67" xfId="0" applyNumberFormat="1" applyFont="1" applyBorder="1" applyAlignment="1">
      <alignment horizontal="right" vertical="center"/>
    </xf>
    <xf numFmtId="185" fontId="9" fillId="0" borderId="67" xfId="0" applyNumberFormat="1" applyFont="1" applyBorder="1" applyAlignment="1">
      <alignment horizontal="right" vertical="center"/>
    </xf>
    <xf numFmtId="176" fontId="17" fillId="0" borderId="24" xfId="0" applyNumberFormat="1" applyFont="1" applyBorder="1" applyAlignment="1">
      <alignment horizontal="right" vertical="center"/>
    </xf>
    <xf numFmtId="176" fontId="0" fillId="0" borderId="296" xfId="0" applyNumberFormat="1" applyFont="1" applyBorder="1" applyAlignment="1">
      <alignment horizontal="right" vertical="center"/>
    </xf>
    <xf numFmtId="176" fontId="0" fillId="0" borderId="297" xfId="0" applyNumberFormat="1" applyFont="1" applyBorder="1" applyAlignment="1">
      <alignment horizontal="center" vertical="center"/>
    </xf>
    <xf numFmtId="185" fontId="9"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17" fillId="0" borderId="28" xfId="0" applyNumberFormat="1" applyFont="1" applyBorder="1" applyAlignment="1">
      <alignment horizontal="right" vertical="center"/>
    </xf>
    <xf numFmtId="185" fontId="9" fillId="0" borderId="6" xfId="0" applyNumberFormat="1" applyFont="1" applyBorder="1" applyAlignment="1">
      <alignment horizontal="right" vertical="center"/>
    </xf>
    <xf numFmtId="0" fontId="0" fillId="0" borderId="90" xfId="0" applyFont="1" applyFill="1" applyBorder="1" applyAlignment="1">
      <alignment horizontal="right" vertical="center"/>
    </xf>
    <xf numFmtId="0" fontId="0" fillId="0" borderId="212" xfId="0" applyFont="1" applyFill="1" applyBorder="1" applyAlignment="1">
      <alignment horizontal="right" vertical="center"/>
    </xf>
    <xf numFmtId="176" fontId="0" fillId="0" borderId="90" xfId="0" applyNumberFormat="1" applyFont="1" applyBorder="1" applyAlignment="1">
      <alignment horizontal="right" vertical="center"/>
    </xf>
    <xf numFmtId="176" fontId="17" fillId="0" borderId="33" xfId="0" applyNumberFormat="1" applyFont="1" applyBorder="1" applyAlignment="1">
      <alignment horizontal="right" vertical="center"/>
    </xf>
    <xf numFmtId="176" fontId="17" fillId="0" borderId="102" xfId="0" applyNumberFormat="1" applyFont="1" applyBorder="1" applyAlignment="1">
      <alignment horizontal="right" vertical="center"/>
    </xf>
    <xf numFmtId="176" fontId="17" fillId="0" borderId="8" xfId="0" applyNumberFormat="1" applyFont="1" applyBorder="1" applyAlignment="1">
      <alignment horizontal="right" vertical="center"/>
    </xf>
    <xf numFmtId="185" fontId="9" fillId="0" borderId="10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22" fillId="0" borderId="18" xfId="0" applyNumberFormat="1" applyFont="1" applyBorder="1" applyAlignment="1">
      <alignment horizontal="center" vertical="center" wrapText="1"/>
    </xf>
    <xf numFmtId="176" fontId="17" fillId="0" borderId="19" xfId="0" applyNumberFormat="1" applyFont="1" applyBorder="1" applyAlignment="1">
      <alignment vertical="center"/>
    </xf>
    <xf numFmtId="176" fontId="17" fillId="0" borderId="6" xfId="0" applyNumberFormat="1" applyFont="1" applyBorder="1" applyAlignment="1">
      <alignment vertical="center"/>
    </xf>
    <xf numFmtId="176" fontId="17" fillId="0" borderId="6" xfId="0" applyNumberFormat="1" applyFont="1" applyBorder="1" applyAlignment="1">
      <alignment horizontal="center" vertical="center"/>
    </xf>
    <xf numFmtId="176" fontId="22" fillId="0" borderId="18" xfId="0" applyNumberFormat="1" applyFont="1" applyBorder="1" applyAlignment="1">
      <alignment horizontal="center" vertical="center"/>
    </xf>
    <xf numFmtId="176" fontId="22" fillId="0" borderId="81" xfId="0" applyNumberFormat="1" applyFont="1" applyBorder="1" applyAlignment="1">
      <alignment horizontal="center" vertical="center"/>
    </xf>
    <xf numFmtId="176" fontId="17" fillId="0" borderId="82" xfId="0" applyNumberFormat="1" applyFont="1" applyBorder="1" applyAlignment="1">
      <alignment horizontal="right" vertical="center"/>
    </xf>
    <xf numFmtId="176" fontId="17" fillId="0" borderId="39" xfId="0" applyNumberFormat="1" applyFont="1" applyBorder="1" applyAlignment="1">
      <alignment vertical="center"/>
    </xf>
    <xf numFmtId="176" fontId="17" fillId="0" borderId="39" xfId="0" applyNumberFormat="1" applyFont="1" applyBorder="1" applyAlignment="1">
      <alignment horizontal="center" vertical="center"/>
    </xf>
    <xf numFmtId="0" fontId="0" fillId="0" borderId="107" xfId="0" applyFont="1" applyBorder="1" applyAlignment="1">
      <alignment horizontal="center" vertical="center"/>
    </xf>
    <xf numFmtId="176" fontId="0" fillId="0" borderId="18" xfId="0" applyNumberFormat="1" applyBorder="1" applyAlignment="1">
      <alignment horizontal="center" vertical="center"/>
    </xf>
    <xf numFmtId="176" fontId="0" fillId="0" borderId="190" xfId="0" applyNumberFormat="1" applyBorder="1" applyAlignment="1">
      <alignment horizontal="center" vertical="center"/>
    </xf>
    <xf numFmtId="176" fontId="0" fillId="0" borderId="139" xfId="0" applyNumberFormat="1" applyBorder="1" applyAlignment="1">
      <alignment horizontal="center" vertical="center"/>
    </xf>
    <xf numFmtId="176" fontId="0" fillId="0" borderId="213" xfId="0" applyNumberFormat="1" applyBorder="1" applyAlignment="1">
      <alignment horizontal="center" vertical="center"/>
    </xf>
    <xf numFmtId="176" fontId="0" fillId="0" borderId="158" xfId="0" applyNumberFormat="1" applyBorder="1" applyAlignment="1">
      <alignment horizontal="center" vertical="center"/>
    </xf>
    <xf numFmtId="176" fontId="0" fillId="0" borderId="78" xfId="0" applyNumberFormat="1" applyBorder="1" applyAlignment="1">
      <alignment horizontal="center" vertical="center"/>
    </xf>
    <xf numFmtId="0" fontId="2" fillId="0" borderId="0" xfId="0" applyFont="1" applyAlignment="1">
      <alignment vertical="top"/>
    </xf>
    <xf numFmtId="0" fontId="2" fillId="0" borderId="217" xfId="0" applyFont="1" applyBorder="1" applyAlignment="1">
      <alignment/>
    </xf>
    <xf numFmtId="0" fontId="2" fillId="0" borderId="138" xfId="0" applyFont="1" applyBorder="1" applyAlignment="1">
      <alignment/>
    </xf>
    <xf numFmtId="176" fontId="0" fillId="0" borderId="88" xfId="0" applyNumberFormat="1" applyBorder="1" applyAlignment="1">
      <alignment horizontal="center" vertical="center"/>
    </xf>
    <xf numFmtId="176" fontId="9" fillId="0" borderId="184" xfId="0" applyNumberFormat="1" applyFont="1" applyBorder="1" applyAlignment="1">
      <alignment horizontal="center" vertical="center" wrapText="1"/>
    </xf>
    <xf numFmtId="0" fontId="2" fillId="0" borderId="67" xfId="0" applyFont="1" applyBorder="1" applyAlignment="1">
      <alignment/>
    </xf>
    <xf numFmtId="0" fontId="2" fillId="0" borderId="298" xfId="0" applyFont="1" applyBorder="1" applyAlignment="1">
      <alignment/>
    </xf>
    <xf numFmtId="0" fontId="0" fillId="0" borderId="63" xfId="0" applyBorder="1" applyAlignment="1">
      <alignment/>
    </xf>
    <xf numFmtId="0" fontId="0" fillId="0" borderId="63" xfId="0" applyFill="1" applyBorder="1" applyAlignment="1">
      <alignment vertical="center"/>
    </xf>
    <xf numFmtId="0" fontId="0" fillId="0" borderId="93" xfId="0" applyFill="1" applyBorder="1" applyAlignment="1">
      <alignment vertical="center"/>
    </xf>
    <xf numFmtId="0" fontId="2" fillId="0" borderId="37" xfId="0" applyFont="1" applyBorder="1" applyAlignment="1">
      <alignment/>
    </xf>
    <xf numFmtId="0" fontId="2" fillId="0" borderId="299" xfId="0" applyFont="1" applyBorder="1" applyAlignment="1">
      <alignment/>
    </xf>
    <xf numFmtId="176" fontId="0" fillId="0" borderId="47" xfId="0" applyNumberFormat="1" applyBorder="1" applyAlignment="1">
      <alignment horizontal="center" vertical="center"/>
    </xf>
    <xf numFmtId="176" fontId="0" fillId="0" borderId="94" xfId="0" applyNumberFormat="1" applyBorder="1" applyAlignment="1">
      <alignment horizontal="center" vertical="center"/>
    </xf>
    <xf numFmtId="0" fontId="2" fillId="0" borderId="6" xfId="0" applyFont="1" applyBorder="1" applyAlignment="1">
      <alignment/>
    </xf>
    <xf numFmtId="0" fontId="2" fillId="0" borderId="300" xfId="0" applyFont="1" applyBorder="1" applyAlignment="1">
      <alignment/>
    </xf>
    <xf numFmtId="176" fontId="0" fillId="0" borderId="91" xfId="0" applyNumberFormat="1" applyBorder="1" applyAlignment="1">
      <alignment horizontal="center" vertical="center"/>
    </xf>
    <xf numFmtId="176" fontId="0" fillId="0" borderId="81" xfId="0" applyNumberFormat="1" applyBorder="1" applyAlignment="1">
      <alignment horizontal="center" vertical="center"/>
    </xf>
    <xf numFmtId="176" fontId="0" fillId="0" borderId="82"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8" xfId="0" applyNumberFormat="1" applyBorder="1" applyAlignment="1">
      <alignment horizontal="center" vertical="center"/>
    </xf>
    <xf numFmtId="0" fontId="2" fillId="0" borderId="58" xfId="0" applyFont="1" applyBorder="1" applyAlignment="1">
      <alignment/>
    </xf>
    <xf numFmtId="0" fontId="2" fillId="0" borderId="301" xfId="0" applyFont="1" applyBorder="1" applyAlignment="1">
      <alignment/>
    </xf>
    <xf numFmtId="0" fontId="0" fillId="0" borderId="154" xfId="0" applyBorder="1" applyAlignment="1">
      <alignment/>
    </xf>
    <xf numFmtId="0" fontId="0" fillId="0" borderId="302" xfId="0" applyFill="1" applyBorder="1" applyAlignment="1">
      <alignment vertical="center"/>
    </xf>
    <xf numFmtId="0" fontId="0" fillId="0" borderId="303" xfId="0" applyFill="1" applyBorder="1" applyAlignment="1">
      <alignment vertical="center"/>
    </xf>
    <xf numFmtId="176" fontId="0" fillId="0" borderId="0" xfId="0" applyNumberFormat="1" applyBorder="1" applyAlignment="1">
      <alignment horizontal="left" vertical="center"/>
    </xf>
    <xf numFmtId="0" fontId="11" fillId="0" borderId="304" xfId="0" applyFont="1" applyBorder="1" applyAlignment="1">
      <alignment wrapText="1"/>
    </xf>
    <xf numFmtId="176" fontId="0" fillId="0" borderId="138" xfId="0" applyNumberFormat="1" applyFont="1" applyFill="1" applyBorder="1" applyAlignment="1">
      <alignment horizontal="center" vertical="center"/>
    </xf>
    <xf numFmtId="176" fontId="0" fillId="0" borderId="139" xfId="0" applyNumberFormat="1" applyFont="1" applyFill="1" applyBorder="1" applyAlignment="1">
      <alignment horizontal="center" vertical="center"/>
    </xf>
    <xf numFmtId="185" fontId="0" fillId="0" borderId="139" xfId="0" applyNumberFormat="1" applyFont="1" applyFill="1" applyBorder="1" applyAlignment="1">
      <alignment horizontal="center" vertical="center"/>
    </xf>
    <xf numFmtId="176" fontId="0" fillId="0" borderId="300"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85" fontId="0" fillId="0" borderId="5" xfId="0" applyNumberFormat="1" applyFont="1" applyFill="1" applyBorder="1" applyAlignment="1">
      <alignment horizontal="center" vertical="center"/>
    </xf>
    <xf numFmtId="0" fontId="11" fillId="0" borderId="305" xfId="0" applyFont="1" applyBorder="1" applyAlignment="1">
      <alignment wrapText="1"/>
    </xf>
    <xf numFmtId="0" fontId="11" fillId="0" borderId="306" xfId="0" applyFont="1" applyBorder="1" applyAlignment="1">
      <alignment wrapText="1"/>
    </xf>
    <xf numFmtId="0" fontId="11" fillId="0" borderId="81" xfId="0" applyFont="1" applyBorder="1" applyAlignment="1">
      <alignment wrapText="1"/>
    </xf>
    <xf numFmtId="176" fontId="0" fillId="0" borderId="307" xfId="0" applyNumberFormat="1" applyFont="1" applyFill="1" applyBorder="1" applyAlignment="1">
      <alignment horizontal="center" vertical="center"/>
    </xf>
    <xf numFmtId="176" fontId="0" fillId="0" borderId="8" xfId="0" applyNumberFormat="1" applyFont="1" applyFill="1" applyBorder="1" applyAlignment="1">
      <alignment horizontal="center" vertical="center"/>
    </xf>
    <xf numFmtId="185" fontId="0" fillId="0" borderId="8" xfId="0" applyNumberFormat="1" applyFont="1" applyFill="1" applyBorder="1" applyAlignment="1">
      <alignment horizontal="center" vertical="center"/>
    </xf>
    <xf numFmtId="176" fontId="0" fillId="0" borderId="308" xfId="0" applyNumberFormat="1" applyFont="1" applyBorder="1" applyAlignment="1">
      <alignment horizontal="center" vertical="center"/>
    </xf>
    <xf numFmtId="0" fontId="2" fillId="0" borderId="0" xfId="0" applyFont="1" applyBorder="1" applyAlignment="1">
      <alignment horizontal="left" vertical="top" wrapText="1"/>
    </xf>
    <xf numFmtId="176" fontId="11" fillId="0" borderId="28" xfId="0" applyNumberFormat="1" applyFont="1" applyBorder="1" applyAlignment="1">
      <alignment horizontal="left" vertical="center" wrapText="1" shrinkToFit="1"/>
    </xf>
    <xf numFmtId="0" fontId="2" fillId="0" borderId="9" xfId="0" applyFont="1" applyBorder="1" applyAlignment="1">
      <alignment horizontal="right"/>
    </xf>
    <xf numFmtId="0" fontId="2" fillId="0" borderId="10" xfId="0" applyFont="1" applyBorder="1" applyAlignment="1">
      <alignment horizontal="right"/>
    </xf>
    <xf numFmtId="177" fontId="9" fillId="0" borderId="19"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37" xfId="0" applyNumberFormat="1" applyFont="1" applyBorder="1" applyAlignment="1">
      <alignment horizontal="right" vertical="center"/>
    </xf>
    <xf numFmtId="177" fontId="9" fillId="0" borderId="44" xfId="0" applyNumberFormat="1" applyFont="1" applyBorder="1" applyAlignment="1">
      <alignment horizontal="right" vertical="center"/>
    </xf>
    <xf numFmtId="177" fontId="9" fillId="0" borderId="23" xfId="0" applyNumberFormat="1" applyFont="1" applyBorder="1" applyAlignment="1">
      <alignment horizontal="right" vertical="center"/>
    </xf>
    <xf numFmtId="177" fontId="9" fillId="0" borderId="24" xfId="0" applyNumberFormat="1" applyFont="1" applyBorder="1" applyAlignment="1">
      <alignment horizontal="right" vertical="center"/>
    </xf>
    <xf numFmtId="177" fontId="9" fillId="0" borderId="25" xfId="0" applyNumberFormat="1" applyFont="1" applyBorder="1" applyAlignment="1">
      <alignment horizontal="right" vertical="center"/>
    </xf>
    <xf numFmtId="177" fontId="9" fillId="0" borderId="13" xfId="0" applyNumberFormat="1" applyFont="1" applyBorder="1" applyAlignment="1">
      <alignment horizontal="right" vertical="center"/>
    </xf>
    <xf numFmtId="177" fontId="9" fillId="0" borderId="26" xfId="0" applyNumberFormat="1" applyFont="1" applyBorder="1" applyAlignment="1">
      <alignment horizontal="right" vertical="center"/>
    </xf>
    <xf numFmtId="177" fontId="9" fillId="0" borderId="27" xfId="0" applyNumberFormat="1" applyFont="1" applyBorder="1" applyAlignment="1">
      <alignment horizontal="right" vertical="center"/>
    </xf>
    <xf numFmtId="176" fontId="9" fillId="0" borderId="28" xfId="0" applyNumberFormat="1" applyFont="1" applyBorder="1" applyAlignment="1">
      <alignment horizontal="center" vertical="center"/>
    </xf>
    <xf numFmtId="177" fontId="9" fillId="0" borderId="4" xfId="0" applyNumberFormat="1" applyFont="1" applyBorder="1" applyAlignment="1">
      <alignment horizontal="right" vertical="center" wrapText="1"/>
    </xf>
    <xf numFmtId="177" fontId="9" fillId="0" borderId="5" xfId="0" applyNumberFormat="1" applyFont="1" applyBorder="1" applyAlignment="1">
      <alignment horizontal="right" vertical="center" wrapText="1"/>
    </xf>
    <xf numFmtId="177" fontId="9" fillId="0" borderId="0" xfId="0" applyNumberFormat="1" applyFont="1" applyBorder="1" applyAlignment="1">
      <alignment horizontal="right" vertical="center" wrapText="1"/>
    </xf>
    <xf numFmtId="177" fontId="9" fillId="0" borderId="6" xfId="0" applyNumberFormat="1" applyFont="1" applyBorder="1" applyAlignment="1">
      <alignment horizontal="right" vertical="center" wrapText="1"/>
    </xf>
    <xf numFmtId="177" fontId="9" fillId="0" borderId="5" xfId="0" applyNumberFormat="1" applyFont="1" applyBorder="1" applyAlignment="1">
      <alignment horizontal="right" vertical="center"/>
    </xf>
    <xf numFmtId="177" fontId="9" fillId="0" borderId="89" xfId="0" applyNumberFormat="1" applyFont="1" applyBorder="1" applyAlignment="1">
      <alignment horizontal="right" vertical="center"/>
    </xf>
    <xf numFmtId="177" fontId="9" fillId="0" borderId="109" xfId="0" applyNumberFormat="1" applyFont="1" applyBorder="1" applyAlignment="1">
      <alignment horizontal="right" vertical="center"/>
    </xf>
    <xf numFmtId="176" fontId="9" fillId="0" borderId="66" xfId="0" applyNumberFormat="1" applyFont="1" applyBorder="1" applyAlignment="1">
      <alignment horizontal="center" vertical="center"/>
    </xf>
    <xf numFmtId="177" fontId="9" fillId="0" borderId="92" xfId="0" applyNumberFormat="1" applyFont="1" applyBorder="1" applyAlignment="1">
      <alignment horizontal="right" vertical="center" wrapText="1"/>
    </xf>
    <xf numFmtId="177" fontId="9" fillId="0" borderId="0" xfId="0" applyNumberFormat="1" applyFont="1" applyBorder="1" applyAlignment="1">
      <alignment horizontal="right" vertical="center"/>
    </xf>
    <xf numFmtId="177" fontId="9" fillId="0" borderId="31" xfId="0" applyNumberFormat="1" applyFont="1" applyFill="1" applyBorder="1" applyAlignment="1">
      <alignment horizontal="right" vertical="center"/>
    </xf>
    <xf numFmtId="177" fontId="9" fillId="0" borderId="79" xfId="0" applyNumberFormat="1" applyFont="1" applyFill="1" applyBorder="1" applyAlignment="1">
      <alignment horizontal="right" vertical="center"/>
    </xf>
    <xf numFmtId="177" fontId="9" fillId="0" borderId="90" xfId="0" applyNumberFormat="1" applyFont="1" applyBorder="1" applyAlignment="1">
      <alignment horizontal="right" vertical="center"/>
    </xf>
    <xf numFmtId="176" fontId="9" fillId="0" borderId="81" xfId="0" applyNumberFormat="1" applyFont="1" applyBorder="1" applyAlignment="1">
      <alignment horizontal="center" vertical="center"/>
    </xf>
    <xf numFmtId="177" fontId="9" fillId="0" borderId="82" xfId="0" applyNumberFormat="1" applyFont="1" applyBorder="1" applyAlignment="1">
      <alignment horizontal="right" vertical="center"/>
    </xf>
    <xf numFmtId="177" fontId="9" fillId="0" borderId="39" xfId="0" applyNumberFormat="1" applyFont="1" applyBorder="1" applyAlignment="1">
      <alignment horizontal="right" vertical="center"/>
    </xf>
    <xf numFmtId="177" fontId="9" fillId="0" borderId="103" xfId="0" applyNumberFormat="1" applyFont="1" applyBorder="1" applyAlignment="1">
      <alignment horizontal="right" vertical="center"/>
    </xf>
    <xf numFmtId="177" fontId="9" fillId="0" borderId="110" xfId="0" applyNumberFormat="1" applyFont="1" applyBorder="1" applyAlignment="1">
      <alignment horizontal="right" vertical="center"/>
    </xf>
    <xf numFmtId="202" fontId="0" fillId="0" borderId="67" xfId="0" applyNumberFormat="1" applyFont="1" applyBorder="1" applyAlignment="1">
      <alignment horizontal="center" vertical="center"/>
    </xf>
    <xf numFmtId="176" fontId="9" fillId="0" borderId="68" xfId="0" applyNumberFormat="1" applyFont="1" applyBorder="1" applyAlignment="1">
      <alignment horizontal="center" vertical="center"/>
    </xf>
    <xf numFmtId="202" fontId="0" fillId="0" borderId="25"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11" fillId="0" borderId="27" xfId="0" applyNumberFormat="1" applyFont="1" applyBorder="1" applyAlignment="1">
      <alignment horizontal="left" vertical="center" wrapText="1"/>
    </xf>
    <xf numFmtId="176" fontId="9" fillId="0" borderId="100" xfId="0" applyNumberFormat="1" applyFont="1" applyBorder="1" applyAlignment="1">
      <alignment horizontal="center" vertical="center"/>
    </xf>
    <xf numFmtId="202" fontId="0" fillId="0" borderId="58" xfId="0" applyNumberFormat="1" applyFont="1" applyBorder="1" applyAlignment="1">
      <alignment horizontal="center" vertical="center"/>
    </xf>
    <xf numFmtId="177" fontId="2" fillId="0" borderId="9" xfId="0" applyNumberFormat="1" applyFont="1" applyBorder="1" applyAlignment="1">
      <alignment vertical="center"/>
    </xf>
    <xf numFmtId="177" fontId="2" fillId="0" borderId="10" xfId="0" applyNumberFormat="1" applyFont="1" applyBorder="1" applyAlignment="1">
      <alignment vertical="center"/>
    </xf>
    <xf numFmtId="176" fontId="17" fillId="0" borderId="18" xfId="0" applyNumberFormat="1" applyFont="1" applyBorder="1" applyAlignment="1">
      <alignment vertical="center"/>
    </xf>
    <xf numFmtId="176" fontId="9" fillId="0" borderId="85" xfId="0" applyNumberFormat="1" applyFont="1" applyBorder="1" applyAlignment="1">
      <alignment vertical="center" wrapText="1"/>
    </xf>
    <xf numFmtId="177" fontId="0" fillId="0" borderId="86" xfId="0" applyNumberFormat="1" applyFont="1" applyBorder="1" applyAlignment="1">
      <alignment vertical="center"/>
    </xf>
    <xf numFmtId="177" fontId="0" fillId="0" borderId="87" xfId="0" applyNumberFormat="1" applyFont="1" applyBorder="1" applyAlignment="1">
      <alignment vertical="center"/>
    </xf>
    <xf numFmtId="177" fontId="0" fillId="0" borderId="1" xfId="0" applyNumberFormat="1" applyFont="1" applyBorder="1" applyAlignment="1">
      <alignment vertical="center"/>
    </xf>
    <xf numFmtId="177" fontId="0" fillId="0" borderId="58" xfId="0" applyNumberFormat="1" applyFont="1" applyBorder="1" applyAlignment="1">
      <alignment vertical="center"/>
    </xf>
    <xf numFmtId="176" fontId="1" fillId="0" borderId="122" xfId="0" applyNumberFormat="1" applyFont="1" applyBorder="1" applyAlignment="1">
      <alignment vertical="center" wrapText="1"/>
    </xf>
    <xf numFmtId="176" fontId="1" fillId="0" borderId="47" xfId="0" applyNumberFormat="1" applyFont="1" applyBorder="1" applyAlignment="1">
      <alignment vertical="center" wrapText="1"/>
    </xf>
    <xf numFmtId="176" fontId="1" fillId="0" borderId="0" xfId="0" applyNumberFormat="1" applyFont="1" applyBorder="1" applyAlignment="1">
      <alignment vertical="center" wrapText="1"/>
    </xf>
    <xf numFmtId="176" fontId="1" fillId="0" borderId="37" xfId="0" applyNumberFormat="1" applyFont="1" applyBorder="1" applyAlignment="1">
      <alignment vertical="center" wrapText="1"/>
    </xf>
    <xf numFmtId="176" fontId="9" fillId="0" borderId="47" xfId="0" applyNumberFormat="1" applyFont="1" applyBorder="1" applyAlignment="1">
      <alignment horizontal="center" vertical="center"/>
    </xf>
    <xf numFmtId="176" fontId="9" fillId="0" borderId="167" xfId="0" applyNumberFormat="1" applyFont="1" applyBorder="1" applyAlignment="1">
      <alignment horizontal="center" vertical="center"/>
    </xf>
    <xf numFmtId="177" fontId="9" fillId="0" borderId="45" xfId="0" applyNumberFormat="1" applyFont="1" applyBorder="1" applyAlignment="1">
      <alignment vertical="center"/>
    </xf>
    <xf numFmtId="177" fontId="9" fillId="0" borderId="30" xfId="0" applyNumberFormat="1" applyFont="1" applyBorder="1" applyAlignment="1">
      <alignment vertical="center"/>
    </xf>
    <xf numFmtId="177" fontId="9" fillId="0" borderId="36" xfId="0" applyNumberFormat="1" applyFont="1" applyBorder="1" applyAlignment="1">
      <alignment vertical="center"/>
    </xf>
    <xf numFmtId="177" fontId="9" fillId="0" borderId="92" xfId="0" applyNumberFormat="1" applyFont="1" applyBorder="1" applyAlignment="1">
      <alignment vertical="center"/>
    </xf>
    <xf numFmtId="177" fontId="9" fillId="0" borderId="0" xfId="0" applyNumberFormat="1" applyFont="1" applyBorder="1" applyAlignment="1">
      <alignment vertical="center"/>
    </xf>
    <xf numFmtId="177" fontId="9" fillId="0" borderId="37" xfId="0" applyNumberFormat="1" applyFont="1" applyBorder="1" applyAlignment="1">
      <alignment vertical="center"/>
    </xf>
    <xf numFmtId="177" fontId="9" fillId="0" borderId="44" xfId="0" applyNumberFormat="1" applyFont="1" applyBorder="1" applyAlignment="1">
      <alignment vertical="center"/>
    </xf>
    <xf numFmtId="176" fontId="1" fillId="0" borderId="4" xfId="0" applyNumberFormat="1" applyFont="1" applyBorder="1" applyAlignment="1">
      <alignment vertical="center" wrapText="1"/>
    </xf>
    <xf numFmtId="176" fontId="1" fillId="0" borderId="5" xfId="0" applyNumberFormat="1" applyFont="1" applyBorder="1" applyAlignment="1">
      <alignment vertical="center" wrapText="1"/>
    </xf>
    <xf numFmtId="176" fontId="1" fillId="0" borderId="6" xfId="0" applyNumberFormat="1" applyFont="1" applyBorder="1" applyAlignment="1">
      <alignment vertical="center" wrapText="1"/>
    </xf>
    <xf numFmtId="176" fontId="9" fillId="0" borderId="89" xfId="0" applyNumberFormat="1" applyFont="1" applyBorder="1" applyAlignment="1">
      <alignment vertical="center"/>
    </xf>
    <xf numFmtId="176" fontId="9" fillId="0" borderId="109" xfId="0" applyNumberFormat="1" applyFont="1" applyBorder="1" applyAlignment="1">
      <alignment vertical="center"/>
    </xf>
    <xf numFmtId="177" fontId="9" fillId="0" borderId="51" xfId="0" applyNumberFormat="1" applyFont="1" applyBorder="1" applyAlignment="1">
      <alignment vertical="center"/>
    </xf>
    <xf numFmtId="177" fontId="9" fillId="0" borderId="52" xfId="0" applyNumberFormat="1" applyFont="1" applyBorder="1" applyAlignment="1">
      <alignment vertical="center"/>
    </xf>
    <xf numFmtId="177" fontId="9" fillId="0" borderId="53" xfId="0" applyNumberFormat="1" applyFont="1" applyBorder="1" applyAlignment="1">
      <alignment vertical="center"/>
    </xf>
    <xf numFmtId="177" fontId="9" fillId="0" borderId="95" xfId="0" applyNumberFormat="1" applyFont="1" applyBorder="1" applyAlignment="1">
      <alignment vertical="center"/>
    </xf>
    <xf numFmtId="177" fontId="9" fillId="0" borderId="54" xfId="0" applyNumberFormat="1" applyFont="1" applyBorder="1" applyAlignment="1">
      <alignment vertical="center"/>
    </xf>
    <xf numFmtId="177" fontId="9" fillId="0" borderId="77" xfId="0" applyNumberFormat="1" applyFont="1" applyBorder="1" applyAlignment="1">
      <alignment vertical="center"/>
    </xf>
    <xf numFmtId="177" fontId="0" fillId="0" borderId="37" xfId="0" applyNumberFormat="1" applyFont="1" applyBorder="1" applyAlignment="1">
      <alignment vertical="center"/>
    </xf>
    <xf numFmtId="179" fontId="0" fillId="0" borderId="37" xfId="0" applyNumberFormat="1" applyFont="1" applyBorder="1" applyAlignment="1">
      <alignment vertical="center"/>
    </xf>
    <xf numFmtId="177" fontId="0" fillId="0" borderId="44" xfId="0" applyNumberFormat="1" applyFont="1" applyBorder="1" applyAlignment="1">
      <alignment vertical="center"/>
    </xf>
    <xf numFmtId="176" fontId="11" fillId="0" borderId="309" xfId="0" applyNumberFormat="1" applyFont="1" applyBorder="1" applyAlignment="1">
      <alignment horizontal="center" vertical="center" wrapText="1"/>
    </xf>
    <xf numFmtId="177" fontId="0" fillId="0" borderId="57" xfId="0" applyNumberFormat="1" applyFont="1" applyBorder="1" applyAlignment="1">
      <alignment vertical="center"/>
    </xf>
    <xf numFmtId="177" fontId="0" fillId="0" borderId="25" xfId="0" applyNumberFormat="1" applyFont="1" applyBorder="1" applyAlignment="1">
      <alignment vertical="center"/>
    </xf>
    <xf numFmtId="179" fontId="0" fillId="0" borderId="25" xfId="0" applyNumberFormat="1" applyFont="1" applyBorder="1" applyAlignment="1">
      <alignment vertical="center"/>
    </xf>
    <xf numFmtId="177" fontId="0" fillId="0" borderId="26" xfId="0" applyNumberFormat="1" applyFont="1" applyBorder="1" applyAlignment="1">
      <alignment vertical="center"/>
    </xf>
    <xf numFmtId="176" fontId="11" fillId="0" borderId="310" xfId="0" applyNumberFormat="1" applyFont="1" applyBorder="1" applyAlignment="1">
      <alignment horizontal="center" vertical="center" wrapText="1"/>
    </xf>
    <xf numFmtId="176" fontId="9" fillId="0" borderId="148" xfId="0" applyNumberFormat="1" applyFont="1" applyBorder="1" applyAlignment="1">
      <alignment vertical="center" wrapText="1"/>
    </xf>
    <xf numFmtId="177" fontId="0" fillId="0" borderId="0" xfId="0" applyNumberFormat="1" applyFont="1" applyBorder="1" applyAlignment="1">
      <alignment vertical="center"/>
    </xf>
    <xf numFmtId="176" fontId="11" fillId="0" borderId="311" xfId="0" applyNumberFormat="1" applyFont="1" applyBorder="1" applyAlignment="1">
      <alignment horizontal="center" vertical="center" wrapText="1"/>
    </xf>
    <xf numFmtId="176" fontId="11" fillId="0" borderId="310" xfId="0" applyNumberFormat="1" applyFont="1" applyBorder="1" applyAlignment="1">
      <alignment horizontal="center" vertical="center"/>
    </xf>
    <xf numFmtId="177" fontId="0" fillId="0" borderId="101" xfId="0" applyNumberFormat="1" applyFont="1" applyBorder="1" applyAlignment="1">
      <alignment vertical="center"/>
    </xf>
    <xf numFmtId="177" fontId="0" fillId="0" borderId="102" xfId="0" applyNumberFormat="1" applyFont="1" applyBorder="1" applyAlignment="1">
      <alignment vertical="center"/>
    </xf>
    <xf numFmtId="179" fontId="0" fillId="0" borderId="102" xfId="0" applyNumberFormat="1" applyFont="1" applyBorder="1" applyAlignment="1">
      <alignment vertical="center"/>
    </xf>
    <xf numFmtId="177" fontId="0" fillId="0" borderId="83" xfId="0" applyNumberFormat="1" applyFont="1" applyBorder="1" applyAlignment="1">
      <alignment vertical="center"/>
    </xf>
    <xf numFmtId="176" fontId="11" fillId="0" borderId="84" xfId="0" applyNumberFormat="1" applyFont="1" applyBorder="1" applyAlignment="1">
      <alignment horizontal="center" vertical="center" wrapText="1"/>
    </xf>
    <xf numFmtId="177" fontId="0" fillId="0" borderId="30" xfId="0" applyNumberFormat="1" applyFont="1" applyBorder="1" applyAlignment="1">
      <alignment vertical="center"/>
    </xf>
    <xf numFmtId="177" fontId="0" fillId="0" borderId="31" xfId="0" applyNumberFormat="1" applyFont="1" applyBorder="1" applyAlignment="1">
      <alignment vertical="center"/>
    </xf>
    <xf numFmtId="176" fontId="9" fillId="0" borderId="33" xfId="0" applyNumberFormat="1" applyFont="1" applyBorder="1" applyAlignment="1">
      <alignment vertical="center" wrapText="1"/>
    </xf>
    <xf numFmtId="177" fontId="2" fillId="0" borderId="7" xfId="0" applyNumberFormat="1" applyFont="1" applyBorder="1" applyAlignment="1">
      <alignment vertical="center"/>
    </xf>
    <xf numFmtId="177" fontId="2" fillId="0" borderId="8" xfId="0" applyNumberFormat="1" applyFont="1" applyBorder="1" applyAlignment="1">
      <alignment vertical="center"/>
    </xf>
    <xf numFmtId="177" fontId="0" fillId="0" borderId="34" xfId="0" applyNumberFormat="1" applyFont="1" applyBorder="1" applyAlignment="1">
      <alignment vertical="center"/>
    </xf>
    <xf numFmtId="0" fontId="9" fillId="0" borderId="0" xfId="0" applyFont="1" applyAlignment="1">
      <alignment vertical="center"/>
    </xf>
    <xf numFmtId="0" fontId="17" fillId="0" borderId="0" xfId="0" applyFont="1" applyAlignment="1">
      <alignment vertical="center"/>
    </xf>
    <xf numFmtId="176" fontId="0" fillId="0" borderId="57" xfId="0" applyNumberFormat="1" applyBorder="1" applyAlignment="1">
      <alignment horizontal="right" vertical="center"/>
    </xf>
    <xf numFmtId="176" fontId="0" fillId="0" borderId="25" xfId="0" applyNumberFormat="1" applyBorder="1" applyAlignment="1">
      <alignment horizontal="right" vertical="center"/>
    </xf>
    <xf numFmtId="177" fontId="0" fillId="0" borderId="25" xfId="0" applyNumberFormat="1" applyBorder="1" applyAlignment="1">
      <alignment horizontal="right" vertical="center"/>
    </xf>
    <xf numFmtId="38" fontId="0" fillId="0" borderId="0" xfId="17" applyAlignment="1">
      <alignment/>
    </xf>
    <xf numFmtId="38" fontId="2" fillId="0" borderId="0" xfId="17" applyFont="1" applyAlignment="1">
      <alignment/>
    </xf>
    <xf numFmtId="176" fontId="0" fillId="0" borderId="18" xfId="0" applyNumberFormat="1" applyBorder="1" applyAlignment="1">
      <alignment horizontal="left" vertical="center"/>
    </xf>
    <xf numFmtId="184" fontId="0" fillId="0" borderId="37" xfId="0" applyNumberFormat="1" applyFont="1" applyBorder="1" applyAlignment="1">
      <alignment horizontal="center" vertical="center"/>
    </xf>
    <xf numFmtId="176" fontId="9" fillId="0" borderId="5" xfId="0" applyNumberFormat="1" applyFont="1" applyBorder="1" applyAlignment="1">
      <alignment horizontal="center" vertical="center" wrapText="1"/>
    </xf>
    <xf numFmtId="176" fontId="9" fillId="0" borderId="13" xfId="0" applyNumberFormat="1" applyFont="1" applyBorder="1" applyAlignment="1">
      <alignment horizontal="center" vertical="center" wrapText="1"/>
    </xf>
    <xf numFmtId="176" fontId="9" fillId="0" borderId="6" xfId="0" applyNumberFormat="1" applyFont="1" applyBorder="1" applyAlignment="1">
      <alignment horizontal="center" vertical="center" wrapText="1"/>
    </xf>
    <xf numFmtId="0" fontId="17" fillId="0" borderId="312" xfId="0" applyFont="1" applyFill="1" applyBorder="1" applyAlignment="1">
      <alignment horizontal="left" vertical="center" wrapText="1"/>
    </xf>
    <xf numFmtId="0" fontId="0" fillId="0" borderId="17" xfId="0" applyFill="1" applyBorder="1" applyAlignment="1">
      <alignment horizontal="left" vertical="center"/>
    </xf>
    <xf numFmtId="197" fontId="0" fillId="0" borderId="112" xfId="0" applyNumberFormat="1" applyFont="1" applyBorder="1" applyAlignment="1">
      <alignment horizontal="center" vertical="center"/>
    </xf>
    <xf numFmtId="38" fontId="2" fillId="0" borderId="0" xfId="0" applyNumberFormat="1" applyFont="1" applyAlignment="1">
      <alignment/>
    </xf>
    <xf numFmtId="6" fontId="11" fillId="0" borderId="112" xfId="19" applyFont="1" applyFill="1" applyBorder="1" applyAlignment="1">
      <alignment horizontal="left" vertical="center" wrapText="1"/>
    </xf>
    <xf numFmtId="6" fontId="11" fillId="0" borderId="25" xfId="19" applyFont="1" applyFill="1" applyBorder="1" applyAlignment="1">
      <alignment horizontal="left" vertical="center" wrapText="1"/>
    </xf>
    <xf numFmtId="176" fontId="0" fillId="0" borderId="278" xfId="0" applyNumberFormat="1" applyBorder="1" applyAlignment="1">
      <alignment horizontal="center" vertical="center"/>
    </xf>
    <xf numFmtId="176" fontId="0" fillId="0" borderId="106" xfId="0" applyNumberFormat="1" applyBorder="1" applyAlignment="1">
      <alignment horizontal="center" vertical="center"/>
    </xf>
    <xf numFmtId="197" fontId="0" fillId="0" borderId="106" xfId="0" applyNumberFormat="1" applyBorder="1" applyAlignment="1">
      <alignment horizontal="center" vertical="center"/>
    </xf>
    <xf numFmtId="0" fontId="0" fillId="0" borderId="106" xfId="0" applyBorder="1" applyAlignment="1">
      <alignment/>
    </xf>
    <xf numFmtId="0" fontId="0" fillId="0" borderId="308" xfId="0" applyFill="1" applyBorder="1" applyAlignment="1">
      <alignment horizontal="center" vertical="center"/>
    </xf>
    <xf numFmtId="176" fontId="10" fillId="0" borderId="0" xfId="0" applyNumberFormat="1" applyFont="1" applyBorder="1" applyAlignment="1">
      <alignment horizontal="center" vertical="center"/>
    </xf>
    <xf numFmtId="184" fontId="0" fillId="0" borderId="101" xfId="0" applyNumberFormat="1" applyFont="1" applyBorder="1" applyAlignment="1">
      <alignment horizontal="center" vertical="center"/>
    </xf>
    <xf numFmtId="184" fontId="0" fillId="0" borderId="102" xfId="0" applyNumberFormat="1" applyFont="1" applyBorder="1" applyAlignment="1">
      <alignment horizontal="center" vertical="center"/>
    </xf>
    <xf numFmtId="0" fontId="0" fillId="0" borderId="313" xfId="0" applyFont="1" applyBorder="1" applyAlignment="1">
      <alignment horizontal="center" vertical="center"/>
    </xf>
    <xf numFmtId="184" fontId="0" fillId="0" borderId="6" xfId="0" applyNumberFormat="1" applyFont="1" applyBorder="1" applyAlignment="1">
      <alignment horizontal="center" vertical="center"/>
    </xf>
    <xf numFmtId="176" fontId="11" fillId="0" borderId="20" xfId="0" applyNumberFormat="1" applyFont="1" applyBorder="1" applyAlignment="1">
      <alignment horizontal="center" vertical="center" wrapText="1"/>
    </xf>
    <xf numFmtId="176" fontId="0" fillId="0" borderId="209" xfId="0" applyNumberFormat="1" applyFont="1" applyBorder="1" applyAlignment="1">
      <alignment horizontal="center" vertical="center"/>
    </xf>
    <xf numFmtId="185" fontId="0" fillId="0" borderId="25" xfId="0" applyNumberFormat="1" applyFont="1" applyBorder="1" applyAlignment="1">
      <alignment horizontal="center" vertical="center"/>
    </xf>
    <xf numFmtId="212" fontId="2" fillId="0" borderId="9" xfId="0" applyNumberFormat="1" applyFont="1" applyBorder="1" applyAlignment="1">
      <alignment horizontal="right" vertical="center"/>
    </xf>
    <xf numFmtId="212" fontId="2" fillId="0" borderId="10" xfId="0" applyNumberFormat="1" applyFont="1" applyBorder="1" applyAlignment="1">
      <alignment horizontal="right" vertical="center"/>
    </xf>
    <xf numFmtId="212" fontId="0" fillId="0" borderId="19" xfId="0" applyNumberFormat="1" applyFont="1" applyBorder="1" applyAlignment="1">
      <alignment horizontal="right" vertical="center"/>
    </xf>
    <xf numFmtId="212" fontId="0" fillId="0" borderId="6" xfId="0" applyNumberFormat="1" applyFont="1" applyBorder="1" applyAlignment="1">
      <alignment horizontal="right" vertical="center"/>
    </xf>
    <xf numFmtId="212" fontId="0" fillId="0" borderId="40" xfId="0" applyNumberFormat="1" applyFont="1" applyBorder="1" applyAlignment="1">
      <alignment horizontal="right" vertical="center"/>
    </xf>
    <xf numFmtId="212" fontId="0" fillId="0" borderId="41" xfId="0" applyNumberFormat="1" applyFont="1" applyBorder="1" applyAlignment="1">
      <alignment horizontal="right" vertical="center"/>
    </xf>
    <xf numFmtId="212" fontId="0" fillId="0" borderId="1" xfId="0" applyNumberFormat="1" applyFont="1" applyBorder="1" applyAlignment="1">
      <alignment horizontal="right" vertical="center"/>
    </xf>
    <xf numFmtId="212" fontId="0" fillId="0" borderId="58" xfId="0" applyNumberFormat="1" applyFont="1" applyBorder="1" applyAlignment="1">
      <alignment horizontal="right" vertical="center"/>
    </xf>
    <xf numFmtId="176" fontId="0" fillId="0" borderId="5" xfId="0" applyNumberFormat="1" applyFont="1" applyBorder="1" applyAlignment="1">
      <alignment horizontal="right" vertical="center"/>
    </xf>
    <xf numFmtId="177" fontId="0" fillId="0" borderId="31" xfId="0" applyNumberFormat="1" applyFont="1" applyFill="1" applyBorder="1" applyAlignment="1">
      <alignment horizontal="right" vertical="center"/>
    </xf>
    <xf numFmtId="0" fontId="5" fillId="0" borderId="2" xfId="0" applyFont="1" applyBorder="1" applyAlignment="1">
      <alignment horizontal="center"/>
    </xf>
    <xf numFmtId="177" fontId="0" fillId="0" borderId="72" xfId="0" applyNumberFormat="1" applyFont="1" applyBorder="1" applyAlignment="1">
      <alignment vertical="center" wrapText="1"/>
    </xf>
    <xf numFmtId="177" fontId="0" fillId="0" borderId="63" xfId="0" applyNumberFormat="1" applyFont="1" applyBorder="1" applyAlignment="1">
      <alignment vertical="center" wrapText="1"/>
    </xf>
    <xf numFmtId="177" fontId="0" fillId="0" borderId="248" xfId="0" applyNumberFormat="1" applyFont="1" applyBorder="1" applyAlignment="1">
      <alignment vertical="center"/>
    </xf>
    <xf numFmtId="177" fontId="0" fillId="0" borderId="288" xfId="0" applyNumberFormat="1" applyFont="1" applyBorder="1" applyAlignment="1">
      <alignment vertical="center"/>
    </xf>
    <xf numFmtId="177" fontId="0" fillId="0" borderId="314" xfId="0" applyNumberFormat="1" applyFont="1" applyBorder="1" applyAlignment="1">
      <alignment vertical="center"/>
    </xf>
    <xf numFmtId="176" fontId="0" fillId="0" borderId="184" xfId="0" applyNumberFormat="1" applyFont="1" applyBorder="1" applyAlignment="1">
      <alignment horizontal="right" vertical="center"/>
    </xf>
    <xf numFmtId="177" fontId="0" fillId="0" borderId="5" xfId="0" applyNumberFormat="1" applyFont="1" applyBorder="1" applyAlignment="1">
      <alignment vertical="center"/>
    </xf>
    <xf numFmtId="177" fontId="0" fillId="0" borderId="63" xfId="0" applyNumberFormat="1" applyFont="1" applyBorder="1" applyAlignment="1">
      <alignment vertical="center"/>
    </xf>
    <xf numFmtId="177" fontId="0" fillId="0" borderId="5" xfId="0" applyNumberFormat="1" applyFont="1" applyBorder="1" applyAlignment="1">
      <alignment vertical="center" wrapText="1"/>
    </xf>
    <xf numFmtId="177" fontId="0" fillId="0" borderId="70" xfId="0" applyNumberFormat="1" applyFont="1" applyBorder="1" applyAlignment="1">
      <alignment vertical="center" wrapText="1"/>
    </xf>
    <xf numFmtId="177" fontId="0" fillId="0" borderId="72" xfId="0" applyNumberFormat="1" applyFont="1" applyBorder="1" applyAlignment="1">
      <alignment horizontal="right" vertical="center" wrapText="1"/>
    </xf>
    <xf numFmtId="177" fontId="0" fillId="0" borderId="63" xfId="0" applyNumberFormat="1" applyFont="1" applyBorder="1" applyAlignment="1">
      <alignment horizontal="right" vertical="center" wrapText="1"/>
    </xf>
    <xf numFmtId="0" fontId="0" fillId="0" borderId="2" xfId="0" applyBorder="1" applyAlignment="1">
      <alignment horizontal="center"/>
    </xf>
    <xf numFmtId="0" fontId="0" fillId="0" borderId="315" xfId="0" applyFont="1" applyFill="1" applyBorder="1" applyAlignment="1">
      <alignment horizontal="center" vertical="center"/>
    </xf>
    <xf numFmtId="176" fontId="0" fillId="0" borderId="68" xfId="0" applyNumberFormat="1" applyFont="1" applyBorder="1" applyAlignment="1">
      <alignment vertical="center"/>
    </xf>
    <xf numFmtId="176" fontId="11" fillId="0" borderId="109" xfId="0" applyNumberFormat="1" applyFont="1" applyBorder="1" applyAlignment="1">
      <alignment vertical="center" wrapText="1"/>
    </xf>
    <xf numFmtId="176" fontId="11" fillId="0" borderId="68" xfId="0" applyNumberFormat="1" applyFont="1" applyBorder="1" applyAlignment="1">
      <alignment vertical="center"/>
    </xf>
    <xf numFmtId="0" fontId="6" fillId="0" borderId="2" xfId="0" applyFont="1" applyBorder="1" applyAlignment="1">
      <alignment horizontal="center"/>
    </xf>
    <xf numFmtId="0" fontId="0" fillId="0" borderId="200"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95" xfId="0" applyFont="1" applyFill="1" applyBorder="1" applyAlignment="1">
      <alignment horizontal="right" vertical="center"/>
    </xf>
    <xf numFmtId="176" fontId="0" fillId="0" borderId="316" xfId="0" applyNumberFormat="1" applyFont="1" applyBorder="1" applyAlignment="1">
      <alignment horizontal="center" vertical="center" shrinkToFit="1"/>
    </xf>
    <xf numFmtId="176" fontId="0" fillId="0" borderId="317" xfId="0" applyNumberFormat="1" applyFont="1" applyBorder="1" applyAlignment="1">
      <alignment horizontal="center" vertical="center" shrinkToFit="1"/>
    </xf>
    <xf numFmtId="177" fontId="9" fillId="0" borderId="55" xfId="0" applyNumberFormat="1" applyFont="1" applyFill="1" applyBorder="1" applyAlignment="1">
      <alignment horizontal="right" vertical="center"/>
    </xf>
    <xf numFmtId="176" fontId="0" fillId="0" borderId="109" xfId="0" applyNumberFormat="1" applyFont="1" applyBorder="1" applyAlignment="1">
      <alignment vertical="center"/>
    </xf>
    <xf numFmtId="176" fontId="0" fillId="0" borderId="168" xfId="0" applyNumberFormat="1" applyFont="1" applyBorder="1" applyAlignment="1">
      <alignment vertical="center"/>
    </xf>
    <xf numFmtId="0" fontId="0" fillId="0" borderId="79" xfId="0" applyFont="1" applyFill="1" applyBorder="1" applyAlignment="1">
      <alignment horizontal="center" vertical="center"/>
    </xf>
    <xf numFmtId="176" fontId="0" fillId="0" borderId="18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94" xfId="0" applyFont="1" applyFill="1" applyBorder="1" applyAlignment="1">
      <alignment horizontal="right" vertical="center"/>
    </xf>
    <xf numFmtId="0" fontId="0" fillId="0" borderId="294" xfId="0" applyFont="1" applyFill="1" applyBorder="1" applyAlignment="1">
      <alignment horizontal="center" vertical="center"/>
    </xf>
    <xf numFmtId="176" fontId="0" fillId="1" borderId="61" xfId="0" applyNumberFormat="1" applyFont="1" applyFill="1" applyBorder="1" applyAlignment="1">
      <alignment horizontal="center" vertical="center" wrapText="1"/>
    </xf>
    <xf numFmtId="0" fontId="0" fillId="0" borderId="290" xfId="0" applyFont="1" applyFill="1" applyBorder="1" applyAlignment="1">
      <alignment horizontal="center" vertical="center"/>
    </xf>
    <xf numFmtId="0" fontId="0" fillId="0" borderId="318" xfId="0" applyFont="1" applyFill="1" applyBorder="1" applyAlignment="1">
      <alignment horizontal="center" vertical="center"/>
    </xf>
    <xf numFmtId="176" fontId="0" fillId="0" borderId="319" xfId="0" applyNumberFormat="1" applyFont="1" applyBorder="1" applyAlignment="1">
      <alignment horizontal="center" vertical="center" shrinkToFit="1"/>
    </xf>
    <xf numFmtId="176" fontId="0" fillId="0" borderId="57" xfId="0" applyNumberFormat="1" applyFont="1" applyBorder="1" applyAlignment="1">
      <alignment horizontal="center" vertical="center"/>
    </xf>
    <xf numFmtId="176" fontId="0" fillId="0" borderId="28" xfId="0" applyNumberFormat="1" applyFont="1" applyFill="1" applyBorder="1" applyAlignment="1">
      <alignment horizontal="center" vertical="center" shrinkToFit="1"/>
    </xf>
    <xf numFmtId="176" fontId="0" fillId="0" borderId="66" xfId="0" applyNumberFormat="1" applyFont="1" applyFill="1" applyBorder="1" applyAlignment="1">
      <alignment horizontal="center" vertical="center" shrinkToFit="1"/>
    </xf>
    <xf numFmtId="0" fontId="2" fillId="0" borderId="62" xfId="0" applyFont="1" applyBorder="1" applyAlignment="1">
      <alignment horizontal="center"/>
    </xf>
    <xf numFmtId="0" fontId="0" fillId="0" borderId="320" xfId="0" applyFont="1" applyBorder="1" applyAlignment="1">
      <alignment/>
    </xf>
    <xf numFmtId="177" fontId="0" fillId="0" borderId="192" xfId="0" applyNumberFormat="1" applyFont="1" applyFill="1" applyBorder="1" applyAlignment="1">
      <alignment horizontal="right" vertical="center"/>
    </xf>
    <xf numFmtId="177" fontId="0" fillId="0" borderId="315" xfId="0" applyNumberFormat="1" applyFont="1" applyFill="1" applyBorder="1" applyAlignment="1">
      <alignment horizontal="right" vertical="center"/>
    </xf>
    <xf numFmtId="0" fontId="0" fillId="0" borderId="321" xfId="0" applyFont="1" applyFill="1" applyBorder="1" applyAlignment="1">
      <alignment horizontal="center" vertical="center"/>
    </xf>
    <xf numFmtId="0" fontId="0" fillId="0" borderId="322" xfId="0" applyFont="1" applyFill="1" applyBorder="1" applyAlignment="1">
      <alignment horizontal="center" vertical="center"/>
    </xf>
    <xf numFmtId="176" fontId="0" fillId="1" borderId="323" xfId="0" applyNumberFormat="1" applyFont="1" applyFill="1" applyBorder="1" applyAlignment="1">
      <alignment horizontal="center" vertical="center" wrapText="1"/>
    </xf>
    <xf numFmtId="176" fontId="0" fillId="0" borderId="217" xfId="0" applyNumberFormat="1" applyFont="1" applyBorder="1" applyAlignment="1">
      <alignment horizontal="center" vertical="center"/>
    </xf>
    <xf numFmtId="176" fontId="0" fillId="0" borderId="324" xfId="0" applyNumberFormat="1" applyFont="1" applyBorder="1" applyAlignment="1">
      <alignment horizontal="center" vertical="center"/>
    </xf>
    <xf numFmtId="176" fontId="0" fillId="0" borderId="194" xfId="0" applyNumberFormat="1" applyFont="1" applyBorder="1" applyAlignment="1">
      <alignment horizontal="center" vertical="center"/>
    </xf>
    <xf numFmtId="176" fontId="0" fillId="0" borderId="125" xfId="0" applyNumberFormat="1" applyFont="1" applyBorder="1" applyAlignment="1">
      <alignment horizontal="center" vertical="center"/>
    </xf>
    <xf numFmtId="176" fontId="0" fillId="0" borderId="6" xfId="0" applyNumberFormat="1" applyFont="1" applyBorder="1" applyAlignment="1">
      <alignment horizontal="center" vertical="center"/>
    </xf>
    <xf numFmtId="176" fontId="0" fillId="0" borderId="19" xfId="0" applyNumberFormat="1" applyFont="1" applyBorder="1" applyAlignment="1">
      <alignment horizontal="center" vertical="center"/>
    </xf>
    <xf numFmtId="0" fontId="2" fillId="0" borderId="58" xfId="0" applyFont="1" applyBorder="1" applyAlignment="1">
      <alignment horizontal="center" vertical="center"/>
    </xf>
    <xf numFmtId="0" fontId="2" fillId="0" borderId="1" xfId="0" applyFont="1" applyBorder="1" applyAlignment="1">
      <alignment horizontal="center" vertical="center"/>
    </xf>
    <xf numFmtId="176" fontId="0" fillId="0" borderId="25" xfId="0" applyNumberFormat="1" applyFont="1" applyBorder="1" applyAlignment="1">
      <alignment horizontal="center" vertical="center"/>
    </xf>
    <xf numFmtId="0" fontId="0" fillId="0" borderId="325" xfId="0" applyFont="1" applyFill="1" applyBorder="1" applyAlignment="1">
      <alignment horizontal="center" vertical="center"/>
    </xf>
    <xf numFmtId="176" fontId="0" fillId="2" borderId="11" xfId="0" applyNumberFormat="1" applyFont="1" applyFill="1" applyBorder="1" applyAlignment="1">
      <alignment horizontal="center" vertical="center" wrapText="1"/>
    </xf>
    <xf numFmtId="0" fontId="0" fillId="0" borderId="326" xfId="0" applyFont="1" applyBorder="1" applyAlignment="1">
      <alignment/>
    </xf>
    <xf numFmtId="0" fontId="2" fillId="1" borderId="60" xfId="0" applyFont="1" applyFill="1" applyBorder="1" applyAlignment="1">
      <alignment horizontal="center" vertical="center"/>
    </xf>
    <xf numFmtId="0" fontId="2" fillId="0" borderId="60" xfId="0" applyFont="1" applyBorder="1" applyAlignment="1">
      <alignment horizontal="center" vertical="center"/>
    </xf>
    <xf numFmtId="176" fontId="0" fillId="2" borderId="16" xfId="0" applyNumberFormat="1" applyFont="1" applyFill="1" applyBorder="1" applyAlignment="1">
      <alignment horizontal="center" vertical="center" wrapText="1"/>
    </xf>
    <xf numFmtId="0" fontId="0" fillId="0" borderId="327" xfId="0" applyFont="1" applyFill="1" applyBorder="1" applyAlignment="1">
      <alignment horizontal="center" vertical="center"/>
    </xf>
    <xf numFmtId="177" fontId="9" fillId="0" borderId="70"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28" xfId="0" applyFont="1" applyFill="1" applyBorder="1" applyAlignment="1">
      <alignment horizontal="center" vertical="center"/>
    </xf>
    <xf numFmtId="177" fontId="0" fillId="0" borderId="237" xfId="0" applyNumberFormat="1" applyFont="1" applyFill="1" applyBorder="1" applyAlignment="1">
      <alignment horizontal="right" vertical="center"/>
    </xf>
    <xf numFmtId="0" fontId="3" fillId="0" borderId="0" xfId="0" applyFont="1" applyAlignment="1">
      <alignment horizontal="center"/>
    </xf>
    <xf numFmtId="0" fontId="9" fillId="0" borderId="5" xfId="0" applyFont="1" applyFill="1" applyBorder="1" applyAlignment="1">
      <alignment horizontal="center" vertical="center"/>
    </xf>
    <xf numFmtId="176" fontId="9" fillId="1" borderId="329" xfId="0" applyNumberFormat="1" applyFont="1" applyFill="1" applyBorder="1" applyAlignment="1">
      <alignment horizontal="center" vertical="center" wrapText="1"/>
    </xf>
    <xf numFmtId="176" fontId="0" fillId="1" borderId="329" xfId="0" applyNumberFormat="1" applyFont="1" applyFill="1" applyBorder="1" applyAlignment="1">
      <alignment horizontal="center" vertical="center" wrapText="1"/>
    </xf>
    <xf numFmtId="231" fontId="0" fillId="0" borderId="255" xfId="0" applyNumberFormat="1" applyFont="1" applyFill="1" applyBorder="1" applyAlignment="1">
      <alignment horizontal="right" vertical="center"/>
    </xf>
    <xf numFmtId="176" fontId="23" fillId="4" borderId="61" xfId="0" applyNumberFormat="1" applyFont="1" applyFill="1" applyBorder="1" applyAlignment="1">
      <alignment horizontal="center" vertical="center" wrapText="1"/>
    </xf>
    <xf numFmtId="0" fontId="23" fillId="0" borderId="290" xfId="0" applyFont="1" applyFill="1" applyBorder="1" applyAlignment="1">
      <alignment horizontal="right" vertical="center"/>
    </xf>
    <xf numFmtId="0" fontId="23" fillId="0" borderId="318" xfId="0" applyFont="1" applyFill="1" applyBorder="1" applyAlignment="1">
      <alignment horizontal="right" vertical="center"/>
    </xf>
    <xf numFmtId="0" fontId="29" fillId="0" borderId="330" xfId="0" applyFont="1" applyFill="1" applyBorder="1" applyAlignment="1">
      <alignment horizontal="left" vertical="center"/>
    </xf>
    <xf numFmtId="0" fontId="23" fillId="4" borderId="326" xfId="0" applyFont="1" applyFill="1" applyBorder="1" applyAlignment="1">
      <alignment/>
    </xf>
    <xf numFmtId="38" fontId="23" fillId="0" borderId="62" xfId="0" applyNumberFormat="1" applyFont="1" applyBorder="1" applyAlignment="1">
      <alignment horizontal="center"/>
    </xf>
    <xf numFmtId="0" fontId="23" fillId="0" borderId="320" xfId="0" applyFont="1" applyBorder="1" applyAlignment="1">
      <alignment/>
    </xf>
    <xf numFmtId="176" fontId="23" fillId="4" borderId="323" xfId="0" applyNumberFormat="1" applyFont="1" applyFill="1" applyBorder="1" applyAlignment="1">
      <alignment horizontal="center" vertical="center" wrapText="1"/>
    </xf>
    <xf numFmtId="38" fontId="23" fillId="0" borderId="331" xfId="17" applyFont="1" applyBorder="1" applyAlignment="1">
      <alignment horizontal="right" vertical="center"/>
    </xf>
    <xf numFmtId="38" fontId="23" fillId="0" borderId="25" xfId="17" applyFont="1" applyBorder="1" applyAlignment="1">
      <alignment horizontal="right" vertical="center"/>
    </xf>
    <xf numFmtId="38" fontId="23" fillId="0" borderId="99" xfId="17" applyFont="1" applyBorder="1" applyAlignment="1">
      <alignment horizontal="right" vertical="center"/>
    </xf>
    <xf numFmtId="38" fontId="23" fillId="0" borderId="102" xfId="17" applyFont="1" applyBorder="1" applyAlignment="1">
      <alignment horizontal="right" vertical="center"/>
    </xf>
    <xf numFmtId="38" fontId="23" fillId="0" borderId="132" xfId="17" applyFont="1" applyBorder="1" applyAlignment="1">
      <alignment horizontal="right" vertical="center"/>
    </xf>
    <xf numFmtId="0" fontId="23" fillId="4" borderId="60" xfId="0" applyFont="1" applyFill="1" applyBorder="1" applyAlignment="1">
      <alignment horizontal="center" vertical="center"/>
    </xf>
    <xf numFmtId="0" fontId="24" fillId="0" borderId="0" xfId="0" applyFont="1" applyAlignment="1">
      <alignment horizontal="center"/>
    </xf>
    <xf numFmtId="207" fontId="31" fillId="0" borderId="255" xfId="0" applyNumberFormat="1" applyFont="1" applyFill="1" applyBorder="1" applyAlignment="1">
      <alignment horizontal="right" vertical="center"/>
    </xf>
    <xf numFmtId="0" fontId="29" fillId="0" borderId="328" xfId="0" applyFont="1" applyFill="1" applyBorder="1" applyAlignment="1">
      <alignment horizontal="left" vertical="center"/>
    </xf>
    <xf numFmtId="0" fontId="23" fillId="0" borderId="54" xfId="0" applyFont="1" applyFill="1" applyBorder="1" applyAlignment="1">
      <alignment horizontal="right" vertical="center"/>
    </xf>
    <xf numFmtId="205" fontId="23" fillId="0" borderId="30" xfId="17" applyNumberFormat="1" applyFont="1" applyFill="1" applyBorder="1" applyAlignment="1">
      <alignment horizontal="right" vertical="center"/>
    </xf>
    <xf numFmtId="205" fontId="23" fillId="0" borderId="92" xfId="17" applyNumberFormat="1" applyFont="1" applyBorder="1" applyAlignment="1">
      <alignment horizontal="right" vertical="center"/>
    </xf>
    <xf numFmtId="0" fontId="23" fillId="0" borderId="60" xfId="0" applyFont="1" applyBorder="1" applyAlignment="1">
      <alignment horizontal="right" vertical="center"/>
    </xf>
    <xf numFmtId="176" fontId="23" fillId="3" borderId="11" xfId="0" applyNumberFormat="1" applyFont="1" applyFill="1" applyBorder="1" applyAlignment="1">
      <alignment horizontal="center" vertical="center" wrapText="1"/>
    </xf>
    <xf numFmtId="176" fontId="23" fillId="3" borderId="16" xfId="0" applyNumberFormat="1" applyFont="1" applyFill="1" applyBorder="1" applyAlignment="1">
      <alignment horizontal="center" vertical="center" wrapText="1"/>
    </xf>
    <xf numFmtId="38" fontId="23" fillId="0" borderId="332" xfId="17" applyFont="1" applyBorder="1" applyAlignment="1">
      <alignment horizontal="right" vertical="center"/>
    </xf>
    <xf numFmtId="38" fontId="23" fillId="0" borderId="333" xfId="17" applyFont="1" applyBorder="1" applyAlignment="1">
      <alignment horizontal="right" vertical="center"/>
    </xf>
    <xf numFmtId="38" fontId="23" fillId="0" borderId="296" xfId="17" applyFont="1" applyBorder="1" applyAlignment="1">
      <alignment horizontal="right" vertical="center"/>
    </xf>
    <xf numFmtId="0" fontId="23" fillId="0" borderId="52" xfId="0" applyFont="1" applyFill="1" applyBorder="1" applyAlignment="1">
      <alignment horizontal="right" vertical="center"/>
    </xf>
    <xf numFmtId="205" fontId="23" fillId="0" borderId="315" xfId="17" applyNumberFormat="1" applyFont="1" applyFill="1" applyBorder="1" applyAlignment="1">
      <alignment horizontal="right" vertical="center"/>
    </xf>
    <xf numFmtId="205" fontId="23" fillId="0" borderId="334" xfId="17" applyNumberFormat="1" applyFont="1" applyFill="1" applyBorder="1" applyAlignment="1">
      <alignment horizontal="right" vertical="center"/>
    </xf>
    <xf numFmtId="176" fontId="30" fillId="4" borderId="329" xfId="0" applyNumberFormat="1" applyFont="1" applyFill="1" applyBorder="1" applyAlignment="1">
      <alignment horizontal="center" vertical="center" wrapText="1"/>
    </xf>
    <xf numFmtId="176" fontId="23" fillId="4" borderId="329" xfId="0" applyNumberFormat="1" applyFont="1" applyFill="1" applyBorder="1" applyAlignment="1">
      <alignment horizontal="center" vertical="center" wrapText="1"/>
    </xf>
    <xf numFmtId="176" fontId="29" fillId="0" borderId="181" xfId="0" applyNumberFormat="1" applyFont="1" applyBorder="1" applyAlignment="1">
      <alignment horizontal="left" vertical="center"/>
    </xf>
    <xf numFmtId="0" fontId="29" fillId="0" borderId="31" xfId="0" applyFont="1" applyFill="1" applyBorder="1" applyAlignment="1">
      <alignment horizontal="left" vertical="center"/>
    </xf>
    <xf numFmtId="0" fontId="29" fillId="0" borderId="335" xfId="0" applyFont="1" applyFill="1" applyBorder="1" applyAlignment="1">
      <alignment horizontal="left" vertical="center"/>
    </xf>
    <xf numFmtId="0" fontId="23" fillId="0" borderId="159" xfId="0" applyFont="1" applyBorder="1" applyAlignment="1">
      <alignment horizontal="left" vertical="center"/>
    </xf>
    <xf numFmtId="176" fontId="30" fillId="0" borderId="161" xfId="0" applyNumberFormat="1" applyFont="1" applyBorder="1" applyAlignment="1">
      <alignment horizontal="left" vertical="center" wrapText="1"/>
    </xf>
    <xf numFmtId="0" fontId="30" fillId="0" borderId="159" xfId="0" applyFont="1" applyBorder="1" applyAlignment="1">
      <alignment horizontal="left" vertical="center"/>
    </xf>
    <xf numFmtId="176" fontId="29" fillId="0" borderId="4" xfId="0" applyNumberFormat="1" applyFont="1" applyBorder="1" applyAlignment="1">
      <alignment horizontal="left" vertical="center" wrapText="1"/>
    </xf>
    <xf numFmtId="176" fontId="29" fillId="0" borderId="51" xfId="0" applyNumberFormat="1" applyFont="1" applyBorder="1" applyAlignment="1">
      <alignment horizontal="left" vertical="center"/>
    </xf>
    <xf numFmtId="205" fontId="23" fillId="0" borderId="200" xfId="17" applyNumberFormat="1" applyFont="1" applyBorder="1" applyAlignment="1">
      <alignment horizontal="right" vertical="center"/>
    </xf>
    <xf numFmtId="205" fontId="23" fillId="0" borderId="31" xfId="17" applyNumberFormat="1" applyFont="1" applyFill="1" applyBorder="1" applyAlignment="1">
      <alignment horizontal="right" vertical="center"/>
    </xf>
    <xf numFmtId="205" fontId="23" fillId="0" borderId="79" xfId="17" applyNumberFormat="1" applyFont="1" applyBorder="1" applyAlignment="1">
      <alignment horizontal="right" vertical="center"/>
    </xf>
    <xf numFmtId="205" fontId="23" fillId="0" borderId="194" xfId="17" applyNumberFormat="1" applyFont="1" applyFill="1" applyBorder="1" applyAlignment="1">
      <alignment horizontal="right" vertical="center"/>
    </xf>
    <xf numFmtId="0" fontId="23" fillId="0" borderId="336" xfId="0" applyFont="1" applyBorder="1" applyAlignment="1">
      <alignment horizontal="left" vertical="center"/>
    </xf>
    <xf numFmtId="176" fontId="31" fillId="0" borderId="337" xfId="0" applyNumberFormat="1" applyFont="1" applyBorder="1" applyAlignment="1">
      <alignment horizontal="left" vertical="center"/>
    </xf>
    <xf numFmtId="0" fontId="31" fillId="0" borderId="216" xfId="0" applyFont="1" applyBorder="1" applyAlignment="1">
      <alignment horizontal="left" vertical="center"/>
    </xf>
    <xf numFmtId="176" fontId="0" fillId="0" borderId="184" xfId="0" applyNumberFormat="1" applyFont="1" applyBorder="1" applyAlignment="1">
      <alignment vertical="center" wrapText="1"/>
    </xf>
    <xf numFmtId="0" fontId="5" fillId="0" borderId="0" xfId="0" applyFont="1" applyAlignment="1">
      <alignment/>
    </xf>
    <xf numFmtId="177" fontId="33" fillId="0" borderId="37" xfId="0" applyNumberFormat="1" applyFont="1" applyBorder="1" applyAlignment="1">
      <alignment horizontal="right" vertical="center"/>
    </xf>
    <xf numFmtId="0" fontId="9" fillId="0" borderId="5" xfId="0" applyNumberFormat="1" applyFont="1" applyBorder="1" applyAlignment="1">
      <alignment vertical="center"/>
    </xf>
    <xf numFmtId="177" fontId="37" fillId="0" borderId="67" xfId="0" applyNumberFormat="1" applyFont="1" applyBorder="1" applyAlignment="1">
      <alignment vertical="center"/>
    </xf>
    <xf numFmtId="0" fontId="17" fillId="0" borderId="63" xfId="0" applyNumberFormat="1" applyFont="1" applyBorder="1" applyAlignment="1">
      <alignment vertical="center"/>
    </xf>
    <xf numFmtId="177" fontId="37" fillId="0" borderId="70" xfId="0" applyNumberFormat="1" applyFont="1" applyBorder="1" applyAlignment="1">
      <alignment vertical="center" wrapText="1"/>
    </xf>
    <xf numFmtId="0" fontId="17" fillId="0" borderId="70" xfId="0" applyNumberFormat="1" applyFont="1" applyBorder="1" applyAlignment="1">
      <alignment vertical="center" wrapText="1"/>
    </xf>
    <xf numFmtId="0" fontId="9" fillId="0" borderId="72" xfId="0" applyNumberFormat="1" applyFont="1" applyBorder="1" applyAlignment="1">
      <alignment vertical="center"/>
    </xf>
    <xf numFmtId="177" fontId="37" fillId="0" borderId="63" xfId="0" applyNumberFormat="1" applyFont="1" applyBorder="1" applyAlignment="1">
      <alignment vertical="center" wrapText="1"/>
    </xf>
    <xf numFmtId="0" fontId="9" fillId="0" borderId="6" xfId="0" applyNumberFormat="1" applyFont="1" applyBorder="1" applyAlignment="1">
      <alignment vertical="center"/>
    </xf>
    <xf numFmtId="177" fontId="37" fillId="0" borderId="37" xfId="0" applyNumberFormat="1" applyFont="1" applyBorder="1" applyAlignment="1">
      <alignment vertical="center"/>
    </xf>
    <xf numFmtId="177" fontId="37" fillId="0" borderId="77" xfId="0" applyNumberFormat="1" applyFont="1" applyBorder="1" applyAlignment="1">
      <alignment vertical="center"/>
    </xf>
    <xf numFmtId="176" fontId="31" fillId="0" borderId="28" xfId="0" applyNumberFormat="1" applyFont="1" applyBorder="1" applyAlignment="1">
      <alignment horizontal="left" vertical="center" wrapText="1"/>
    </xf>
    <xf numFmtId="176" fontId="31" fillId="0" borderId="66" xfId="0" applyNumberFormat="1" applyFont="1" applyBorder="1" applyAlignment="1">
      <alignment horizontal="left" vertical="center"/>
    </xf>
    <xf numFmtId="38" fontId="23" fillId="0" borderId="31" xfId="17" applyFont="1" applyBorder="1" applyAlignment="1">
      <alignment horizontal="right" vertical="center"/>
    </xf>
    <xf numFmtId="38" fontId="23" fillId="0" borderId="79" xfId="17" applyFont="1" applyBorder="1" applyAlignment="1">
      <alignment horizontal="right" vertical="center"/>
    </xf>
    <xf numFmtId="176" fontId="31" fillId="0" borderId="161" xfId="0" applyNumberFormat="1" applyFont="1" applyBorder="1" applyAlignment="1">
      <alignment horizontal="left" vertical="center"/>
    </xf>
    <xf numFmtId="0" fontId="0" fillId="0" borderId="31" xfId="0" applyFont="1" applyFill="1" applyBorder="1" applyAlignment="1">
      <alignment horizontal="right" vertical="center"/>
    </xf>
    <xf numFmtId="0" fontId="0" fillId="0" borderId="59" xfId="0" applyFont="1" applyFill="1" applyBorder="1" applyAlignment="1">
      <alignment horizontal="right" vertical="center"/>
    </xf>
    <xf numFmtId="177" fontId="0" fillId="0" borderId="31" xfId="0" applyNumberFormat="1" applyFont="1" applyFill="1" applyBorder="1" applyAlignment="1">
      <alignment horizontal="right" vertical="center"/>
    </xf>
    <xf numFmtId="177" fontId="0" fillId="0" borderId="59" xfId="0" applyNumberFormat="1" applyFont="1" applyFill="1" applyBorder="1" applyAlignment="1">
      <alignment horizontal="right" vertical="center"/>
    </xf>
    <xf numFmtId="176" fontId="15" fillId="0" borderId="28" xfId="0" applyNumberFormat="1" applyFont="1" applyBorder="1" applyAlignment="1">
      <alignment horizontal="center" vertical="center" wrapText="1"/>
    </xf>
    <xf numFmtId="176" fontId="15" fillId="0" borderId="66" xfId="0" applyNumberFormat="1" applyFont="1" applyBorder="1" applyAlignment="1">
      <alignment horizontal="center" vertical="center" wrapText="1"/>
    </xf>
    <xf numFmtId="176" fontId="15" fillId="0" borderId="338" xfId="0" applyNumberFormat="1" applyFont="1" applyBorder="1" applyAlignment="1">
      <alignment horizontal="center" vertical="center" wrapText="1"/>
    </xf>
    <xf numFmtId="177" fontId="0" fillId="0" borderId="5" xfId="0" applyNumberFormat="1" applyFont="1" applyBorder="1" applyAlignment="1">
      <alignment horizontal="right" vertical="center" wrapText="1"/>
    </xf>
    <xf numFmtId="177" fontId="0" fillId="0" borderId="55" xfId="0" applyNumberFormat="1" applyFont="1" applyBorder="1" applyAlignment="1">
      <alignment horizontal="right" vertical="center" wrapText="1"/>
    </xf>
    <xf numFmtId="177" fontId="0" fillId="0" borderId="6" xfId="0" applyNumberFormat="1" applyFont="1" applyBorder="1" applyAlignment="1">
      <alignment vertical="center"/>
    </xf>
    <xf numFmtId="177" fontId="0" fillId="0" borderId="67" xfId="0" applyNumberFormat="1" applyFont="1" applyBorder="1" applyAlignment="1">
      <alignment vertical="center"/>
    </xf>
    <xf numFmtId="177" fontId="0" fillId="0" borderId="52"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0" fontId="0" fillId="0" borderId="290" xfId="0" applyFont="1" applyFill="1" applyBorder="1" applyAlignment="1">
      <alignment horizontal="right" vertical="center"/>
    </xf>
    <xf numFmtId="0" fontId="0" fillId="0" borderId="318" xfId="0" applyFont="1" applyFill="1" applyBorder="1" applyAlignment="1">
      <alignment horizontal="right" vertical="center"/>
    </xf>
    <xf numFmtId="177" fontId="0" fillId="0" borderId="31" xfId="0" applyNumberFormat="1" applyFont="1" applyFill="1" applyBorder="1" applyAlignment="1">
      <alignment horizontal="left" vertical="center"/>
    </xf>
    <xf numFmtId="177" fontId="0" fillId="0" borderId="335" xfId="0" applyNumberFormat="1" applyFont="1" applyFill="1" applyBorder="1" applyAlignment="1">
      <alignment horizontal="left" vertical="center"/>
    </xf>
    <xf numFmtId="0" fontId="0" fillId="0" borderId="12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92" xfId="0" applyFont="1" applyFill="1" applyBorder="1" applyAlignment="1">
      <alignment horizontal="right" vertical="center"/>
    </xf>
    <xf numFmtId="177" fontId="0" fillId="0" borderId="217" xfId="0" applyNumberFormat="1" applyBorder="1" applyAlignment="1">
      <alignment vertical="center"/>
    </xf>
    <xf numFmtId="177" fontId="0" fillId="0" borderId="324" xfId="0" applyNumberFormat="1" applyBorder="1" applyAlignment="1">
      <alignment vertical="center"/>
    </xf>
    <xf numFmtId="0" fontId="2" fillId="0" borderId="102" xfId="0" applyFont="1" applyBorder="1" applyAlignment="1">
      <alignment horizontal="center" vertical="center"/>
    </xf>
    <xf numFmtId="0" fontId="2" fillId="0" borderId="132" xfId="0" applyFont="1" applyBorder="1" applyAlignment="1">
      <alignment horizontal="center" vertical="center"/>
    </xf>
    <xf numFmtId="182" fontId="2" fillId="0" borderId="60" xfId="0" applyNumberFormat="1" applyFont="1" applyBorder="1" applyAlignment="1">
      <alignment horizontal="center" vertical="center"/>
    </xf>
    <xf numFmtId="181" fontId="2" fillId="0" borderId="60" xfId="0" applyNumberFormat="1" applyFont="1" applyBorder="1" applyAlignment="1">
      <alignment horizontal="center" vertical="center"/>
    </xf>
    <xf numFmtId="0" fontId="0" fillId="0" borderId="339" xfId="0" applyFont="1" applyFill="1" applyBorder="1" applyAlignment="1">
      <alignment horizontal="center" vertical="center"/>
    </xf>
    <xf numFmtId="0" fontId="0" fillId="0" borderId="340" xfId="0" applyFont="1" applyFill="1" applyBorder="1" applyAlignment="1">
      <alignment horizontal="right" vertical="center"/>
    </xf>
    <xf numFmtId="177" fontId="0" fillId="0" borderId="328" xfId="0" applyNumberFormat="1" applyFont="1" applyFill="1" applyBorder="1" applyAlignment="1">
      <alignment horizontal="right" vertical="center"/>
    </xf>
    <xf numFmtId="177" fontId="0" fillId="0" borderId="325" xfId="0" applyNumberFormat="1" applyFont="1" applyFill="1" applyBorder="1" applyAlignment="1">
      <alignment horizontal="right" vertical="center"/>
    </xf>
    <xf numFmtId="38" fontId="2" fillId="0" borderId="62" xfId="17" applyFont="1" applyBorder="1" applyAlignment="1">
      <alignment vertical="center"/>
    </xf>
    <xf numFmtId="38" fontId="0" fillId="0" borderId="320" xfId="17" applyFont="1" applyBorder="1" applyAlignment="1">
      <alignment vertical="center"/>
    </xf>
    <xf numFmtId="0" fontId="0" fillId="0" borderId="24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0" xfId="0" applyNumberFormat="1" applyFont="1" applyBorder="1" applyAlignment="1">
      <alignment vertical="top" wrapText="1"/>
    </xf>
    <xf numFmtId="0" fontId="2" fillId="0" borderId="341" xfId="0" applyFont="1" applyBorder="1" applyAlignment="1">
      <alignment horizontal="center" vertical="center"/>
    </xf>
    <xf numFmtId="0" fontId="2" fillId="0" borderId="333" xfId="0" applyFont="1" applyBorder="1" applyAlignment="1">
      <alignment horizontal="center" vertical="center"/>
    </xf>
    <xf numFmtId="176" fontId="0" fillId="0" borderId="28" xfId="0" applyNumberFormat="1" applyFont="1" applyBorder="1" applyAlignment="1">
      <alignment horizontal="center" vertical="center" wrapText="1"/>
    </xf>
    <xf numFmtId="176" fontId="0" fillId="0" borderId="66" xfId="0" applyNumberFormat="1" applyFont="1" applyBorder="1" applyAlignment="1">
      <alignment horizontal="center" vertical="center" wrapText="1"/>
    </xf>
    <xf numFmtId="0" fontId="0" fillId="0" borderId="3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94" xfId="0" applyFont="1" applyFill="1" applyBorder="1" applyAlignment="1">
      <alignment horizontal="center" vertical="center"/>
    </xf>
    <xf numFmtId="0" fontId="0" fillId="0" borderId="342" xfId="0" applyFont="1" applyFill="1" applyBorder="1" applyAlignment="1">
      <alignment horizontal="center" vertical="center"/>
    </xf>
    <xf numFmtId="0" fontId="0" fillId="0" borderId="126" xfId="0" applyFont="1" applyFill="1" applyBorder="1" applyAlignment="1">
      <alignment vertical="center"/>
    </xf>
    <xf numFmtId="0" fontId="0" fillId="0" borderId="200" xfId="0" applyBorder="1" applyAlignment="1">
      <alignment vertical="center"/>
    </xf>
    <xf numFmtId="176" fontId="0" fillId="0" borderId="91" xfId="0" applyNumberFormat="1" applyFont="1" applyBorder="1" applyAlignment="1">
      <alignment horizontal="center" vertical="center"/>
    </xf>
    <xf numFmtId="176" fontId="0" fillId="0" borderId="93" xfId="0" applyNumberFormat="1" applyFont="1" applyBorder="1" applyAlignment="1">
      <alignment horizontal="center" vertical="center"/>
    </xf>
    <xf numFmtId="176" fontId="0" fillId="0" borderId="91" xfId="0" applyNumberFormat="1" applyFont="1" applyBorder="1" applyAlignment="1">
      <alignment horizontal="center" vertical="center" wrapText="1"/>
    </xf>
    <xf numFmtId="0" fontId="0" fillId="0" borderId="93" xfId="0" applyFont="1" applyBorder="1" applyAlignment="1">
      <alignment horizontal="center" vertical="center" wrapText="1"/>
    </xf>
    <xf numFmtId="0" fontId="0" fillId="0" borderId="255" xfId="0" applyFont="1" applyFill="1" applyBorder="1" applyAlignment="1">
      <alignment vertical="center"/>
    </xf>
    <xf numFmtId="0" fontId="0" fillId="0" borderId="31" xfId="0" applyFont="1" applyFill="1" applyBorder="1" applyAlignment="1">
      <alignment vertical="center"/>
    </xf>
    <xf numFmtId="0" fontId="0" fillId="0" borderId="59" xfId="0" applyFont="1" applyFill="1" applyBorder="1" applyAlignment="1">
      <alignment vertical="center"/>
    </xf>
    <xf numFmtId="0" fontId="0" fillId="0" borderId="343" xfId="0" applyFont="1" applyFill="1" applyBorder="1" applyAlignment="1">
      <alignment vertical="center"/>
    </xf>
    <xf numFmtId="0" fontId="0" fillId="0" borderId="344" xfId="0" applyFont="1" applyFill="1" applyBorder="1" applyAlignment="1">
      <alignment vertical="center"/>
    </xf>
    <xf numFmtId="0" fontId="0" fillId="0" borderId="345" xfId="0" applyFont="1" applyFill="1" applyBorder="1" applyAlignment="1">
      <alignment vertical="center"/>
    </xf>
    <xf numFmtId="0" fontId="0" fillId="0" borderId="346" xfId="0" applyFont="1" applyFill="1" applyBorder="1" applyAlignment="1">
      <alignment vertical="center"/>
    </xf>
    <xf numFmtId="183" fontId="2" fillId="0" borderId="60" xfId="0" applyNumberFormat="1" applyFont="1" applyBorder="1" applyAlignment="1">
      <alignment horizontal="center" vertical="center"/>
    </xf>
    <xf numFmtId="176" fontId="0" fillId="0" borderId="39" xfId="0" applyNumberFormat="1" applyFont="1" applyBorder="1" applyAlignment="1">
      <alignment vertical="center"/>
    </xf>
    <xf numFmtId="176" fontId="0" fillId="0" borderId="82" xfId="0" applyNumberFormat="1" applyFont="1" applyBorder="1" applyAlignment="1">
      <alignment vertical="center"/>
    </xf>
    <xf numFmtId="176" fontId="0" fillId="0" borderId="347" xfId="0" applyNumberFormat="1" applyFont="1" applyBorder="1" applyAlignment="1">
      <alignment horizontal="center" vertical="center" wrapText="1"/>
    </xf>
    <xf numFmtId="0" fontId="0" fillId="0" borderId="52" xfId="0" applyFont="1" applyFill="1" applyBorder="1" applyAlignment="1">
      <alignment horizontal="center" vertical="center"/>
    </xf>
    <xf numFmtId="0" fontId="0" fillId="0" borderId="95" xfId="0" applyFont="1" applyFill="1" applyBorder="1" applyAlignment="1">
      <alignment horizontal="center" vertical="center"/>
    </xf>
    <xf numFmtId="176" fontId="17" fillId="0" borderId="28" xfId="0" applyNumberFormat="1" applyFont="1" applyBorder="1" applyAlignment="1">
      <alignment horizontal="center" vertical="center" wrapText="1"/>
    </xf>
    <xf numFmtId="176" fontId="17" fillId="0" borderId="66" xfId="0" applyNumberFormat="1" applyFont="1" applyBorder="1" applyAlignment="1">
      <alignment horizontal="center" vertical="center" wrapText="1"/>
    </xf>
    <xf numFmtId="38" fontId="2" fillId="0" borderId="62" xfId="0" applyNumberFormat="1" applyFont="1" applyBorder="1" applyAlignment="1">
      <alignment/>
    </xf>
    <xf numFmtId="0" fontId="0" fillId="0" borderId="320" xfId="0" applyFont="1" applyBorder="1" applyAlignment="1">
      <alignment/>
    </xf>
    <xf numFmtId="0" fontId="0" fillId="0" borderId="290" xfId="0" applyFont="1" applyFill="1" applyBorder="1" applyAlignment="1">
      <alignment vertical="center"/>
    </xf>
    <xf numFmtId="0" fontId="0" fillId="0" borderId="318" xfId="0" applyFont="1" applyFill="1" applyBorder="1" applyAlignment="1">
      <alignment vertical="center"/>
    </xf>
    <xf numFmtId="176" fontId="0" fillId="0" borderId="28" xfId="0" applyNumberFormat="1" applyBorder="1" applyAlignment="1">
      <alignment horizontal="center" vertical="center" shrinkToFit="1"/>
    </xf>
    <xf numFmtId="176" fontId="0" fillId="0" borderId="66" xfId="0" applyNumberFormat="1" applyBorder="1" applyAlignment="1">
      <alignment horizontal="center" vertical="center" shrinkToFit="1"/>
    </xf>
    <xf numFmtId="0" fontId="0" fillId="0" borderId="259" xfId="0" applyFont="1" applyFill="1" applyBorder="1" applyAlignment="1">
      <alignment horizontal="center" vertical="center"/>
    </xf>
    <xf numFmtId="0" fontId="9" fillId="0" borderId="255" xfId="0" applyFont="1" applyFill="1" applyBorder="1" applyAlignment="1">
      <alignment horizontal="center" vertical="center"/>
    </xf>
    <xf numFmtId="0" fontId="9" fillId="0" borderId="327" xfId="0" applyFont="1" applyFill="1" applyBorder="1" applyAlignment="1">
      <alignment horizontal="center" vertical="center"/>
    </xf>
    <xf numFmtId="0" fontId="9" fillId="0" borderId="36" xfId="0" applyFont="1" applyFill="1" applyBorder="1" applyAlignment="1">
      <alignment horizontal="center" vertical="center"/>
    </xf>
    <xf numFmtId="0" fontId="0" fillId="0" borderId="328" xfId="0" applyFont="1" applyFill="1" applyBorder="1" applyAlignment="1">
      <alignment horizontal="right" vertical="center"/>
    </xf>
    <xf numFmtId="0" fontId="0" fillId="0" borderId="325" xfId="0" applyFont="1" applyFill="1" applyBorder="1" applyAlignment="1">
      <alignment horizontal="right" vertical="center"/>
    </xf>
    <xf numFmtId="176" fontId="0" fillId="0" borderId="31" xfId="0" applyNumberFormat="1" applyFont="1" applyBorder="1" applyAlignment="1">
      <alignment horizontal="center" vertical="center"/>
    </xf>
    <xf numFmtId="176" fontId="0" fillId="0" borderId="79" xfId="0" applyNumberFormat="1" applyFont="1" applyBorder="1" applyAlignment="1">
      <alignment horizontal="center" vertical="center"/>
    </xf>
    <xf numFmtId="38" fontId="2" fillId="0" borderId="62" xfId="17" applyFont="1" applyBorder="1" applyAlignment="1">
      <alignment horizontal="right"/>
    </xf>
    <xf numFmtId="38" fontId="0" fillId="0" borderId="320" xfId="17" applyFont="1" applyBorder="1" applyAlignment="1">
      <alignment horizontal="right"/>
    </xf>
    <xf numFmtId="176" fontId="9" fillId="1" borderId="348" xfId="0" applyNumberFormat="1" applyFont="1" applyFill="1" applyBorder="1" applyAlignment="1">
      <alignment horizontal="center" vertical="center" wrapText="1"/>
    </xf>
    <xf numFmtId="176" fontId="0" fillId="1" borderId="348" xfId="0" applyNumberFormat="1" applyFont="1" applyFill="1" applyBorder="1" applyAlignment="1">
      <alignment horizontal="center" vertical="center" wrapText="1"/>
    </xf>
    <xf numFmtId="0" fontId="0" fillId="0" borderId="349" xfId="0" applyFont="1" applyFill="1" applyBorder="1" applyAlignment="1">
      <alignment horizontal="right" vertical="center" shrinkToFit="1"/>
    </xf>
    <xf numFmtId="0" fontId="0" fillId="0" borderId="350" xfId="0" applyFont="1" applyFill="1" applyBorder="1" applyAlignment="1">
      <alignment horizontal="right" vertical="center" shrinkToFit="1"/>
    </xf>
    <xf numFmtId="0" fontId="0" fillId="0" borderId="290" xfId="0" applyFont="1" applyFill="1" applyBorder="1" applyAlignment="1">
      <alignment horizontal="right" vertical="center" shrinkToFit="1"/>
    </xf>
    <xf numFmtId="0" fontId="0" fillId="0" borderId="351" xfId="0" applyFont="1" applyFill="1" applyBorder="1" applyAlignment="1">
      <alignment horizontal="right" vertical="center" shrinkToFit="1"/>
    </xf>
    <xf numFmtId="0" fontId="0" fillId="0" borderId="83"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44" xfId="0" applyFill="1" applyBorder="1" applyAlignment="1">
      <alignment horizontal="center" vertical="center"/>
    </xf>
    <xf numFmtId="0" fontId="0" fillId="0" borderId="108" xfId="0" applyFill="1" applyBorder="1" applyAlignment="1">
      <alignment horizontal="center" vertical="center"/>
    </xf>
    <xf numFmtId="0" fontId="2" fillId="0" borderId="54" xfId="0" applyFont="1" applyBorder="1" applyAlignment="1">
      <alignment horizontal="center"/>
    </xf>
    <xf numFmtId="2" fontId="2" fillId="0" borderId="60" xfId="0" applyNumberFormat="1" applyFont="1" applyBorder="1" applyAlignment="1">
      <alignment horizontal="center" vertical="center"/>
    </xf>
    <xf numFmtId="176" fontId="0" fillId="0" borderId="225" xfId="0" applyNumberFormat="1" applyBorder="1" applyAlignment="1">
      <alignment horizontal="center" vertical="center"/>
    </xf>
    <xf numFmtId="176" fontId="0" fillId="0" borderId="352"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99" xfId="0" applyNumberFormat="1" applyBorder="1" applyAlignment="1">
      <alignment horizontal="center" vertical="center"/>
    </xf>
    <xf numFmtId="0" fontId="0" fillId="0" borderId="345" xfId="0" applyFont="1" applyFill="1" applyBorder="1" applyAlignment="1">
      <alignment horizontal="center" vertical="center"/>
    </xf>
    <xf numFmtId="0" fontId="0" fillId="0" borderId="346" xfId="0" applyFont="1" applyFill="1" applyBorder="1" applyAlignment="1">
      <alignment horizontal="center" vertical="center"/>
    </xf>
    <xf numFmtId="0" fontId="0" fillId="0" borderId="194" xfId="0" applyFont="1" applyFill="1" applyBorder="1" applyAlignment="1">
      <alignment horizontal="center" vertical="center"/>
    </xf>
    <xf numFmtId="0" fontId="0" fillId="0" borderId="125" xfId="0" applyFont="1" applyFill="1" applyBorder="1" applyAlignment="1">
      <alignment horizontal="center" vertical="center"/>
    </xf>
    <xf numFmtId="176" fontId="9" fillId="0" borderId="4" xfId="0" applyNumberFormat="1" applyFont="1" applyBorder="1" applyAlignment="1">
      <alignment horizontal="center" vertical="center" wrapText="1"/>
    </xf>
    <xf numFmtId="176" fontId="9" fillId="0" borderId="181" xfId="0" applyNumberFormat="1" applyFont="1" applyBorder="1" applyAlignment="1">
      <alignment horizontal="center" vertical="center" wrapText="1"/>
    </xf>
    <xf numFmtId="0" fontId="0" fillId="0" borderId="30" xfId="0" applyFill="1" applyBorder="1" applyAlignment="1">
      <alignment horizontal="center" vertical="center"/>
    </xf>
    <xf numFmtId="0" fontId="0" fillId="0" borderId="92" xfId="0" applyFill="1" applyBorder="1" applyAlignment="1">
      <alignment horizontal="center" vertical="center"/>
    </xf>
    <xf numFmtId="176" fontId="0" fillId="0" borderId="5" xfId="0" applyNumberFormat="1" applyFont="1" applyBorder="1" applyAlignment="1">
      <alignment horizontal="center" vertical="center"/>
    </xf>
    <xf numFmtId="0" fontId="0" fillId="0" borderId="47" xfId="0" applyBorder="1" applyAlignment="1">
      <alignment horizontal="center" vertical="center"/>
    </xf>
    <xf numFmtId="0" fontId="0" fillId="0" borderId="63" xfId="0" applyBorder="1" applyAlignment="1">
      <alignment horizontal="center" vertical="center"/>
    </xf>
    <xf numFmtId="176" fontId="0" fillId="0" borderId="18" xfId="0" applyNumberFormat="1" applyFont="1" applyBorder="1" applyAlignment="1">
      <alignment horizontal="center" vertical="center" shrinkToFit="1"/>
    </xf>
    <xf numFmtId="176" fontId="0" fillId="0" borderId="306" xfId="0" applyNumberFormat="1" applyFont="1" applyBorder="1" applyAlignment="1">
      <alignment horizontal="center" vertical="center" shrinkToFit="1"/>
    </xf>
    <xf numFmtId="176" fontId="0" fillId="0" borderId="148" xfId="0" applyNumberFormat="1" applyFont="1" applyBorder="1" applyAlignment="1">
      <alignment horizontal="center" vertical="center" shrinkToFit="1"/>
    </xf>
    <xf numFmtId="232" fontId="0" fillId="0" borderId="353" xfId="0" applyNumberFormat="1" applyFont="1" applyFill="1" applyBorder="1" applyAlignment="1">
      <alignment vertical="center"/>
    </xf>
    <xf numFmtId="232" fontId="0" fillId="0" borderId="165" xfId="0" applyNumberFormat="1" applyBorder="1" applyAlignment="1">
      <alignment vertical="center"/>
    </xf>
    <xf numFmtId="232" fontId="0" fillId="0" borderId="354" xfId="0" applyNumberFormat="1" applyFont="1" applyFill="1" applyBorder="1" applyAlignment="1">
      <alignment vertical="center"/>
    </xf>
    <xf numFmtId="232" fontId="0" fillId="0" borderId="355" xfId="0" applyNumberFormat="1" applyBorder="1" applyAlignment="1">
      <alignment vertical="center"/>
    </xf>
    <xf numFmtId="176" fontId="0" fillId="0" borderId="28" xfId="0" applyNumberFormat="1" applyFont="1" applyBorder="1" applyAlignment="1">
      <alignment horizontal="center" vertical="center" shrinkToFit="1"/>
    </xf>
    <xf numFmtId="176" fontId="0" fillId="0" borderId="66" xfId="0" applyNumberFormat="1" applyFont="1" applyBorder="1" applyAlignment="1">
      <alignment horizontal="center" vertical="center" shrinkToFit="1"/>
    </xf>
    <xf numFmtId="0" fontId="0" fillId="0" borderId="72" xfId="0" applyFont="1" applyFill="1" applyBorder="1" applyAlignment="1">
      <alignment horizontal="center" vertical="center"/>
    </xf>
    <xf numFmtId="0" fontId="0" fillId="0" borderId="72" xfId="0" applyBorder="1" applyAlignment="1">
      <alignment horizontal="center" vertical="center"/>
    </xf>
    <xf numFmtId="0" fontId="0" fillId="0" borderId="70" xfId="0" applyBorder="1" applyAlignment="1">
      <alignment horizontal="center" vertical="center"/>
    </xf>
    <xf numFmtId="232" fontId="0" fillId="0" borderId="356" xfId="0" applyNumberFormat="1" applyFont="1" applyFill="1" applyBorder="1" applyAlignment="1">
      <alignment vertical="center"/>
    </xf>
    <xf numFmtId="232" fontId="0" fillId="0" borderId="357" xfId="0" applyNumberFormat="1" applyFont="1" applyFill="1" applyBorder="1" applyAlignment="1">
      <alignment vertical="center"/>
    </xf>
    <xf numFmtId="232" fontId="0" fillId="0" borderId="353" xfId="0" applyNumberFormat="1" applyFont="1" applyFill="1" applyBorder="1" applyAlignment="1">
      <alignment horizontal="center" vertical="center"/>
    </xf>
    <xf numFmtId="232" fontId="0" fillId="0" borderId="358" xfId="0" applyNumberFormat="1" applyFont="1" applyFill="1" applyBorder="1" applyAlignment="1">
      <alignment horizontal="center" vertical="center"/>
    </xf>
    <xf numFmtId="176" fontId="9" fillId="1" borderId="133" xfId="0" applyNumberFormat="1" applyFont="1" applyFill="1" applyBorder="1" applyAlignment="1">
      <alignment horizontal="center" vertical="center" wrapText="1"/>
    </xf>
    <xf numFmtId="176" fontId="0" fillId="1" borderId="133" xfId="0" applyNumberFormat="1" applyFont="1" applyFill="1" applyBorder="1" applyAlignment="1">
      <alignment horizontal="center" vertical="center" wrapText="1"/>
    </xf>
    <xf numFmtId="232" fontId="0" fillId="0" borderId="359" xfId="0" applyNumberFormat="1" applyFont="1" applyFill="1" applyBorder="1" applyAlignment="1">
      <alignment horizontal="center" vertical="center"/>
    </xf>
    <xf numFmtId="177" fontId="9" fillId="0" borderId="5" xfId="0" applyNumberFormat="1" applyFont="1" applyBorder="1" applyAlignment="1">
      <alignment vertical="center"/>
    </xf>
    <xf numFmtId="177" fontId="9" fillId="0" borderId="63" xfId="0" applyNumberFormat="1" applyFont="1" applyBorder="1" applyAlignment="1">
      <alignment vertical="center"/>
    </xf>
    <xf numFmtId="0" fontId="0" fillId="0" borderId="60" xfId="0" applyFont="1" applyBorder="1" applyAlignment="1">
      <alignment horizontal="center" vertical="center"/>
    </xf>
    <xf numFmtId="177" fontId="9" fillId="0" borderId="47" xfId="0" applyNumberFormat="1" applyFont="1" applyBorder="1" applyAlignment="1">
      <alignment vertical="center"/>
    </xf>
    <xf numFmtId="176" fontId="0" fillId="2" borderId="15" xfId="0" applyNumberFormat="1" applyFont="1" applyFill="1" applyBorder="1" applyAlignment="1">
      <alignment horizontal="center" vertical="center" wrapText="1"/>
    </xf>
    <xf numFmtId="177" fontId="0" fillId="0" borderId="279" xfId="0" applyNumberFormat="1" applyFont="1" applyBorder="1" applyAlignment="1">
      <alignment horizontal="center" vertical="center"/>
    </xf>
    <xf numFmtId="177" fontId="0" fillId="0" borderId="72" xfId="0" applyNumberFormat="1" applyFont="1" applyBorder="1" applyAlignment="1">
      <alignment vertical="center"/>
    </xf>
    <xf numFmtId="177" fontId="0" fillId="0" borderId="8" xfId="0" applyNumberFormat="1" applyFont="1" applyBorder="1" applyAlignment="1">
      <alignment horizontal="center" vertical="center"/>
    </xf>
    <xf numFmtId="177" fontId="9" fillId="0" borderId="359" xfId="0" applyNumberFormat="1" applyFont="1" applyFill="1" applyBorder="1" applyAlignment="1">
      <alignment vertical="center"/>
    </xf>
    <xf numFmtId="193" fontId="2" fillId="0" borderId="62" xfId="0" applyNumberFormat="1" applyFont="1" applyBorder="1" applyAlignment="1">
      <alignment vertical="center"/>
    </xf>
    <xf numFmtId="193" fontId="0" fillId="0" borderId="320" xfId="0" applyNumberFormat="1" applyFont="1" applyBorder="1" applyAlignment="1">
      <alignment vertical="center"/>
    </xf>
    <xf numFmtId="176" fontId="0" fillId="1" borderId="360" xfId="0" applyNumberFormat="1" applyFont="1" applyFill="1" applyBorder="1" applyAlignment="1">
      <alignment horizontal="center" vertical="center" wrapText="1"/>
    </xf>
    <xf numFmtId="232" fontId="0" fillId="0" borderId="359" xfId="0" applyNumberFormat="1" applyFont="1" applyFill="1" applyBorder="1" applyAlignment="1">
      <alignment vertical="center"/>
    </xf>
    <xf numFmtId="232" fontId="0" fillId="0" borderId="361" xfId="0" applyNumberFormat="1" applyFont="1" applyFill="1" applyBorder="1" applyAlignment="1">
      <alignment vertical="center"/>
    </xf>
    <xf numFmtId="232" fontId="0" fillId="0" borderId="165" xfId="0" applyNumberFormat="1" applyFont="1" applyFill="1" applyBorder="1" applyAlignment="1">
      <alignment vertical="center"/>
    </xf>
    <xf numFmtId="177" fontId="9" fillId="0" borderId="5" xfId="0" applyNumberFormat="1" applyFont="1" applyBorder="1" applyAlignment="1">
      <alignment vertical="center" wrapText="1"/>
    </xf>
    <xf numFmtId="177" fontId="9" fillId="0" borderId="70" xfId="0" applyNumberFormat="1" applyFont="1" applyBorder="1" applyAlignment="1">
      <alignment vertical="center" wrapText="1"/>
    </xf>
    <xf numFmtId="177" fontId="9" fillId="0" borderId="72" xfId="0" applyNumberFormat="1" applyFont="1" applyBorder="1" applyAlignment="1">
      <alignment vertical="center" wrapText="1"/>
    </xf>
    <xf numFmtId="177" fontId="9" fillId="0" borderId="47" xfId="0" applyNumberFormat="1" applyFont="1" applyBorder="1" applyAlignment="1">
      <alignment vertical="center" wrapText="1"/>
    </xf>
    <xf numFmtId="176" fontId="0" fillId="0" borderId="38" xfId="0" applyNumberFormat="1" applyFont="1" applyBorder="1" applyAlignment="1">
      <alignment horizontal="center" vertical="center" shrinkToFit="1"/>
    </xf>
    <xf numFmtId="0" fontId="0" fillId="0" borderId="38" xfId="0" applyBorder="1" applyAlignment="1">
      <alignment horizontal="center" vertical="center" shrinkToFit="1"/>
    </xf>
    <xf numFmtId="0" fontId="0" fillId="0" borderId="100" xfId="0" applyBorder="1" applyAlignment="1">
      <alignment horizontal="center" vertical="center" shrinkToFit="1"/>
    </xf>
    <xf numFmtId="0" fontId="0" fillId="0" borderId="5" xfId="0" applyFont="1" applyFill="1" applyBorder="1" applyAlignment="1">
      <alignment horizontal="center" vertical="center"/>
    </xf>
    <xf numFmtId="0" fontId="0" fillId="0" borderId="5" xfId="0" applyBorder="1" applyAlignment="1">
      <alignment horizontal="center" vertical="center"/>
    </xf>
    <xf numFmtId="0" fontId="0" fillId="0" borderId="47" xfId="0" applyFont="1" applyFill="1" applyBorder="1" applyAlignment="1">
      <alignment horizontal="center" vertical="center"/>
    </xf>
    <xf numFmtId="0" fontId="0" fillId="0" borderId="154" xfId="0" applyBorder="1" applyAlignment="1">
      <alignment horizontal="center" vertical="center"/>
    </xf>
    <xf numFmtId="177" fontId="9" fillId="0" borderId="300" xfId="0" applyNumberFormat="1" applyFont="1" applyBorder="1" applyAlignment="1">
      <alignment vertical="center"/>
    </xf>
    <xf numFmtId="177" fontId="9" fillId="0" borderId="298" xfId="0" applyNumberFormat="1" applyFont="1" applyBorder="1" applyAlignment="1">
      <alignment vertical="center"/>
    </xf>
    <xf numFmtId="176" fontId="0" fillId="0" borderId="47" xfId="0" applyNumberFormat="1" applyFont="1" applyBorder="1" applyAlignment="1">
      <alignment horizontal="center" vertical="center"/>
    </xf>
    <xf numFmtId="176" fontId="0" fillId="0" borderId="8" xfId="0" applyNumberFormat="1" applyFont="1" applyBorder="1" applyAlignment="1">
      <alignment horizontal="center" vertical="center"/>
    </xf>
    <xf numFmtId="0" fontId="0" fillId="0" borderId="362" xfId="0" applyBorder="1" applyAlignment="1">
      <alignment horizontal="center" vertical="center"/>
    </xf>
    <xf numFmtId="177" fontId="9" fillId="0" borderId="154" xfId="0" applyNumberFormat="1" applyFont="1" applyBorder="1" applyAlignment="1">
      <alignment vertical="center"/>
    </xf>
    <xf numFmtId="177" fontId="9" fillId="0" borderId="63" xfId="0" applyNumberFormat="1" applyFont="1" applyBorder="1" applyAlignment="1">
      <alignment vertical="center" wrapText="1"/>
    </xf>
    <xf numFmtId="177" fontId="9" fillId="0" borderId="154" xfId="0" applyNumberFormat="1" applyFont="1" applyBorder="1" applyAlignment="1">
      <alignment vertical="center" wrapText="1"/>
    </xf>
    <xf numFmtId="176" fontId="11" fillId="0" borderId="319" xfId="0" applyNumberFormat="1" applyFont="1" applyBorder="1" applyAlignment="1">
      <alignment horizontal="center" vertical="center" wrapText="1"/>
    </xf>
    <xf numFmtId="176" fontId="11" fillId="0" borderId="316" xfId="0" applyNumberFormat="1" applyFont="1" applyBorder="1" applyAlignment="1">
      <alignment horizontal="center" vertical="center" wrapText="1"/>
    </xf>
    <xf numFmtId="176" fontId="11" fillId="0" borderId="91" xfId="0" applyNumberFormat="1" applyFont="1" applyBorder="1" applyAlignment="1">
      <alignment horizontal="left" vertical="center" wrapText="1"/>
    </xf>
    <xf numFmtId="176" fontId="11" fillId="0" borderId="93" xfId="0" applyNumberFormat="1" applyFont="1" applyBorder="1" applyAlignment="1">
      <alignment horizontal="left" vertical="center" wrapText="1"/>
    </xf>
    <xf numFmtId="176" fontId="11" fillId="0" borderId="28" xfId="0" applyNumberFormat="1" applyFont="1" applyBorder="1" applyAlignment="1">
      <alignment horizontal="center" vertical="center" wrapText="1"/>
    </xf>
    <xf numFmtId="176" fontId="11" fillId="0" borderId="66" xfId="0" applyNumberFormat="1" applyFont="1" applyBorder="1" applyAlignment="1">
      <alignment horizontal="center" vertical="center" wrapText="1"/>
    </xf>
    <xf numFmtId="177" fontId="9" fillId="0" borderId="36" xfId="17" applyNumberFormat="1" applyFont="1" applyFill="1" applyBorder="1" applyAlignment="1">
      <alignment horizontal="center" vertical="center"/>
    </xf>
    <xf numFmtId="177" fontId="0" fillId="0" borderId="237" xfId="17" applyNumberFormat="1" applyFont="1" applyFill="1" applyBorder="1" applyAlignment="1">
      <alignment horizontal="center" vertical="center"/>
    </xf>
    <xf numFmtId="176" fontId="11" fillId="0" borderId="347" xfId="0" applyNumberFormat="1" applyFont="1" applyBorder="1" applyAlignment="1">
      <alignment horizontal="center" vertical="center" wrapText="1"/>
    </xf>
    <xf numFmtId="177" fontId="9" fillId="0" borderId="53" xfId="17" applyNumberFormat="1" applyFont="1" applyFill="1" applyBorder="1" applyAlignment="1">
      <alignment horizontal="center" vertical="center"/>
    </xf>
    <xf numFmtId="177" fontId="0" fillId="0" borderId="342" xfId="17" applyNumberFormat="1" applyFont="1" applyFill="1" applyBorder="1" applyAlignment="1">
      <alignment horizontal="right" vertical="center"/>
    </xf>
    <xf numFmtId="0" fontId="0" fillId="0" borderId="335" xfId="0" applyFont="1" applyFill="1" applyBorder="1" applyAlignment="1">
      <alignment horizontal="center" vertical="center"/>
    </xf>
    <xf numFmtId="0" fontId="0" fillId="0" borderId="330" xfId="0" applyFont="1" applyFill="1" applyBorder="1" applyAlignment="1">
      <alignment horizontal="center" vertical="center"/>
    </xf>
    <xf numFmtId="177" fontId="0" fillId="0" borderId="36" xfId="17" applyNumberFormat="1" applyFont="1" applyFill="1" applyBorder="1" applyAlignment="1">
      <alignment horizontal="right" vertical="center"/>
    </xf>
    <xf numFmtId="176" fontId="0" fillId="2" borderId="118" xfId="0" applyNumberFormat="1" applyFont="1" applyFill="1" applyBorder="1" applyAlignment="1">
      <alignment horizontal="center" vertical="center" wrapText="1"/>
    </xf>
    <xf numFmtId="0" fontId="0" fillId="0" borderId="363" xfId="0" applyFont="1" applyBorder="1" applyAlignment="1">
      <alignment/>
    </xf>
    <xf numFmtId="38" fontId="2" fillId="0" borderId="345" xfId="17" applyFont="1" applyBorder="1" applyAlignment="1">
      <alignment horizontal="right" vertical="center"/>
    </xf>
    <xf numFmtId="38" fontId="0" fillId="0" borderId="346" xfId="17" applyFont="1" applyBorder="1" applyAlignment="1">
      <alignment horizontal="right" vertical="center"/>
    </xf>
    <xf numFmtId="177" fontId="0" fillId="0" borderId="217" xfId="17" applyNumberFormat="1" applyFont="1" applyBorder="1" applyAlignment="1">
      <alignment horizontal="right" vertical="center"/>
    </xf>
    <xf numFmtId="177" fontId="0" fillId="0" borderId="324" xfId="17" applyNumberFormat="1" applyFont="1" applyBorder="1" applyAlignment="1">
      <alignment horizontal="right" vertical="center"/>
    </xf>
    <xf numFmtId="177" fontId="0" fillId="0" borderId="194" xfId="17" applyNumberFormat="1" applyFont="1" applyBorder="1" applyAlignment="1">
      <alignment horizontal="right" vertical="center"/>
    </xf>
    <xf numFmtId="177" fontId="0" fillId="0" borderId="125" xfId="17" applyNumberFormat="1" applyFont="1" applyBorder="1" applyAlignment="1">
      <alignment horizontal="right" vertical="center"/>
    </xf>
    <xf numFmtId="177" fontId="0" fillId="0" borderId="6" xfId="17" applyNumberFormat="1" applyFont="1" applyBorder="1" applyAlignment="1">
      <alignment horizontal="right" vertical="center"/>
    </xf>
    <xf numFmtId="177" fontId="0" fillId="0" borderId="19" xfId="17" applyNumberFormat="1" applyFont="1" applyBorder="1" applyAlignment="1">
      <alignment horizontal="right" vertical="center"/>
    </xf>
    <xf numFmtId="38" fontId="2" fillId="0" borderId="58" xfId="17" applyFont="1" applyBorder="1" applyAlignment="1">
      <alignment horizontal="center" vertical="center"/>
    </xf>
    <xf numFmtId="38" fontId="2" fillId="0" borderId="1" xfId="17" applyFont="1" applyBorder="1" applyAlignment="1">
      <alignment horizontal="center" vertical="center"/>
    </xf>
    <xf numFmtId="38" fontId="0" fillId="0" borderId="25" xfId="17" applyFont="1" applyBorder="1" applyAlignment="1">
      <alignment horizontal="center" vertical="center"/>
    </xf>
    <xf numFmtId="38" fontId="0" fillId="0" borderId="57" xfId="17" applyFont="1" applyBorder="1" applyAlignment="1">
      <alignment horizontal="center" vertical="center"/>
    </xf>
    <xf numFmtId="177" fontId="0" fillId="0" borderId="334" xfId="17" applyNumberFormat="1" applyFont="1" applyFill="1" applyBorder="1" applyAlignment="1">
      <alignment horizontal="center" vertical="center"/>
    </xf>
    <xf numFmtId="177" fontId="0" fillId="0" borderId="342" xfId="17" applyNumberFormat="1" applyFont="1" applyFill="1" applyBorder="1" applyAlignment="1">
      <alignment horizontal="center" vertical="center"/>
    </xf>
    <xf numFmtId="0" fontId="0" fillId="0" borderId="289" xfId="0" applyFont="1" applyFill="1" applyBorder="1" applyAlignment="1">
      <alignment horizontal="center" vertical="center"/>
    </xf>
    <xf numFmtId="176" fontId="0" fillId="1" borderId="364" xfId="0" applyNumberFormat="1" applyFont="1" applyFill="1" applyBorder="1" applyAlignment="1">
      <alignment horizontal="center" vertical="center" wrapText="1"/>
    </xf>
    <xf numFmtId="0" fontId="11" fillId="0" borderId="290" xfId="0" applyFont="1" applyFill="1" applyBorder="1" applyAlignment="1">
      <alignment horizontal="left" vertical="center" wrapText="1"/>
    </xf>
    <xf numFmtId="0" fontId="11" fillId="0" borderId="351" xfId="0" applyFont="1" applyFill="1" applyBorder="1" applyAlignment="1">
      <alignment horizontal="left" vertical="center" wrapText="1"/>
    </xf>
    <xf numFmtId="0" fontId="2" fillId="0" borderId="1" xfId="0" applyFont="1" applyBorder="1" applyAlignment="1">
      <alignment horizontal="right" vertical="center"/>
    </xf>
    <xf numFmtId="0" fontId="0" fillId="0" borderId="0" xfId="0" applyFont="1" applyAlignment="1">
      <alignment horizontal="right"/>
    </xf>
    <xf numFmtId="177" fontId="0" fillId="0" borderId="30"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177" fontId="0" fillId="0" borderId="192" xfId="0" applyNumberFormat="1" applyFont="1" applyFill="1" applyBorder="1" applyAlignment="1">
      <alignment horizontal="center" vertical="center"/>
    </xf>
    <xf numFmtId="176" fontId="9" fillId="1" borderId="365" xfId="0" applyNumberFormat="1" applyFont="1" applyFill="1" applyBorder="1" applyAlignment="1">
      <alignment horizontal="center" vertical="center" wrapText="1"/>
    </xf>
    <xf numFmtId="176" fontId="0" fillId="1" borderId="365" xfId="0" applyNumberFormat="1" applyFont="1" applyFill="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327" xfId="0" applyNumberFormat="1" applyFont="1" applyFill="1" applyBorder="1" applyAlignment="1">
      <alignment horizontal="center" vertical="center"/>
    </xf>
    <xf numFmtId="176" fontId="0" fillId="2" borderId="171" xfId="0" applyNumberFormat="1" applyFont="1" applyFill="1" applyBorder="1" applyAlignment="1">
      <alignment horizontal="center" vertical="center" wrapText="1"/>
    </xf>
    <xf numFmtId="176" fontId="0" fillId="2" borderId="173" xfId="0" applyNumberFormat="1" applyFont="1" applyFill="1" applyBorder="1" applyAlignment="1">
      <alignment horizontal="center" vertical="center" wrapText="1"/>
    </xf>
    <xf numFmtId="177" fontId="0" fillId="0" borderId="37" xfId="0" applyNumberFormat="1" applyFont="1" applyBorder="1" applyAlignment="1">
      <alignment horizontal="right" vertical="center"/>
    </xf>
    <xf numFmtId="177" fontId="0" fillId="0" borderId="0" xfId="0" applyNumberFormat="1" applyFont="1" applyBorder="1" applyAlignment="1">
      <alignment horizontal="right" vertical="center"/>
    </xf>
    <xf numFmtId="177" fontId="0" fillId="0" borderId="194" xfId="0" applyNumberFormat="1" applyFont="1" applyBorder="1" applyAlignment="1">
      <alignment horizontal="right" vertical="center"/>
    </xf>
    <xf numFmtId="177" fontId="0" fillId="0" borderId="125" xfId="0" applyNumberFormat="1" applyFont="1" applyBorder="1" applyAlignment="1">
      <alignment horizontal="right" vertical="center"/>
    </xf>
    <xf numFmtId="177" fontId="0" fillId="0" borderId="6" xfId="0" applyNumberFormat="1" applyFont="1" applyBorder="1" applyAlignment="1">
      <alignment horizontal="right" vertical="center"/>
    </xf>
    <xf numFmtId="177" fontId="0" fillId="0" borderId="19" xfId="0" applyNumberFormat="1" applyFont="1" applyBorder="1" applyAlignment="1">
      <alignment horizontal="right" vertical="center"/>
    </xf>
    <xf numFmtId="177" fontId="2" fillId="0" borderId="58" xfId="0" applyNumberFormat="1" applyFont="1" applyBorder="1" applyAlignment="1">
      <alignment horizontal="right" vertical="center"/>
    </xf>
    <xf numFmtId="177" fontId="2" fillId="0" borderId="1" xfId="0" applyNumberFormat="1" applyFont="1" applyBorder="1" applyAlignment="1">
      <alignment horizontal="right" vertical="center"/>
    </xf>
    <xf numFmtId="177" fontId="0" fillId="0" borderId="25" xfId="0" applyNumberFormat="1" applyFont="1" applyBorder="1" applyAlignment="1">
      <alignment horizontal="right" vertical="center"/>
    </xf>
    <xf numFmtId="177" fontId="0" fillId="0" borderId="57" xfId="0" applyNumberFormat="1" applyFont="1" applyBorder="1" applyAlignment="1">
      <alignment horizontal="right" vertical="center"/>
    </xf>
    <xf numFmtId="179" fontId="0" fillId="0" borderId="36" xfId="0" applyNumberFormat="1" applyFont="1" applyFill="1" applyBorder="1" applyAlignment="1">
      <alignment horizontal="right" vertical="center"/>
    </xf>
    <xf numFmtId="179" fontId="0" fillId="0" borderId="327" xfId="0" applyNumberFormat="1" applyFont="1" applyFill="1" applyBorder="1" applyAlignment="1">
      <alignment horizontal="right" vertical="center"/>
    </xf>
    <xf numFmtId="177" fontId="0" fillId="0" borderId="296" xfId="0" applyNumberFormat="1" applyFont="1" applyFill="1" applyBorder="1" applyAlignment="1">
      <alignment horizontal="right" vertical="center"/>
    </xf>
    <xf numFmtId="177" fontId="0" fillId="0" borderId="366" xfId="0" applyNumberFormat="1" applyFont="1" applyFill="1" applyBorder="1" applyAlignment="1">
      <alignment horizontal="right" vertical="center"/>
    </xf>
    <xf numFmtId="0" fontId="0" fillId="0" borderId="367" xfId="0" applyFont="1" applyBorder="1" applyAlignment="1">
      <alignment/>
    </xf>
    <xf numFmtId="177" fontId="2" fillId="0" borderId="58" xfId="0" applyNumberFormat="1" applyFont="1" applyBorder="1" applyAlignment="1">
      <alignment horizontal="right"/>
    </xf>
    <xf numFmtId="177" fontId="0" fillId="0" borderId="155" xfId="0" applyNumberFormat="1" applyFont="1" applyBorder="1" applyAlignment="1">
      <alignment horizontal="right"/>
    </xf>
    <xf numFmtId="176" fontId="0" fillId="1" borderId="368" xfId="0" applyNumberFormat="1" applyFont="1" applyFill="1" applyBorder="1" applyAlignment="1">
      <alignment horizontal="center" vertical="center" wrapText="1"/>
    </xf>
    <xf numFmtId="176" fontId="0" fillId="1" borderId="369" xfId="0" applyNumberFormat="1" applyFont="1" applyFill="1" applyBorder="1" applyAlignment="1">
      <alignment horizontal="center" vertical="center" wrapText="1"/>
    </xf>
    <xf numFmtId="176" fontId="0" fillId="0" borderId="319" xfId="0" applyNumberFormat="1" applyFont="1" applyBorder="1" applyAlignment="1">
      <alignment vertical="center" wrapText="1"/>
    </xf>
    <xf numFmtId="0" fontId="0" fillId="0" borderId="316" xfId="0" applyBorder="1" applyAlignment="1">
      <alignment vertical="center" wrapText="1"/>
    </xf>
    <xf numFmtId="176" fontId="0" fillId="0" borderId="370" xfId="0" applyNumberFormat="1" applyFont="1" applyBorder="1" applyAlignment="1">
      <alignment vertical="center" wrapText="1"/>
    </xf>
    <xf numFmtId="0" fontId="0" fillId="0" borderId="371" xfId="0" applyBorder="1" applyAlignment="1">
      <alignment vertical="center" wrapText="1"/>
    </xf>
    <xf numFmtId="177" fontId="0" fillId="0" borderId="53"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184" xfId="0" applyNumberFormat="1" applyFont="1" applyFill="1" applyBorder="1" applyAlignment="1">
      <alignment horizontal="center" vertical="center"/>
    </xf>
    <xf numFmtId="177" fontId="0" fillId="0" borderId="92" xfId="0" applyNumberFormat="1" applyFont="1" applyFill="1" applyBorder="1" applyAlignment="1">
      <alignment horizontal="center" vertical="center"/>
    </xf>
    <xf numFmtId="176" fontId="0" fillId="2" borderId="372" xfId="0" applyNumberFormat="1" applyFont="1" applyFill="1" applyBorder="1" applyAlignment="1">
      <alignment horizontal="center" vertical="center" wrapText="1"/>
    </xf>
    <xf numFmtId="0" fontId="0" fillId="0" borderId="60" xfId="0" applyBorder="1" applyAlignment="1">
      <alignment/>
    </xf>
    <xf numFmtId="0" fontId="0" fillId="0" borderId="373" xfId="0" applyFont="1" applyBorder="1" applyAlignment="1">
      <alignment horizontal="center" vertical="center" wrapText="1"/>
    </xf>
    <xf numFmtId="0" fontId="0" fillId="0" borderId="374" xfId="0" applyBorder="1" applyAlignment="1">
      <alignment wrapText="1"/>
    </xf>
    <xf numFmtId="0" fontId="0" fillId="0" borderId="250" xfId="0" applyFont="1" applyBorder="1" applyAlignment="1">
      <alignment horizontal="center" vertical="center" wrapText="1"/>
    </xf>
    <xf numFmtId="0" fontId="0" fillId="0" borderId="111" xfId="0" applyBorder="1" applyAlignment="1">
      <alignment wrapText="1"/>
    </xf>
    <xf numFmtId="0" fontId="17" fillId="0" borderId="34" xfId="0" applyFont="1" applyBorder="1" applyAlignment="1">
      <alignment horizontal="left" vertical="center" wrapText="1"/>
    </xf>
    <xf numFmtId="0" fontId="17" fillId="0" borderId="260" xfId="0" applyFont="1" applyBorder="1" applyAlignment="1">
      <alignment horizontal="left" wrapText="1"/>
    </xf>
    <xf numFmtId="0" fontId="0" fillId="0" borderId="228" xfId="0" applyFont="1" applyFill="1" applyBorder="1" applyAlignment="1">
      <alignment horizontal="center" vertical="center"/>
    </xf>
    <xf numFmtId="231" fontId="0" fillId="0" borderId="259"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58" xfId="0" applyFont="1" applyBorder="1" applyAlignment="1">
      <alignment horizontal="center" vertical="center"/>
    </xf>
    <xf numFmtId="0" fontId="0" fillId="0" borderId="1" xfId="0" applyFont="1" applyBorder="1" applyAlignment="1">
      <alignment horizontal="center" vertical="center"/>
    </xf>
    <xf numFmtId="212" fontId="2" fillId="0" borderId="62" xfId="0" applyNumberFormat="1" applyFont="1" applyBorder="1" applyAlignment="1">
      <alignment horizontal="center"/>
    </xf>
    <xf numFmtId="212" fontId="0" fillId="0" borderId="320" xfId="0" applyNumberFormat="1" applyFont="1" applyBorder="1" applyAlignment="1">
      <alignment horizontal="center"/>
    </xf>
    <xf numFmtId="0" fontId="0" fillId="0" borderId="54" xfId="0" applyFont="1" applyFill="1" applyBorder="1" applyAlignment="1">
      <alignment horizontal="center" vertical="center"/>
    </xf>
    <xf numFmtId="0" fontId="0" fillId="0" borderId="281" xfId="0" applyFont="1" applyFill="1" applyBorder="1" applyAlignment="1">
      <alignment horizontal="center" vertical="center"/>
    </xf>
    <xf numFmtId="0" fontId="0" fillId="0" borderId="237" xfId="0" applyFont="1" applyFill="1" applyBorder="1" applyAlignment="1">
      <alignment horizontal="center" vertical="center"/>
    </xf>
    <xf numFmtId="176" fontId="9" fillId="0" borderId="91" xfId="0" applyNumberFormat="1" applyFont="1" applyBorder="1" applyAlignment="1">
      <alignment vertical="center" wrapText="1"/>
    </xf>
    <xf numFmtId="0" fontId="9" fillId="0" borderId="93" xfId="0" applyFont="1" applyBorder="1" applyAlignment="1">
      <alignment vertical="center" wrapText="1"/>
    </xf>
    <xf numFmtId="176" fontId="9" fillId="0" borderId="375" xfId="0" applyNumberFormat="1" applyFont="1" applyBorder="1" applyAlignment="1">
      <alignment vertical="center" wrapText="1"/>
    </xf>
    <xf numFmtId="176" fontId="9" fillId="0" borderId="319" xfId="0" applyNumberFormat="1" applyFont="1" applyBorder="1" applyAlignment="1">
      <alignment vertical="center" wrapText="1"/>
    </xf>
    <xf numFmtId="176" fontId="9" fillId="0" borderId="317" xfId="0" applyNumberFormat="1" applyFont="1" applyBorder="1" applyAlignment="1">
      <alignment vertical="center" wrapText="1"/>
    </xf>
    <xf numFmtId="176" fontId="0" fillId="0" borderId="237" xfId="0" applyNumberFormat="1" applyFont="1" applyFill="1" applyBorder="1" applyAlignment="1">
      <alignment horizontal="center" vertical="center"/>
    </xf>
    <xf numFmtId="176" fontId="9" fillId="0" borderId="316" xfId="0" applyNumberFormat="1" applyFont="1" applyBorder="1" applyAlignment="1">
      <alignment vertical="center" wrapText="1"/>
    </xf>
    <xf numFmtId="177" fontId="9" fillId="0" borderId="36" xfId="0" applyNumberFormat="1" applyFont="1" applyFill="1" applyBorder="1" applyAlignment="1">
      <alignment horizontal="center" vertical="center"/>
    </xf>
    <xf numFmtId="176" fontId="9" fillId="0" borderId="370" xfId="0" applyNumberFormat="1" applyFont="1" applyBorder="1" applyAlignment="1">
      <alignment vertical="center" wrapText="1"/>
    </xf>
    <xf numFmtId="177" fontId="9" fillId="0" borderId="192" xfId="0" applyNumberFormat="1" applyFont="1" applyFill="1" applyBorder="1" applyAlignment="1">
      <alignment horizontal="center" vertical="center"/>
    </xf>
    <xf numFmtId="179" fontId="9" fillId="0" borderId="255" xfId="0" applyNumberFormat="1" applyFont="1" applyFill="1" applyBorder="1" applyAlignment="1">
      <alignment horizontal="center" vertical="center"/>
    </xf>
    <xf numFmtId="179" fontId="9" fillId="0" borderId="327" xfId="0" applyNumberFormat="1" applyFont="1" applyFill="1" applyBorder="1" applyAlignment="1">
      <alignment horizontal="center" vertical="center"/>
    </xf>
    <xf numFmtId="177" fontId="9" fillId="0" borderId="328" xfId="0" applyNumberFormat="1" applyFont="1" applyFill="1" applyBorder="1" applyAlignment="1">
      <alignment vertical="center" wrapText="1"/>
    </xf>
    <xf numFmtId="177" fontId="9" fillId="0" borderId="330" xfId="0" applyNumberFormat="1" applyFont="1" applyFill="1" applyBorder="1" applyAlignment="1">
      <alignment vertical="center" wrapText="1"/>
    </xf>
    <xf numFmtId="177" fontId="0" fillId="0" borderId="217" xfId="0" applyNumberFormat="1" applyFont="1" applyBorder="1" applyAlignment="1">
      <alignment horizontal="center" vertical="center"/>
    </xf>
    <xf numFmtId="177" fontId="0" fillId="0" borderId="324" xfId="0" applyNumberFormat="1" applyFont="1" applyBorder="1" applyAlignment="1">
      <alignment horizontal="center" vertical="center"/>
    </xf>
    <xf numFmtId="177" fontId="0" fillId="0" borderId="194" xfId="0" applyNumberFormat="1" applyFont="1" applyBorder="1" applyAlignment="1">
      <alignment horizontal="center" vertical="center"/>
    </xf>
    <xf numFmtId="177" fontId="0" fillId="0" borderId="125" xfId="0" applyNumberFormat="1" applyFont="1" applyBorder="1" applyAlignment="1">
      <alignment horizontal="center" vertical="center"/>
    </xf>
    <xf numFmtId="177" fontId="0" fillId="0" borderId="6" xfId="0" applyNumberFormat="1" applyFont="1" applyBorder="1" applyAlignment="1">
      <alignment horizontal="center" vertical="center"/>
    </xf>
    <xf numFmtId="177" fontId="0" fillId="0" borderId="19" xfId="0" applyNumberFormat="1" applyFont="1" applyBorder="1" applyAlignment="1">
      <alignment horizontal="center" vertical="center"/>
    </xf>
    <xf numFmtId="177" fontId="0" fillId="0" borderId="102" xfId="0" applyNumberFormat="1" applyFont="1" applyBorder="1" applyAlignment="1">
      <alignment horizontal="center" vertical="center"/>
    </xf>
    <xf numFmtId="177" fontId="0" fillId="0" borderId="101" xfId="0" applyNumberFormat="1" applyFont="1" applyBorder="1" applyAlignment="1">
      <alignment horizontal="center" vertical="center"/>
    </xf>
    <xf numFmtId="176" fontId="2" fillId="0" borderId="62" xfId="0" applyNumberFormat="1" applyFont="1" applyBorder="1" applyAlignment="1">
      <alignment horizontal="center" vertical="center"/>
    </xf>
    <xf numFmtId="176" fontId="0" fillId="0" borderId="320" xfId="0" applyNumberFormat="1" applyFont="1" applyBorder="1" applyAlignment="1">
      <alignment horizontal="center" vertical="center"/>
    </xf>
    <xf numFmtId="176" fontId="0" fillId="0" borderId="192" xfId="0" applyNumberFormat="1" applyFont="1" applyFill="1" applyBorder="1" applyAlignment="1">
      <alignment horizontal="center" vertical="center"/>
    </xf>
    <xf numFmtId="176" fontId="0" fillId="0" borderId="315" xfId="0" applyNumberFormat="1" applyFont="1" applyFill="1" applyBorder="1" applyAlignment="1">
      <alignment horizontal="center" vertical="center"/>
    </xf>
    <xf numFmtId="177" fontId="0" fillId="0" borderId="52" xfId="0" applyNumberFormat="1" applyFont="1" applyFill="1" applyBorder="1" applyAlignment="1">
      <alignment vertical="center"/>
    </xf>
    <xf numFmtId="177" fontId="0" fillId="0" borderId="54" xfId="0" applyNumberFormat="1" applyFont="1" applyFill="1" applyBorder="1" applyAlignment="1">
      <alignment vertical="center"/>
    </xf>
    <xf numFmtId="177" fontId="9" fillId="0" borderId="290" xfId="0" applyNumberFormat="1" applyFont="1" applyFill="1" applyBorder="1" applyAlignment="1">
      <alignment vertical="center" wrapText="1"/>
    </xf>
    <xf numFmtId="177" fontId="9" fillId="0" borderId="318" xfId="0" applyNumberFormat="1" applyFont="1" applyFill="1" applyBorder="1" applyAlignment="1">
      <alignment vertical="center" wrapText="1"/>
    </xf>
    <xf numFmtId="0" fontId="0" fillId="0" borderId="255" xfId="0" applyFont="1" applyFill="1" applyBorder="1" applyAlignment="1">
      <alignment horizontal="center" vertical="center"/>
    </xf>
    <xf numFmtId="0" fontId="0" fillId="0" borderId="296" xfId="0" applyFont="1" applyFill="1" applyBorder="1" applyAlignment="1">
      <alignment horizontal="center" vertical="center"/>
    </xf>
    <xf numFmtId="0" fontId="0" fillId="0" borderId="33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180" xfId="0" applyNumberFormat="1" applyFont="1" applyBorder="1" applyAlignment="1">
      <alignment horizontal="center" vertical="center"/>
    </xf>
    <xf numFmtId="176" fontId="0" fillId="0" borderId="184" xfId="0" applyNumberFormat="1" applyFont="1" applyBorder="1" applyAlignment="1">
      <alignment horizontal="center" vertical="center"/>
    </xf>
    <xf numFmtId="176" fontId="0" fillId="0" borderId="109" xfId="0" applyNumberFormat="1" applyFont="1" applyBorder="1" applyAlignment="1">
      <alignment horizontal="center" vertical="center"/>
    </xf>
    <xf numFmtId="176" fontId="0" fillId="0" borderId="68" xfId="0" applyNumberFormat="1" applyFont="1" applyBorder="1" applyAlignment="1">
      <alignment horizontal="center" vertical="center"/>
    </xf>
    <xf numFmtId="38" fontId="0" fillId="0" borderId="180" xfId="17" applyFont="1" applyBorder="1" applyAlignment="1">
      <alignment horizontal="right" vertical="center"/>
    </xf>
    <xf numFmtId="38" fontId="0" fillId="0" borderId="184" xfId="17" applyFont="1" applyBorder="1" applyAlignment="1">
      <alignment horizontal="right" vertical="center"/>
    </xf>
    <xf numFmtId="0" fontId="0" fillId="0" borderId="180" xfId="0" applyFont="1" applyFill="1" applyBorder="1" applyAlignment="1">
      <alignment horizontal="center" vertical="center"/>
    </xf>
    <xf numFmtId="0" fontId="0" fillId="0" borderId="376" xfId="0" applyFont="1" applyFill="1" applyBorder="1" applyAlignment="1">
      <alignment horizontal="center" vertical="center"/>
    </xf>
    <xf numFmtId="38" fontId="0" fillId="0" borderId="377" xfId="17" applyFont="1" applyBorder="1" applyAlignment="1">
      <alignment horizontal="right" vertical="center" wrapText="1"/>
    </xf>
    <xf numFmtId="38" fontId="0" fillId="0" borderId="284" xfId="17" applyFont="1" applyBorder="1" applyAlignment="1">
      <alignment horizontal="right" vertical="center" wrapText="1"/>
    </xf>
    <xf numFmtId="38" fontId="0" fillId="0" borderId="180" xfId="17" applyFont="1" applyBorder="1" applyAlignment="1">
      <alignment horizontal="right" vertical="center" wrapText="1"/>
    </xf>
    <xf numFmtId="38" fontId="0" fillId="0" borderId="36" xfId="17" applyFont="1" applyBorder="1" applyAlignment="1">
      <alignment horizontal="right" vertical="center" wrapText="1"/>
    </xf>
    <xf numFmtId="0" fontId="0" fillId="0" borderId="334" xfId="0" applyFont="1" applyFill="1" applyBorder="1" applyAlignment="1">
      <alignment horizontal="center" vertical="center"/>
    </xf>
    <xf numFmtId="176" fontId="0" fillId="0" borderId="217" xfId="0" applyNumberFormat="1" applyFont="1" applyBorder="1" applyAlignment="1">
      <alignment horizontal="right" vertical="center"/>
    </xf>
    <xf numFmtId="176" fontId="0" fillId="0" borderId="324" xfId="0" applyNumberFormat="1" applyFont="1" applyBorder="1" applyAlignment="1">
      <alignment horizontal="right" vertical="center"/>
    </xf>
    <xf numFmtId="176" fontId="0" fillId="0" borderId="194"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9" fillId="0" borderId="28" xfId="0" applyNumberFormat="1" applyFont="1" applyBorder="1" applyAlignment="1">
      <alignment horizontal="center" vertical="center" wrapText="1"/>
    </xf>
    <xf numFmtId="176" fontId="9" fillId="0" borderId="66" xfId="0" applyNumberFormat="1" applyFont="1" applyBorder="1" applyAlignment="1">
      <alignment horizontal="center" vertical="center" wrapText="1"/>
    </xf>
    <xf numFmtId="3" fontId="2" fillId="0" borderId="62" xfId="0" applyNumberFormat="1" applyFont="1" applyBorder="1" applyAlignment="1">
      <alignment horizontal="right"/>
    </xf>
    <xf numFmtId="0" fontId="0" fillId="0" borderId="320" xfId="0" applyFont="1" applyBorder="1" applyAlignment="1">
      <alignment horizontal="right"/>
    </xf>
    <xf numFmtId="176" fontId="0" fillId="0" borderId="28" xfId="0" applyNumberFormat="1" applyFont="1" applyBorder="1" applyAlignment="1">
      <alignment horizontal="center" vertical="center"/>
    </xf>
    <xf numFmtId="176" fontId="0" fillId="0" borderId="66" xfId="0" applyNumberFormat="1" applyFont="1" applyBorder="1" applyAlignment="1">
      <alignment horizontal="center" vertical="center"/>
    </xf>
    <xf numFmtId="176" fontId="0" fillId="0" borderId="180" xfId="0" applyNumberFormat="1" applyFont="1" applyBorder="1" applyAlignment="1">
      <alignment horizontal="center" vertical="center" wrapText="1"/>
    </xf>
    <xf numFmtId="0" fontId="0" fillId="0" borderId="184" xfId="0" applyFont="1" applyBorder="1" applyAlignment="1">
      <alignment horizontal="center" vertical="center" wrapText="1"/>
    </xf>
    <xf numFmtId="0" fontId="0" fillId="0" borderId="36" xfId="0" applyFont="1" applyBorder="1" applyAlignment="1">
      <alignment vertical="center" wrapText="1"/>
    </xf>
    <xf numFmtId="0" fontId="2" fillId="0" borderId="156" xfId="0" applyFont="1" applyBorder="1" applyAlignment="1">
      <alignment horizontal="left" vertical="top" wrapText="1"/>
    </xf>
    <xf numFmtId="176" fontId="0" fillId="0" borderId="378" xfId="0" applyNumberFormat="1" applyFont="1" applyBorder="1" applyAlignment="1">
      <alignment horizontal="center" vertical="center"/>
    </xf>
    <xf numFmtId="176" fontId="0" fillId="0" borderId="306"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2" fillId="0" borderId="62" xfId="0" applyNumberFormat="1" applyFont="1" applyBorder="1" applyAlignment="1">
      <alignment horizontal="center"/>
    </xf>
    <xf numFmtId="176" fontId="0" fillId="0" borderId="320" xfId="0" applyNumberFormat="1" applyFont="1" applyBorder="1" applyAlignment="1">
      <alignment/>
    </xf>
    <xf numFmtId="0" fontId="22" fillId="0" borderId="290" xfId="0" applyFont="1" applyFill="1" applyBorder="1" applyAlignment="1">
      <alignment horizontal="center" vertical="center"/>
    </xf>
    <xf numFmtId="0" fontId="22" fillId="0" borderId="318"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46" xfId="0" applyFont="1" applyFill="1" applyBorder="1" applyAlignment="1">
      <alignment horizontal="center" vertical="center"/>
    </xf>
    <xf numFmtId="0" fontId="0" fillId="0" borderId="192" xfId="0" applyFont="1" applyFill="1" applyBorder="1" applyAlignment="1">
      <alignment horizontal="center" vertical="center"/>
    </xf>
    <xf numFmtId="0" fontId="0" fillId="0" borderId="18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9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1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85" xfId="0" applyFont="1" applyFill="1" applyBorder="1" applyAlignment="1">
      <alignment horizontal="center" vertical="center"/>
    </xf>
    <xf numFmtId="176" fontId="11" fillId="0" borderId="378" xfId="0" applyNumberFormat="1" applyFont="1" applyBorder="1" applyAlignment="1">
      <alignment horizontal="center" vertical="center" wrapText="1"/>
    </xf>
    <xf numFmtId="176" fontId="11" fillId="0" borderId="148" xfId="0" applyNumberFormat="1" applyFont="1" applyBorder="1" applyAlignment="1">
      <alignment horizontal="center" vertical="center" wrapText="1"/>
    </xf>
    <xf numFmtId="176" fontId="11" fillId="0" borderId="18" xfId="0" applyNumberFormat="1" applyFont="1" applyBorder="1" applyAlignment="1">
      <alignment horizontal="center" vertical="center" wrapText="1"/>
    </xf>
    <xf numFmtId="176" fontId="11" fillId="0" borderId="306" xfId="0" applyNumberFormat="1" applyFont="1" applyBorder="1" applyAlignment="1">
      <alignment horizontal="center" vertical="center" wrapText="1"/>
    </xf>
    <xf numFmtId="176" fontId="0" fillId="0" borderId="338" xfId="0" applyNumberFormat="1" applyFont="1" applyBorder="1" applyAlignment="1">
      <alignment horizontal="center" vertical="center"/>
    </xf>
    <xf numFmtId="0" fontId="0" fillId="0" borderId="320" xfId="0" applyFont="1" applyBorder="1" applyAlignment="1">
      <alignment horizontal="center"/>
    </xf>
    <xf numFmtId="202" fontId="0" fillId="0" borderId="290" xfId="0" applyNumberFormat="1" applyFont="1" applyFill="1" applyBorder="1" applyAlignment="1">
      <alignment horizontal="center" vertical="center"/>
    </xf>
    <xf numFmtId="202" fontId="0" fillId="0" borderId="318" xfId="0" applyNumberFormat="1" applyFont="1" applyFill="1" applyBorder="1" applyAlignment="1">
      <alignment horizontal="center" vertical="center"/>
    </xf>
    <xf numFmtId="202" fontId="0" fillId="0" borderId="31" xfId="0" applyNumberFormat="1" applyFont="1" applyFill="1" applyBorder="1" applyAlignment="1">
      <alignment horizontal="center" vertical="center"/>
    </xf>
    <xf numFmtId="202" fontId="0" fillId="0" borderId="59" xfId="0" applyNumberFormat="1" applyFont="1" applyFill="1" applyBorder="1" applyAlignment="1">
      <alignment horizontal="center" vertical="center"/>
    </xf>
    <xf numFmtId="202" fontId="33" fillId="0" borderId="52" xfId="0" applyNumberFormat="1" applyFont="1" applyFill="1" applyBorder="1" applyAlignment="1">
      <alignment horizontal="center" vertical="center"/>
    </xf>
    <xf numFmtId="202" fontId="33" fillId="0" borderId="54" xfId="0" applyNumberFormat="1" applyFont="1" applyFill="1" applyBorder="1" applyAlignment="1">
      <alignment horizontal="center" vertical="center"/>
    </xf>
    <xf numFmtId="176" fontId="9" fillId="0" borderId="28" xfId="0" applyNumberFormat="1" applyFont="1" applyBorder="1" applyAlignment="1">
      <alignment horizontal="left" vertical="center" wrapText="1"/>
    </xf>
    <xf numFmtId="176" fontId="9" fillId="0" borderId="66" xfId="0" applyNumberFormat="1" applyFont="1" applyBorder="1" applyAlignment="1">
      <alignment horizontal="left" vertical="center" wrapText="1"/>
    </xf>
    <xf numFmtId="202" fontId="0" fillId="0" borderId="328" xfId="0" applyNumberFormat="1" applyFont="1" applyFill="1" applyBorder="1" applyAlignment="1">
      <alignment horizontal="center" vertical="center"/>
    </xf>
    <xf numFmtId="202" fontId="0" fillId="0" borderId="325" xfId="0" applyNumberFormat="1" applyFont="1" applyFill="1" applyBorder="1" applyAlignment="1">
      <alignment horizontal="center" vertical="center"/>
    </xf>
    <xf numFmtId="176" fontId="0" fillId="0" borderId="300" xfId="0" applyNumberFormat="1" applyFont="1" applyBorder="1" applyAlignment="1">
      <alignment horizontal="center" vertical="center"/>
    </xf>
    <xf numFmtId="176" fontId="0" fillId="0" borderId="128" xfId="0" applyNumberFormat="1" applyFont="1" applyBorder="1" applyAlignment="1">
      <alignment horizontal="center" vertical="center"/>
    </xf>
    <xf numFmtId="176" fontId="0" fillId="0" borderId="379" xfId="0" applyNumberFormat="1" applyFont="1" applyBorder="1" applyAlignment="1">
      <alignment horizontal="center" vertical="center"/>
    </xf>
    <xf numFmtId="212" fontId="2" fillId="0" borderId="62" xfId="0" applyNumberFormat="1" applyFont="1" applyBorder="1" applyAlignment="1">
      <alignment horizontal="right"/>
    </xf>
    <xf numFmtId="212" fontId="0" fillId="0" borderId="320" xfId="0" applyNumberFormat="1" applyFont="1" applyBorder="1" applyAlignment="1">
      <alignment horizontal="right"/>
    </xf>
    <xf numFmtId="176" fontId="9" fillId="0" borderId="5" xfId="0" applyNumberFormat="1" applyFont="1" applyFill="1" applyBorder="1" applyAlignment="1">
      <alignment horizontal="center" vertical="center"/>
    </xf>
    <xf numFmtId="176" fontId="9" fillId="0" borderId="63"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67" xfId="0" applyNumberFormat="1" applyFont="1" applyBorder="1" applyAlignment="1">
      <alignment horizontal="center" vertical="center"/>
    </xf>
    <xf numFmtId="176" fontId="9" fillId="0" borderId="319" xfId="0" applyNumberFormat="1" applyFont="1" applyBorder="1" applyAlignment="1">
      <alignment horizontal="left" vertical="center" shrinkToFit="1"/>
    </xf>
    <xf numFmtId="176" fontId="9" fillId="0" borderId="316" xfId="0" applyNumberFormat="1" applyFont="1" applyBorder="1" applyAlignment="1">
      <alignment horizontal="left" vertical="center" shrinkToFit="1"/>
    </xf>
    <xf numFmtId="176" fontId="9" fillId="0" borderId="28" xfId="0" applyNumberFormat="1" applyFont="1" applyBorder="1" applyAlignment="1">
      <alignment horizontal="left" vertical="center" shrinkToFit="1"/>
    </xf>
    <xf numFmtId="176" fontId="9" fillId="0" borderId="66" xfId="0" applyNumberFormat="1" applyFont="1" applyBorder="1" applyAlignment="1">
      <alignment horizontal="left" vertical="center" shrinkToFit="1"/>
    </xf>
    <xf numFmtId="176" fontId="11" fillId="0" borderId="319" xfId="0" applyNumberFormat="1" applyFont="1" applyBorder="1" applyAlignment="1">
      <alignment horizontal="left" vertical="center" wrapText="1"/>
    </xf>
    <xf numFmtId="176" fontId="11" fillId="0" borderId="317" xfId="0" applyNumberFormat="1" applyFont="1" applyBorder="1" applyAlignment="1">
      <alignment horizontal="left" vertical="center" wrapText="1"/>
    </xf>
    <xf numFmtId="176" fontId="0" fillId="0" borderId="58" xfId="0" applyNumberFormat="1" applyFont="1" applyFill="1" applyBorder="1" applyAlignment="1">
      <alignment horizontal="center" vertical="center"/>
    </xf>
    <xf numFmtId="176" fontId="0" fillId="0" borderId="58" xfId="0" applyNumberFormat="1" applyFont="1" applyBorder="1" applyAlignment="1">
      <alignment horizontal="center" vertical="center"/>
    </xf>
    <xf numFmtId="176" fontId="0" fillId="0" borderId="301"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9" fillId="0" borderId="154" xfId="0" applyNumberFormat="1" applyFont="1" applyFill="1" applyBorder="1" applyAlignment="1">
      <alignment horizontal="center" vertical="center"/>
    </xf>
    <xf numFmtId="38" fontId="2" fillId="0" borderId="62" xfId="17" applyFont="1" applyBorder="1" applyAlignment="1">
      <alignment horizontal="center"/>
    </xf>
    <xf numFmtId="38" fontId="0" fillId="0" borderId="320" xfId="17" applyFont="1" applyBorder="1" applyAlignment="1">
      <alignment/>
    </xf>
    <xf numFmtId="176" fontId="0" fillId="0" borderId="380" xfId="0" applyNumberFormat="1" applyFont="1" applyBorder="1" applyAlignment="1">
      <alignment horizontal="center" vertical="center"/>
    </xf>
    <xf numFmtId="176" fontId="0" fillId="0" borderId="331" xfId="0" applyNumberFormat="1" applyFont="1" applyBorder="1" applyAlignment="1">
      <alignment horizontal="center" vertical="center"/>
    </xf>
    <xf numFmtId="0" fontId="0" fillId="0" borderId="34" xfId="0" applyFont="1" applyFill="1" applyBorder="1" applyAlignment="1">
      <alignment horizontal="center" vertical="center"/>
    </xf>
    <xf numFmtId="0" fontId="0" fillId="0" borderId="381" xfId="0" applyFont="1" applyFill="1" applyBorder="1" applyAlignment="1">
      <alignment horizontal="center" vertical="center"/>
    </xf>
    <xf numFmtId="176" fontId="11" fillId="0" borderId="28" xfId="0" applyNumberFormat="1" applyFont="1" applyBorder="1" applyAlignment="1">
      <alignment vertical="center" wrapText="1"/>
    </xf>
    <xf numFmtId="176" fontId="11" fillId="0" borderId="66" xfId="0" applyNumberFormat="1" applyFont="1" applyBorder="1" applyAlignment="1">
      <alignment vertical="center" wrapText="1"/>
    </xf>
    <xf numFmtId="176" fontId="11" fillId="0" borderId="319" xfId="0" applyNumberFormat="1" applyFont="1" applyBorder="1" applyAlignment="1">
      <alignment vertical="center" wrapText="1"/>
    </xf>
    <xf numFmtId="176" fontId="11" fillId="0" borderId="316" xfId="0" applyNumberFormat="1" applyFont="1" applyBorder="1" applyAlignment="1">
      <alignment vertical="center" wrapText="1"/>
    </xf>
    <xf numFmtId="0" fontId="11" fillId="0" borderId="31" xfId="0" applyFont="1" applyFill="1" applyBorder="1" applyAlignment="1">
      <alignment horizontal="center" vertical="center" wrapText="1"/>
    </xf>
    <xf numFmtId="0" fontId="11" fillId="0" borderId="335" xfId="0" applyFont="1" applyFill="1" applyBorder="1" applyAlignment="1">
      <alignment horizontal="center" vertical="center" wrapText="1"/>
    </xf>
    <xf numFmtId="0" fontId="2" fillId="0" borderId="156" xfId="0" applyFont="1" applyBorder="1" applyAlignment="1">
      <alignment wrapText="1"/>
    </xf>
    <xf numFmtId="176" fontId="0" fillId="0" borderId="99" xfId="0" applyNumberFormat="1" applyFont="1" applyBorder="1" applyAlignment="1">
      <alignment horizontal="center" vertical="center"/>
    </xf>
    <xf numFmtId="0" fontId="0" fillId="0" borderId="226" xfId="0" applyFont="1" applyFill="1" applyBorder="1" applyAlignment="1">
      <alignment horizontal="center" vertical="center"/>
    </xf>
    <xf numFmtId="0" fontId="0" fillId="0" borderId="352" xfId="0" applyFont="1" applyFill="1" applyBorder="1" applyAlignment="1">
      <alignment horizontal="center" vertical="center"/>
    </xf>
    <xf numFmtId="176" fontId="0" fillId="0" borderId="382" xfId="0" applyNumberFormat="1" applyFont="1" applyBorder="1" applyAlignment="1">
      <alignment horizontal="center" vertical="center"/>
    </xf>
    <xf numFmtId="176" fontId="0" fillId="0" borderId="383" xfId="0" applyNumberFormat="1" applyFont="1" applyBorder="1" applyAlignment="1">
      <alignment horizontal="center" vertical="center"/>
    </xf>
    <xf numFmtId="0" fontId="2" fillId="0" borderId="62" xfId="0" applyFont="1" applyBorder="1" applyAlignment="1">
      <alignment horizontal="center" vertical="center"/>
    </xf>
    <xf numFmtId="0" fontId="0" fillId="0" borderId="320" xfId="0" applyFont="1" applyBorder="1" applyAlignment="1">
      <alignment vertical="center"/>
    </xf>
    <xf numFmtId="177" fontId="0" fillId="0" borderId="259" xfId="0" applyNumberFormat="1" applyFont="1" applyFill="1" applyBorder="1" applyAlignment="1">
      <alignment horizontal="right" vertical="center"/>
    </xf>
    <xf numFmtId="177" fontId="0" fillId="0" borderId="255" xfId="0" applyNumberFormat="1" applyFont="1" applyFill="1" applyBorder="1" applyAlignment="1">
      <alignment horizontal="right" vertical="center"/>
    </xf>
    <xf numFmtId="177" fontId="0" fillId="0" borderId="327"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shrinkToFit="1"/>
    </xf>
    <xf numFmtId="177" fontId="0" fillId="0" borderId="59" xfId="0" applyNumberFormat="1" applyFont="1" applyFill="1" applyBorder="1" applyAlignment="1">
      <alignment horizontal="right" vertical="center" shrinkToFit="1"/>
    </xf>
    <xf numFmtId="177" fontId="0" fillId="0" borderId="328" xfId="0" applyNumberFormat="1" applyFont="1" applyFill="1" applyBorder="1" applyAlignment="1">
      <alignment horizontal="right" vertical="center" shrinkToFit="1"/>
    </xf>
    <xf numFmtId="177" fontId="0" fillId="0" borderId="325" xfId="0" applyNumberFormat="1" applyFont="1" applyFill="1" applyBorder="1" applyAlignment="1">
      <alignment horizontal="right" vertical="center" shrinkToFit="1"/>
    </xf>
    <xf numFmtId="177" fontId="0" fillId="0" borderId="332" xfId="0" applyNumberFormat="1" applyFont="1" applyBorder="1" applyAlignment="1">
      <alignment horizontal="right" vertical="center"/>
    </xf>
    <xf numFmtId="177" fontId="0" fillId="0" borderId="333" xfId="0" applyNumberFormat="1" applyFont="1" applyBorder="1" applyAlignment="1">
      <alignment horizontal="right" vertical="center"/>
    </xf>
    <xf numFmtId="0" fontId="2" fillId="0" borderId="58" xfId="0" applyFont="1" applyBorder="1" applyAlignment="1">
      <alignment horizontal="right" vertical="center"/>
    </xf>
    <xf numFmtId="193" fontId="2" fillId="0" borderId="62" xfId="0" applyNumberFormat="1" applyFont="1" applyBorder="1" applyAlignment="1">
      <alignment horizontal="center"/>
    </xf>
    <xf numFmtId="193" fontId="0" fillId="0" borderId="320" xfId="0" applyNumberFormat="1" applyFont="1" applyBorder="1" applyAlignment="1">
      <alignment horizontal="center"/>
    </xf>
    <xf numFmtId="177" fontId="9" fillId="0" borderId="290" xfId="0" applyNumberFormat="1" applyFont="1" applyFill="1" applyBorder="1" applyAlignment="1">
      <alignment horizontal="right" vertical="center" shrinkToFit="1"/>
    </xf>
    <xf numFmtId="177" fontId="9" fillId="0" borderId="318" xfId="0" applyNumberFormat="1" applyFont="1" applyFill="1" applyBorder="1" applyAlignment="1">
      <alignment horizontal="right" vertical="center" shrinkToFit="1"/>
    </xf>
    <xf numFmtId="177" fontId="9" fillId="0" borderId="31" xfId="0" applyNumberFormat="1" applyFont="1" applyFill="1" applyBorder="1" applyAlignment="1">
      <alignment horizontal="right" vertical="center" shrinkToFit="1"/>
    </xf>
    <xf numFmtId="0" fontId="9" fillId="0" borderId="335" xfId="0" applyFont="1" applyBorder="1" applyAlignment="1">
      <alignment horizontal="right" vertical="center" shrinkToFit="1"/>
    </xf>
    <xf numFmtId="177" fontId="0" fillId="0" borderId="234" xfId="0" applyNumberFormat="1" applyFont="1" applyFill="1" applyBorder="1" applyAlignment="1">
      <alignment horizontal="right" vertical="center"/>
    </xf>
    <xf numFmtId="0" fontId="0" fillId="0" borderId="384" xfId="0" applyFont="1" applyBorder="1" applyAlignment="1">
      <alignment horizontal="right" vertical="center"/>
    </xf>
    <xf numFmtId="0" fontId="0" fillId="0" borderId="79" xfId="0" applyFont="1" applyBorder="1" applyAlignment="1">
      <alignment horizontal="right" vertical="center"/>
    </xf>
    <xf numFmtId="0" fontId="2" fillId="0" borderId="0" xfId="0" applyFont="1" applyFill="1" applyBorder="1" applyAlignment="1">
      <alignment horizontal="left" vertical="center" wrapText="1"/>
    </xf>
    <xf numFmtId="0" fontId="0" fillId="0" borderId="385" xfId="0" applyFill="1" applyBorder="1" applyAlignment="1">
      <alignment horizontal="center" vertical="center"/>
    </xf>
    <xf numFmtId="0" fontId="0" fillId="0" borderId="386" xfId="0" applyFill="1" applyBorder="1" applyAlignment="1">
      <alignment horizontal="center" vertical="center"/>
    </xf>
    <xf numFmtId="0" fontId="0" fillId="0" borderId="387" xfId="0" applyFill="1" applyBorder="1" applyAlignment="1">
      <alignment horizontal="center" vertical="center"/>
    </xf>
    <xf numFmtId="0" fontId="0" fillId="0" borderId="165" xfId="0" applyFill="1" applyBorder="1" applyAlignment="1">
      <alignment horizontal="center" vertical="center"/>
    </xf>
    <xf numFmtId="0" fontId="0" fillId="0" borderId="52"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388" xfId="0" applyFont="1" applyBorder="1" applyAlignment="1">
      <alignment shrinkToFit="1"/>
    </xf>
    <xf numFmtId="176" fontId="0" fillId="1" borderId="252" xfId="0" applyNumberFormat="1" applyFont="1" applyFill="1" applyBorder="1" applyAlignment="1">
      <alignment horizontal="center" vertical="center" wrapText="1"/>
    </xf>
    <xf numFmtId="0" fontId="0" fillId="1" borderId="61" xfId="0" applyFill="1" applyBorder="1" applyAlignment="1">
      <alignment/>
    </xf>
    <xf numFmtId="49" fontId="0" fillId="0" borderId="264" xfId="0" applyNumberFormat="1" applyFont="1" applyFill="1" applyBorder="1" applyAlignment="1">
      <alignment horizontal="left" vertical="center" wrapText="1" shrinkToFit="1"/>
    </xf>
    <xf numFmtId="49" fontId="0" fillId="0" borderId="389" xfId="0" applyNumberFormat="1" applyFont="1" applyFill="1" applyBorder="1" applyAlignment="1">
      <alignment horizontal="left" vertical="center" shrinkToFit="1"/>
    </xf>
    <xf numFmtId="0" fontId="0" fillId="0" borderId="61" xfId="0" applyFont="1" applyFill="1" applyBorder="1" applyAlignment="1">
      <alignment horizontal="left" vertical="center"/>
    </xf>
    <xf numFmtId="0" fontId="0" fillId="0" borderId="390" xfId="0" applyFont="1" applyFill="1" applyBorder="1" applyAlignment="1">
      <alignment horizontal="left" vertical="center"/>
    </xf>
    <xf numFmtId="0" fontId="0" fillId="0" borderId="54" xfId="0" applyFont="1" applyFill="1" applyBorder="1" applyAlignment="1">
      <alignment horizontal="left" vertical="center"/>
    </xf>
    <xf numFmtId="0" fontId="0" fillId="0" borderId="388" xfId="0" applyFont="1" applyFill="1" applyBorder="1" applyAlignment="1">
      <alignment horizontal="left" vertical="center"/>
    </xf>
    <xf numFmtId="0" fontId="0" fillId="0" borderId="125" xfId="0" applyFill="1" applyBorder="1" applyAlignment="1">
      <alignment horizontal="center" vertical="center"/>
    </xf>
    <xf numFmtId="0" fontId="0" fillId="0" borderId="127" xfId="0" applyFill="1" applyBorder="1" applyAlignment="1">
      <alignment horizontal="center" vertical="center"/>
    </xf>
    <xf numFmtId="0" fontId="3" fillId="0" borderId="0" xfId="0" applyFont="1" applyFill="1" applyAlignment="1">
      <alignment horizontal="center"/>
    </xf>
    <xf numFmtId="0" fontId="0" fillId="0" borderId="300" xfId="0" applyFill="1" applyBorder="1" applyAlignment="1">
      <alignment horizontal="center" vertical="center"/>
    </xf>
    <xf numFmtId="0" fontId="0" fillId="0" borderId="161" xfId="0" applyFill="1" applyBorder="1" applyAlignment="1">
      <alignment horizontal="center" vertical="center"/>
    </xf>
    <xf numFmtId="177" fontId="0" fillId="0" borderId="290" xfId="0" applyNumberFormat="1" applyFont="1" applyFill="1" applyBorder="1" applyAlignment="1">
      <alignment horizontal="center" vertical="center" shrinkToFit="1"/>
    </xf>
    <xf numFmtId="177" fontId="0" fillId="0" borderId="291" xfId="0" applyNumberFormat="1" applyFont="1" applyFill="1" applyBorder="1" applyAlignment="1">
      <alignment horizontal="center" vertical="center" shrinkToFit="1"/>
    </xf>
    <xf numFmtId="177" fontId="0" fillId="0" borderId="34" xfId="0" applyNumberFormat="1" applyFont="1" applyFill="1" applyBorder="1" applyAlignment="1">
      <alignment horizontal="center" vertical="center" shrinkToFit="1"/>
    </xf>
    <xf numFmtId="177" fontId="0" fillId="0" borderId="381" xfId="0" applyNumberFormat="1" applyFont="1" applyFill="1" applyBorder="1" applyAlignment="1">
      <alignment horizontal="center" vertical="center" shrinkToFit="1"/>
    </xf>
    <xf numFmtId="0" fontId="0" fillId="1" borderId="390" xfId="0" applyFill="1" applyBorder="1" applyAlignment="1">
      <alignment/>
    </xf>
    <xf numFmtId="0" fontId="0" fillId="0" borderId="290" xfId="0" applyFont="1" applyFill="1" applyBorder="1" applyAlignment="1">
      <alignment horizontal="left" vertical="center" shrinkToFit="1"/>
    </xf>
    <xf numFmtId="0" fontId="0" fillId="0" borderId="318" xfId="0" applyFont="1" applyFill="1" applyBorder="1" applyAlignment="1">
      <alignment horizontal="left" vertical="center" shrinkToFit="1"/>
    </xf>
    <xf numFmtId="0" fontId="0" fillId="0" borderId="256" xfId="0" applyFont="1" applyBorder="1" applyAlignment="1">
      <alignment shrinkToFit="1"/>
    </xf>
    <xf numFmtId="0" fontId="0" fillId="0" borderId="31"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391" xfId="0" applyFont="1" applyBorder="1" applyAlignment="1">
      <alignment shrinkToFit="1"/>
    </xf>
    <xf numFmtId="176" fontId="0" fillId="1" borderId="323" xfId="0" applyNumberFormat="1" applyFont="1" applyFill="1" applyBorder="1" applyAlignment="1">
      <alignment horizontal="center" vertical="center" shrinkToFit="1"/>
    </xf>
    <xf numFmtId="176" fontId="0" fillId="1" borderId="390" xfId="0" applyNumberFormat="1" applyFont="1" applyFill="1" applyBorder="1" applyAlignment="1">
      <alignment horizontal="center" vertical="center" shrinkToFit="1"/>
    </xf>
    <xf numFmtId="176" fontId="0" fillId="1" borderId="11" xfId="0" applyNumberFormat="1" applyFont="1" applyFill="1" applyBorder="1" applyAlignment="1">
      <alignment horizontal="center" vertical="center" wrapText="1"/>
    </xf>
    <xf numFmtId="0" fontId="0" fillId="1" borderId="326" xfId="0" applyFont="1" applyFill="1" applyBorder="1" applyAlignment="1">
      <alignment/>
    </xf>
    <xf numFmtId="177" fontId="2" fillId="0" borderId="62" xfId="0" applyNumberFormat="1" applyFont="1" applyFill="1" applyBorder="1" applyAlignment="1">
      <alignment horizontal="right" vertical="center" shrinkToFit="1"/>
    </xf>
    <xf numFmtId="177" fontId="2" fillId="0" borderId="320" xfId="0" applyNumberFormat="1" applyFont="1" applyFill="1" applyBorder="1" applyAlignment="1">
      <alignment horizontal="right" vertical="center" shrinkToFit="1"/>
    </xf>
    <xf numFmtId="0" fontId="0" fillId="0" borderId="391" xfId="0" applyFont="1" applyFill="1" applyBorder="1" applyAlignment="1">
      <alignment horizontal="left" vertical="center" shrinkToFit="1"/>
    </xf>
    <xf numFmtId="192" fontId="0" fillId="0" borderId="120" xfId="0" applyNumberFormat="1" applyFont="1" applyFill="1" applyBorder="1" applyAlignment="1">
      <alignment vertical="center" shrinkToFit="1"/>
    </xf>
    <xf numFmtId="0" fontId="0" fillId="0" borderId="121" xfId="0" applyFont="1" applyBorder="1" applyAlignment="1">
      <alignment shrinkToFit="1"/>
    </xf>
    <xf numFmtId="192" fontId="0" fillId="0" borderId="59" xfId="0" applyNumberFormat="1" applyFont="1" applyFill="1" applyBorder="1" applyAlignment="1">
      <alignment vertical="center" shrinkToFit="1"/>
    </xf>
    <xf numFmtId="231" fontId="0" fillId="0" borderId="392" xfId="0" applyNumberFormat="1" applyFont="1" applyFill="1" applyBorder="1" applyAlignment="1">
      <alignment horizontal="center" vertical="center" shrinkToFit="1"/>
    </xf>
    <xf numFmtId="231" fontId="0" fillId="0" borderId="393" xfId="0" applyNumberFormat="1" applyFont="1" applyFill="1" applyBorder="1" applyAlignment="1">
      <alignment horizontal="center" vertical="center" shrinkToFit="1"/>
    </xf>
    <xf numFmtId="179" fontId="0" fillId="0" borderId="392" xfId="0" applyNumberFormat="1" applyFont="1" applyFill="1" applyBorder="1" applyAlignment="1">
      <alignment horizontal="center" vertical="center" shrinkToFit="1"/>
    </xf>
    <xf numFmtId="179" fontId="0" fillId="0" borderId="393" xfId="0" applyNumberFormat="1" applyFont="1" applyFill="1" applyBorder="1" applyAlignment="1">
      <alignment horizontal="center" vertical="center" shrinkToFit="1"/>
    </xf>
    <xf numFmtId="177" fontId="0" fillId="0" borderId="79" xfId="0" applyNumberFormat="1" applyFont="1" applyFill="1" applyBorder="1" applyAlignment="1">
      <alignment horizontal="right" vertical="center" shrinkToFit="1"/>
    </xf>
    <xf numFmtId="0" fontId="0" fillId="0" borderId="228" xfId="0" applyFont="1" applyFill="1" applyBorder="1" applyAlignment="1">
      <alignment vertical="center" shrinkToFit="1"/>
    </xf>
    <xf numFmtId="0" fontId="0" fillId="0" borderId="250" xfId="0" applyFont="1" applyBorder="1" applyAlignment="1">
      <alignment shrinkToFit="1"/>
    </xf>
    <xf numFmtId="177" fontId="0" fillId="0" borderId="34" xfId="0" applyNumberFormat="1" applyFont="1" applyFill="1" applyBorder="1" applyAlignment="1">
      <alignment horizontal="right" vertical="center" shrinkToFit="1"/>
    </xf>
    <xf numFmtId="177" fontId="0" fillId="0" borderId="381" xfId="0" applyNumberFormat="1" applyFont="1" applyFill="1" applyBorder="1" applyAlignment="1">
      <alignment horizontal="right" vertical="center" shrinkToFit="1"/>
    </xf>
    <xf numFmtId="0" fontId="0" fillId="0" borderId="259" xfId="0" applyFont="1" applyFill="1" applyBorder="1" applyAlignment="1">
      <alignment vertical="center" shrinkToFit="1"/>
    </xf>
    <xf numFmtId="0" fontId="0" fillId="0" borderId="394" xfId="0" applyFont="1" applyBorder="1" applyAlignment="1">
      <alignment shrinkToFit="1"/>
    </xf>
    <xf numFmtId="0" fontId="0" fillId="0" borderId="255" xfId="0" applyFont="1" applyFill="1" applyBorder="1" applyAlignment="1">
      <alignment vertical="center" shrinkToFit="1"/>
    </xf>
    <xf numFmtId="0" fontId="0" fillId="0" borderId="395" xfId="0" applyFont="1" applyBorder="1" applyAlignment="1">
      <alignment shrinkToFit="1"/>
    </xf>
    <xf numFmtId="192" fontId="0" fillId="0" borderId="0" xfId="0" applyNumberFormat="1" applyFont="1" applyFill="1" applyBorder="1" applyAlignment="1">
      <alignment vertical="center" shrinkToFit="1"/>
    </xf>
    <xf numFmtId="0" fontId="0" fillId="0" borderId="123" xfId="0" applyFont="1" applyBorder="1" applyAlignment="1">
      <alignment shrinkToFit="1"/>
    </xf>
    <xf numFmtId="0" fontId="0" fillId="0" borderId="114" xfId="0" applyFont="1" applyFill="1" applyBorder="1" applyAlignment="1">
      <alignment horizontal="left" vertical="center" shrinkToFit="1"/>
    </xf>
    <xf numFmtId="0" fontId="0" fillId="0" borderId="396" xfId="0" applyFont="1" applyBorder="1" applyAlignment="1">
      <alignment shrinkToFit="1"/>
    </xf>
    <xf numFmtId="177" fontId="0" fillId="0" borderId="290" xfId="0" applyNumberFormat="1" applyFont="1" applyFill="1" applyBorder="1" applyAlignment="1">
      <alignment horizontal="right" vertical="center" shrinkToFit="1"/>
    </xf>
    <xf numFmtId="177" fontId="0" fillId="0" borderId="291" xfId="0" applyNumberFormat="1" applyFont="1" applyFill="1" applyBorder="1" applyAlignment="1">
      <alignment horizontal="right" vertical="center" shrinkToFit="1"/>
    </xf>
    <xf numFmtId="176" fontId="0" fillId="0" borderId="94" xfId="0" applyNumberFormat="1" applyFont="1" applyBorder="1" applyAlignment="1">
      <alignment horizontal="center" vertical="center"/>
    </xf>
    <xf numFmtId="176" fontId="0" fillId="0" borderId="375" xfId="0" applyNumberFormat="1" applyFont="1" applyBorder="1" applyAlignment="1">
      <alignment horizontal="center" vertical="center"/>
    </xf>
    <xf numFmtId="176" fontId="0" fillId="0" borderId="215" xfId="0" applyNumberFormat="1" applyFont="1" applyBorder="1" applyAlignment="1">
      <alignment horizontal="center" vertical="center" shrinkToFit="1"/>
    </xf>
    <xf numFmtId="0" fontId="0" fillId="0" borderId="37" xfId="0" applyFont="1" applyFill="1" applyBorder="1" applyAlignment="1">
      <alignment horizontal="center" vertical="center"/>
    </xf>
    <xf numFmtId="176" fontId="0" fillId="0" borderId="21" xfId="0" applyNumberFormat="1" applyFont="1" applyBorder="1" applyAlignment="1">
      <alignment horizontal="center" vertical="center" shrinkToFit="1"/>
    </xf>
    <xf numFmtId="38" fontId="2" fillId="0" borderId="62" xfId="17" applyFont="1" applyBorder="1" applyAlignment="1">
      <alignment/>
    </xf>
    <xf numFmtId="38" fontId="0" fillId="0" borderId="320" xfId="17" applyFont="1" applyBorder="1" applyAlignment="1">
      <alignment/>
    </xf>
    <xf numFmtId="0" fontId="0" fillId="0" borderId="20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290" xfId="0" applyFont="1" applyFill="1" applyBorder="1" applyAlignment="1">
      <alignment vertical="center" wrapText="1"/>
    </xf>
    <xf numFmtId="0" fontId="1" fillId="0" borderId="351" xfId="0" applyFont="1" applyFill="1" applyBorder="1" applyAlignment="1">
      <alignment vertical="center"/>
    </xf>
    <xf numFmtId="176" fontId="0" fillId="0" borderId="88" xfId="0" applyNumberFormat="1" applyFont="1" applyBorder="1" applyAlignment="1">
      <alignment horizontal="center" vertical="center"/>
    </xf>
    <xf numFmtId="176" fontId="0" fillId="0" borderId="378" xfId="0" applyNumberFormat="1" applyFont="1" applyBorder="1" applyAlignment="1">
      <alignment horizontal="center" vertical="center" shrinkToFit="1"/>
    </xf>
    <xf numFmtId="0" fontId="0" fillId="0" borderId="182" xfId="0" applyFont="1" applyFill="1" applyBorder="1" applyAlignment="1">
      <alignment horizontal="center" vertical="center"/>
    </xf>
    <xf numFmtId="38" fontId="0" fillId="0" borderId="26" xfId="17" applyFont="1" applyFill="1" applyBorder="1" applyAlignment="1">
      <alignment vertical="center"/>
    </xf>
    <xf numFmtId="38" fontId="0" fillId="0" borderId="99" xfId="17" applyFont="1" applyFill="1" applyBorder="1" applyAlignment="1">
      <alignment vertical="center"/>
    </xf>
    <xf numFmtId="176" fontId="0" fillId="0" borderId="212" xfId="0" applyNumberFormat="1" applyFont="1" applyBorder="1" applyAlignment="1">
      <alignment vertical="center"/>
    </xf>
    <xf numFmtId="176" fontId="0" fillId="0" borderId="185" xfId="0" applyNumberFormat="1" applyFont="1" applyBorder="1" applyAlignment="1">
      <alignment vertical="center"/>
    </xf>
    <xf numFmtId="176" fontId="0" fillId="0" borderId="180" xfId="0" applyNumberFormat="1" applyFont="1" applyBorder="1" applyAlignment="1">
      <alignment vertical="center"/>
    </xf>
    <xf numFmtId="176" fontId="0" fillId="0" borderId="184" xfId="0" applyNumberFormat="1" applyFont="1" applyBorder="1" applyAlignment="1">
      <alignment vertical="center"/>
    </xf>
    <xf numFmtId="176" fontId="0" fillId="0" borderId="5" xfId="0" applyNumberFormat="1" applyFont="1" applyBorder="1" applyAlignment="1">
      <alignment vertical="center"/>
    </xf>
    <xf numFmtId="176" fontId="0" fillId="0" borderId="63" xfId="0" applyNumberFormat="1" applyFont="1" applyBorder="1" applyAlignment="1">
      <alignment vertical="center"/>
    </xf>
    <xf numFmtId="0" fontId="0" fillId="0" borderId="5" xfId="0" applyFont="1" applyFill="1" applyBorder="1" applyAlignment="1">
      <alignment vertical="center"/>
    </xf>
    <xf numFmtId="0" fontId="0" fillId="0" borderId="63" xfId="0" applyFont="1" applyFill="1" applyBorder="1" applyAlignment="1">
      <alignment vertical="center"/>
    </xf>
    <xf numFmtId="176" fontId="0" fillId="0" borderId="4" xfId="0" applyNumberFormat="1" applyFont="1" applyBorder="1" applyAlignment="1">
      <alignment vertical="center" wrapText="1"/>
    </xf>
    <xf numFmtId="176" fontId="0" fillId="0" borderId="45" xfId="0" applyNumberFormat="1" applyFont="1" applyBorder="1" applyAlignment="1">
      <alignment vertical="center" wrapText="1"/>
    </xf>
    <xf numFmtId="176" fontId="0" fillId="0" borderId="5" xfId="0" applyNumberFormat="1" applyFont="1" applyBorder="1" applyAlignment="1">
      <alignment vertical="center" wrapText="1"/>
    </xf>
    <xf numFmtId="176" fontId="0" fillId="0" borderId="63" xfId="0" applyNumberFormat="1" applyFont="1" applyBorder="1" applyAlignment="1">
      <alignment vertical="center" wrapText="1"/>
    </xf>
    <xf numFmtId="0" fontId="0" fillId="0" borderId="228" xfId="0" applyFont="1" applyFill="1" applyBorder="1" applyAlignment="1">
      <alignment vertical="center"/>
    </xf>
    <xf numFmtId="0" fontId="0" fillId="0" borderId="259" xfId="0" applyFont="1" applyFill="1" applyBorder="1" applyAlignment="1">
      <alignment vertical="center"/>
    </xf>
    <xf numFmtId="0" fontId="0" fillId="0" borderId="327" xfId="0" applyFont="1" applyFill="1" applyBorder="1" applyAlignment="1">
      <alignment vertical="center"/>
    </xf>
    <xf numFmtId="0" fontId="0" fillId="0" borderId="328" xfId="0" applyFont="1" applyFill="1" applyBorder="1" applyAlignment="1">
      <alignment vertical="center"/>
    </xf>
    <xf numFmtId="0" fontId="0" fillId="0" borderId="325" xfId="0" applyFont="1" applyFill="1" applyBorder="1" applyAlignment="1">
      <alignment vertical="center"/>
    </xf>
    <xf numFmtId="0" fontId="2" fillId="0" borderId="60" xfId="0" applyFont="1" applyBorder="1" applyAlignment="1">
      <alignment vertical="center"/>
    </xf>
    <xf numFmtId="38" fontId="0" fillId="0" borderId="192" xfId="17" applyFont="1" applyFill="1" applyBorder="1" applyAlignment="1">
      <alignment vertical="center"/>
    </xf>
    <xf numFmtId="38" fontId="0" fillId="0" borderId="315" xfId="17" applyFont="1" applyFill="1" applyBorder="1" applyAlignment="1">
      <alignment vertical="center"/>
    </xf>
    <xf numFmtId="0" fontId="0" fillId="0" borderId="52" xfId="0" applyFont="1" applyFill="1" applyBorder="1" applyAlignment="1">
      <alignment vertical="center"/>
    </xf>
    <xf numFmtId="0" fontId="0" fillId="0" borderId="54" xfId="0" applyFont="1" applyFill="1" applyBorder="1" applyAlignment="1">
      <alignment vertical="center"/>
    </xf>
    <xf numFmtId="0" fontId="0" fillId="0" borderId="30" xfId="0" applyFont="1" applyFill="1" applyBorder="1" applyAlignment="1">
      <alignment vertical="center"/>
    </xf>
    <xf numFmtId="0" fontId="0" fillId="0" borderId="92" xfId="0" applyFont="1" applyFill="1" applyBorder="1" applyAlignment="1">
      <alignment vertical="center"/>
    </xf>
    <xf numFmtId="0" fontId="0" fillId="0" borderId="53" xfId="0" applyFont="1" applyFill="1" applyBorder="1" applyAlignment="1">
      <alignment horizontal="center" vertical="center"/>
    </xf>
    <xf numFmtId="191" fontId="0" fillId="0" borderId="255" xfId="0" applyNumberFormat="1" applyFont="1" applyFill="1" applyBorder="1" applyAlignment="1">
      <alignment horizontal="center" vertical="center"/>
    </xf>
    <xf numFmtId="191" fontId="0" fillId="0" borderId="327" xfId="0" applyNumberFormat="1" applyFont="1" applyFill="1" applyBorder="1" applyAlignment="1">
      <alignment horizontal="center" vertical="center"/>
    </xf>
    <xf numFmtId="0" fontId="2" fillId="0" borderId="60" xfId="0" applyFont="1" applyBorder="1" applyAlignment="1" quotePrefix="1">
      <alignment horizontal="center" vertical="center"/>
    </xf>
    <xf numFmtId="176" fontId="11" fillId="0" borderId="371" xfId="0" applyNumberFormat="1" applyFont="1" applyBorder="1" applyAlignment="1">
      <alignment horizontal="center" vertical="center" wrapText="1"/>
    </xf>
    <xf numFmtId="0" fontId="0" fillId="0" borderId="397" xfId="0" applyFill="1" applyBorder="1" applyAlignment="1">
      <alignment horizontal="center" vertical="center"/>
    </xf>
    <xf numFmtId="0" fontId="0" fillId="0" borderId="120" xfId="0" applyFill="1" applyBorder="1" applyAlignment="1">
      <alignment horizontal="center" vertical="center"/>
    </xf>
    <xf numFmtId="192" fontId="11" fillId="0" borderId="398" xfId="0" applyNumberFormat="1" applyFont="1" applyFill="1" applyBorder="1" applyAlignment="1">
      <alignment horizontal="left" vertical="center" wrapText="1"/>
    </xf>
    <xf numFmtId="192" fontId="11" fillId="0" borderId="399" xfId="0" applyNumberFormat="1" applyFont="1" applyFill="1" applyBorder="1" applyAlignment="1">
      <alignment horizontal="left" vertical="center"/>
    </xf>
    <xf numFmtId="38" fontId="0" fillId="2" borderId="11" xfId="17" applyFont="1" applyFill="1" applyBorder="1" applyAlignment="1">
      <alignment horizontal="center" vertical="center" wrapText="1"/>
    </xf>
    <xf numFmtId="38" fontId="0" fillId="0" borderId="326" xfId="17" applyFont="1" applyBorder="1" applyAlignment="1">
      <alignment/>
    </xf>
    <xf numFmtId="203" fontId="2" fillId="0" borderId="60" xfId="0" applyNumberFormat="1" applyFont="1" applyFill="1" applyBorder="1" applyAlignment="1">
      <alignment horizontal="center" vertical="center"/>
    </xf>
    <xf numFmtId="0" fontId="2" fillId="0" borderId="60" xfId="0" applyFont="1" applyFill="1" applyBorder="1" applyAlignment="1">
      <alignment horizontal="center" vertical="center"/>
    </xf>
    <xf numFmtId="176" fontId="0" fillId="0" borderId="217" xfId="0" applyNumberFormat="1" applyFill="1" applyBorder="1" applyAlignment="1">
      <alignment vertical="center"/>
    </xf>
    <xf numFmtId="176" fontId="0" fillId="0" borderId="324" xfId="0" applyNumberFormat="1" applyFill="1" applyBorder="1" applyAlignment="1">
      <alignment vertical="center"/>
    </xf>
    <xf numFmtId="176" fontId="0" fillId="0" borderId="296" xfId="0" applyNumberFormat="1" applyFont="1" applyBorder="1" applyAlignment="1">
      <alignment horizontal="center" vertical="center"/>
    </xf>
    <xf numFmtId="176" fontId="0" fillId="0" borderId="319" xfId="0" applyNumberFormat="1" applyFill="1" applyBorder="1" applyAlignment="1">
      <alignment horizontal="center" vertical="center" shrinkToFit="1"/>
    </xf>
    <xf numFmtId="176" fontId="0" fillId="0" borderId="316" xfId="0" applyNumberFormat="1" applyFill="1" applyBorder="1" applyAlignment="1">
      <alignment horizontal="center" vertical="center" shrinkToFit="1"/>
    </xf>
    <xf numFmtId="0" fontId="0" fillId="0" borderId="194" xfId="0" applyFill="1" applyBorder="1" applyAlignment="1">
      <alignment horizontal="center" vertical="center"/>
    </xf>
    <xf numFmtId="0" fontId="0" fillId="0" borderId="46" xfId="0" applyFill="1" applyBorder="1" applyAlignment="1">
      <alignment horizontal="center" vertical="center"/>
    </xf>
    <xf numFmtId="192" fontId="0" fillId="0" borderId="397" xfId="0" applyNumberFormat="1" applyFill="1" applyBorder="1" applyAlignment="1">
      <alignment horizontal="right" vertical="center"/>
    </xf>
    <xf numFmtId="192" fontId="0" fillId="0" borderId="120" xfId="0" applyNumberFormat="1" applyFill="1" applyBorder="1" applyAlignment="1">
      <alignment horizontal="right" vertical="center"/>
    </xf>
    <xf numFmtId="192" fontId="0" fillId="0" borderId="26" xfId="0" applyNumberFormat="1" applyFill="1" applyBorder="1" applyAlignment="1">
      <alignment horizontal="right" vertical="center"/>
    </xf>
    <xf numFmtId="192" fontId="0" fillId="0" borderId="400" xfId="0" applyNumberFormat="1" applyFill="1" applyBorder="1" applyAlignment="1">
      <alignment horizontal="right" vertical="center"/>
    </xf>
    <xf numFmtId="0" fontId="0" fillId="0" borderId="283" xfId="0" applyFill="1" applyBorder="1" applyAlignment="1">
      <alignment horizontal="center" vertical="center"/>
    </xf>
    <xf numFmtId="0" fontId="0" fillId="0" borderId="285" xfId="0" applyFill="1" applyBorder="1" applyAlignment="1">
      <alignment horizontal="center" vertical="center"/>
    </xf>
    <xf numFmtId="176" fontId="0" fillId="0" borderId="370" xfId="0" applyNumberFormat="1" applyFill="1" applyBorder="1" applyAlignment="1">
      <alignment horizontal="center" vertical="center" shrinkToFit="1"/>
    </xf>
    <xf numFmtId="0" fontId="0" fillId="0" borderId="0" xfId="0" applyFill="1" applyBorder="1" applyAlignment="1">
      <alignment horizontal="center" vertical="center"/>
    </xf>
    <xf numFmtId="0" fontId="0" fillId="0" borderId="31" xfId="0" applyFill="1" applyBorder="1" applyAlignment="1">
      <alignment horizontal="center" vertical="center"/>
    </xf>
    <xf numFmtId="0" fontId="0" fillId="0" borderId="59" xfId="0" applyFill="1" applyBorder="1" applyAlignment="1">
      <alignment horizontal="center" vertical="center"/>
    </xf>
    <xf numFmtId="176" fontId="0" fillId="0" borderId="215" xfId="0" applyNumberFormat="1" applyFill="1" applyBorder="1" applyAlignment="1">
      <alignment horizontal="center" vertical="center" shrinkToFit="1"/>
    </xf>
    <xf numFmtId="176" fontId="0" fillId="0" borderId="66" xfId="0" applyNumberFormat="1" applyFill="1" applyBorder="1" applyAlignment="1">
      <alignment horizontal="center" vertical="center" shrinkToFit="1"/>
    </xf>
    <xf numFmtId="0" fontId="9" fillId="0" borderId="36" xfId="0" applyFont="1" applyFill="1" applyBorder="1" applyAlignment="1">
      <alignment vertical="center"/>
    </xf>
    <xf numFmtId="0" fontId="9" fillId="0" borderId="126" xfId="0" applyFont="1" applyFill="1" applyBorder="1" applyAlignment="1">
      <alignment vertical="center"/>
    </xf>
    <xf numFmtId="0" fontId="9" fillId="0" borderId="200" xfId="0" applyFont="1" applyFill="1" applyBorder="1" applyAlignment="1">
      <alignment vertical="center"/>
    </xf>
    <xf numFmtId="0" fontId="9" fillId="0" borderId="255" xfId="0" applyFont="1" applyFill="1" applyBorder="1" applyAlignment="1">
      <alignment/>
    </xf>
    <xf numFmtId="176" fontId="17" fillId="0" borderId="217" xfId="0" applyNumberFormat="1" applyFont="1" applyBorder="1" applyAlignment="1">
      <alignment horizontal="center" vertical="center"/>
    </xf>
    <xf numFmtId="176" fontId="17" fillId="0" borderId="324" xfId="0" applyNumberFormat="1" applyFont="1" applyBorder="1" applyAlignment="1">
      <alignment horizontal="center" vertical="center"/>
    </xf>
    <xf numFmtId="176" fontId="17" fillId="0" borderId="194" xfId="0" applyNumberFormat="1" applyFont="1" applyBorder="1" applyAlignment="1">
      <alignment horizontal="center" vertical="center"/>
    </xf>
    <xf numFmtId="176" fontId="17" fillId="0" borderId="125" xfId="0" applyNumberFormat="1" applyFont="1" applyBorder="1" applyAlignment="1">
      <alignment horizontal="center" vertical="center"/>
    </xf>
    <xf numFmtId="176" fontId="17" fillId="0" borderId="39" xfId="0" applyNumberFormat="1" applyFont="1" applyBorder="1" applyAlignment="1">
      <alignment horizontal="center" vertical="center"/>
    </xf>
    <xf numFmtId="176" fontId="17" fillId="0" borderId="82" xfId="0" applyNumberFormat="1" applyFont="1" applyBorder="1" applyAlignment="1">
      <alignment horizontal="center" vertical="center"/>
    </xf>
    <xf numFmtId="0" fontId="0" fillId="0" borderId="339" xfId="0" applyFont="1" applyFill="1" applyBorder="1" applyAlignment="1">
      <alignment horizontal="right" vertical="center"/>
    </xf>
    <xf numFmtId="0" fontId="0" fillId="0" borderId="342" xfId="0" applyFont="1" applyFill="1" applyBorder="1" applyAlignment="1">
      <alignment horizontal="right" vertical="center"/>
    </xf>
    <xf numFmtId="0" fontId="9" fillId="0" borderId="126" xfId="0" applyFont="1" applyFill="1" applyBorder="1" applyAlignment="1">
      <alignment horizontal="right" vertical="center"/>
    </xf>
    <xf numFmtId="0" fontId="9" fillId="0" borderId="200"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99" xfId="0" applyFont="1" applyFill="1" applyBorder="1" applyAlignment="1">
      <alignment horizontal="right" vertical="center"/>
    </xf>
    <xf numFmtId="0" fontId="9" fillId="0" borderId="36" xfId="0" applyFont="1" applyFill="1" applyBorder="1" applyAlignment="1">
      <alignment horizontal="right" vertical="center"/>
    </xf>
    <xf numFmtId="0" fontId="0" fillId="0" borderId="98" xfId="0" applyFont="1" applyFill="1" applyBorder="1" applyAlignment="1">
      <alignment horizontal="right" vertical="center"/>
    </xf>
    <xf numFmtId="0" fontId="0" fillId="0" borderId="185" xfId="0" applyFont="1" applyFill="1" applyBorder="1" applyAlignment="1">
      <alignment horizontal="right" vertical="center"/>
    </xf>
    <xf numFmtId="0" fontId="9" fillId="0" borderId="53" xfId="0" applyFont="1" applyFill="1" applyBorder="1" applyAlignment="1">
      <alignment horizontal="right" vertical="center"/>
    </xf>
    <xf numFmtId="0" fontId="0" fillId="0" borderId="291" xfId="0" applyFont="1" applyFill="1" applyBorder="1" applyAlignment="1">
      <alignment horizontal="center" vertical="center"/>
    </xf>
    <xf numFmtId="176" fontId="0" fillId="0" borderId="28" xfId="0" applyNumberFormat="1" applyBorder="1" applyAlignment="1">
      <alignment horizontal="center" vertical="center"/>
    </xf>
    <xf numFmtId="176" fontId="0" fillId="0" borderId="66" xfId="0" applyNumberFormat="1" applyBorder="1" applyAlignment="1">
      <alignment horizontal="center" vertical="center"/>
    </xf>
    <xf numFmtId="0" fontId="2" fillId="0" borderId="0" xfId="0" applyFont="1" applyBorder="1" applyAlignment="1">
      <alignment horizontal="left" vertical="top" wrapText="1"/>
    </xf>
    <xf numFmtId="0" fontId="2" fillId="0" borderId="62" xfId="0" applyFont="1" applyBorder="1" applyAlignment="1">
      <alignment horizontal="right"/>
    </xf>
    <xf numFmtId="0" fontId="0" fillId="0" borderId="54" xfId="0" applyFont="1" applyFill="1" applyBorder="1" applyAlignment="1">
      <alignment horizontal="right" vertical="center"/>
    </xf>
    <xf numFmtId="176" fontId="0" fillId="0" borderId="225" xfId="0" applyNumberFormat="1" applyFont="1" applyBorder="1" applyAlignment="1">
      <alignment horizontal="center" vertical="center"/>
    </xf>
    <xf numFmtId="176" fontId="0" fillId="0" borderId="352" xfId="0" applyNumberFormat="1" applyFont="1" applyBorder="1" applyAlignment="1">
      <alignment horizontal="center" vertical="center"/>
    </xf>
    <xf numFmtId="177" fontId="9" fillId="0" borderId="228" xfId="0" applyNumberFormat="1" applyFont="1" applyFill="1" applyBorder="1" applyAlignment="1">
      <alignment horizontal="right" vertical="center"/>
    </xf>
    <xf numFmtId="177" fontId="9" fillId="0" borderId="259" xfId="0" applyNumberFormat="1" applyFont="1" applyFill="1" applyBorder="1" applyAlignment="1">
      <alignment horizontal="right" vertical="center"/>
    </xf>
    <xf numFmtId="177" fontId="9" fillId="0" borderId="255" xfId="0" applyNumberFormat="1" applyFont="1" applyFill="1" applyBorder="1" applyAlignment="1">
      <alignment horizontal="right" vertical="center"/>
    </xf>
    <xf numFmtId="177" fontId="9" fillId="0" borderId="327" xfId="0" applyNumberFormat="1" applyFont="1" applyFill="1" applyBorder="1" applyAlignment="1">
      <alignment horizontal="right" vertical="center"/>
    </xf>
    <xf numFmtId="177" fontId="9" fillId="0" borderId="36" xfId="0" applyNumberFormat="1" applyFont="1" applyFill="1" applyBorder="1" applyAlignment="1">
      <alignment horizontal="right" vertical="center"/>
    </xf>
    <xf numFmtId="177" fontId="9" fillId="0" borderId="6" xfId="0" applyNumberFormat="1" applyFont="1" applyFill="1" applyBorder="1" applyAlignment="1">
      <alignment horizontal="right" vertical="center"/>
    </xf>
    <xf numFmtId="177" fontId="9" fillId="0" borderId="212" xfId="0" applyNumberFormat="1" applyFont="1" applyFill="1" applyBorder="1" applyAlignment="1">
      <alignment horizontal="right" vertical="center"/>
    </xf>
    <xf numFmtId="177" fontId="0" fillId="0" borderId="237" xfId="0" applyNumberFormat="1" applyFont="1" applyFill="1" applyBorder="1" applyAlignment="1">
      <alignment vertical="center"/>
    </xf>
    <xf numFmtId="177" fontId="0" fillId="0" borderId="36" xfId="0" applyNumberFormat="1" applyFont="1" applyFill="1" applyBorder="1" applyAlignment="1">
      <alignment vertical="center"/>
    </xf>
    <xf numFmtId="177" fontId="11" fillId="0" borderId="26" xfId="0" applyNumberFormat="1" applyFont="1" applyFill="1" applyBorder="1" applyAlignment="1">
      <alignment vertical="center" wrapText="1"/>
    </xf>
    <xf numFmtId="177" fontId="11" fillId="0" borderId="57" xfId="0" applyNumberFormat="1" applyFont="1" applyFill="1" applyBorder="1" applyAlignment="1">
      <alignment vertical="center" wrapText="1"/>
    </xf>
    <xf numFmtId="0" fontId="11" fillId="0" borderId="57" xfId="0" applyFont="1" applyBorder="1" applyAlignment="1">
      <alignment vertical="center" wrapText="1"/>
    </xf>
    <xf numFmtId="0" fontId="11" fillId="0" borderId="99" xfId="0" applyFont="1" applyBorder="1" applyAlignment="1">
      <alignment vertical="center" wrapText="1"/>
    </xf>
    <xf numFmtId="176" fontId="9" fillId="0" borderId="401" xfId="0" applyNumberFormat="1" applyFont="1" applyBorder="1" applyAlignment="1">
      <alignment horizontal="center" vertical="center"/>
    </xf>
    <xf numFmtId="0" fontId="0" fillId="0" borderId="402" xfId="0" applyBorder="1" applyAlignment="1">
      <alignment horizontal="center" vertical="center"/>
    </xf>
    <xf numFmtId="0" fontId="9" fillId="0" borderId="200" xfId="0" applyFont="1" applyBorder="1" applyAlignment="1">
      <alignment vertical="center"/>
    </xf>
    <xf numFmtId="177" fontId="11" fillId="0" borderId="36" xfId="0" applyNumberFormat="1" applyFont="1" applyFill="1" applyBorder="1" applyAlignment="1">
      <alignment vertical="center"/>
    </xf>
    <xf numFmtId="176" fontId="9" fillId="0" borderId="371" xfId="0" applyNumberFormat="1" applyFont="1" applyBorder="1" applyAlignment="1">
      <alignment vertical="center" wrapText="1"/>
    </xf>
    <xf numFmtId="177" fontId="0" fillId="0" borderId="290" xfId="0" applyNumberFormat="1" applyFont="1" applyFill="1" applyBorder="1" applyAlignment="1">
      <alignment vertical="center"/>
    </xf>
    <xf numFmtId="177" fontId="0" fillId="0" borderId="318" xfId="0" applyNumberFormat="1" applyFont="1" applyFill="1" applyBorder="1" applyAlignment="1">
      <alignment vertical="center"/>
    </xf>
    <xf numFmtId="177" fontId="11" fillId="0" borderId="31" xfId="0" applyNumberFormat="1" applyFont="1" applyFill="1" applyBorder="1" applyAlignment="1">
      <alignment vertical="center"/>
    </xf>
    <xf numFmtId="177" fontId="11" fillId="0" borderId="59"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59" xfId="0" applyNumberFormat="1" applyFont="1" applyFill="1" applyBorder="1" applyAlignment="1">
      <alignment vertical="center"/>
    </xf>
    <xf numFmtId="177" fontId="0" fillId="0" borderId="334" xfId="0" applyNumberFormat="1" applyFont="1" applyFill="1" applyBorder="1" applyAlignment="1">
      <alignment vertical="center"/>
    </xf>
    <xf numFmtId="177" fontId="0" fillId="0" borderId="315" xfId="0" applyNumberFormat="1" applyFont="1" applyFill="1" applyBorder="1" applyAlignment="1">
      <alignment vertical="center"/>
    </xf>
    <xf numFmtId="177" fontId="0" fillId="0" borderId="217" xfId="0" applyNumberFormat="1" applyFont="1" applyBorder="1" applyAlignment="1">
      <alignment horizontal="right" vertical="center"/>
    </xf>
    <xf numFmtId="177" fontId="0" fillId="0" borderId="324"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79" xfId="0" applyNumberFormat="1" applyFont="1" applyBorder="1" applyAlignment="1">
      <alignment horizontal="right" vertical="center"/>
    </xf>
    <xf numFmtId="179" fontId="9" fillId="0" borderId="53" xfId="0" applyNumberFormat="1" applyFont="1" applyFill="1" applyBorder="1" applyAlignment="1">
      <alignment vertical="center"/>
    </xf>
    <xf numFmtId="176" fontId="9" fillId="1" borderId="403" xfId="0" applyNumberFormat="1" applyFont="1" applyFill="1" applyBorder="1" applyAlignment="1">
      <alignment horizontal="center" vertical="center" wrapText="1"/>
    </xf>
    <xf numFmtId="176" fontId="0" fillId="1" borderId="403" xfId="0" applyNumberFormat="1" applyFont="1" applyFill="1" applyBorder="1" applyAlignment="1">
      <alignment horizontal="center" vertical="center" wrapText="1"/>
    </xf>
    <xf numFmtId="177" fontId="11" fillId="0" borderId="343" xfId="0" applyNumberFormat="1" applyFont="1" applyFill="1" applyBorder="1" applyAlignment="1">
      <alignment vertical="center"/>
    </xf>
    <xf numFmtId="177" fontId="11" fillId="0" borderId="344" xfId="0" applyNumberFormat="1" applyFont="1" applyFill="1" applyBorder="1" applyAlignment="1">
      <alignment vertical="center"/>
    </xf>
    <xf numFmtId="177" fontId="2" fillId="0" borderId="62" xfId="0" applyNumberFormat="1" applyFont="1" applyBorder="1" applyAlignment="1">
      <alignment vertical="center"/>
    </xf>
    <xf numFmtId="177" fontId="0" fillId="0" borderId="320" xfId="0" applyNumberFormat="1" applyFont="1" applyBorder="1" applyAlignment="1">
      <alignment vertical="center"/>
    </xf>
    <xf numFmtId="177" fontId="9" fillId="0" borderId="345" xfId="0" applyNumberFormat="1" applyFont="1" applyFill="1" applyBorder="1" applyAlignment="1">
      <alignment horizontal="center" vertical="center"/>
    </xf>
    <xf numFmtId="177" fontId="9" fillId="0" borderId="346" xfId="0" applyNumberFormat="1" applyFont="1" applyFill="1" applyBorder="1" applyAlignment="1">
      <alignment horizontal="center" vertical="center"/>
    </xf>
    <xf numFmtId="0" fontId="0" fillId="0" borderId="106" xfId="0" applyFill="1" applyBorder="1" applyAlignment="1">
      <alignment horizontal="center" vertical="center"/>
    </xf>
    <xf numFmtId="176" fontId="0" fillId="0" borderId="62" xfId="0" applyNumberFormat="1" applyFont="1" applyBorder="1" applyAlignment="1">
      <alignment horizontal="center" vertical="center"/>
    </xf>
    <xf numFmtId="176" fontId="0" fillId="0" borderId="114" xfId="0" applyNumberFormat="1" applyFont="1" applyBorder="1" applyAlignment="1">
      <alignment horizontal="center" vertical="center"/>
    </xf>
    <xf numFmtId="0" fontId="0" fillId="0" borderId="296" xfId="0" applyFill="1" applyBorder="1" applyAlignment="1">
      <alignment horizontal="right" vertical="center"/>
    </xf>
    <xf numFmtId="0" fontId="0" fillId="0" borderId="404" xfId="0" applyFill="1" applyBorder="1" applyAlignment="1">
      <alignment horizontal="right" vertical="center"/>
    </xf>
    <xf numFmtId="176" fontId="0" fillId="0" borderId="13" xfId="0" applyNumberFormat="1" applyFont="1" applyBorder="1" applyAlignment="1">
      <alignment horizontal="center" vertical="center"/>
    </xf>
    <xf numFmtId="176" fontId="0" fillId="0" borderId="401" xfId="0" applyNumberFormat="1" applyFont="1" applyBorder="1" applyAlignment="1">
      <alignment horizontal="center" vertical="center"/>
    </xf>
    <xf numFmtId="176" fontId="0" fillId="0" borderId="405" xfId="0" applyNumberFormat="1" applyFont="1" applyBorder="1" applyAlignment="1">
      <alignment horizontal="center" vertical="center"/>
    </xf>
    <xf numFmtId="176" fontId="0" fillId="0" borderId="189"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0" fillId="0" borderId="209" xfId="0" applyFont="1" applyFill="1" applyBorder="1" applyAlignment="1">
      <alignment horizontal="center" vertical="center"/>
    </xf>
    <xf numFmtId="212" fontId="0" fillId="0" borderId="52" xfId="0" applyNumberFormat="1" applyFont="1" applyFill="1" applyBorder="1" applyAlignment="1">
      <alignment horizontal="right" vertical="center"/>
    </xf>
    <xf numFmtId="212" fontId="0" fillId="0" borderId="54" xfId="0" applyNumberFormat="1" applyFont="1" applyFill="1" applyBorder="1" applyAlignment="1">
      <alignment horizontal="right" vertical="center"/>
    </xf>
    <xf numFmtId="212" fontId="2" fillId="0" borderId="62" xfId="0" applyNumberFormat="1" applyFont="1" applyBorder="1" applyAlignment="1">
      <alignment horizontal="right" vertical="center"/>
    </xf>
    <xf numFmtId="212" fontId="0" fillId="0" borderId="320" xfId="0" applyNumberFormat="1" applyFont="1" applyBorder="1" applyAlignment="1">
      <alignment horizontal="right" vertical="center"/>
    </xf>
    <xf numFmtId="212" fontId="0" fillId="0" borderId="31" xfId="0" applyNumberFormat="1" applyFont="1" applyFill="1" applyBorder="1" applyAlignment="1">
      <alignment horizontal="right" vertical="center"/>
    </xf>
    <xf numFmtId="212" fontId="0" fillId="0" borderId="59" xfId="0" applyNumberFormat="1" applyFont="1" applyFill="1" applyBorder="1" applyAlignment="1">
      <alignment horizontal="right" vertical="center"/>
    </xf>
    <xf numFmtId="212" fontId="0" fillId="0" borderId="328" xfId="0" applyNumberFormat="1" applyFont="1" applyFill="1" applyBorder="1" applyAlignment="1">
      <alignment horizontal="right" vertical="center"/>
    </xf>
    <xf numFmtId="212" fontId="0" fillId="0" borderId="325" xfId="0" applyNumberFormat="1" applyFont="1" applyFill="1" applyBorder="1" applyAlignment="1">
      <alignment horizontal="right" vertical="center"/>
    </xf>
    <xf numFmtId="212" fontId="0" fillId="0" borderId="290" xfId="0" applyNumberFormat="1" applyFont="1" applyFill="1" applyBorder="1" applyAlignment="1">
      <alignment horizontal="right" vertical="center"/>
    </xf>
    <xf numFmtId="212" fontId="0" fillId="0" borderId="318"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79" xfId="0" applyNumberFormat="1" applyFont="1" applyFill="1" applyBorder="1" applyAlignment="1">
      <alignment horizontal="right" vertical="center"/>
    </xf>
    <xf numFmtId="177" fontId="0" fillId="0" borderId="228" xfId="0" applyNumberFormat="1" applyFont="1" applyFill="1" applyBorder="1" applyAlignment="1">
      <alignment horizontal="right" vertical="center"/>
    </xf>
    <xf numFmtId="177" fontId="0" fillId="0" borderId="101" xfId="0" applyNumberFormat="1" applyFont="1" applyBorder="1" applyAlignment="1">
      <alignment horizontal="right" vertical="center"/>
    </xf>
    <xf numFmtId="177" fontId="0" fillId="0" borderId="102" xfId="0" applyNumberFormat="1" applyFont="1" applyBorder="1" applyAlignment="1">
      <alignment horizontal="right" vertical="center"/>
    </xf>
    <xf numFmtId="177" fontId="0" fillId="0" borderId="334" xfId="0" applyNumberFormat="1" applyFont="1" applyFill="1" applyBorder="1" applyAlignment="1">
      <alignment horizontal="right" vertical="center"/>
    </xf>
    <xf numFmtId="177" fontId="0" fillId="0" borderId="83" xfId="0" applyNumberFormat="1" applyFont="1" applyBorder="1" applyAlignment="1">
      <alignment horizontal="right" vertical="center"/>
    </xf>
    <xf numFmtId="196" fontId="0" fillId="0" borderId="37" xfId="0" applyNumberFormat="1" applyFont="1" applyBorder="1" applyAlignment="1">
      <alignment horizontal="right" vertical="center"/>
    </xf>
    <xf numFmtId="0" fontId="0" fillId="0" borderId="255" xfId="0" applyFont="1" applyFill="1" applyBorder="1" applyAlignment="1">
      <alignment horizontal="right" vertical="center"/>
    </xf>
    <xf numFmtId="191" fontId="0" fillId="0" borderId="0" xfId="0" applyNumberFormat="1" applyFont="1" applyAlignment="1">
      <alignment/>
    </xf>
    <xf numFmtId="192" fontId="0" fillId="0" borderId="0" xfId="0" applyNumberFormat="1" applyFont="1" applyAlignment="1">
      <alignment/>
    </xf>
    <xf numFmtId="196" fontId="0" fillId="0" borderId="13" xfId="0" applyNumberFormat="1" applyFont="1" applyBorder="1" applyAlignment="1">
      <alignment horizontal="right" vertical="center"/>
    </xf>
    <xf numFmtId="0" fontId="0" fillId="0" borderId="25" xfId="0" applyFont="1" applyFill="1" applyBorder="1" applyAlignment="1">
      <alignment horizontal="right" vertical="center"/>
    </xf>
    <xf numFmtId="0" fontId="0" fillId="0" borderId="406" xfId="0" applyFont="1" applyFill="1" applyBorder="1" applyAlignment="1">
      <alignment horizontal="right" vertical="center"/>
    </xf>
    <xf numFmtId="0" fontId="0" fillId="0" borderId="209" xfId="0" applyFont="1" applyFill="1" applyBorder="1" applyAlignment="1">
      <alignment horizontal="right" vertical="center"/>
    </xf>
    <xf numFmtId="196" fontId="0" fillId="0" borderId="5" xfId="0" applyNumberFormat="1" applyFont="1" applyBorder="1" applyAlignment="1">
      <alignment horizontal="right" vertical="center"/>
    </xf>
    <xf numFmtId="0" fontId="0" fillId="0" borderId="6" xfId="0" applyFont="1" applyFill="1" applyBorder="1" applyAlignment="1">
      <alignment horizontal="right" vertical="center"/>
    </xf>
    <xf numFmtId="0" fontId="0" fillId="0" borderId="407" xfId="0" applyFont="1" applyFill="1" applyBorder="1" applyAlignment="1">
      <alignment horizontal="right" vertical="center"/>
    </xf>
    <xf numFmtId="0" fontId="0" fillId="0" borderId="281" xfId="0" applyFont="1" applyFill="1" applyBorder="1" applyAlignment="1">
      <alignment horizontal="right" vertical="center"/>
    </xf>
    <xf numFmtId="196" fontId="0" fillId="0" borderId="39" xfId="0" applyNumberFormat="1" applyBorder="1" applyAlignment="1">
      <alignment horizontal="right" vertical="center"/>
    </xf>
    <xf numFmtId="0" fontId="0" fillId="0" borderId="298" xfId="0" applyFont="1" applyFill="1" applyBorder="1" applyAlignment="1">
      <alignment horizontal="center" vertical="center"/>
    </xf>
    <xf numFmtId="0" fontId="0" fillId="0" borderId="300" xfId="0" applyFont="1" applyFill="1" applyBorder="1" applyAlignment="1">
      <alignment horizontal="center" vertical="center"/>
    </xf>
    <xf numFmtId="0" fontId="0" fillId="0" borderId="40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09" xfId="0" applyNumberFormat="1" applyBorder="1" applyAlignment="1">
      <alignment horizontal="center" vertical="center"/>
    </xf>
    <xf numFmtId="176" fontId="9" fillId="0" borderId="286" xfId="0" applyNumberFormat="1" applyFont="1" applyBorder="1" applyAlignment="1">
      <alignment vertical="center" wrapText="1"/>
    </xf>
    <xf numFmtId="176" fontId="0" fillId="0" borderId="274" xfId="0" applyNumberFormat="1" applyBorder="1" applyAlignment="1">
      <alignment horizontal="center" vertical="center"/>
    </xf>
    <xf numFmtId="176" fontId="0" fillId="0" borderId="358" xfId="0" applyNumberFormat="1" applyBorder="1" applyAlignment="1">
      <alignment horizontal="center" vertical="center"/>
    </xf>
    <xf numFmtId="176" fontId="0" fillId="0" borderId="212" xfId="0" applyNumberFormat="1" applyFont="1" applyBorder="1" applyAlignment="1">
      <alignment horizontal="center" vertical="center" wrapText="1"/>
    </xf>
    <xf numFmtId="0" fontId="0" fillId="0" borderId="92" xfId="0" applyFont="1" applyBorder="1" applyAlignment="1">
      <alignment vertical="center" wrapText="1"/>
    </xf>
    <xf numFmtId="0" fontId="2" fillId="0" borderId="410" xfId="0" applyFont="1" applyBorder="1" applyAlignment="1">
      <alignment horizontal="center" vertical="center"/>
    </xf>
    <xf numFmtId="0" fontId="2" fillId="0" borderId="207" xfId="0" applyFont="1" applyBorder="1" applyAlignment="1">
      <alignment horizontal="center" vertical="center"/>
    </xf>
    <xf numFmtId="0" fontId="0" fillId="0" borderId="30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79" xfId="0" applyBorder="1" applyAlignment="1">
      <alignment horizontal="center" vertical="center"/>
    </xf>
    <xf numFmtId="0" fontId="0" fillId="0" borderId="38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647700</xdr:colOff>
      <xdr:row>42</xdr:row>
      <xdr:rowOff>28575</xdr:rowOff>
    </xdr:from>
    <xdr:ext cx="180975" cy="171450"/>
    <xdr:sp>
      <xdr:nvSpPr>
        <xdr:cNvPr id="1" name="TextBox 1"/>
        <xdr:cNvSpPr txBox="1">
          <a:spLocks noChangeArrowheads="1"/>
        </xdr:cNvSpPr>
      </xdr:nvSpPr>
      <xdr:spPr>
        <a:xfrm>
          <a:off x="7019925" y="11572875"/>
          <a:ext cx="180975" cy="1714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75"/>
  <sheetViews>
    <sheetView tabSelected="1" view="pageBreakPreview" zoomScaleSheetLayoutView="100" workbookViewId="0" topLeftCell="A1">
      <selection activeCell="D4" sqref="D4"/>
    </sheetView>
  </sheetViews>
  <sheetFormatPr defaultColWidth="9.00390625" defaultRowHeight="13.5"/>
  <cols>
    <col min="1" max="1" width="2.875" style="623" customWidth="1"/>
    <col min="2" max="2" width="18.25390625" style="623" customWidth="1"/>
    <col min="3" max="4" width="11.25390625" style="623" customWidth="1"/>
    <col min="5" max="5" width="14.00390625" style="623" customWidth="1"/>
    <col min="6" max="6" width="11.875" style="623" customWidth="1"/>
    <col min="7" max="7" width="12.75390625" style="623" customWidth="1"/>
    <col min="8" max="8" width="13.75390625" style="623" customWidth="1"/>
    <col min="9" max="9" width="8.125" style="623" customWidth="1"/>
    <col min="10" max="10" width="6.50390625" style="623" customWidth="1"/>
    <col min="11" max="12" width="13.125" style="623" customWidth="1"/>
    <col min="13" max="13" width="18.50390625" style="623" customWidth="1"/>
    <col min="14" max="16" width="11.75390625" style="623" customWidth="1"/>
    <col min="17" max="16384" width="9.00390625" style="623" customWidth="1"/>
  </cols>
  <sheetData>
    <row r="1" spans="3:10" ht="24">
      <c r="C1" s="1599" t="s">
        <v>472</v>
      </c>
      <c r="D1" s="1599"/>
      <c r="E1" s="1599"/>
      <c r="F1" s="1599"/>
      <c r="G1" s="1599"/>
      <c r="H1" s="1599"/>
      <c r="I1" s="1599"/>
      <c r="J1" s="1599"/>
    </row>
    <row r="2" spans="9:10" ht="26.25" customHeight="1">
      <c r="I2" s="624"/>
      <c r="J2" s="624" t="s">
        <v>473</v>
      </c>
    </row>
    <row r="3" spans="2:10" ht="45" customHeight="1" thickBot="1">
      <c r="B3" s="625" t="s">
        <v>474</v>
      </c>
      <c r="C3" s="625" t="s">
        <v>40</v>
      </c>
      <c r="D3" s="626"/>
      <c r="E3" s="626"/>
      <c r="G3" s="627" t="s">
        <v>475</v>
      </c>
      <c r="H3" s="628" t="s">
        <v>476</v>
      </c>
      <c r="I3" s="1606" t="s">
        <v>477</v>
      </c>
      <c r="J3" s="1589"/>
    </row>
    <row r="4" spans="7:11" ht="26.25" customHeight="1" thickTop="1">
      <c r="G4" s="630">
        <v>74339</v>
      </c>
      <c r="H4" s="631">
        <v>2809</v>
      </c>
      <c r="I4" s="1590">
        <v>77147</v>
      </c>
      <c r="J4" s="1591">
        <v>0</v>
      </c>
      <c r="K4" s="632"/>
    </row>
    <row r="5" spans="8:9" ht="16.5" customHeight="1">
      <c r="H5" s="633"/>
      <c r="I5" s="633"/>
    </row>
    <row r="6" spans="2:11" ht="18.75">
      <c r="B6" s="634" t="s">
        <v>478</v>
      </c>
      <c r="K6" s="623" t="s">
        <v>41</v>
      </c>
    </row>
    <row r="7" ht="7.5" customHeight="1">
      <c r="B7" s="635"/>
    </row>
    <row r="8" spans="2:14" s="636" customFormat="1" ht="29.25" customHeight="1" thickBot="1">
      <c r="B8" s="637"/>
      <c r="C8" s="638" t="s">
        <v>479</v>
      </c>
      <c r="D8" s="629" t="s">
        <v>480</v>
      </c>
      <c r="E8" s="629" t="s">
        <v>481</v>
      </c>
      <c r="F8" s="629" t="s">
        <v>482</v>
      </c>
      <c r="G8" s="629" t="s">
        <v>483</v>
      </c>
      <c r="H8" s="629" t="s">
        <v>484</v>
      </c>
      <c r="I8" s="1592" t="s">
        <v>485</v>
      </c>
      <c r="J8" s="1585"/>
      <c r="K8" s="639"/>
      <c r="L8" s="623"/>
      <c r="M8" s="623"/>
      <c r="N8" s="623"/>
    </row>
    <row r="9" spans="2:11" ht="21" customHeight="1" thickTop="1">
      <c r="B9" s="640" t="s">
        <v>486</v>
      </c>
      <c r="C9" s="641">
        <v>131844</v>
      </c>
      <c r="D9" s="642">
        <v>130589</v>
      </c>
      <c r="E9" s="642">
        <v>1255</v>
      </c>
      <c r="F9" s="642">
        <v>302</v>
      </c>
      <c r="G9" s="642">
        <v>267542</v>
      </c>
      <c r="H9" s="642">
        <v>0</v>
      </c>
      <c r="I9" s="1586"/>
      <c r="J9" s="1587"/>
      <c r="K9" s="639"/>
    </row>
    <row r="10" spans="2:11" ht="21" customHeight="1">
      <c r="B10" s="643" t="s">
        <v>42</v>
      </c>
      <c r="C10" s="641">
        <v>65</v>
      </c>
      <c r="D10" s="642">
        <v>65</v>
      </c>
      <c r="E10" s="642">
        <v>0</v>
      </c>
      <c r="F10" s="642">
        <v>0</v>
      </c>
      <c r="G10" s="642">
        <v>0</v>
      </c>
      <c r="H10" s="642">
        <v>9</v>
      </c>
      <c r="I10" s="1617" t="s">
        <v>43</v>
      </c>
      <c r="J10" s="1618"/>
      <c r="K10" s="644"/>
    </row>
    <row r="11" spans="2:11" ht="21" customHeight="1">
      <c r="B11" s="643" t="s">
        <v>527</v>
      </c>
      <c r="C11" s="641">
        <v>640</v>
      </c>
      <c r="D11" s="642">
        <v>490</v>
      </c>
      <c r="E11" s="642">
        <v>150</v>
      </c>
      <c r="F11" s="642">
        <v>150</v>
      </c>
      <c r="G11" s="642">
        <v>1352</v>
      </c>
      <c r="H11" s="642">
        <v>24</v>
      </c>
      <c r="I11" s="1617" t="s">
        <v>43</v>
      </c>
      <c r="J11" s="1618"/>
      <c r="K11" s="639"/>
    </row>
    <row r="12" spans="2:11" ht="21" customHeight="1">
      <c r="B12" s="643" t="s">
        <v>44</v>
      </c>
      <c r="C12" s="641">
        <v>237</v>
      </c>
      <c r="D12" s="642">
        <v>168</v>
      </c>
      <c r="E12" s="642">
        <v>69</v>
      </c>
      <c r="F12" s="642">
        <v>69</v>
      </c>
      <c r="G12" s="642">
        <v>719</v>
      </c>
      <c r="H12" s="642">
        <v>23</v>
      </c>
      <c r="I12" s="1617" t="s">
        <v>43</v>
      </c>
      <c r="J12" s="1618"/>
      <c r="K12" s="639"/>
    </row>
    <row r="13" spans="2:11" ht="21" customHeight="1">
      <c r="B13" s="643" t="s">
        <v>45</v>
      </c>
      <c r="C13" s="641">
        <v>8</v>
      </c>
      <c r="D13" s="642">
        <v>8</v>
      </c>
      <c r="E13" s="642">
        <v>0</v>
      </c>
      <c r="F13" s="642">
        <v>0</v>
      </c>
      <c r="G13" s="642">
        <v>0</v>
      </c>
      <c r="H13" s="642">
        <v>0</v>
      </c>
      <c r="I13" s="645"/>
      <c r="J13" s="646"/>
      <c r="K13" s="639"/>
    </row>
    <row r="14" spans="2:11" ht="21" customHeight="1" thickBot="1">
      <c r="B14" s="647" t="s">
        <v>46</v>
      </c>
      <c r="C14" s="648">
        <v>39</v>
      </c>
      <c r="D14" s="649">
        <v>39</v>
      </c>
      <c r="E14" s="649">
        <v>0</v>
      </c>
      <c r="F14" s="649">
        <v>0</v>
      </c>
      <c r="G14" s="649">
        <v>44</v>
      </c>
      <c r="H14" s="649">
        <v>6</v>
      </c>
      <c r="I14" s="1601" t="s">
        <v>82</v>
      </c>
      <c r="J14" s="1588"/>
      <c r="K14" s="639"/>
    </row>
    <row r="15" spans="2:11" ht="21" customHeight="1" thickTop="1">
      <c r="B15" s="650" t="s">
        <v>487</v>
      </c>
      <c r="C15" s="651">
        <v>132397</v>
      </c>
      <c r="D15" s="652">
        <v>130922</v>
      </c>
      <c r="E15" s="653">
        <v>1475</v>
      </c>
      <c r="F15" s="653">
        <v>417</v>
      </c>
      <c r="G15" s="654">
        <v>268421</v>
      </c>
      <c r="H15" s="651">
        <v>0</v>
      </c>
      <c r="I15" s="1611"/>
      <c r="J15" s="1602"/>
      <c r="K15" s="639"/>
    </row>
    <row r="16" ht="37.5" customHeight="1"/>
    <row r="17" spans="2:13" ht="18.75">
      <c r="B17" s="634" t="s">
        <v>520</v>
      </c>
      <c r="M17" s="655" t="s">
        <v>47</v>
      </c>
    </row>
    <row r="18" ht="7.5" customHeight="1">
      <c r="B18" s="635"/>
    </row>
    <row r="19" spans="2:14" s="636" customFormat="1" ht="29.25" customHeight="1" thickBot="1">
      <c r="B19" s="656"/>
      <c r="C19" s="657" t="s">
        <v>488</v>
      </c>
      <c r="D19" s="658" t="s">
        <v>489</v>
      </c>
      <c r="E19" s="659" t="s">
        <v>83</v>
      </c>
      <c r="F19" s="658" t="s">
        <v>490</v>
      </c>
      <c r="G19" s="658" t="s">
        <v>491</v>
      </c>
      <c r="H19" s="658" t="s">
        <v>484</v>
      </c>
      <c r="I19" s="1614" t="s">
        <v>84</v>
      </c>
      <c r="J19" s="1615"/>
      <c r="K19" s="660" t="s">
        <v>85</v>
      </c>
      <c r="L19" s="660" t="s">
        <v>86</v>
      </c>
      <c r="M19" s="661" t="s">
        <v>485</v>
      </c>
      <c r="N19" s="623"/>
    </row>
    <row r="20" spans="2:13" ht="21" customHeight="1" thickTop="1">
      <c r="B20" s="662" t="s">
        <v>555</v>
      </c>
      <c r="C20" s="663">
        <v>7590</v>
      </c>
      <c r="D20" s="664">
        <v>6550</v>
      </c>
      <c r="E20" s="664" t="s">
        <v>556</v>
      </c>
      <c r="F20" s="665">
        <v>1040</v>
      </c>
      <c r="G20" s="665">
        <v>27862</v>
      </c>
      <c r="H20" s="665">
        <v>243</v>
      </c>
      <c r="I20" s="1600">
        <v>116.02</v>
      </c>
      <c r="J20" s="1600"/>
      <c r="K20" s="666">
        <v>0</v>
      </c>
      <c r="L20" s="666">
        <v>0</v>
      </c>
      <c r="M20" s="667" t="s">
        <v>492</v>
      </c>
    </row>
    <row r="21" spans="2:13" ht="10.5" customHeight="1">
      <c r="B21" s="1622" t="s">
        <v>48</v>
      </c>
      <c r="C21" s="668" t="s">
        <v>493</v>
      </c>
      <c r="D21" s="669" t="s">
        <v>494</v>
      </c>
      <c r="E21" s="669" t="s">
        <v>49</v>
      </c>
      <c r="F21" s="670" t="s">
        <v>495</v>
      </c>
      <c r="G21" s="671"/>
      <c r="H21" s="672"/>
      <c r="I21" s="673"/>
      <c r="J21" s="674"/>
      <c r="K21" s="675"/>
      <c r="L21" s="676"/>
      <c r="M21" s="1648"/>
    </row>
    <row r="22" spans="2:13" s="677" customFormat="1" ht="10.5" customHeight="1">
      <c r="B22" s="1616"/>
      <c r="C22" s="678">
        <v>15876</v>
      </c>
      <c r="D22" s="679">
        <v>23040</v>
      </c>
      <c r="E22" s="679">
        <v>-7164</v>
      </c>
      <c r="F22" s="680">
        <v>-7164</v>
      </c>
      <c r="G22" s="681">
        <v>0</v>
      </c>
      <c r="H22" s="682">
        <v>0</v>
      </c>
      <c r="I22" s="683"/>
      <c r="J22" s="684" t="s">
        <v>573</v>
      </c>
      <c r="K22" s="685" t="s">
        <v>573</v>
      </c>
      <c r="L22" s="686" t="s">
        <v>573</v>
      </c>
      <c r="M22" s="1619"/>
    </row>
    <row r="23" spans="2:13" ht="10.5" customHeight="1">
      <c r="B23" s="1622" t="s">
        <v>580</v>
      </c>
      <c r="C23" s="668" t="s">
        <v>493</v>
      </c>
      <c r="D23" s="669" t="s">
        <v>494</v>
      </c>
      <c r="E23" s="669" t="s">
        <v>49</v>
      </c>
      <c r="F23" s="670" t="s">
        <v>495</v>
      </c>
      <c r="G23" s="671"/>
      <c r="H23" s="672"/>
      <c r="I23" s="673"/>
      <c r="J23" s="687"/>
      <c r="K23" s="688"/>
      <c r="L23" s="689"/>
      <c r="M23" s="1648" t="s">
        <v>581</v>
      </c>
    </row>
    <row r="24" spans="2:13" s="677" customFormat="1" ht="10.5" customHeight="1">
      <c r="B24" s="1616"/>
      <c r="C24" s="678">
        <v>13053</v>
      </c>
      <c r="D24" s="679">
        <v>13085</v>
      </c>
      <c r="E24" s="690">
        <v>43</v>
      </c>
      <c r="F24" s="680">
        <v>0</v>
      </c>
      <c r="G24" s="681">
        <v>89068</v>
      </c>
      <c r="H24" s="682">
        <v>3520</v>
      </c>
      <c r="I24" s="683"/>
      <c r="J24" s="684" t="s">
        <v>573</v>
      </c>
      <c r="K24" s="685" t="s">
        <v>573</v>
      </c>
      <c r="L24" s="686" t="s">
        <v>573</v>
      </c>
      <c r="M24" s="1619"/>
    </row>
    <row r="25" spans="2:13" ht="10.5" customHeight="1">
      <c r="B25" s="1622" t="s">
        <v>50</v>
      </c>
      <c r="C25" s="668" t="s">
        <v>493</v>
      </c>
      <c r="D25" s="669" t="s">
        <v>494</v>
      </c>
      <c r="E25" s="669" t="s">
        <v>49</v>
      </c>
      <c r="F25" s="670" t="s">
        <v>495</v>
      </c>
      <c r="G25" s="671"/>
      <c r="H25" s="672"/>
      <c r="I25" s="673"/>
      <c r="J25" s="687"/>
      <c r="K25" s="688"/>
      <c r="L25" s="689"/>
      <c r="M25" s="1648" t="s">
        <v>581</v>
      </c>
    </row>
    <row r="26" spans="2:13" s="677" customFormat="1" ht="10.5" customHeight="1">
      <c r="B26" s="1616"/>
      <c r="C26" s="678">
        <v>651</v>
      </c>
      <c r="D26" s="679">
        <v>591</v>
      </c>
      <c r="E26" s="690">
        <v>76</v>
      </c>
      <c r="F26" s="680">
        <v>76</v>
      </c>
      <c r="G26" s="681">
        <v>4730</v>
      </c>
      <c r="H26" s="682">
        <v>218</v>
      </c>
      <c r="I26" s="683"/>
      <c r="J26" s="684" t="s">
        <v>573</v>
      </c>
      <c r="K26" s="685" t="s">
        <v>573</v>
      </c>
      <c r="L26" s="686" t="s">
        <v>573</v>
      </c>
      <c r="M26" s="1619"/>
    </row>
    <row r="27" spans="2:13" ht="10.5" customHeight="1">
      <c r="B27" s="1622" t="s">
        <v>51</v>
      </c>
      <c r="C27" s="668" t="s">
        <v>493</v>
      </c>
      <c r="D27" s="669" t="s">
        <v>494</v>
      </c>
      <c r="E27" s="669" t="s">
        <v>49</v>
      </c>
      <c r="F27" s="670" t="s">
        <v>495</v>
      </c>
      <c r="G27" s="671"/>
      <c r="H27" s="672"/>
      <c r="I27" s="673"/>
      <c r="J27" s="687"/>
      <c r="K27" s="688"/>
      <c r="L27" s="689"/>
      <c r="M27" s="1648" t="s">
        <v>581</v>
      </c>
    </row>
    <row r="28" spans="2:13" s="677" customFormat="1" ht="10.5" customHeight="1">
      <c r="B28" s="1616"/>
      <c r="C28" s="678">
        <v>388</v>
      </c>
      <c r="D28" s="679">
        <v>453</v>
      </c>
      <c r="E28" s="690">
        <v>-941</v>
      </c>
      <c r="F28" s="680">
        <v>-941</v>
      </c>
      <c r="G28" s="681">
        <v>718</v>
      </c>
      <c r="H28" s="682">
        <v>20</v>
      </c>
      <c r="I28" s="683"/>
      <c r="J28" s="684" t="s">
        <v>573</v>
      </c>
      <c r="K28" s="685" t="s">
        <v>573</v>
      </c>
      <c r="L28" s="686" t="s">
        <v>573</v>
      </c>
      <c r="M28" s="1619"/>
    </row>
    <row r="29" spans="2:13" ht="10.5" customHeight="1">
      <c r="B29" s="1622" t="s">
        <v>52</v>
      </c>
      <c r="C29" s="668" t="s">
        <v>493</v>
      </c>
      <c r="D29" s="669" t="s">
        <v>494</v>
      </c>
      <c r="E29" s="669" t="s">
        <v>49</v>
      </c>
      <c r="F29" s="670" t="s">
        <v>495</v>
      </c>
      <c r="G29" s="671"/>
      <c r="H29" s="672"/>
      <c r="I29" s="673"/>
      <c r="J29" s="687"/>
      <c r="K29" s="688"/>
      <c r="L29" s="689"/>
      <c r="M29" s="1648" t="s">
        <v>581</v>
      </c>
    </row>
    <row r="30" spans="2:13" s="677" customFormat="1" ht="10.5" customHeight="1">
      <c r="B30" s="1616"/>
      <c r="C30" s="678">
        <v>335</v>
      </c>
      <c r="D30" s="679">
        <v>501</v>
      </c>
      <c r="E30" s="690">
        <v>-1080</v>
      </c>
      <c r="F30" s="680">
        <v>-1080</v>
      </c>
      <c r="G30" s="681">
        <v>1019</v>
      </c>
      <c r="H30" s="682">
        <v>0</v>
      </c>
      <c r="I30" s="683"/>
      <c r="J30" s="684" t="s">
        <v>573</v>
      </c>
      <c r="K30" s="685" t="s">
        <v>573</v>
      </c>
      <c r="L30" s="686" t="s">
        <v>573</v>
      </c>
      <c r="M30" s="1619"/>
    </row>
    <row r="31" spans="2:13" ht="10.5" customHeight="1">
      <c r="B31" s="1622" t="s">
        <v>53</v>
      </c>
      <c r="C31" s="668" t="s">
        <v>493</v>
      </c>
      <c r="D31" s="669" t="s">
        <v>494</v>
      </c>
      <c r="E31" s="669" t="s">
        <v>49</v>
      </c>
      <c r="F31" s="670" t="s">
        <v>495</v>
      </c>
      <c r="G31" s="671"/>
      <c r="H31" s="672"/>
      <c r="I31" s="673"/>
      <c r="J31" s="687"/>
      <c r="K31" s="688"/>
      <c r="L31" s="689"/>
      <c r="M31" s="1648" t="s">
        <v>581</v>
      </c>
    </row>
    <row r="32" spans="2:13" s="677" customFormat="1" ht="10.5" customHeight="1">
      <c r="B32" s="1616"/>
      <c r="C32" s="691">
        <v>31</v>
      </c>
      <c r="D32" s="692">
        <v>30</v>
      </c>
      <c r="E32" s="693">
        <v>1</v>
      </c>
      <c r="F32" s="694">
        <v>1</v>
      </c>
      <c r="G32" s="681">
        <v>446</v>
      </c>
      <c r="H32" s="682">
        <v>0</v>
      </c>
      <c r="I32" s="683"/>
      <c r="J32" s="684" t="s">
        <v>573</v>
      </c>
      <c r="K32" s="685" t="s">
        <v>573</v>
      </c>
      <c r="L32" s="686" t="s">
        <v>573</v>
      </c>
      <c r="M32" s="1619"/>
    </row>
    <row r="33" spans="2:13" ht="10.5" customHeight="1">
      <c r="B33" s="1622" t="s">
        <v>54</v>
      </c>
      <c r="C33" s="668" t="s">
        <v>493</v>
      </c>
      <c r="D33" s="669" t="s">
        <v>494</v>
      </c>
      <c r="E33" s="669" t="s">
        <v>49</v>
      </c>
      <c r="F33" s="670" t="s">
        <v>495</v>
      </c>
      <c r="G33" s="671"/>
      <c r="H33" s="672"/>
      <c r="I33" s="673"/>
      <c r="J33" s="687"/>
      <c r="K33" s="688"/>
      <c r="L33" s="689"/>
      <c r="M33" s="1648"/>
    </row>
    <row r="34" spans="2:13" s="677" customFormat="1" ht="10.5" customHeight="1">
      <c r="B34" s="1616"/>
      <c r="C34" s="691">
        <v>38080</v>
      </c>
      <c r="D34" s="692">
        <v>38058</v>
      </c>
      <c r="E34" s="693">
        <v>21</v>
      </c>
      <c r="F34" s="694">
        <v>21</v>
      </c>
      <c r="G34" s="681">
        <v>0</v>
      </c>
      <c r="H34" s="682">
        <v>2843</v>
      </c>
      <c r="I34" s="683"/>
      <c r="J34" s="684" t="s">
        <v>573</v>
      </c>
      <c r="K34" s="685" t="s">
        <v>573</v>
      </c>
      <c r="L34" s="686" t="s">
        <v>573</v>
      </c>
      <c r="M34" s="1619"/>
    </row>
    <row r="35" spans="2:13" ht="10.5" customHeight="1">
      <c r="B35" s="1622" t="s">
        <v>55</v>
      </c>
      <c r="C35" s="668" t="s">
        <v>493</v>
      </c>
      <c r="D35" s="669" t="s">
        <v>494</v>
      </c>
      <c r="E35" s="669" t="s">
        <v>49</v>
      </c>
      <c r="F35" s="670" t="s">
        <v>495</v>
      </c>
      <c r="G35" s="671"/>
      <c r="H35" s="672"/>
      <c r="I35" s="673"/>
      <c r="J35" s="687"/>
      <c r="K35" s="688"/>
      <c r="L35" s="689"/>
      <c r="M35" s="1620" t="s">
        <v>56</v>
      </c>
    </row>
    <row r="36" spans="2:13" s="677" customFormat="1" ht="10.5" customHeight="1">
      <c r="B36" s="1616"/>
      <c r="C36" s="691">
        <v>32640</v>
      </c>
      <c r="D36" s="692">
        <v>32396</v>
      </c>
      <c r="E36" s="693">
        <v>244</v>
      </c>
      <c r="F36" s="694">
        <v>244</v>
      </c>
      <c r="G36" s="681">
        <v>0</v>
      </c>
      <c r="H36" s="682">
        <v>3032</v>
      </c>
      <c r="I36" s="683"/>
      <c r="J36" s="684" t="s">
        <v>87</v>
      </c>
      <c r="K36" s="685" t="s">
        <v>87</v>
      </c>
      <c r="L36" s="686" t="s">
        <v>87</v>
      </c>
      <c r="M36" s="1621"/>
    </row>
    <row r="37" spans="2:13" ht="10.5" customHeight="1">
      <c r="B37" s="1622" t="s">
        <v>57</v>
      </c>
      <c r="C37" s="668" t="s">
        <v>493</v>
      </c>
      <c r="D37" s="669" t="s">
        <v>494</v>
      </c>
      <c r="E37" s="669" t="s">
        <v>49</v>
      </c>
      <c r="F37" s="670" t="s">
        <v>495</v>
      </c>
      <c r="G37" s="671"/>
      <c r="H37" s="672"/>
      <c r="I37" s="673"/>
      <c r="J37" s="687"/>
      <c r="K37" s="688"/>
      <c r="L37" s="689"/>
      <c r="M37" s="1648"/>
    </row>
    <row r="38" spans="2:13" s="677" customFormat="1" ht="10.5" customHeight="1">
      <c r="B38" s="1623"/>
      <c r="C38" s="695">
        <v>19177</v>
      </c>
      <c r="D38" s="696">
        <v>18761</v>
      </c>
      <c r="E38" s="697">
        <v>416</v>
      </c>
      <c r="F38" s="698">
        <v>410</v>
      </c>
      <c r="G38" s="699">
        <v>574</v>
      </c>
      <c r="H38" s="700">
        <v>2762</v>
      </c>
      <c r="I38" s="701"/>
      <c r="J38" s="702" t="s">
        <v>573</v>
      </c>
      <c r="K38" s="703" t="s">
        <v>573</v>
      </c>
      <c r="L38" s="704" t="s">
        <v>573</v>
      </c>
      <c r="M38" s="1628"/>
    </row>
    <row r="39" spans="2:11" ht="13.5" customHeight="1">
      <c r="B39" s="705" t="s">
        <v>496</v>
      </c>
      <c r="C39" s="706"/>
      <c r="D39" s="706"/>
      <c r="E39" s="706"/>
      <c r="F39" s="706"/>
      <c r="G39" s="706"/>
      <c r="H39" s="706"/>
      <c r="I39" s="707"/>
      <c r="J39" s="707"/>
      <c r="K39" s="633"/>
    </row>
    <row r="40" spans="2:11" ht="13.5" customHeight="1">
      <c r="B40" s="705" t="s">
        <v>497</v>
      </c>
      <c r="C40" s="706"/>
      <c r="D40" s="706"/>
      <c r="E40" s="706"/>
      <c r="F40" s="706"/>
      <c r="G40" s="706"/>
      <c r="H40" s="706"/>
      <c r="I40" s="707"/>
      <c r="J40" s="707"/>
      <c r="K40" s="633"/>
    </row>
    <row r="41" spans="2:11" ht="13.5" customHeight="1">
      <c r="B41" s="705" t="s">
        <v>498</v>
      </c>
      <c r="C41" s="706"/>
      <c r="D41" s="706"/>
      <c r="E41" s="706"/>
      <c r="F41" s="706"/>
      <c r="G41" s="706"/>
      <c r="H41" s="706"/>
      <c r="I41" s="707"/>
      <c r="J41" s="707"/>
      <c r="K41" s="633"/>
    </row>
    <row r="42" spans="2:8" ht="22.5" customHeight="1">
      <c r="B42" s="633"/>
      <c r="C42" s="633"/>
      <c r="D42" s="633"/>
      <c r="E42" s="633"/>
      <c r="F42" s="633"/>
      <c r="G42" s="633"/>
      <c r="H42" s="633"/>
    </row>
    <row r="43" spans="2:13" ht="18.75">
      <c r="B43" s="634" t="s">
        <v>499</v>
      </c>
      <c r="M43" s="655" t="s">
        <v>47</v>
      </c>
    </row>
    <row r="44" ht="7.5" customHeight="1">
      <c r="B44" s="635"/>
    </row>
    <row r="45" spans="2:14" s="636" customFormat="1" ht="29.25" customHeight="1" thickBot="1">
      <c r="B45" s="637"/>
      <c r="C45" s="638" t="s">
        <v>500</v>
      </c>
      <c r="D45" s="629" t="s">
        <v>501</v>
      </c>
      <c r="E45" s="708" t="s">
        <v>83</v>
      </c>
      <c r="F45" s="629" t="s">
        <v>517</v>
      </c>
      <c r="G45" s="629" t="s">
        <v>518</v>
      </c>
      <c r="H45" s="629" t="s">
        <v>526</v>
      </c>
      <c r="I45" s="1614" t="s">
        <v>84</v>
      </c>
      <c r="J45" s="1615"/>
      <c r="K45" s="709" t="s">
        <v>85</v>
      </c>
      <c r="L45" s="709" t="s">
        <v>86</v>
      </c>
      <c r="M45" s="710" t="s">
        <v>485</v>
      </c>
      <c r="N45" s="623"/>
    </row>
    <row r="46" spans="2:13" ht="24.75" customHeight="1" thickTop="1">
      <c r="B46" s="711" t="s">
        <v>58</v>
      </c>
      <c r="C46" s="712">
        <v>73</v>
      </c>
      <c r="D46" s="713">
        <v>71</v>
      </c>
      <c r="E46" s="713">
        <v>2</v>
      </c>
      <c r="F46" s="714">
        <v>2</v>
      </c>
      <c r="G46" s="714">
        <v>0</v>
      </c>
      <c r="H46" s="715" t="s">
        <v>88</v>
      </c>
      <c r="I46" s="1612" t="s">
        <v>573</v>
      </c>
      <c r="J46" s="1612"/>
      <c r="K46" s="716" t="s">
        <v>573</v>
      </c>
      <c r="L46" s="716" t="s">
        <v>573</v>
      </c>
      <c r="M46" s="717"/>
    </row>
    <row r="47" spans="2:13" ht="24.75" customHeight="1">
      <c r="B47" s="711" t="s">
        <v>29</v>
      </c>
      <c r="C47" s="718">
        <v>41</v>
      </c>
      <c r="D47" s="719">
        <v>39</v>
      </c>
      <c r="E47" s="719">
        <v>2</v>
      </c>
      <c r="F47" s="719">
        <v>2</v>
      </c>
      <c r="G47" s="719">
        <v>0</v>
      </c>
      <c r="H47" s="720" t="s">
        <v>89</v>
      </c>
      <c r="I47" s="1625" t="s">
        <v>609</v>
      </c>
      <c r="J47" s="1626"/>
      <c r="K47" s="723" t="s">
        <v>609</v>
      </c>
      <c r="L47" s="723" t="s">
        <v>609</v>
      </c>
      <c r="M47" s="724"/>
    </row>
    <row r="48" spans="2:13" ht="12" customHeight="1">
      <c r="B48" s="1644" t="s">
        <v>60</v>
      </c>
      <c r="C48" s="725" t="s">
        <v>61</v>
      </c>
      <c r="D48" s="726" t="s">
        <v>62</v>
      </c>
      <c r="E48" s="726"/>
      <c r="F48" s="726" t="s">
        <v>65</v>
      </c>
      <c r="G48" s="727"/>
      <c r="H48" s="727"/>
      <c r="I48" s="1627"/>
      <c r="J48" s="1624"/>
      <c r="K48" s="728" t="s">
        <v>66</v>
      </c>
      <c r="L48" s="729"/>
      <c r="M48" s="1629" t="s">
        <v>736</v>
      </c>
    </row>
    <row r="49" spans="2:13" ht="12" customHeight="1">
      <c r="B49" s="1645"/>
      <c r="C49" s="730">
        <v>15257</v>
      </c>
      <c r="D49" s="731">
        <v>17454</v>
      </c>
      <c r="E49" s="731" t="s">
        <v>543</v>
      </c>
      <c r="F49" s="732">
        <v>-2197</v>
      </c>
      <c r="G49" s="731">
        <v>20898</v>
      </c>
      <c r="H49" s="733" t="s">
        <v>90</v>
      </c>
      <c r="I49" s="1603">
        <v>88</v>
      </c>
      <c r="J49" s="1604"/>
      <c r="K49" s="734">
        <v>0</v>
      </c>
      <c r="L49" s="734">
        <v>3917</v>
      </c>
      <c r="M49" s="1630"/>
    </row>
    <row r="50" spans="2:13" ht="21" customHeight="1">
      <c r="B50" s="711" t="s">
        <v>67</v>
      </c>
      <c r="C50" s="718">
        <v>7030</v>
      </c>
      <c r="D50" s="719">
        <v>10442</v>
      </c>
      <c r="E50" s="735">
        <v>-3412</v>
      </c>
      <c r="F50" s="735">
        <v>-3412</v>
      </c>
      <c r="G50" s="719">
        <v>0</v>
      </c>
      <c r="H50" s="720" t="s">
        <v>91</v>
      </c>
      <c r="I50" s="721"/>
      <c r="J50" s="722" t="s">
        <v>607</v>
      </c>
      <c r="K50" s="723" t="s">
        <v>607</v>
      </c>
      <c r="L50" s="723" t="s">
        <v>607</v>
      </c>
      <c r="M50" s="724"/>
    </row>
    <row r="51" spans="2:13" ht="93.75" customHeight="1">
      <c r="B51" s="711" t="s">
        <v>68</v>
      </c>
      <c r="C51" s="736">
        <v>182</v>
      </c>
      <c r="D51" s="714">
        <v>161</v>
      </c>
      <c r="E51" s="714">
        <v>21</v>
      </c>
      <c r="F51" s="714">
        <v>21</v>
      </c>
      <c r="G51" s="714">
        <v>0</v>
      </c>
      <c r="H51" s="714" t="s">
        <v>544</v>
      </c>
      <c r="I51" s="737"/>
      <c r="J51" s="738" t="s">
        <v>544</v>
      </c>
      <c r="K51" s="716" t="s">
        <v>544</v>
      </c>
      <c r="L51" s="716" t="s">
        <v>544</v>
      </c>
      <c r="M51" s="739" t="s">
        <v>92</v>
      </c>
    </row>
    <row r="52" spans="2:13" ht="25.5" customHeight="1">
      <c r="B52" s="740" t="s">
        <v>545</v>
      </c>
      <c r="C52" s="741">
        <v>12</v>
      </c>
      <c r="D52" s="742">
        <v>10</v>
      </c>
      <c r="E52" s="742">
        <v>2</v>
      </c>
      <c r="F52" s="743">
        <v>2</v>
      </c>
      <c r="G52" s="742">
        <v>0</v>
      </c>
      <c r="H52" s="744" t="s">
        <v>93</v>
      </c>
      <c r="I52" s="1613" t="s">
        <v>573</v>
      </c>
      <c r="J52" s="1613"/>
      <c r="K52" s="745" t="s">
        <v>573</v>
      </c>
      <c r="L52" s="745" t="s">
        <v>573</v>
      </c>
      <c r="M52" s="746"/>
    </row>
    <row r="53" spans="2:8" ht="37.5" customHeight="1">
      <c r="B53" s="633"/>
      <c r="C53" s="633"/>
      <c r="D53" s="633"/>
      <c r="E53" s="633"/>
      <c r="F53" s="633"/>
      <c r="G53" s="633"/>
      <c r="H53" s="633"/>
    </row>
    <row r="54" spans="2:11" ht="18.75">
      <c r="B54" s="634" t="s">
        <v>502</v>
      </c>
      <c r="K54" s="655" t="s">
        <v>41</v>
      </c>
    </row>
    <row r="55" ht="7.5" customHeight="1">
      <c r="B55" s="635"/>
    </row>
    <row r="56" spans="2:14" s="636" customFormat="1" ht="48.75" customHeight="1" thickBot="1">
      <c r="B56" s="637"/>
      <c r="C56" s="638" t="s">
        <v>503</v>
      </c>
      <c r="D56" s="629" t="s">
        <v>504</v>
      </c>
      <c r="E56" s="629" t="s">
        <v>505</v>
      </c>
      <c r="F56" s="629" t="s">
        <v>506</v>
      </c>
      <c r="G56" s="629" t="s">
        <v>507</v>
      </c>
      <c r="H56" s="628" t="s">
        <v>508</v>
      </c>
      <c r="I56" s="1606" t="s">
        <v>509</v>
      </c>
      <c r="J56" s="1607"/>
      <c r="K56" s="747" t="s">
        <v>485</v>
      </c>
      <c r="L56" s="639"/>
      <c r="M56" s="623"/>
      <c r="N56" s="623"/>
    </row>
    <row r="57" spans="2:12" ht="21" customHeight="1" thickTop="1">
      <c r="B57" s="748" t="s">
        <v>69</v>
      </c>
      <c r="C57" s="749">
        <v>-2</v>
      </c>
      <c r="D57" s="750">
        <v>-125</v>
      </c>
      <c r="E57" s="713">
        <v>9</v>
      </c>
      <c r="F57" s="713">
        <v>41</v>
      </c>
      <c r="G57" s="713">
        <v>0</v>
      </c>
      <c r="H57" s="713">
        <v>0</v>
      </c>
      <c r="I57" s="1608">
        <v>172</v>
      </c>
      <c r="J57" s="1609">
        <v>0</v>
      </c>
      <c r="K57" s="751"/>
      <c r="L57" s="639"/>
    </row>
    <row r="58" spans="2:12" ht="21" customHeight="1">
      <c r="B58" s="748" t="s">
        <v>70</v>
      </c>
      <c r="C58" s="752">
        <v>1</v>
      </c>
      <c r="D58" s="713">
        <v>51</v>
      </c>
      <c r="E58" s="713">
        <v>10</v>
      </c>
      <c r="F58" s="713">
        <v>37</v>
      </c>
      <c r="G58" s="713">
        <v>0</v>
      </c>
      <c r="H58" s="713">
        <v>0</v>
      </c>
      <c r="I58" s="1646">
        <v>0</v>
      </c>
      <c r="J58" s="1647"/>
      <c r="K58" s="751"/>
      <c r="L58" s="639"/>
    </row>
    <row r="59" spans="2:12" ht="21" customHeight="1">
      <c r="B59" s="748" t="s">
        <v>71</v>
      </c>
      <c r="C59" s="752">
        <v>49</v>
      </c>
      <c r="D59" s="713">
        <v>51</v>
      </c>
      <c r="E59" s="713">
        <v>10</v>
      </c>
      <c r="F59" s="713">
        <v>66</v>
      </c>
      <c r="G59" s="713">
        <v>0</v>
      </c>
      <c r="H59" s="713">
        <v>0</v>
      </c>
      <c r="I59" s="1646">
        <v>50</v>
      </c>
      <c r="J59" s="1647">
        <v>0</v>
      </c>
      <c r="K59" s="751"/>
      <c r="L59" s="639"/>
    </row>
    <row r="60" spans="2:12" ht="21" customHeight="1">
      <c r="B60" s="748" t="s">
        <v>72</v>
      </c>
      <c r="C60" s="752">
        <v>0</v>
      </c>
      <c r="D60" s="713">
        <v>74</v>
      </c>
      <c r="E60" s="713">
        <v>10</v>
      </c>
      <c r="F60" s="713">
        <v>0</v>
      </c>
      <c r="G60" s="713">
        <v>0</v>
      </c>
      <c r="H60" s="713">
        <v>0</v>
      </c>
      <c r="I60" s="1646">
        <v>7802</v>
      </c>
      <c r="J60" s="1647">
        <v>0</v>
      </c>
      <c r="K60" s="753" t="s">
        <v>73</v>
      </c>
      <c r="L60" s="639"/>
    </row>
    <row r="61" spans="2:12" ht="21" customHeight="1">
      <c r="B61" s="748" t="s">
        <v>74</v>
      </c>
      <c r="C61" s="752">
        <v>2</v>
      </c>
      <c r="D61" s="713">
        <v>29</v>
      </c>
      <c r="E61" s="713">
        <v>10</v>
      </c>
      <c r="F61" s="713">
        <v>1</v>
      </c>
      <c r="G61" s="713">
        <v>0</v>
      </c>
      <c r="H61" s="713">
        <v>0</v>
      </c>
      <c r="I61" s="1646">
        <v>0</v>
      </c>
      <c r="J61" s="1647"/>
      <c r="K61" s="751"/>
      <c r="L61" s="639"/>
    </row>
    <row r="62" spans="2:12" ht="21" customHeight="1">
      <c r="B62" s="748" t="s">
        <v>75</v>
      </c>
      <c r="C62" s="749">
        <v>-11</v>
      </c>
      <c r="D62" s="713">
        <v>213</v>
      </c>
      <c r="E62" s="713">
        <v>10</v>
      </c>
      <c r="F62" s="713">
        <v>55</v>
      </c>
      <c r="G62" s="713">
        <v>0</v>
      </c>
      <c r="H62" s="713">
        <v>0</v>
      </c>
      <c r="I62" s="1646">
        <v>0</v>
      </c>
      <c r="J62" s="1647"/>
      <c r="K62" s="751"/>
      <c r="L62" s="639"/>
    </row>
    <row r="63" spans="2:12" ht="21" customHeight="1">
      <c r="B63" s="748" t="s">
        <v>76</v>
      </c>
      <c r="C63" s="749">
        <v>-2</v>
      </c>
      <c r="D63" s="713">
        <v>6</v>
      </c>
      <c r="E63" s="713">
        <v>5</v>
      </c>
      <c r="F63" s="713">
        <v>7</v>
      </c>
      <c r="G63" s="713">
        <v>0</v>
      </c>
      <c r="H63" s="713">
        <v>0</v>
      </c>
      <c r="I63" s="1646">
        <v>0</v>
      </c>
      <c r="J63" s="1647"/>
      <c r="K63" s="751"/>
      <c r="L63" s="639"/>
    </row>
    <row r="64" spans="2:12" ht="21" customHeight="1">
      <c r="B64" s="748" t="s">
        <v>77</v>
      </c>
      <c r="C64" s="752">
        <v>0</v>
      </c>
      <c r="D64" s="713">
        <v>50</v>
      </c>
      <c r="E64" s="713">
        <v>50</v>
      </c>
      <c r="F64" s="713">
        <v>29</v>
      </c>
      <c r="G64" s="713">
        <v>0</v>
      </c>
      <c r="H64" s="713">
        <v>0</v>
      </c>
      <c r="I64" s="1610">
        <v>0</v>
      </c>
      <c r="J64" s="1593"/>
      <c r="K64" s="754"/>
      <c r="L64" s="639"/>
    </row>
    <row r="65" spans="2:12" ht="21" customHeight="1">
      <c r="B65" s="748" t="s">
        <v>78</v>
      </c>
      <c r="C65" s="752">
        <v>4</v>
      </c>
      <c r="D65" s="713">
        <v>174</v>
      </c>
      <c r="E65" s="713">
        <v>37</v>
      </c>
      <c r="F65" s="713">
        <v>11</v>
      </c>
      <c r="G65" s="713">
        <v>0</v>
      </c>
      <c r="H65" s="713">
        <v>0</v>
      </c>
      <c r="I65" s="1594">
        <v>0</v>
      </c>
      <c r="J65" s="1595"/>
      <c r="K65" s="754"/>
      <c r="L65" s="639"/>
    </row>
    <row r="66" spans="2:12" ht="21" customHeight="1">
      <c r="B66" s="755" t="s">
        <v>79</v>
      </c>
      <c r="C66" s="756">
        <v>-6</v>
      </c>
      <c r="D66" s="757">
        <v>198</v>
      </c>
      <c r="E66" s="757">
        <v>10</v>
      </c>
      <c r="F66" s="757">
        <v>0</v>
      </c>
      <c r="G66" s="757">
        <v>0</v>
      </c>
      <c r="H66" s="757">
        <v>7667</v>
      </c>
      <c r="I66" s="1594">
        <v>0</v>
      </c>
      <c r="J66" s="1595"/>
      <c r="K66" s="754"/>
      <c r="L66" s="639"/>
    </row>
    <row r="67" spans="2:12" ht="21" customHeight="1">
      <c r="B67" s="755" t="s">
        <v>80</v>
      </c>
      <c r="C67" s="756">
        <v>-1</v>
      </c>
      <c r="D67" s="757">
        <v>38</v>
      </c>
      <c r="E67" s="757">
        <v>30</v>
      </c>
      <c r="F67" s="757">
        <v>13</v>
      </c>
      <c r="G67" s="757">
        <v>0</v>
      </c>
      <c r="H67" s="757">
        <v>0</v>
      </c>
      <c r="I67" s="1594">
        <v>0</v>
      </c>
      <c r="J67" s="1595"/>
      <c r="K67" s="754"/>
      <c r="L67" s="639"/>
    </row>
    <row r="68" spans="2:12" ht="21" customHeight="1">
      <c r="B68" s="758" t="s">
        <v>81</v>
      </c>
      <c r="C68" s="759">
        <v>-3</v>
      </c>
      <c r="D68" s="743">
        <v>26</v>
      </c>
      <c r="E68" s="743">
        <v>25</v>
      </c>
      <c r="F68" s="743">
        <v>0</v>
      </c>
      <c r="G68" s="743">
        <v>0</v>
      </c>
      <c r="H68" s="743">
        <v>0</v>
      </c>
      <c r="I68" s="1596">
        <v>0</v>
      </c>
      <c r="J68" s="1597"/>
      <c r="K68" s="760"/>
      <c r="L68" s="639"/>
    </row>
    <row r="69" ht="21" customHeight="1">
      <c r="B69" s="761" t="s">
        <v>510</v>
      </c>
    </row>
    <row r="70" ht="26.25" customHeight="1"/>
    <row r="71" ht="18.75">
      <c r="B71" s="762" t="s">
        <v>511</v>
      </c>
    </row>
    <row r="72" ht="7.5" customHeight="1"/>
    <row r="73" spans="2:9" ht="37.5" customHeight="1">
      <c r="B73" s="1598" t="s">
        <v>512</v>
      </c>
      <c r="C73" s="1598"/>
      <c r="D73" s="1605">
        <v>0.602</v>
      </c>
      <c r="E73" s="1605"/>
      <c r="F73" s="1598" t="s">
        <v>513</v>
      </c>
      <c r="G73" s="1598"/>
      <c r="H73" s="1605">
        <v>0.6</v>
      </c>
      <c r="I73" s="1605"/>
    </row>
    <row r="74" spans="2:9" ht="37.5" customHeight="1">
      <c r="B74" s="1598" t="s">
        <v>514</v>
      </c>
      <c r="C74" s="1598"/>
      <c r="D74" s="1605">
        <v>20.2</v>
      </c>
      <c r="E74" s="1605"/>
      <c r="F74" s="1598" t="s">
        <v>515</v>
      </c>
      <c r="G74" s="1598"/>
      <c r="H74" s="1605">
        <v>95.3</v>
      </c>
      <c r="I74" s="1605"/>
    </row>
    <row r="75" ht="21" customHeight="1">
      <c r="B75" s="761" t="s">
        <v>516</v>
      </c>
    </row>
  </sheetData>
  <mergeCells count="59">
    <mergeCell ref="B21:B22"/>
    <mergeCell ref="C1:J1"/>
    <mergeCell ref="I19:J19"/>
    <mergeCell ref="I20:J20"/>
    <mergeCell ref="I12:J12"/>
    <mergeCell ref="I14:J14"/>
    <mergeCell ref="I3:J3"/>
    <mergeCell ref="I4:J4"/>
    <mergeCell ref="I8:J8"/>
    <mergeCell ref="I9:J9"/>
    <mergeCell ref="B73:C73"/>
    <mergeCell ref="B74:C74"/>
    <mergeCell ref="F73:G73"/>
    <mergeCell ref="F74:G74"/>
    <mergeCell ref="D73:E73"/>
    <mergeCell ref="D74:E74"/>
    <mergeCell ref="H73:I73"/>
    <mergeCell ref="H74:I74"/>
    <mergeCell ref="I56:J56"/>
    <mergeCell ref="I57:J57"/>
    <mergeCell ref="I64:J64"/>
    <mergeCell ref="I65:J65"/>
    <mergeCell ref="I68:J68"/>
    <mergeCell ref="I66:J66"/>
    <mergeCell ref="I67:J67"/>
    <mergeCell ref="I61:J61"/>
    <mergeCell ref="I10:J10"/>
    <mergeCell ref="I11:J11"/>
    <mergeCell ref="I52:J52"/>
    <mergeCell ref="I45:J45"/>
    <mergeCell ref="I46:J46"/>
    <mergeCell ref="I15:J15"/>
    <mergeCell ref="I49:J49"/>
    <mergeCell ref="B37:B38"/>
    <mergeCell ref="B33:B34"/>
    <mergeCell ref="B35:B36"/>
    <mergeCell ref="B23:B24"/>
    <mergeCell ref="B29:B30"/>
    <mergeCell ref="B31:B32"/>
    <mergeCell ref="B25:B26"/>
    <mergeCell ref="B27:B28"/>
    <mergeCell ref="M21:M22"/>
    <mergeCell ref="M23:M24"/>
    <mergeCell ref="M25:M26"/>
    <mergeCell ref="M27:M28"/>
    <mergeCell ref="M29:M30"/>
    <mergeCell ref="M31:M32"/>
    <mergeCell ref="M33:M34"/>
    <mergeCell ref="M35:M36"/>
    <mergeCell ref="B48:B49"/>
    <mergeCell ref="I62:J62"/>
    <mergeCell ref="I63:J63"/>
    <mergeCell ref="M37:M38"/>
    <mergeCell ref="M48:M49"/>
    <mergeCell ref="I58:J58"/>
    <mergeCell ref="I59:J59"/>
    <mergeCell ref="I60:J60"/>
    <mergeCell ref="I47:J47"/>
    <mergeCell ref="I48:J48"/>
  </mergeCells>
  <printOptions horizontalCentered="1" verticalCentered="1"/>
  <pageMargins left="0.7480314960629921" right="0" top="0.5905511811023623" bottom="0.3937007874015748" header="0.5118110236220472" footer="0.5118110236220472"/>
  <pageSetup fitToHeight="1" fitToWidth="1" horizontalDpi="300" verticalDpi="300" orientation="portrait" paperSize="9" scale="55" r:id="rId1"/>
  <headerFooter alignWithMargins="0">
    <oddHeader>&amp;L&amp;12（別添）</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N67"/>
  <sheetViews>
    <sheetView view="pageBreakPreview" zoomScaleSheetLayoutView="100" workbookViewId="0" topLeftCell="A7">
      <selection activeCell="F15" sqref="F15"/>
    </sheetView>
  </sheetViews>
  <sheetFormatPr defaultColWidth="9.00390625" defaultRowHeight="13.5"/>
  <cols>
    <col min="1" max="1" width="2.875" style="1" customWidth="1"/>
    <col min="2" max="2" width="15.00390625" style="1" customWidth="1"/>
    <col min="3" max="4" width="11.25390625" style="1" customWidth="1"/>
    <col min="5" max="5" width="12.87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470</v>
      </c>
      <c r="D3" s="5"/>
      <c r="E3" s="5"/>
      <c r="G3" s="23" t="s">
        <v>475</v>
      </c>
      <c r="H3" s="24" t="s">
        <v>476</v>
      </c>
      <c r="I3" s="1569" t="s">
        <v>477</v>
      </c>
      <c r="J3" s="1570"/>
    </row>
    <row r="4" spans="7:11" ht="26.25" customHeight="1" thickTop="1">
      <c r="G4" s="546">
        <v>10007</v>
      </c>
      <c r="H4" s="547">
        <v>600</v>
      </c>
      <c r="I4" s="1896">
        <f>SUM(G4:H4)</f>
        <v>10607</v>
      </c>
      <c r="J4" s="1897"/>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16506</v>
      </c>
      <c r="D9" s="32">
        <v>15994</v>
      </c>
      <c r="E9" s="32">
        <v>512</v>
      </c>
      <c r="F9" s="32">
        <v>361</v>
      </c>
      <c r="G9" s="32">
        <v>26398</v>
      </c>
      <c r="H9" s="32"/>
      <c r="I9" s="1546"/>
      <c r="J9" s="1547"/>
      <c r="K9" s="29"/>
      <c r="L9" s="27"/>
      <c r="M9" s="27"/>
      <c r="N9" s="27"/>
    </row>
    <row r="10" spans="2:14" ht="21" customHeight="1">
      <c r="B10" s="56" t="s">
        <v>735</v>
      </c>
      <c r="C10" s="31">
        <v>1</v>
      </c>
      <c r="D10" s="32">
        <v>1</v>
      </c>
      <c r="E10" s="32">
        <v>0</v>
      </c>
      <c r="F10" s="32">
        <v>0</v>
      </c>
      <c r="G10" s="32">
        <v>0</v>
      </c>
      <c r="H10" s="32"/>
      <c r="I10" s="1576"/>
      <c r="J10" s="1577"/>
      <c r="K10" s="33"/>
      <c r="L10" s="27"/>
      <c r="M10" s="27"/>
      <c r="N10" s="27"/>
    </row>
    <row r="11" spans="2:14" ht="21" customHeight="1">
      <c r="B11" s="30"/>
      <c r="C11" s="31"/>
      <c r="D11" s="32"/>
      <c r="E11" s="32"/>
      <c r="F11" s="32"/>
      <c r="G11" s="32"/>
      <c r="H11" s="32"/>
      <c r="I11" s="1576"/>
      <c r="J11" s="1577"/>
      <c r="K11" s="29"/>
      <c r="L11" s="27"/>
      <c r="M11" s="27"/>
      <c r="N11" s="27"/>
    </row>
    <row r="12" spans="2:14" ht="21" customHeight="1">
      <c r="B12" s="30"/>
      <c r="C12" s="31"/>
      <c r="D12" s="32"/>
      <c r="E12" s="32"/>
      <c r="F12" s="32"/>
      <c r="G12" s="32"/>
      <c r="H12" s="32"/>
      <c r="I12" s="1576"/>
      <c r="J12" s="1577"/>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550">
        <v>16507</v>
      </c>
      <c r="D14" s="551">
        <v>15995</v>
      </c>
      <c r="E14" s="551">
        <v>512</v>
      </c>
      <c r="F14" s="551">
        <v>361</v>
      </c>
      <c r="G14" s="551">
        <v>26398</v>
      </c>
      <c r="H14" s="551"/>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731" t="s">
        <v>523</v>
      </c>
      <c r="J18" s="1732"/>
      <c r="K18" s="21" t="s">
        <v>524</v>
      </c>
      <c r="L18" s="21" t="s">
        <v>525</v>
      </c>
      <c r="M18" s="37" t="s">
        <v>485</v>
      </c>
      <c r="N18" s="27"/>
    </row>
    <row r="19" spans="2:14" ht="10.5" customHeight="1" thickTop="1">
      <c r="B19" s="1765" t="s">
        <v>584</v>
      </c>
      <c r="C19" s="11" t="s">
        <v>493</v>
      </c>
      <c r="D19" s="12" t="s">
        <v>494</v>
      </c>
      <c r="E19" s="13"/>
      <c r="F19" s="14" t="s">
        <v>495</v>
      </c>
      <c r="G19" s="44"/>
      <c r="H19" s="44"/>
      <c r="I19" s="45"/>
      <c r="J19" s="496"/>
      <c r="K19" s="497"/>
      <c r="L19" s="497"/>
      <c r="M19" s="245"/>
      <c r="N19" s="27"/>
    </row>
    <row r="20" spans="2:14" ht="10.5" customHeight="1">
      <c r="B20" s="1766"/>
      <c r="C20" s="246">
        <v>4128</v>
      </c>
      <c r="D20" s="247">
        <v>4116</v>
      </c>
      <c r="E20" s="248">
        <v>12</v>
      </c>
      <c r="F20" s="249">
        <v>12</v>
      </c>
      <c r="G20" s="46"/>
      <c r="H20" s="173">
        <v>315</v>
      </c>
      <c r="I20" s="1893"/>
      <c r="J20" s="1893"/>
      <c r="K20" s="147"/>
      <c r="L20" s="147"/>
      <c r="M20" s="38"/>
      <c r="N20" s="27"/>
    </row>
    <row r="21" spans="2:14" ht="10.5" customHeight="1">
      <c r="B21" s="1765" t="s">
        <v>672</v>
      </c>
      <c r="C21" s="11" t="s">
        <v>493</v>
      </c>
      <c r="D21" s="12" t="s">
        <v>494</v>
      </c>
      <c r="E21" s="13"/>
      <c r="F21" s="14" t="s">
        <v>495</v>
      </c>
      <c r="G21" s="44"/>
      <c r="H21" s="44"/>
      <c r="I21" s="45"/>
      <c r="J21" s="496"/>
      <c r="K21" s="497"/>
      <c r="L21" s="497"/>
      <c r="M21" s="245"/>
      <c r="N21" s="27"/>
    </row>
    <row r="22" spans="2:14" ht="10.5" customHeight="1">
      <c r="B22" s="1766"/>
      <c r="C22" s="246">
        <v>4545</v>
      </c>
      <c r="D22" s="247">
        <v>4577</v>
      </c>
      <c r="E22" s="552">
        <v>-32</v>
      </c>
      <c r="F22" s="552">
        <v>-32</v>
      </c>
      <c r="G22" s="46"/>
      <c r="H22" s="173">
        <v>335</v>
      </c>
      <c r="I22" s="1893"/>
      <c r="J22" s="1893"/>
      <c r="K22" s="147"/>
      <c r="L22" s="147"/>
      <c r="M22" s="38"/>
      <c r="N22" s="27"/>
    </row>
    <row r="23" spans="2:14" ht="10.5" customHeight="1">
      <c r="B23" s="1765" t="s">
        <v>622</v>
      </c>
      <c r="C23" s="11" t="s">
        <v>493</v>
      </c>
      <c r="D23" s="12" t="s">
        <v>494</v>
      </c>
      <c r="E23" s="13"/>
      <c r="F23" s="14" t="s">
        <v>495</v>
      </c>
      <c r="G23" s="44"/>
      <c r="H23" s="44"/>
      <c r="I23" s="45"/>
      <c r="J23" s="496"/>
      <c r="K23" s="497"/>
      <c r="L23" s="497"/>
      <c r="M23" s="245"/>
      <c r="N23" s="27"/>
    </row>
    <row r="24" spans="2:14" ht="10.5" customHeight="1">
      <c r="B24" s="1766"/>
      <c r="C24" s="246">
        <v>2616</v>
      </c>
      <c r="D24" s="247">
        <v>2478</v>
      </c>
      <c r="E24" s="248">
        <v>138</v>
      </c>
      <c r="F24" s="248">
        <v>136</v>
      </c>
      <c r="G24" s="46"/>
      <c r="H24" s="173">
        <v>382</v>
      </c>
      <c r="I24" s="1893"/>
      <c r="J24" s="1893"/>
      <c r="K24" s="147"/>
      <c r="L24" s="147"/>
      <c r="M24" s="38"/>
      <c r="N24" s="27"/>
    </row>
    <row r="25" spans="2:14" ht="10.5" customHeight="1">
      <c r="B25" s="1765" t="s">
        <v>664</v>
      </c>
      <c r="C25" s="11" t="s">
        <v>493</v>
      </c>
      <c r="D25" s="12" t="s">
        <v>494</v>
      </c>
      <c r="E25" s="13"/>
      <c r="F25" s="14" t="s">
        <v>495</v>
      </c>
      <c r="G25" s="44"/>
      <c r="H25" s="44"/>
      <c r="I25" s="45"/>
      <c r="J25" s="496"/>
      <c r="K25" s="497"/>
      <c r="L25" s="497"/>
      <c r="M25" s="245"/>
      <c r="N25" s="27"/>
    </row>
    <row r="26" spans="2:14" ht="10.5" customHeight="1">
      <c r="B26" s="1766"/>
      <c r="C26" s="246">
        <v>187</v>
      </c>
      <c r="D26" s="247">
        <v>136</v>
      </c>
      <c r="E26" s="248">
        <v>51</v>
      </c>
      <c r="F26" s="249">
        <v>49</v>
      </c>
      <c r="G26" s="46">
        <v>422</v>
      </c>
      <c r="H26" s="173">
        <v>0</v>
      </c>
      <c r="I26" s="1893"/>
      <c r="J26" s="1893"/>
      <c r="K26" s="147"/>
      <c r="L26" s="147"/>
      <c r="M26" s="38"/>
      <c r="N26" s="27"/>
    </row>
    <row r="27" spans="2:14" ht="10.5" customHeight="1">
      <c r="B27" s="1765" t="s">
        <v>636</v>
      </c>
      <c r="C27" s="11" t="s">
        <v>493</v>
      </c>
      <c r="D27" s="12" t="s">
        <v>494</v>
      </c>
      <c r="E27" s="13"/>
      <c r="F27" s="14" t="s">
        <v>495</v>
      </c>
      <c r="G27" s="44"/>
      <c r="H27" s="44"/>
      <c r="I27" s="45"/>
      <c r="J27" s="496"/>
      <c r="K27" s="497"/>
      <c r="L27" s="497"/>
      <c r="M27" s="245"/>
      <c r="N27" s="27"/>
    </row>
    <row r="28" spans="2:14" ht="10.5" customHeight="1">
      <c r="B28" s="1766"/>
      <c r="C28" s="246">
        <v>673</v>
      </c>
      <c r="D28" s="247">
        <v>659</v>
      </c>
      <c r="E28" s="248">
        <v>14</v>
      </c>
      <c r="F28" s="249">
        <v>0</v>
      </c>
      <c r="G28" s="46">
        <v>5183</v>
      </c>
      <c r="H28" s="173">
        <v>347</v>
      </c>
      <c r="I28" s="1893"/>
      <c r="J28" s="1893"/>
      <c r="K28" s="147"/>
      <c r="L28" s="147"/>
      <c r="M28" s="38"/>
      <c r="N28" s="27"/>
    </row>
    <row r="29" spans="2:14" ht="10.5" customHeight="1">
      <c r="B29" s="1765" t="s">
        <v>618</v>
      </c>
      <c r="C29" s="11" t="s">
        <v>493</v>
      </c>
      <c r="D29" s="12" t="s">
        <v>494</v>
      </c>
      <c r="E29" s="13"/>
      <c r="F29" s="14" t="s">
        <v>495</v>
      </c>
      <c r="G29" s="44"/>
      <c r="H29" s="44"/>
      <c r="I29" s="45"/>
      <c r="J29" s="496"/>
      <c r="K29" s="497"/>
      <c r="L29" s="497"/>
      <c r="M29" s="245"/>
      <c r="N29" s="27"/>
    </row>
    <row r="30" spans="2:14" ht="10.5" customHeight="1">
      <c r="B30" s="1766"/>
      <c r="C30" s="246">
        <v>397</v>
      </c>
      <c r="D30" s="247">
        <v>397</v>
      </c>
      <c r="E30" s="248">
        <v>0</v>
      </c>
      <c r="F30" s="249">
        <v>0</v>
      </c>
      <c r="G30" s="553">
        <v>4969</v>
      </c>
      <c r="H30" s="173">
        <v>221</v>
      </c>
      <c r="I30" s="1893"/>
      <c r="J30" s="1893"/>
      <c r="K30" s="147"/>
      <c r="L30" s="147"/>
      <c r="M30" s="38"/>
      <c r="N30" s="27"/>
    </row>
    <row r="31" spans="2:14" ht="10.5" customHeight="1">
      <c r="B31" s="1765" t="s">
        <v>637</v>
      </c>
      <c r="C31" s="11" t="s">
        <v>493</v>
      </c>
      <c r="D31" s="12" t="s">
        <v>494</v>
      </c>
      <c r="E31" s="13"/>
      <c r="F31" s="14" t="s">
        <v>495</v>
      </c>
      <c r="G31" s="44"/>
      <c r="H31" s="44"/>
      <c r="I31" s="45"/>
      <c r="J31" s="496"/>
      <c r="K31" s="497"/>
      <c r="L31" s="497"/>
      <c r="M31" s="245"/>
      <c r="N31" s="27"/>
    </row>
    <row r="32" spans="2:14" ht="10.5" customHeight="1">
      <c r="B32" s="1766"/>
      <c r="C32" s="246">
        <v>35</v>
      </c>
      <c r="D32" s="247">
        <v>35</v>
      </c>
      <c r="E32" s="248">
        <v>0</v>
      </c>
      <c r="F32" s="249">
        <v>0</v>
      </c>
      <c r="G32" s="46">
        <v>297</v>
      </c>
      <c r="H32" s="173">
        <v>33</v>
      </c>
      <c r="I32" s="1893"/>
      <c r="J32" s="1893"/>
      <c r="K32" s="147"/>
      <c r="L32" s="147"/>
      <c r="M32" s="38"/>
      <c r="N32" s="27"/>
    </row>
    <row r="33" spans="2:14" ht="21" customHeight="1">
      <c r="B33" s="113" t="s">
        <v>555</v>
      </c>
      <c r="C33" s="31">
        <v>376</v>
      </c>
      <c r="D33" s="32">
        <v>364</v>
      </c>
      <c r="E33" s="32"/>
      <c r="F33" s="32">
        <v>12</v>
      </c>
      <c r="G33" s="32">
        <v>2617</v>
      </c>
      <c r="H33" s="32">
        <v>6</v>
      </c>
      <c r="I33" s="1891">
        <v>103.69</v>
      </c>
      <c r="J33" s="1891"/>
      <c r="K33" s="554" t="s">
        <v>703</v>
      </c>
      <c r="L33" s="554">
        <v>477</v>
      </c>
      <c r="M33" s="245" t="s">
        <v>736</v>
      </c>
      <c r="N33" s="27"/>
    </row>
    <row r="34" spans="2:14" ht="21" customHeight="1">
      <c r="B34" s="555" t="s">
        <v>737</v>
      </c>
      <c r="C34" s="252">
        <v>41</v>
      </c>
      <c r="D34" s="253">
        <v>81</v>
      </c>
      <c r="E34" s="253"/>
      <c r="F34" s="556">
        <v>-40</v>
      </c>
      <c r="G34" s="556">
        <v>151</v>
      </c>
      <c r="H34" s="556">
        <v>0</v>
      </c>
      <c r="I34" s="1892">
        <v>50.54</v>
      </c>
      <c r="J34" s="1892"/>
      <c r="K34" s="557" t="s">
        <v>2</v>
      </c>
      <c r="L34" s="557">
        <v>47</v>
      </c>
      <c r="M34" s="254" t="s">
        <v>736</v>
      </c>
      <c r="N34" s="27"/>
    </row>
    <row r="35" spans="2:14" ht="13.5" customHeight="1">
      <c r="B35" s="47" t="s">
        <v>496</v>
      </c>
      <c r="C35" s="46"/>
      <c r="D35" s="46"/>
      <c r="E35" s="46"/>
      <c r="F35" s="46"/>
      <c r="G35" s="46"/>
      <c r="H35" s="46"/>
      <c r="I35" s="45"/>
      <c r="J35" s="45"/>
      <c r="K35" s="48"/>
      <c r="L35" s="27"/>
      <c r="M35" s="27"/>
      <c r="N35" s="27"/>
    </row>
    <row r="36" spans="2:14" ht="13.5" customHeight="1">
      <c r="B36" s="47" t="s">
        <v>497</v>
      </c>
      <c r="C36" s="46"/>
      <c r="D36" s="46"/>
      <c r="E36" s="46"/>
      <c r="F36" s="46"/>
      <c r="G36" s="46"/>
      <c r="H36" s="46"/>
      <c r="I36" s="45"/>
      <c r="J36" s="45"/>
      <c r="K36" s="48"/>
      <c r="L36" s="27"/>
      <c r="M36" s="27"/>
      <c r="N36" s="27"/>
    </row>
    <row r="37" spans="2:14" ht="13.5" customHeight="1">
      <c r="B37" s="47" t="s">
        <v>498</v>
      </c>
      <c r="C37" s="46"/>
      <c r="D37" s="46"/>
      <c r="E37" s="46"/>
      <c r="F37" s="46"/>
      <c r="G37" s="46"/>
      <c r="H37" s="46"/>
      <c r="I37" s="45"/>
      <c r="J37" s="45"/>
      <c r="K37" s="48"/>
      <c r="L37" s="27"/>
      <c r="M37" s="27"/>
      <c r="N37" s="27"/>
    </row>
    <row r="38" spans="2:14" ht="22.5" customHeight="1">
      <c r="B38" s="6"/>
      <c r="C38" s="6"/>
      <c r="D38" s="6"/>
      <c r="E38" s="6"/>
      <c r="F38" s="6"/>
      <c r="G38" s="6"/>
      <c r="H38" s="6"/>
      <c r="I38" s="27"/>
      <c r="J38" s="27"/>
      <c r="K38" s="27"/>
      <c r="L38" s="27"/>
      <c r="M38" s="27"/>
      <c r="N38" s="27"/>
    </row>
    <row r="39" spans="2:14" ht="18.75">
      <c r="B39" s="7" t="s">
        <v>499</v>
      </c>
      <c r="J39" s="27"/>
      <c r="K39" s="27"/>
      <c r="L39" s="27"/>
      <c r="M39" s="36" t="s">
        <v>521</v>
      </c>
      <c r="N39" s="27"/>
    </row>
    <row r="40" spans="2:14" ht="7.5" customHeight="1">
      <c r="B40" s="8"/>
      <c r="I40" s="27"/>
      <c r="J40" s="27"/>
      <c r="K40" s="27"/>
      <c r="L40" s="27"/>
      <c r="M40" s="27"/>
      <c r="N40" s="27"/>
    </row>
    <row r="41" spans="2:14" s="10" customFormat="1" ht="29.25" customHeight="1" thickBot="1">
      <c r="B41" s="9"/>
      <c r="C41" s="28" t="s">
        <v>500</v>
      </c>
      <c r="D41" s="25" t="s">
        <v>501</v>
      </c>
      <c r="E41" s="20" t="s">
        <v>522</v>
      </c>
      <c r="F41" s="25" t="s">
        <v>517</v>
      </c>
      <c r="G41" s="25" t="s">
        <v>518</v>
      </c>
      <c r="H41" s="25" t="s">
        <v>526</v>
      </c>
      <c r="I41" s="1582" t="s">
        <v>523</v>
      </c>
      <c r="J41" s="1583"/>
      <c r="K41" s="21" t="s">
        <v>524</v>
      </c>
      <c r="L41" s="21" t="s">
        <v>525</v>
      </c>
      <c r="M41" s="37" t="s">
        <v>485</v>
      </c>
      <c r="N41" s="27"/>
    </row>
    <row r="42" spans="2:14" ht="21" customHeight="1" thickTop="1">
      <c r="B42" s="113" t="s">
        <v>738</v>
      </c>
      <c r="C42" s="31">
        <v>2</v>
      </c>
      <c r="D42" s="32">
        <v>0</v>
      </c>
      <c r="E42" s="32">
        <v>2</v>
      </c>
      <c r="F42" s="173">
        <v>2</v>
      </c>
      <c r="G42" s="173">
        <v>0</v>
      </c>
      <c r="H42" s="558" t="s">
        <v>3</v>
      </c>
      <c r="I42" s="1527"/>
      <c r="J42" s="1527"/>
      <c r="K42" s="147"/>
      <c r="L42" s="147"/>
      <c r="M42" s="38"/>
      <c r="N42" s="27"/>
    </row>
    <row r="43" spans="2:14" ht="21" customHeight="1">
      <c r="B43" s="371" t="s">
        <v>739</v>
      </c>
      <c r="C43" s="106">
        <v>195</v>
      </c>
      <c r="D43" s="40">
        <v>182</v>
      </c>
      <c r="E43" s="40">
        <v>13</v>
      </c>
      <c r="F43" s="40">
        <v>13</v>
      </c>
      <c r="G43" s="40">
        <v>141</v>
      </c>
      <c r="H43" s="559">
        <v>64</v>
      </c>
      <c r="I43" s="1900"/>
      <c r="J43" s="1900"/>
      <c r="K43" s="41"/>
      <c r="L43" s="41"/>
      <c r="M43" s="42"/>
      <c r="N43" s="27"/>
    </row>
    <row r="44" spans="2:14" ht="21" customHeight="1">
      <c r="B44" s="369" t="s">
        <v>588</v>
      </c>
      <c r="C44" s="46">
        <v>174</v>
      </c>
      <c r="D44" s="173">
        <v>169</v>
      </c>
      <c r="E44" s="173">
        <v>5</v>
      </c>
      <c r="F44" s="379">
        <v>5</v>
      </c>
      <c r="G44" s="173">
        <v>40</v>
      </c>
      <c r="H44" s="558">
        <v>30</v>
      </c>
      <c r="I44" s="1681"/>
      <c r="J44" s="1681"/>
      <c r="K44" s="147"/>
      <c r="L44" s="147"/>
      <c r="M44" s="38"/>
      <c r="N44" s="27"/>
    </row>
    <row r="45" spans="2:14" ht="21" customHeight="1">
      <c r="B45" s="113" t="s">
        <v>740</v>
      </c>
      <c r="C45" s="31">
        <v>251</v>
      </c>
      <c r="D45" s="32">
        <v>192</v>
      </c>
      <c r="E45" s="32">
        <v>59</v>
      </c>
      <c r="F45" s="44">
        <v>59</v>
      </c>
      <c r="G45" s="32">
        <v>612</v>
      </c>
      <c r="H45" s="560">
        <v>61</v>
      </c>
      <c r="I45" s="1899"/>
      <c r="J45" s="1899"/>
      <c r="K45" s="554"/>
      <c r="L45" s="554"/>
      <c r="M45" s="245"/>
      <c r="N45" s="27"/>
    </row>
    <row r="46" spans="2:14" ht="21" customHeight="1">
      <c r="B46" s="113" t="s">
        <v>740</v>
      </c>
      <c r="C46" s="31">
        <v>725</v>
      </c>
      <c r="D46" s="32">
        <v>675</v>
      </c>
      <c r="E46" s="32">
        <v>68</v>
      </c>
      <c r="F46" s="44">
        <v>50</v>
      </c>
      <c r="G46" s="32">
        <v>821</v>
      </c>
      <c r="H46" s="560" t="s">
        <v>4</v>
      </c>
      <c r="I46" s="1899"/>
      <c r="J46" s="1899"/>
      <c r="K46" s="554"/>
      <c r="L46" s="554"/>
      <c r="M46" s="245" t="s">
        <v>741</v>
      </c>
      <c r="N46" s="27"/>
    </row>
    <row r="47" spans="2:14" ht="21" customHeight="1">
      <c r="B47" s="371" t="s">
        <v>589</v>
      </c>
      <c r="C47" s="106">
        <v>1001</v>
      </c>
      <c r="D47" s="40">
        <v>981</v>
      </c>
      <c r="E47" s="40">
        <v>20</v>
      </c>
      <c r="F47" s="264">
        <v>20</v>
      </c>
      <c r="G47" s="40">
        <v>865</v>
      </c>
      <c r="H47" s="559">
        <v>28</v>
      </c>
      <c r="I47" s="1900"/>
      <c r="J47" s="1900"/>
      <c r="K47" s="41"/>
      <c r="L47" s="41"/>
      <c r="M47" s="42"/>
      <c r="N47" s="27"/>
    </row>
    <row r="48" spans="2:14" ht="21" customHeight="1">
      <c r="B48" s="369" t="s">
        <v>590</v>
      </c>
      <c r="C48" s="46">
        <v>73</v>
      </c>
      <c r="D48" s="173">
        <v>71</v>
      </c>
      <c r="E48" s="173">
        <v>2</v>
      </c>
      <c r="F48" s="173">
        <v>2</v>
      </c>
      <c r="G48" s="173">
        <v>0</v>
      </c>
      <c r="H48" s="558">
        <v>5</v>
      </c>
      <c r="I48" s="1681"/>
      <c r="J48" s="1681"/>
      <c r="K48" s="147"/>
      <c r="L48" s="147"/>
      <c r="M48" s="38"/>
      <c r="N48" s="27"/>
    </row>
    <row r="49" spans="2:14" ht="21" customHeight="1">
      <c r="B49" s="371" t="s">
        <v>591</v>
      </c>
      <c r="C49" s="106">
        <v>41</v>
      </c>
      <c r="D49" s="40">
        <v>39</v>
      </c>
      <c r="E49" s="40">
        <v>2</v>
      </c>
      <c r="F49" s="264">
        <v>2</v>
      </c>
      <c r="G49" s="40">
        <v>0</v>
      </c>
      <c r="H49" s="559">
        <v>12</v>
      </c>
      <c r="I49" s="1900"/>
      <c r="J49" s="1900"/>
      <c r="K49" s="41"/>
      <c r="L49" s="41"/>
      <c r="M49" s="42"/>
      <c r="N49" s="27"/>
    </row>
    <row r="50" spans="2:14" ht="21" customHeight="1">
      <c r="B50" s="369" t="s">
        <v>538</v>
      </c>
      <c r="C50" s="46">
        <v>182</v>
      </c>
      <c r="D50" s="173">
        <v>161</v>
      </c>
      <c r="E50" s="173">
        <v>21</v>
      </c>
      <c r="F50" s="173">
        <v>21</v>
      </c>
      <c r="G50" s="173">
        <v>0</v>
      </c>
      <c r="H50" s="558" t="s">
        <v>704</v>
      </c>
      <c r="I50" s="1893"/>
      <c r="J50" s="1893"/>
      <c r="K50" s="147"/>
      <c r="L50" s="147"/>
      <c r="M50" s="38"/>
      <c r="N50" s="27"/>
    </row>
    <row r="51" spans="2:14" ht="21" customHeight="1">
      <c r="B51" s="113" t="s">
        <v>592</v>
      </c>
      <c r="C51" s="31">
        <v>4539</v>
      </c>
      <c r="D51" s="32">
        <v>3242</v>
      </c>
      <c r="E51" s="32">
        <v>1297</v>
      </c>
      <c r="F51" s="44">
        <v>1297</v>
      </c>
      <c r="G51" s="32">
        <v>0</v>
      </c>
      <c r="H51" s="560">
        <v>7</v>
      </c>
      <c r="I51" s="1899"/>
      <c r="J51" s="1899"/>
      <c r="K51" s="554"/>
      <c r="L51" s="554"/>
      <c r="M51" s="245"/>
      <c r="N51" s="27"/>
    </row>
    <row r="52" spans="2:14" ht="21" customHeight="1">
      <c r="B52" s="396" t="s">
        <v>593</v>
      </c>
      <c r="C52" s="269">
        <v>12</v>
      </c>
      <c r="D52" s="212">
        <v>10</v>
      </c>
      <c r="E52" s="212">
        <v>2</v>
      </c>
      <c r="F52" s="381">
        <v>2</v>
      </c>
      <c r="G52" s="212">
        <v>0</v>
      </c>
      <c r="H52" s="561">
        <v>18</v>
      </c>
      <c r="I52" s="1675"/>
      <c r="J52" s="1675"/>
      <c r="K52" s="160"/>
      <c r="L52" s="160"/>
      <c r="M52" s="161"/>
      <c r="N52" s="27"/>
    </row>
    <row r="53" spans="2:14" ht="37.5" customHeight="1">
      <c r="B53" s="6"/>
      <c r="C53" s="6"/>
      <c r="D53" s="6"/>
      <c r="E53" s="6"/>
      <c r="F53" s="6"/>
      <c r="G53" s="6"/>
      <c r="H53" s="6"/>
      <c r="I53" s="27"/>
      <c r="J53" s="27"/>
      <c r="K53" s="27"/>
      <c r="L53" s="27"/>
      <c r="M53" s="27"/>
      <c r="N53" s="27"/>
    </row>
    <row r="54" spans="2:14" ht="18.75">
      <c r="B54" s="7" t="s">
        <v>502</v>
      </c>
      <c r="J54" s="27"/>
      <c r="K54" s="36" t="s">
        <v>519</v>
      </c>
      <c r="L54" s="27"/>
      <c r="M54" s="27"/>
      <c r="N54" s="27"/>
    </row>
    <row r="55" spans="2:14" ht="7.5" customHeight="1">
      <c r="B55" s="8"/>
      <c r="J55" s="27"/>
      <c r="K55" s="27"/>
      <c r="L55" s="27"/>
      <c r="M55" s="27"/>
      <c r="N55" s="27"/>
    </row>
    <row r="56" spans="2:14" s="10" customFormat="1" ht="48.75" customHeight="1" thickBot="1">
      <c r="B56" s="9"/>
      <c r="C56" s="28" t="s">
        <v>503</v>
      </c>
      <c r="D56" s="25" t="s">
        <v>504</v>
      </c>
      <c r="E56" s="25" t="s">
        <v>505</v>
      </c>
      <c r="F56" s="25" t="s">
        <v>506</v>
      </c>
      <c r="G56" s="25" t="s">
        <v>507</v>
      </c>
      <c r="H56" s="24" t="s">
        <v>508</v>
      </c>
      <c r="I56" s="1569" t="s">
        <v>509</v>
      </c>
      <c r="J56" s="1573"/>
      <c r="K56" s="49" t="s">
        <v>485</v>
      </c>
      <c r="L56" s="29"/>
      <c r="M56" s="27"/>
      <c r="N56" s="27"/>
    </row>
    <row r="57" spans="2:14" ht="21" customHeight="1" thickTop="1">
      <c r="B57" s="113" t="s">
        <v>742</v>
      </c>
      <c r="C57" s="31">
        <v>7</v>
      </c>
      <c r="D57" s="32">
        <v>77</v>
      </c>
      <c r="E57" s="32">
        <v>10</v>
      </c>
      <c r="F57" s="32">
        <v>4</v>
      </c>
      <c r="G57" s="32"/>
      <c r="H57" s="32">
        <v>305</v>
      </c>
      <c r="I57" s="1559"/>
      <c r="J57" s="1560"/>
      <c r="K57" s="50"/>
      <c r="L57" s="29"/>
      <c r="M57" s="27"/>
      <c r="N57" s="27"/>
    </row>
    <row r="58" spans="2:14" ht="21" customHeight="1">
      <c r="B58" s="113" t="s">
        <v>743</v>
      </c>
      <c r="C58" s="31">
        <v>0</v>
      </c>
      <c r="D58" s="32">
        <v>62</v>
      </c>
      <c r="E58" s="32">
        <v>25</v>
      </c>
      <c r="F58" s="32">
        <v>8</v>
      </c>
      <c r="G58" s="32"/>
      <c r="H58" s="32"/>
      <c r="I58" s="1561"/>
      <c r="J58" s="1562"/>
      <c r="K58" s="51"/>
      <c r="L58" s="29"/>
      <c r="M58" s="27"/>
      <c r="N58" s="27"/>
    </row>
    <row r="59" spans="2:14" ht="21" customHeight="1">
      <c r="B59" s="113" t="s">
        <v>0</v>
      </c>
      <c r="C59" s="31">
        <v>30</v>
      </c>
      <c r="D59" s="32">
        <v>30</v>
      </c>
      <c r="E59" s="32">
        <v>3</v>
      </c>
      <c r="F59" s="32"/>
      <c r="G59" s="32"/>
      <c r="H59" s="32"/>
      <c r="I59" s="1563"/>
      <c r="J59" s="1564"/>
      <c r="K59" s="51"/>
      <c r="L59" s="29"/>
      <c r="M59" s="27"/>
      <c r="N59" s="27"/>
    </row>
    <row r="60" spans="2:14" ht="21" customHeight="1">
      <c r="B60" s="53" t="s">
        <v>1</v>
      </c>
      <c r="C60" s="562">
        <v>4</v>
      </c>
      <c r="D60" s="563">
        <v>40</v>
      </c>
      <c r="E60" s="563">
        <v>20</v>
      </c>
      <c r="F60" s="563"/>
      <c r="G60" s="563"/>
      <c r="H60" s="563"/>
      <c r="I60" s="1894"/>
      <c r="J60" s="1895"/>
      <c r="K60" s="54"/>
      <c r="L60" s="29"/>
      <c r="M60" s="27"/>
      <c r="N60" s="27"/>
    </row>
    <row r="61" spans="2:14" ht="21" customHeight="1">
      <c r="B61" s="55" t="s">
        <v>510</v>
      </c>
      <c r="J61" s="27"/>
      <c r="K61" s="27"/>
      <c r="L61" s="27"/>
      <c r="M61" s="27"/>
      <c r="N61" s="27"/>
    </row>
    <row r="62" ht="26.25" customHeight="1"/>
    <row r="63" spans="2:14" ht="18.75">
      <c r="B63" s="17" t="s">
        <v>511</v>
      </c>
      <c r="J63" s="27"/>
      <c r="K63" s="27"/>
      <c r="L63" s="27"/>
      <c r="M63" s="27"/>
      <c r="N63" s="27"/>
    </row>
    <row r="64" ht="7.5" customHeight="1"/>
    <row r="65" spans="2:9" ht="37.5" customHeight="1">
      <c r="B65" s="1571" t="s">
        <v>512</v>
      </c>
      <c r="C65" s="1571"/>
      <c r="D65" s="1572">
        <v>0.35</v>
      </c>
      <c r="E65" s="1572"/>
      <c r="F65" s="1571" t="s">
        <v>513</v>
      </c>
      <c r="G65" s="1571"/>
      <c r="H65" s="1572">
        <v>3.6</v>
      </c>
      <c r="I65" s="1572"/>
    </row>
    <row r="66" spans="2:9" ht="37.5" customHeight="1">
      <c r="B66" s="1571" t="s">
        <v>514</v>
      </c>
      <c r="C66" s="1571"/>
      <c r="D66" s="1572">
        <v>17.5</v>
      </c>
      <c r="E66" s="1572"/>
      <c r="F66" s="1571" t="s">
        <v>515</v>
      </c>
      <c r="G66" s="1571"/>
      <c r="H66" s="1572">
        <v>90.4</v>
      </c>
      <c r="I66" s="1572"/>
    </row>
    <row r="67" spans="2:14" ht="21" customHeight="1">
      <c r="B67" s="55" t="s">
        <v>516</v>
      </c>
      <c r="J67" s="27"/>
      <c r="K67" s="27"/>
      <c r="L67" s="27"/>
      <c r="M67" s="27"/>
      <c r="N67" s="27"/>
    </row>
  </sheetData>
  <mergeCells count="52">
    <mergeCell ref="I51:J51"/>
    <mergeCell ref="I49:J49"/>
    <mergeCell ref="I43:J43"/>
    <mergeCell ref="I47:J47"/>
    <mergeCell ref="I44:J44"/>
    <mergeCell ref="I45:J45"/>
    <mergeCell ref="I46:J46"/>
    <mergeCell ref="B31:B32"/>
    <mergeCell ref="I32:J32"/>
    <mergeCell ref="I42:J42"/>
    <mergeCell ref="I48:J48"/>
    <mergeCell ref="B27:B28"/>
    <mergeCell ref="I28:J28"/>
    <mergeCell ref="B29:B30"/>
    <mergeCell ref="I30:J30"/>
    <mergeCell ref="B19:B20"/>
    <mergeCell ref="I20:J20"/>
    <mergeCell ref="B21:B22"/>
    <mergeCell ref="I22:J22"/>
    <mergeCell ref="I3:J3"/>
    <mergeCell ref="I4:J4"/>
    <mergeCell ref="I52:J52"/>
    <mergeCell ref="I41:J41"/>
    <mergeCell ref="I50:J50"/>
    <mergeCell ref="I14:J14"/>
    <mergeCell ref="I8:J8"/>
    <mergeCell ref="I9:J9"/>
    <mergeCell ref="I10:J10"/>
    <mergeCell ref="I11:J11"/>
    <mergeCell ref="H65:I65"/>
    <mergeCell ref="H66:I66"/>
    <mergeCell ref="I56:J56"/>
    <mergeCell ref="I57:J57"/>
    <mergeCell ref="I58:J58"/>
    <mergeCell ref="I59:J59"/>
    <mergeCell ref="I60:J60"/>
    <mergeCell ref="B65:C65"/>
    <mergeCell ref="B66:C66"/>
    <mergeCell ref="F65:G65"/>
    <mergeCell ref="F66:G66"/>
    <mergeCell ref="D65:E65"/>
    <mergeCell ref="D66:E66"/>
    <mergeCell ref="B23:B24"/>
    <mergeCell ref="C1:J1"/>
    <mergeCell ref="I33:J33"/>
    <mergeCell ref="I34:J34"/>
    <mergeCell ref="I18:J18"/>
    <mergeCell ref="I24:J24"/>
    <mergeCell ref="I12:J12"/>
    <mergeCell ref="I13:J13"/>
    <mergeCell ref="B25:B26"/>
    <mergeCell ref="I26:J26"/>
  </mergeCells>
  <printOptions/>
  <pageMargins left="0.7480314960629921" right="0" top="0.5905511811023623" bottom="0.3937007874015748" header="0.5118110236220472" footer="0.5118110236220472"/>
  <pageSetup fitToHeight="1" fitToWidth="1" horizontalDpi="300" verticalDpi="300" orientation="portrait" paperSize="9" scale="63" r:id="rId1"/>
  <headerFooter alignWithMargins="0">
    <oddHeader>&amp;L&amp;12（別添）</oddHeader>
  </headerFooter>
</worksheet>
</file>

<file path=xl/worksheets/sheet11.xml><?xml version="1.0" encoding="utf-8"?>
<worksheet xmlns="http://schemas.openxmlformats.org/spreadsheetml/2006/main" xmlns:r="http://schemas.openxmlformats.org/officeDocument/2006/relationships">
  <dimension ref="B1:R65"/>
  <sheetViews>
    <sheetView view="pageBreakPreview" zoomScaleNormal="75" zoomScaleSheetLayoutView="100" workbookViewId="0" topLeftCell="A1">
      <selection activeCell="F4" sqref="F4"/>
    </sheetView>
  </sheetViews>
  <sheetFormatPr defaultColWidth="9.00390625" defaultRowHeight="13.5"/>
  <cols>
    <col min="1" max="1" width="2.875" style="1" customWidth="1"/>
    <col min="2" max="2" width="15.75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2" width="13.125" style="1" customWidth="1"/>
    <col min="13" max="13" width="16.375" style="1" customWidth="1"/>
    <col min="14" max="16" width="11.75390625" style="1" customWidth="1"/>
    <col min="17" max="16384" width="9.00390625" style="1" customWidth="1"/>
  </cols>
  <sheetData>
    <row r="1" spans="3:10" ht="23.25" customHeight="1">
      <c r="C1" s="1580" t="s">
        <v>472</v>
      </c>
      <c r="D1" s="1580"/>
      <c r="E1" s="1580"/>
      <c r="F1" s="1580"/>
      <c r="G1" s="1580"/>
      <c r="H1" s="1580"/>
      <c r="I1" s="1580"/>
      <c r="J1" s="1580"/>
    </row>
    <row r="2" spans="2:10" ht="20.25" customHeight="1">
      <c r="B2" s="1" t="s">
        <v>39</v>
      </c>
      <c r="I2" s="2"/>
      <c r="J2" s="2" t="s">
        <v>473</v>
      </c>
    </row>
    <row r="3" spans="2:10" ht="42" customHeight="1" thickBot="1">
      <c r="B3" s="3" t="s">
        <v>474</v>
      </c>
      <c r="C3" s="3" t="s">
        <v>5</v>
      </c>
      <c r="D3" s="5"/>
      <c r="E3" s="5"/>
      <c r="G3" s="23" t="s">
        <v>475</v>
      </c>
      <c r="H3" s="24" t="s">
        <v>476</v>
      </c>
      <c r="I3" s="1569" t="s">
        <v>477</v>
      </c>
      <c r="J3" s="1570"/>
    </row>
    <row r="4" spans="7:11" ht="22.5" customHeight="1" thickTop="1">
      <c r="G4" s="564">
        <v>8857</v>
      </c>
      <c r="H4" s="565">
        <v>493</v>
      </c>
      <c r="I4" s="1923">
        <f>SUM(G4:H4)</f>
        <v>9350</v>
      </c>
      <c r="J4" s="1924"/>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2.5" customHeight="1" thickTop="1">
      <c r="B9" s="566" t="s">
        <v>486</v>
      </c>
      <c r="C9" s="31">
        <v>14928</v>
      </c>
      <c r="D9" s="32">
        <v>14123</v>
      </c>
      <c r="E9" s="32">
        <f>C9-D9</f>
        <v>805</v>
      </c>
      <c r="F9" s="32">
        <v>715</v>
      </c>
      <c r="G9" s="32">
        <v>17351</v>
      </c>
      <c r="H9" s="32"/>
      <c r="I9" s="1929"/>
      <c r="J9" s="1930"/>
      <c r="K9" s="29"/>
      <c r="L9" s="27"/>
      <c r="M9" s="27"/>
      <c r="N9" s="27"/>
    </row>
    <row r="10" spans="2:14" ht="29.25" customHeight="1" thickBot="1">
      <c r="B10" s="567" t="s">
        <v>577</v>
      </c>
      <c r="C10" s="548">
        <v>94</v>
      </c>
      <c r="D10" s="549">
        <v>94</v>
      </c>
      <c r="E10" s="549">
        <f>C10-D10</f>
        <v>0</v>
      </c>
      <c r="F10" s="549">
        <v>0</v>
      </c>
      <c r="G10" s="549">
        <v>167</v>
      </c>
      <c r="H10" s="549">
        <v>4</v>
      </c>
      <c r="I10" s="1913" t="s">
        <v>6</v>
      </c>
      <c r="J10" s="1914"/>
      <c r="K10" s="29"/>
      <c r="L10" s="27"/>
      <c r="M10" s="27"/>
      <c r="N10" s="27"/>
    </row>
    <row r="11" spans="2:14" ht="22.5" customHeight="1" thickTop="1">
      <c r="B11" s="568" t="s">
        <v>487</v>
      </c>
      <c r="C11" s="550">
        <v>15018</v>
      </c>
      <c r="D11" s="551">
        <v>14212</v>
      </c>
      <c r="E11" s="551">
        <f>C11-D11</f>
        <v>806</v>
      </c>
      <c r="F11" s="551">
        <f>SUM(F9:F10)</f>
        <v>715</v>
      </c>
      <c r="G11" s="551">
        <f>SUM(G9:G10)</f>
        <v>17518</v>
      </c>
      <c r="H11" s="551"/>
      <c r="I11" s="1927"/>
      <c r="J11" s="1928"/>
      <c r="K11" s="29"/>
      <c r="L11" s="27"/>
      <c r="M11" s="27"/>
      <c r="N11" s="27"/>
    </row>
    <row r="12" spans="9:14" ht="21" customHeight="1">
      <c r="I12" s="27"/>
      <c r="J12" s="27"/>
      <c r="K12" s="27"/>
      <c r="L12" s="27"/>
      <c r="M12" s="27"/>
      <c r="N12" s="27"/>
    </row>
    <row r="13" spans="2:14" ht="18.75">
      <c r="B13" s="7" t="s">
        <v>520</v>
      </c>
      <c r="J13" s="27"/>
      <c r="K13" s="27"/>
      <c r="L13" s="27"/>
      <c r="M13" s="36" t="s">
        <v>521</v>
      </c>
      <c r="N13" s="27"/>
    </row>
    <row r="14" spans="2:14" ht="7.5" customHeight="1">
      <c r="B14" s="8"/>
      <c r="I14" s="27"/>
      <c r="J14" s="27"/>
      <c r="K14" s="27"/>
      <c r="L14" s="27"/>
      <c r="M14" s="27"/>
      <c r="N14" s="27"/>
    </row>
    <row r="15" spans="2:14" s="10" customFormat="1" ht="29.25" customHeight="1" thickBot="1">
      <c r="B15" s="9"/>
      <c r="C15" s="28" t="s">
        <v>488</v>
      </c>
      <c r="D15" s="25" t="s">
        <v>489</v>
      </c>
      <c r="E15" s="20" t="s">
        <v>522</v>
      </c>
      <c r="F15" s="25" t="s">
        <v>490</v>
      </c>
      <c r="G15" s="25" t="s">
        <v>491</v>
      </c>
      <c r="H15" s="25" t="s">
        <v>484</v>
      </c>
      <c r="I15" s="1582" t="s">
        <v>523</v>
      </c>
      <c r="J15" s="1583"/>
      <c r="K15" s="21" t="s">
        <v>524</v>
      </c>
      <c r="L15" s="21" t="s">
        <v>525</v>
      </c>
      <c r="M15" s="37" t="s">
        <v>485</v>
      </c>
      <c r="N15" s="27"/>
    </row>
    <row r="16" spans="2:14" ht="22.5" customHeight="1" thickTop="1">
      <c r="B16" s="569" t="s">
        <v>555</v>
      </c>
      <c r="C16" s="570">
        <v>199</v>
      </c>
      <c r="D16" s="571">
        <v>160</v>
      </c>
      <c r="E16" s="572" t="s">
        <v>572</v>
      </c>
      <c r="F16" s="573">
        <f>C16-D16</f>
        <v>39</v>
      </c>
      <c r="G16" s="573">
        <v>465.872</v>
      </c>
      <c r="H16" s="573">
        <v>1.3</v>
      </c>
      <c r="I16" s="1911">
        <v>124.6</v>
      </c>
      <c r="J16" s="1911"/>
      <c r="K16" s="574"/>
      <c r="L16" s="574"/>
      <c r="M16" s="575" t="s">
        <v>492</v>
      </c>
      <c r="N16" s="27"/>
    </row>
    <row r="17" spans="2:14" ht="22.5" customHeight="1">
      <c r="B17" s="576" t="s">
        <v>7</v>
      </c>
      <c r="C17" s="577">
        <v>13</v>
      </c>
      <c r="D17" s="571">
        <v>13</v>
      </c>
      <c r="E17" s="578" t="s">
        <v>573</v>
      </c>
      <c r="F17" s="579">
        <v>0</v>
      </c>
      <c r="G17" s="578">
        <v>255</v>
      </c>
      <c r="H17" s="578">
        <v>13</v>
      </c>
      <c r="I17" s="1912">
        <v>100</v>
      </c>
      <c r="J17" s="1912"/>
      <c r="K17" s="580"/>
      <c r="L17" s="580"/>
      <c r="M17" s="581" t="s">
        <v>492</v>
      </c>
      <c r="N17" s="27"/>
    </row>
    <row r="18" spans="2:14" ht="11.25" customHeight="1">
      <c r="B18" s="1904" t="s">
        <v>716</v>
      </c>
      <c r="C18" s="582" t="s">
        <v>493</v>
      </c>
      <c r="D18" s="583" t="s">
        <v>494</v>
      </c>
      <c r="E18" s="584"/>
      <c r="F18" s="585" t="s">
        <v>495</v>
      </c>
      <c r="G18" s="586"/>
      <c r="H18" s="586"/>
      <c r="I18" s="587"/>
      <c r="J18" s="588"/>
      <c r="K18" s="589"/>
      <c r="L18" s="590"/>
      <c r="M18" s="1901"/>
      <c r="N18" s="27"/>
    </row>
    <row r="19" spans="2:14" ht="11.25" customHeight="1">
      <c r="B19" s="1907"/>
      <c r="C19" s="591">
        <v>370</v>
      </c>
      <c r="D19" s="592">
        <v>370</v>
      </c>
      <c r="E19" s="593">
        <f>C19-D19</f>
        <v>0</v>
      </c>
      <c r="F19" s="594">
        <v>0</v>
      </c>
      <c r="G19" s="595">
        <v>2414</v>
      </c>
      <c r="H19" s="573">
        <v>161</v>
      </c>
      <c r="I19" s="1908"/>
      <c r="J19" s="1908"/>
      <c r="K19" s="574"/>
      <c r="L19" s="574"/>
      <c r="M19" s="1902"/>
      <c r="N19" s="27"/>
    </row>
    <row r="20" spans="2:14" ht="11.25" customHeight="1">
      <c r="B20" s="1904" t="s">
        <v>8</v>
      </c>
      <c r="C20" s="582" t="s">
        <v>493</v>
      </c>
      <c r="D20" s="583" t="s">
        <v>494</v>
      </c>
      <c r="E20" s="584"/>
      <c r="F20" s="585" t="s">
        <v>495</v>
      </c>
      <c r="G20" s="586"/>
      <c r="H20" s="586"/>
      <c r="I20" s="587"/>
      <c r="J20" s="588"/>
      <c r="K20" s="589"/>
      <c r="L20" s="590"/>
      <c r="M20" s="1901"/>
      <c r="N20" s="27"/>
    </row>
    <row r="21" spans="2:14" ht="11.25" customHeight="1">
      <c r="B21" s="1876"/>
      <c r="C21" s="591">
        <v>546</v>
      </c>
      <c r="D21" s="592">
        <v>545</v>
      </c>
      <c r="E21" s="593">
        <f>C21-D21</f>
        <v>1</v>
      </c>
      <c r="F21" s="594">
        <v>1</v>
      </c>
      <c r="G21" s="595">
        <v>2963</v>
      </c>
      <c r="H21" s="573">
        <v>188</v>
      </c>
      <c r="I21" s="1908"/>
      <c r="J21" s="1908"/>
      <c r="K21" s="574"/>
      <c r="L21" s="574"/>
      <c r="M21" s="1902"/>
      <c r="N21" s="27"/>
    </row>
    <row r="22" spans="2:14" ht="11.25" customHeight="1">
      <c r="B22" s="1904" t="s">
        <v>9</v>
      </c>
      <c r="C22" s="582" t="s">
        <v>493</v>
      </c>
      <c r="D22" s="583" t="s">
        <v>494</v>
      </c>
      <c r="E22" s="584"/>
      <c r="F22" s="585" t="s">
        <v>495</v>
      </c>
      <c r="G22" s="586"/>
      <c r="H22" s="586"/>
      <c r="I22" s="587"/>
      <c r="J22" s="588"/>
      <c r="K22" s="589"/>
      <c r="L22" s="590"/>
      <c r="M22" s="1901"/>
      <c r="N22" s="27"/>
    </row>
    <row r="23" spans="2:14" ht="11.25" customHeight="1">
      <c r="B23" s="1907"/>
      <c r="C23" s="591">
        <v>248</v>
      </c>
      <c r="D23" s="592">
        <v>248</v>
      </c>
      <c r="E23" s="593">
        <f>C23-D23</f>
        <v>0</v>
      </c>
      <c r="F23" s="594">
        <v>0</v>
      </c>
      <c r="G23" s="573">
        <v>1674</v>
      </c>
      <c r="H23" s="573">
        <v>80</v>
      </c>
      <c r="I23" s="1908"/>
      <c r="J23" s="1908"/>
      <c r="K23" s="574"/>
      <c r="L23" s="574"/>
      <c r="M23" s="1902"/>
      <c r="N23" s="27"/>
    </row>
    <row r="24" spans="2:14" ht="11.25" customHeight="1">
      <c r="B24" s="1904" t="s">
        <v>10</v>
      </c>
      <c r="C24" s="582" t="s">
        <v>493</v>
      </c>
      <c r="D24" s="583" t="s">
        <v>494</v>
      </c>
      <c r="E24" s="584"/>
      <c r="F24" s="585" t="s">
        <v>495</v>
      </c>
      <c r="G24" s="586"/>
      <c r="H24" s="586"/>
      <c r="I24" s="587"/>
      <c r="J24" s="588"/>
      <c r="K24" s="589"/>
      <c r="L24" s="590"/>
      <c r="M24" s="1901" t="s">
        <v>11</v>
      </c>
      <c r="N24" s="27"/>
    </row>
    <row r="25" spans="2:14" ht="11.25" customHeight="1">
      <c r="B25" s="1907"/>
      <c r="C25" s="591">
        <v>3917</v>
      </c>
      <c r="D25" s="592">
        <v>3886</v>
      </c>
      <c r="E25" s="593">
        <f>C25-D25</f>
        <v>31</v>
      </c>
      <c r="F25" s="594">
        <v>31</v>
      </c>
      <c r="G25" s="595"/>
      <c r="H25" s="573">
        <v>285</v>
      </c>
      <c r="I25" s="1908"/>
      <c r="J25" s="1908"/>
      <c r="K25" s="574"/>
      <c r="L25" s="574"/>
      <c r="M25" s="1902"/>
      <c r="N25" s="27"/>
    </row>
    <row r="26" spans="2:14" ht="11.25" customHeight="1">
      <c r="B26" s="1904" t="s">
        <v>672</v>
      </c>
      <c r="C26" s="582" t="s">
        <v>493</v>
      </c>
      <c r="D26" s="583" t="s">
        <v>494</v>
      </c>
      <c r="E26" s="584"/>
      <c r="F26" s="585" t="s">
        <v>495</v>
      </c>
      <c r="G26" s="586"/>
      <c r="H26" s="586"/>
      <c r="I26" s="587"/>
      <c r="J26" s="588"/>
      <c r="K26" s="589"/>
      <c r="L26" s="590"/>
      <c r="M26" s="1901"/>
      <c r="N26" s="27"/>
    </row>
    <row r="27" spans="2:14" ht="11.25" customHeight="1">
      <c r="B27" s="1907"/>
      <c r="C27" s="591">
        <v>5067</v>
      </c>
      <c r="D27" s="592">
        <v>5067</v>
      </c>
      <c r="E27" s="593">
        <f>C27-D27</f>
        <v>0</v>
      </c>
      <c r="F27" s="594">
        <v>0</v>
      </c>
      <c r="G27" s="595"/>
      <c r="H27" s="573">
        <v>375</v>
      </c>
      <c r="I27" s="1908"/>
      <c r="J27" s="1908"/>
      <c r="K27" s="574"/>
      <c r="L27" s="574"/>
      <c r="M27" s="1902"/>
      <c r="N27" s="27"/>
    </row>
    <row r="28" spans="2:14" ht="11.25" customHeight="1">
      <c r="B28" s="1904" t="s">
        <v>12</v>
      </c>
      <c r="C28" s="582" t="s">
        <v>493</v>
      </c>
      <c r="D28" s="583" t="s">
        <v>494</v>
      </c>
      <c r="E28" s="584"/>
      <c r="F28" s="585" t="s">
        <v>495</v>
      </c>
      <c r="G28" s="586"/>
      <c r="H28" s="586"/>
      <c r="I28" s="587"/>
      <c r="J28" s="588"/>
      <c r="K28" s="589"/>
      <c r="L28" s="590"/>
      <c r="M28" s="1901" t="s">
        <v>13</v>
      </c>
      <c r="N28" s="27"/>
    </row>
    <row r="29" spans="2:14" ht="11.25" customHeight="1">
      <c r="B29" s="1909"/>
      <c r="C29" s="591">
        <v>2581</v>
      </c>
      <c r="D29" s="592">
        <v>2498</v>
      </c>
      <c r="E29" s="593">
        <f>C29-D29</f>
        <v>83</v>
      </c>
      <c r="F29" s="594">
        <v>72</v>
      </c>
      <c r="G29" s="595"/>
      <c r="H29" s="573">
        <v>375</v>
      </c>
      <c r="I29" s="1908"/>
      <c r="J29" s="1908"/>
      <c r="K29" s="574"/>
      <c r="L29" s="574"/>
      <c r="M29" s="1902"/>
      <c r="N29" s="27"/>
    </row>
    <row r="30" spans="2:14" ht="11.25" customHeight="1">
      <c r="B30" s="1904" t="s">
        <v>14</v>
      </c>
      <c r="C30" s="582" t="s">
        <v>493</v>
      </c>
      <c r="D30" s="583" t="s">
        <v>494</v>
      </c>
      <c r="E30" s="584"/>
      <c r="F30" s="585" t="s">
        <v>495</v>
      </c>
      <c r="G30" s="586"/>
      <c r="H30" s="586"/>
      <c r="I30" s="587"/>
      <c r="J30" s="588"/>
      <c r="K30" s="589"/>
      <c r="L30" s="590"/>
      <c r="M30" s="1901"/>
      <c r="N30" s="27"/>
    </row>
    <row r="31" spans="2:14" ht="11.25" customHeight="1">
      <c r="B31" s="1905"/>
      <c r="C31" s="596">
        <v>9</v>
      </c>
      <c r="D31" s="597">
        <v>9</v>
      </c>
      <c r="E31" s="598">
        <f>C31-D31</f>
        <v>0</v>
      </c>
      <c r="F31" s="599">
        <v>0</v>
      </c>
      <c r="G31" s="600"/>
      <c r="H31" s="601">
        <v>3</v>
      </c>
      <c r="I31" s="1910"/>
      <c r="J31" s="1910"/>
      <c r="K31" s="602"/>
      <c r="L31" s="602"/>
      <c r="M31" s="1903"/>
      <c r="N31" s="27"/>
    </row>
    <row r="32" spans="2:14" ht="13.5" customHeight="1">
      <c r="B32" s="47" t="s">
        <v>496</v>
      </c>
      <c r="C32" s="46"/>
      <c r="D32" s="46"/>
      <c r="E32" s="46"/>
      <c r="F32" s="46"/>
      <c r="G32" s="46"/>
      <c r="H32" s="46"/>
      <c r="I32" s="45"/>
      <c r="J32" s="45"/>
      <c r="K32" s="48"/>
      <c r="L32" s="27"/>
      <c r="M32" s="27"/>
      <c r="N32" s="27"/>
    </row>
    <row r="33" spans="2:14" ht="13.5" customHeight="1">
      <c r="B33" s="47" t="s">
        <v>497</v>
      </c>
      <c r="C33" s="46"/>
      <c r="D33" s="46"/>
      <c r="E33" s="46"/>
      <c r="F33" s="46"/>
      <c r="G33" s="46"/>
      <c r="H33" s="46"/>
      <c r="I33" s="45"/>
      <c r="J33" s="45"/>
      <c r="K33" s="48"/>
      <c r="L33" s="27"/>
      <c r="M33" s="27"/>
      <c r="N33" s="27"/>
    </row>
    <row r="34" spans="2:14" ht="13.5" customHeight="1">
      <c r="B34" s="47" t="s">
        <v>498</v>
      </c>
      <c r="C34" s="46"/>
      <c r="D34" s="46"/>
      <c r="E34" s="46"/>
      <c r="F34" s="46"/>
      <c r="G34" s="46"/>
      <c r="H34" s="46"/>
      <c r="I34" s="45"/>
      <c r="J34" s="45"/>
      <c r="K34" s="48"/>
      <c r="L34" s="27"/>
      <c r="M34" s="27"/>
      <c r="N34" s="27"/>
    </row>
    <row r="35" spans="2:14" ht="21" customHeight="1">
      <c r="B35" s="6"/>
      <c r="C35" s="6"/>
      <c r="D35" s="6"/>
      <c r="E35" s="6"/>
      <c r="F35" s="6"/>
      <c r="G35" s="6"/>
      <c r="H35" s="6"/>
      <c r="I35" s="27"/>
      <c r="J35" s="27"/>
      <c r="K35" s="27"/>
      <c r="L35" s="27"/>
      <c r="M35" s="27"/>
      <c r="N35" s="27"/>
    </row>
    <row r="36" spans="2:14" ht="18.75">
      <c r="B36" s="7" t="s">
        <v>499</v>
      </c>
      <c r="J36" s="27"/>
      <c r="K36" s="27"/>
      <c r="L36" s="27"/>
      <c r="M36" s="36" t="s">
        <v>521</v>
      </c>
      <c r="N36" s="27"/>
    </row>
    <row r="37" spans="2:14" ht="7.5" customHeight="1">
      <c r="B37" s="8"/>
      <c r="I37" s="27"/>
      <c r="J37" s="27"/>
      <c r="K37" s="27"/>
      <c r="L37" s="27"/>
      <c r="M37" s="27"/>
      <c r="N37" s="27"/>
    </row>
    <row r="38" spans="2:18" s="10" customFormat="1" ht="30" customHeight="1" thickBot="1">
      <c r="B38" s="9"/>
      <c r="C38" s="28" t="s">
        <v>500</v>
      </c>
      <c r="D38" s="25" t="s">
        <v>501</v>
      </c>
      <c r="E38" s="20" t="s">
        <v>522</v>
      </c>
      <c r="F38" s="25" t="s">
        <v>517</v>
      </c>
      <c r="G38" s="25" t="s">
        <v>518</v>
      </c>
      <c r="H38" s="25" t="s">
        <v>526</v>
      </c>
      <c r="I38" s="1582" t="s">
        <v>523</v>
      </c>
      <c r="J38" s="1583"/>
      <c r="K38" s="21" t="s">
        <v>524</v>
      </c>
      <c r="L38" s="21" t="s">
        <v>525</v>
      </c>
      <c r="M38" s="37" t="s">
        <v>485</v>
      </c>
      <c r="N38" s="27"/>
      <c r="P38" s="603" t="s">
        <v>15</v>
      </c>
      <c r="Q38" s="604" t="s">
        <v>16</v>
      </c>
      <c r="R38" s="603" t="s">
        <v>17</v>
      </c>
    </row>
    <row r="39" spans="2:18" ht="22.5" customHeight="1" thickTop="1">
      <c r="B39" s="576" t="s">
        <v>18</v>
      </c>
      <c r="C39" s="31">
        <v>2.3</v>
      </c>
      <c r="D39" s="32">
        <v>0.1</v>
      </c>
      <c r="E39" s="32">
        <v>2.2</v>
      </c>
      <c r="F39" s="147">
        <v>2.2</v>
      </c>
      <c r="G39" s="173">
        <v>0</v>
      </c>
      <c r="H39" s="605" t="s">
        <v>556</v>
      </c>
      <c r="I39" s="1926"/>
      <c r="J39" s="1926"/>
      <c r="K39" s="147"/>
      <c r="L39" s="147"/>
      <c r="M39" s="606"/>
      <c r="N39" s="27"/>
      <c r="O39" s="607" t="s">
        <v>19</v>
      </c>
      <c r="P39" s="1">
        <v>0</v>
      </c>
      <c r="Q39" s="1">
        <v>0</v>
      </c>
      <c r="R39" s="608">
        <v>0</v>
      </c>
    </row>
    <row r="40" spans="2:18" ht="22.5" customHeight="1">
      <c r="B40" s="576" t="s">
        <v>739</v>
      </c>
      <c r="C40" s="106">
        <v>195.1</v>
      </c>
      <c r="D40" s="40">
        <v>182.2</v>
      </c>
      <c r="E40" s="40">
        <v>12.9</v>
      </c>
      <c r="F40" s="41">
        <v>12.9</v>
      </c>
      <c r="G40" s="40">
        <v>140.5</v>
      </c>
      <c r="H40" s="609">
        <v>36.3</v>
      </c>
      <c r="I40" s="1906"/>
      <c r="J40" s="1906"/>
      <c r="K40" s="41"/>
      <c r="L40" s="41"/>
      <c r="M40" s="610"/>
      <c r="N40" s="27"/>
      <c r="O40" s="607" t="s">
        <v>20</v>
      </c>
      <c r="P40" s="1">
        <v>158003</v>
      </c>
      <c r="Q40" s="1">
        <v>57343</v>
      </c>
      <c r="R40" s="608">
        <f aca="true" t="shared" si="0" ref="R40:R46">ROUND(Q40/P40,3)</f>
        <v>0.363</v>
      </c>
    </row>
    <row r="41" spans="2:18" ht="22.5" customHeight="1">
      <c r="B41" s="576" t="s">
        <v>588</v>
      </c>
      <c r="C41" s="106">
        <v>174.3</v>
      </c>
      <c r="D41" s="40">
        <v>168.5</v>
      </c>
      <c r="E41" s="40">
        <v>4.8</v>
      </c>
      <c r="F41" s="40">
        <v>4.8</v>
      </c>
      <c r="G41" s="40">
        <v>40.2</v>
      </c>
      <c r="H41" s="609">
        <v>29.2</v>
      </c>
      <c r="I41" s="1906"/>
      <c r="J41" s="1906"/>
      <c r="K41" s="41"/>
      <c r="L41" s="41"/>
      <c r="M41" s="610"/>
      <c r="N41" s="27"/>
      <c r="O41" s="607" t="s">
        <v>21</v>
      </c>
      <c r="P41" s="1">
        <v>93000</v>
      </c>
      <c r="Q41" s="1">
        <v>27186</v>
      </c>
      <c r="R41" s="608">
        <f t="shared" si="0"/>
        <v>0.292</v>
      </c>
    </row>
    <row r="42" spans="2:18" ht="22.5" customHeight="1">
      <c r="B42" s="576" t="s">
        <v>740</v>
      </c>
      <c r="C42" s="106">
        <v>250.5</v>
      </c>
      <c r="D42" s="40">
        <v>191.9</v>
      </c>
      <c r="E42" s="40">
        <v>58.6</v>
      </c>
      <c r="F42" s="40">
        <v>58.6</v>
      </c>
      <c r="G42" s="40">
        <v>612.3</v>
      </c>
      <c r="H42" s="609">
        <v>83.2</v>
      </c>
      <c r="I42" s="1906"/>
      <c r="J42" s="1906"/>
      <c r="K42" s="41"/>
      <c r="L42" s="41"/>
      <c r="M42" s="610"/>
      <c r="N42" s="27"/>
      <c r="O42" s="607" t="s">
        <v>22</v>
      </c>
      <c r="P42" s="1">
        <v>139430</v>
      </c>
      <c r="Q42" s="1">
        <v>116012</v>
      </c>
      <c r="R42" s="608">
        <f t="shared" si="0"/>
        <v>0.832</v>
      </c>
    </row>
    <row r="43" spans="2:18" ht="22.5" customHeight="1">
      <c r="B43" s="576" t="s">
        <v>23</v>
      </c>
      <c r="C43" s="106">
        <v>725.1</v>
      </c>
      <c r="D43" s="40">
        <v>675.3</v>
      </c>
      <c r="E43" s="40">
        <v>67.5</v>
      </c>
      <c r="F43" s="41">
        <v>50.2</v>
      </c>
      <c r="G43" s="40">
        <v>821.4</v>
      </c>
      <c r="H43" s="578" t="s">
        <v>24</v>
      </c>
      <c r="I43" s="1906"/>
      <c r="J43" s="1906"/>
      <c r="K43" s="41"/>
      <c r="L43" s="41"/>
      <c r="M43" s="610" t="s">
        <v>25</v>
      </c>
      <c r="N43" s="27"/>
      <c r="O43" s="607" t="s">
        <v>26</v>
      </c>
      <c r="P43" s="1">
        <v>85310</v>
      </c>
      <c r="Q43" s="1">
        <v>33326</v>
      </c>
      <c r="R43" s="608">
        <f t="shared" si="0"/>
        <v>0.391</v>
      </c>
    </row>
    <row r="44" spans="2:18" ht="22.5" customHeight="1">
      <c r="B44" s="576" t="s">
        <v>589</v>
      </c>
      <c r="C44" s="106">
        <v>1000.6</v>
      </c>
      <c r="D44" s="40">
        <v>981.3</v>
      </c>
      <c r="E44" s="40">
        <v>20.3</v>
      </c>
      <c r="F44" s="41">
        <v>20.3</v>
      </c>
      <c r="G44" s="40">
        <v>865</v>
      </c>
      <c r="H44" s="609">
        <v>22</v>
      </c>
      <c r="I44" s="1906"/>
      <c r="J44" s="1906"/>
      <c r="K44" s="41"/>
      <c r="L44" s="41"/>
      <c r="M44" s="610"/>
      <c r="N44" s="27"/>
      <c r="O44" s="607" t="s">
        <v>27</v>
      </c>
      <c r="P44" s="1">
        <v>589289</v>
      </c>
      <c r="Q44" s="1">
        <v>129582</v>
      </c>
      <c r="R44" s="608">
        <f t="shared" si="0"/>
        <v>0.22</v>
      </c>
    </row>
    <row r="45" spans="2:18" ht="22.5" customHeight="1">
      <c r="B45" s="576" t="s">
        <v>535</v>
      </c>
      <c r="C45" s="106">
        <v>72.6</v>
      </c>
      <c r="D45" s="40">
        <v>70.6</v>
      </c>
      <c r="E45" s="40">
        <v>2</v>
      </c>
      <c r="F45" s="41">
        <v>2</v>
      </c>
      <c r="G45" s="40">
        <v>0</v>
      </c>
      <c r="H45" s="609">
        <v>4.4</v>
      </c>
      <c r="I45" s="1906"/>
      <c r="J45" s="1906"/>
      <c r="K45" s="41"/>
      <c r="L45" s="41"/>
      <c r="M45" s="610"/>
      <c r="N45" s="27"/>
      <c r="O45" s="607" t="s">
        <v>28</v>
      </c>
      <c r="P45" s="1">
        <v>7044</v>
      </c>
      <c r="Q45" s="1">
        <v>307</v>
      </c>
      <c r="R45" s="608">
        <f t="shared" si="0"/>
        <v>0.044</v>
      </c>
    </row>
    <row r="46" spans="2:18" ht="22.5" customHeight="1">
      <c r="B46" s="576" t="s">
        <v>29</v>
      </c>
      <c r="C46" s="106">
        <v>41.2</v>
      </c>
      <c r="D46" s="40">
        <v>38.8</v>
      </c>
      <c r="E46" s="40">
        <v>2.4</v>
      </c>
      <c r="F46" s="41">
        <v>2.4</v>
      </c>
      <c r="G46" s="40">
        <v>0</v>
      </c>
      <c r="H46" s="609">
        <v>11.4</v>
      </c>
      <c r="I46" s="1906"/>
      <c r="J46" s="1906"/>
      <c r="K46" s="41"/>
      <c r="L46" s="41"/>
      <c r="M46" s="610"/>
      <c r="N46" s="27"/>
      <c r="O46" s="607" t="s">
        <v>30</v>
      </c>
      <c r="P46" s="1">
        <v>12000</v>
      </c>
      <c r="Q46" s="1">
        <v>1372</v>
      </c>
      <c r="R46" s="608">
        <f t="shared" si="0"/>
        <v>0.114</v>
      </c>
    </row>
    <row r="47" spans="2:18" ht="65.25" customHeight="1">
      <c r="B47" s="576" t="s">
        <v>569</v>
      </c>
      <c r="C47" s="106">
        <v>182</v>
      </c>
      <c r="D47" s="40">
        <v>161.3</v>
      </c>
      <c r="E47" s="40">
        <v>20.7</v>
      </c>
      <c r="F47" s="41">
        <v>20.7</v>
      </c>
      <c r="G47" s="40">
        <v>0</v>
      </c>
      <c r="H47" s="578" t="s">
        <v>544</v>
      </c>
      <c r="I47" s="1906"/>
      <c r="J47" s="1906"/>
      <c r="K47" s="41"/>
      <c r="L47" s="41"/>
      <c r="M47" s="611" t="s">
        <v>31</v>
      </c>
      <c r="N47" s="27"/>
      <c r="O47" s="612" t="s">
        <v>31</v>
      </c>
      <c r="R47" s="608"/>
    </row>
    <row r="48" spans="2:18" ht="22.5" customHeight="1">
      <c r="B48" s="613" t="s">
        <v>539</v>
      </c>
      <c r="C48" s="106">
        <v>4539.4</v>
      </c>
      <c r="D48" s="40">
        <v>3241.9</v>
      </c>
      <c r="E48" s="40">
        <v>1296.5</v>
      </c>
      <c r="F48" s="41">
        <v>1296.5</v>
      </c>
      <c r="G48" s="40">
        <v>0</v>
      </c>
      <c r="H48" s="609">
        <v>6</v>
      </c>
      <c r="I48" s="1906"/>
      <c r="J48" s="1906"/>
      <c r="K48" s="41"/>
      <c r="L48" s="41"/>
      <c r="M48" s="610"/>
      <c r="N48" s="27"/>
      <c r="O48" s="607" t="s">
        <v>32</v>
      </c>
      <c r="P48" s="1">
        <v>155818</v>
      </c>
      <c r="Q48" s="1">
        <v>9420</v>
      </c>
      <c r="R48" s="608">
        <f>ROUND(Q48/P48,3)</f>
        <v>0.06</v>
      </c>
    </row>
    <row r="49" spans="2:18" ht="22.5" customHeight="1">
      <c r="B49" s="614" t="s">
        <v>545</v>
      </c>
      <c r="C49" s="550">
        <v>12</v>
      </c>
      <c r="D49" s="551">
        <v>9.6</v>
      </c>
      <c r="E49" s="551">
        <v>2.4</v>
      </c>
      <c r="F49" s="615">
        <v>2.4</v>
      </c>
      <c r="G49" s="551">
        <v>0</v>
      </c>
      <c r="H49" s="616">
        <v>4.8</v>
      </c>
      <c r="I49" s="1925"/>
      <c r="J49" s="1925"/>
      <c r="K49" s="615"/>
      <c r="L49" s="615"/>
      <c r="M49" s="617"/>
      <c r="N49" s="27"/>
      <c r="O49" s="607" t="s">
        <v>33</v>
      </c>
      <c r="P49" s="1">
        <v>9366</v>
      </c>
      <c r="Q49" s="1">
        <v>454</v>
      </c>
      <c r="R49" s="608">
        <f>ROUND(Q49/P49,3)</f>
        <v>0.048</v>
      </c>
    </row>
    <row r="50" spans="2:14" ht="21" customHeight="1">
      <c r="B50" s="6"/>
      <c r="C50" s="6"/>
      <c r="D50" s="6"/>
      <c r="E50" s="6"/>
      <c r="F50" s="6"/>
      <c r="G50" s="6"/>
      <c r="H50" s="6"/>
      <c r="I50" s="27"/>
      <c r="J50" s="27"/>
      <c r="K50" s="27"/>
      <c r="L50" s="27"/>
      <c r="M50" s="27"/>
      <c r="N50" s="27"/>
    </row>
    <row r="51" spans="2:14" ht="18.75">
      <c r="B51" s="7" t="s">
        <v>502</v>
      </c>
      <c r="J51" s="27"/>
      <c r="K51" s="36" t="s">
        <v>519</v>
      </c>
      <c r="L51" s="27"/>
      <c r="M51" s="27"/>
      <c r="N51" s="27"/>
    </row>
    <row r="52" spans="2:14" ht="7.5" customHeight="1">
      <c r="B52" s="8"/>
      <c r="J52" s="27"/>
      <c r="K52" s="27"/>
      <c r="L52" s="27"/>
      <c r="M52" s="27"/>
      <c r="N52" s="27"/>
    </row>
    <row r="53" spans="2:14" s="10" customFormat="1" ht="43.5" customHeight="1" thickBot="1">
      <c r="B53" s="9"/>
      <c r="C53" s="28" t="s">
        <v>503</v>
      </c>
      <c r="D53" s="25" t="s">
        <v>504</v>
      </c>
      <c r="E53" s="25" t="s">
        <v>505</v>
      </c>
      <c r="F53" s="25" t="s">
        <v>506</v>
      </c>
      <c r="G53" s="25" t="s">
        <v>507</v>
      </c>
      <c r="H53" s="24" t="s">
        <v>508</v>
      </c>
      <c r="I53" s="1569" t="s">
        <v>509</v>
      </c>
      <c r="J53" s="1573"/>
      <c r="K53" s="49" t="s">
        <v>485</v>
      </c>
      <c r="L53" s="29"/>
      <c r="M53" s="27"/>
      <c r="N53" s="27"/>
    </row>
    <row r="54" spans="2:14" ht="22.5" customHeight="1" thickTop="1">
      <c r="B54" s="576" t="s">
        <v>34</v>
      </c>
      <c r="C54" s="406">
        <v>-30</v>
      </c>
      <c r="D54" s="407">
        <v>-13</v>
      </c>
      <c r="E54" s="407">
        <v>1</v>
      </c>
      <c r="F54" s="407">
        <v>0</v>
      </c>
      <c r="G54" s="407">
        <v>20</v>
      </c>
      <c r="H54" s="407">
        <v>0</v>
      </c>
      <c r="I54" s="1915">
        <v>38</v>
      </c>
      <c r="J54" s="1916"/>
      <c r="K54" s="50"/>
      <c r="L54" s="29"/>
      <c r="M54" s="27"/>
      <c r="N54" s="27"/>
    </row>
    <row r="55" spans="2:14" ht="22.5" customHeight="1">
      <c r="B55" s="576" t="s">
        <v>35</v>
      </c>
      <c r="C55" s="406">
        <v>0</v>
      </c>
      <c r="D55" s="407">
        <v>90</v>
      </c>
      <c r="E55" s="407">
        <v>5</v>
      </c>
      <c r="F55" s="407">
        <v>0</v>
      </c>
      <c r="G55" s="407">
        <v>0</v>
      </c>
      <c r="H55" s="407">
        <v>0</v>
      </c>
      <c r="I55" s="1917">
        <v>649</v>
      </c>
      <c r="J55" s="1918"/>
      <c r="K55" s="51"/>
      <c r="L55" s="29"/>
      <c r="M55" s="27"/>
      <c r="N55" s="27"/>
    </row>
    <row r="56" spans="2:14" ht="22.5" customHeight="1">
      <c r="B56" s="576" t="s">
        <v>36</v>
      </c>
      <c r="C56" s="406">
        <v>4</v>
      </c>
      <c r="D56" s="407">
        <v>137</v>
      </c>
      <c r="E56" s="407">
        <v>100</v>
      </c>
      <c r="F56" s="407">
        <v>32</v>
      </c>
      <c r="G56" s="407">
        <v>0</v>
      </c>
      <c r="H56" s="407">
        <v>0</v>
      </c>
      <c r="I56" s="1919">
        <v>0</v>
      </c>
      <c r="J56" s="1920"/>
      <c r="K56" s="51"/>
      <c r="L56" s="29"/>
      <c r="M56" s="27"/>
      <c r="N56" s="27"/>
    </row>
    <row r="57" spans="2:14" ht="22.5" customHeight="1">
      <c r="B57" s="576" t="s">
        <v>37</v>
      </c>
      <c r="C57" s="618">
        <v>6</v>
      </c>
      <c r="D57" s="338">
        <v>50</v>
      </c>
      <c r="E57" s="338">
        <v>27</v>
      </c>
      <c r="F57" s="338">
        <v>0</v>
      </c>
      <c r="G57" s="338">
        <v>0</v>
      </c>
      <c r="H57" s="338">
        <v>0</v>
      </c>
      <c r="I57" s="1919">
        <v>0</v>
      </c>
      <c r="J57" s="1920"/>
      <c r="K57" s="619"/>
      <c r="L57" s="29"/>
      <c r="M57" s="27"/>
      <c r="N57" s="27"/>
    </row>
    <row r="58" spans="2:14" ht="22.5" customHeight="1">
      <c r="B58" s="620" t="s">
        <v>38</v>
      </c>
      <c r="C58" s="621">
        <v>-0.2</v>
      </c>
      <c r="D58" s="403">
        <v>8</v>
      </c>
      <c r="E58" s="403">
        <v>6</v>
      </c>
      <c r="F58" s="403">
        <v>0</v>
      </c>
      <c r="G58" s="403">
        <v>0</v>
      </c>
      <c r="H58" s="403">
        <v>0</v>
      </c>
      <c r="I58" s="1921">
        <v>0</v>
      </c>
      <c r="J58" s="1922"/>
      <c r="K58" s="622"/>
      <c r="L58" s="29"/>
      <c r="M58" s="27"/>
      <c r="N58" s="27"/>
    </row>
    <row r="59" spans="2:14" ht="21" customHeight="1">
      <c r="B59" s="55" t="s">
        <v>510</v>
      </c>
      <c r="J59" s="27"/>
      <c r="K59" s="27"/>
      <c r="L59" s="27"/>
      <c r="M59" s="27"/>
      <c r="N59" s="27"/>
    </row>
    <row r="60" ht="21" customHeight="1"/>
    <row r="61" spans="2:14" ht="18.75" customHeight="1">
      <c r="B61" s="17" t="s">
        <v>511</v>
      </c>
      <c r="J61" s="27"/>
      <c r="K61" s="27"/>
      <c r="L61" s="27"/>
      <c r="M61" s="27"/>
      <c r="N61" s="27"/>
    </row>
    <row r="62" ht="7.5" customHeight="1"/>
    <row r="63" spans="2:9" ht="26.25" customHeight="1">
      <c r="B63" s="1571" t="s">
        <v>512</v>
      </c>
      <c r="C63" s="1571"/>
      <c r="D63" s="1572">
        <v>0.32</v>
      </c>
      <c r="E63" s="1572"/>
      <c r="F63" s="1571" t="s">
        <v>513</v>
      </c>
      <c r="G63" s="1571"/>
      <c r="H63" s="1572">
        <v>8.1</v>
      </c>
      <c r="I63" s="1572"/>
    </row>
    <row r="64" spans="2:9" ht="25.5" customHeight="1">
      <c r="B64" s="1571" t="s">
        <v>514</v>
      </c>
      <c r="C64" s="1571"/>
      <c r="D64" s="1572">
        <v>15.9</v>
      </c>
      <c r="E64" s="1572"/>
      <c r="F64" s="1571" t="s">
        <v>515</v>
      </c>
      <c r="G64" s="1571"/>
      <c r="H64" s="1572">
        <v>89.9</v>
      </c>
      <c r="I64" s="1572"/>
    </row>
    <row r="65" spans="2:14" ht="20.25" customHeight="1">
      <c r="B65" s="55" t="s">
        <v>516</v>
      </c>
      <c r="J65" s="27"/>
      <c r="K65" s="27"/>
      <c r="L65" s="27"/>
      <c r="M65" s="27"/>
      <c r="N65" s="27"/>
    </row>
  </sheetData>
  <mergeCells count="57">
    <mergeCell ref="I4:J4"/>
    <mergeCell ref="I49:J49"/>
    <mergeCell ref="I38:J38"/>
    <mergeCell ref="I39:J39"/>
    <mergeCell ref="I11:J11"/>
    <mergeCell ref="I8:J8"/>
    <mergeCell ref="I9:J9"/>
    <mergeCell ref="I21:J21"/>
    <mergeCell ref="I48:J48"/>
    <mergeCell ref="H63:I63"/>
    <mergeCell ref="H64:I64"/>
    <mergeCell ref="I53:J53"/>
    <mergeCell ref="I54:J54"/>
    <mergeCell ref="I55:J55"/>
    <mergeCell ref="I56:J56"/>
    <mergeCell ref="I57:J57"/>
    <mergeCell ref="I58:J58"/>
    <mergeCell ref="B63:C63"/>
    <mergeCell ref="B64:C64"/>
    <mergeCell ref="F63:G63"/>
    <mergeCell ref="F64:G64"/>
    <mergeCell ref="D63:E63"/>
    <mergeCell ref="D64:E64"/>
    <mergeCell ref="B18:B19"/>
    <mergeCell ref="C1:J1"/>
    <mergeCell ref="I31:J31"/>
    <mergeCell ref="I15:J15"/>
    <mergeCell ref="I16:J16"/>
    <mergeCell ref="I17:J17"/>
    <mergeCell ref="I19:J19"/>
    <mergeCell ref="I10:J10"/>
    <mergeCell ref="B20:B21"/>
    <mergeCell ref="I3:J3"/>
    <mergeCell ref="B22:B23"/>
    <mergeCell ref="I23:J23"/>
    <mergeCell ref="B24:B25"/>
    <mergeCell ref="I25:J25"/>
    <mergeCell ref="B26:B27"/>
    <mergeCell ref="I27:J27"/>
    <mergeCell ref="B28:B29"/>
    <mergeCell ref="I29:J29"/>
    <mergeCell ref="B30:B31"/>
    <mergeCell ref="I47:J47"/>
    <mergeCell ref="I46:J46"/>
    <mergeCell ref="I44:J44"/>
    <mergeCell ref="I45:J45"/>
    <mergeCell ref="I40:J40"/>
    <mergeCell ref="I41:J41"/>
    <mergeCell ref="I42:J42"/>
    <mergeCell ref="I43:J43"/>
    <mergeCell ref="M26:M27"/>
    <mergeCell ref="M28:M29"/>
    <mergeCell ref="M30:M31"/>
    <mergeCell ref="M18:M19"/>
    <mergeCell ref="M20:M21"/>
    <mergeCell ref="M22:M23"/>
    <mergeCell ref="M24:M25"/>
  </mergeCells>
  <printOptions/>
  <pageMargins left="0.7480314960629921" right="0" top="0.5905511811023623" bottom="0.3937007874015748" header="0.5118110236220472" footer="0.5118110236220472"/>
  <pageSetup horizontalDpi="300" verticalDpi="300" orientation="portrait" paperSize="9" scale="64" r:id="rId1"/>
  <headerFooter alignWithMargins="0">
    <oddHeader>&amp;L&amp;12（別添）</oddHeader>
  </headerFooter>
</worksheet>
</file>

<file path=xl/worksheets/sheet12.xml><?xml version="1.0" encoding="utf-8"?>
<worksheet xmlns="http://schemas.openxmlformats.org/spreadsheetml/2006/main" xmlns:r="http://schemas.openxmlformats.org/officeDocument/2006/relationships">
  <dimension ref="B1:N50"/>
  <sheetViews>
    <sheetView view="pageBreakPreview" zoomScaleSheetLayoutView="100" workbookViewId="0" topLeftCell="A1">
      <selection activeCell="I39" sqref="I39"/>
    </sheetView>
  </sheetViews>
  <sheetFormatPr defaultColWidth="9.00390625" defaultRowHeight="13.5"/>
  <cols>
    <col min="1" max="1" width="2.875" style="1" customWidth="1"/>
    <col min="2" max="2" width="17.25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94</v>
      </c>
      <c r="D3" s="5"/>
      <c r="E3" s="5"/>
      <c r="G3" s="23" t="s">
        <v>475</v>
      </c>
      <c r="H3" s="24" t="s">
        <v>476</v>
      </c>
      <c r="I3" s="1569" t="s">
        <v>477</v>
      </c>
      <c r="J3" s="1570"/>
    </row>
    <row r="4" spans="7:11" ht="26.25" customHeight="1" thickTop="1">
      <c r="G4" s="162">
        <v>1436</v>
      </c>
      <c r="H4" s="163">
        <v>95</v>
      </c>
      <c r="I4" s="2020">
        <v>1531</v>
      </c>
      <c r="J4" s="2021"/>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2304</v>
      </c>
      <c r="D9" s="32">
        <v>1952</v>
      </c>
      <c r="E9" s="32">
        <v>352</v>
      </c>
      <c r="F9" s="32">
        <v>348</v>
      </c>
      <c r="G9" s="32">
        <v>2829</v>
      </c>
      <c r="H9" s="32" t="s">
        <v>542</v>
      </c>
      <c r="I9" s="1546"/>
      <c r="J9" s="1547"/>
      <c r="K9" s="29"/>
      <c r="L9" s="27"/>
      <c r="M9" s="27"/>
      <c r="N9" s="27"/>
    </row>
    <row r="10" spans="2:14" ht="21" customHeight="1">
      <c r="B10" s="30" t="s">
        <v>95</v>
      </c>
      <c r="C10" s="31">
        <v>29</v>
      </c>
      <c r="D10" s="32">
        <v>269</v>
      </c>
      <c r="E10" s="32" t="s">
        <v>100</v>
      </c>
      <c r="F10" s="32" t="s">
        <v>100</v>
      </c>
      <c r="G10" s="32">
        <v>142</v>
      </c>
      <c r="H10" s="32" t="s">
        <v>575</v>
      </c>
      <c r="I10" s="1576"/>
      <c r="J10" s="1577"/>
      <c r="K10" s="33"/>
      <c r="L10" s="27"/>
      <c r="M10" s="27"/>
      <c r="N10" s="27"/>
    </row>
    <row r="11" spans="2:14" ht="21" customHeight="1">
      <c r="B11" s="30"/>
      <c r="C11" s="31"/>
      <c r="D11" s="32"/>
      <c r="E11" s="32"/>
      <c r="F11" s="32"/>
      <c r="G11" s="32"/>
      <c r="H11" s="32"/>
      <c r="I11" s="1576"/>
      <c r="J11" s="1577"/>
      <c r="K11" s="29"/>
      <c r="L11" s="27"/>
      <c r="M11" s="27"/>
      <c r="N11" s="27"/>
    </row>
    <row r="12" spans="2:14" ht="21" customHeight="1">
      <c r="B12" s="30"/>
      <c r="C12" s="31"/>
      <c r="D12" s="32"/>
      <c r="E12" s="32"/>
      <c r="F12" s="32"/>
      <c r="G12" s="32"/>
      <c r="H12" s="32"/>
      <c r="I12" s="1576"/>
      <c r="J12" s="1577"/>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550">
        <v>2111</v>
      </c>
      <c r="D14" s="551">
        <v>1999</v>
      </c>
      <c r="E14" s="551">
        <v>111</v>
      </c>
      <c r="F14" s="551">
        <v>108</v>
      </c>
      <c r="G14" s="551">
        <v>2971</v>
      </c>
      <c r="H14" s="551"/>
      <c r="I14" s="1711"/>
      <c r="J14" s="1898"/>
      <c r="K14" s="29"/>
      <c r="L14" s="27"/>
      <c r="M14" s="27"/>
      <c r="N14" s="27"/>
    </row>
    <row r="15" spans="7:14" ht="37.5" customHeight="1">
      <c r="G15" s="1">
        <v>2971</v>
      </c>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113" t="s">
        <v>671</v>
      </c>
      <c r="C19" s="31">
        <v>637</v>
      </c>
      <c r="D19" s="32">
        <v>604</v>
      </c>
      <c r="E19" s="32">
        <v>33</v>
      </c>
      <c r="F19" s="173">
        <v>33</v>
      </c>
      <c r="G19" s="173">
        <v>0</v>
      </c>
      <c r="H19" s="173">
        <v>104</v>
      </c>
      <c r="I19" s="1931"/>
      <c r="J19" s="1931"/>
      <c r="K19" s="147"/>
      <c r="L19" s="147"/>
      <c r="M19" s="38"/>
      <c r="N19" s="27"/>
    </row>
    <row r="20" spans="2:14" ht="21" customHeight="1">
      <c r="B20" s="113" t="s">
        <v>96</v>
      </c>
      <c r="C20" s="39">
        <v>478</v>
      </c>
      <c r="D20" s="40">
        <v>478</v>
      </c>
      <c r="E20" s="40">
        <v>0</v>
      </c>
      <c r="F20" s="264">
        <v>0</v>
      </c>
      <c r="G20" s="40">
        <v>0</v>
      </c>
      <c r="H20" s="40">
        <v>42</v>
      </c>
      <c r="I20" s="1932"/>
      <c r="J20" s="1933"/>
      <c r="K20" s="41"/>
      <c r="L20" s="41"/>
      <c r="M20" s="42"/>
      <c r="N20" s="27"/>
    </row>
    <row r="21" spans="2:14" ht="21" customHeight="1">
      <c r="B21" s="353" t="s">
        <v>673</v>
      </c>
      <c r="C21" s="763">
        <v>429</v>
      </c>
      <c r="D21" s="264">
        <v>400</v>
      </c>
      <c r="E21" s="264">
        <v>29</v>
      </c>
      <c r="F21" s="264">
        <v>27</v>
      </c>
      <c r="G21" s="264">
        <v>0</v>
      </c>
      <c r="H21" s="264">
        <v>68</v>
      </c>
      <c r="I21" s="104"/>
      <c r="J21" s="150"/>
      <c r="K21" s="554"/>
      <c r="L21" s="554"/>
      <c r="M21" s="245"/>
      <c r="N21" s="27"/>
    </row>
    <row r="22" spans="2:14" ht="21" customHeight="1">
      <c r="B22" s="353" t="s">
        <v>664</v>
      </c>
      <c r="C22" s="763">
        <v>115</v>
      </c>
      <c r="D22" s="264">
        <v>127</v>
      </c>
      <c r="E22" s="264" t="s">
        <v>101</v>
      </c>
      <c r="F22" s="264" t="s">
        <v>101</v>
      </c>
      <c r="G22" s="264">
        <v>733</v>
      </c>
      <c r="H22" s="264">
        <v>34</v>
      </c>
      <c r="I22" s="104"/>
      <c r="J22" s="150"/>
      <c r="K22" s="554"/>
      <c r="L22" s="554"/>
      <c r="M22" s="245" t="s">
        <v>97</v>
      </c>
      <c r="N22" s="27"/>
    </row>
    <row r="23" spans="2:14" ht="21" customHeight="1">
      <c r="B23" s="353" t="s">
        <v>636</v>
      </c>
      <c r="C23" s="763">
        <v>93</v>
      </c>
      <c r="D23" s="264">
        <v>100</v>
      </c>
      <c r="E23" s="264">
        <v>0</v>
      </c>
      <c r="F23" s="264">
        <v>0</v>
      </c>
      <c r="G23" s="264">
        <v>1164</v>
      </c>
      <c r="H23" s="264">
        <v>46</v>
      </c>
      <c r="I23" s="104"/>
      <c r="J23" s="150"/>
      <c r="K23" s="554"/>
      <c r="L23" s="554"/>
      <c r="M23" s="245" t="s">
        <v>97</v>
      </c>
      <c r="N23" s="27"/>
    </row>
    <row r="24" spans="2:14" ht="21" customHeight="1">
      <c r="B24" s="396" t="s">
        <v>98</v>
      </c>
      <c r="C24" s="764">
        <v>3</v>
      </c>
      <c r="D24" s="381">
        <v>3</v>
      </c>
      <c r="E24" s="381">
        <v>0</v>
      </c>
      <c r="F24" s="381">
        <v>0</v>
      </c>
      <c r="G24" s="381">
        <v>0</v>
      </c>
      <c r="H24" s="381">
        <v>0</v>
      </c>
      <c r="I24" s="765"/>
      <c r="J24" s="766"/>
      <c r="K24" s="160"/>
      <c r="L24" s="160"/>
      <c r="M24" s="161" t="s">
        <v>97</v>
      </c>
      <c r="N24" s="27"/>
    </row>
    <row r="25" spans="2:14" ht="13.5" customHeight="1">
      <c r="B25" s="47" t="s">
        <v>496</v>
      </c>
      <c r="C25" s="46"/>
      <c r="D25" s="46"/>
      <c r="E25" s="46"/>
      <c r="F25" s="46"/>
      <c r="G25" s="46"/>
      <c r="H25" s="46"/>
      <c r="I25" s="45"/>
      <c r="J25" s="45"/>
      <c r="K25" s="48"/>
      <c r="L25" s="27"/>
      <c r="M25" s="27"/>
      <c r="N25" s="27"/>
    </row>
    <row r="26" spans="2:14" ht="13.5" customHeight="1">
      <c r="B26" s="47" t="s">
        <v>497</v>
      </c>
      <c r="C26" s="46"/>
      <c r="D26" s="46"/>
      <c r="E26" s="46"/>
      <c r="F26" s="46"/>
      <c r="G26" s="46"/>
      <c r="H26" s="46"/>
      <c r="I26" s="45"/>
      <c r="J26" s="45"/>
      <c r="K26" s="48"/>
      <c r="L26" s="27"/>
      <c r="M26" s="27"/>
      <c r="N26" s="27"/>
    </row>
    <row r="27" spans="2:14" ht="13.5" customHeight="1">
      <c r="B27" s="47" t="s">
        <v>498</v>
      </c>
      <c r="C27" s="46"/>
      <c r="D27" s="46"/>
      <c r="E27" s="46"/>
      <c r="F27" s="46"/>
      <c r="G27" s="46"/>
      <c r="H27" s="46"/>
      <c r="I27" s="45"/>
      <c r="J27" s="45"/>
      <c r="K27" s="48"/>
      <c r="L27" s="27"/>
      <c r="M27" s="27"/>
      <c r="N27" s="27"/>
    </row>
    <row r="28" spans="2:14" ht="22.5" customHeight="1">
      <c r="B28" s="6"/>
      <c r="C28" s="6"/>
      <c r="D28" s="6"/>
      <c r="E28" s="6"/>
      <c r="F28" s="6"/>
      <c r="G28" s="6"/>
      <c r="H28" s="6"/>
      <c r="I28" s="27"/>
      <c r="J28" s="27"/>
      <c r="K28" s="27"/>
      <c r="L28" s="27"/>
      <c r="M28" s="27"/>
      <c r="N28" s="27"/>
    </row>
    <row r="29" spans="2:14" ht="18.75">
      <c r="B29" s="7" t="s">
        <v>499</v>
      </c>
      <c r="J29" s="27"/>
      <c r="K29" s="27"/>
      <c r="L29" s="27"/>
      <c r="M29" s="36" t="s">
        <v>521</v>
      </c>
      <c r="N29" s="27"/>
    </row>
    <row r="30" spans="2:14" ht="7.5" customHeight="1">
      <c r="B30" s="8"/>
      <c r="I30" s="27"/>
      <c r="J30" s="27"/>
      <c r="K30" s="27"/>
      <c r="L30" s="27"/>
      <c r="M30" s="27"/>
      <c r="N30" s="27"/>
    </row>
    <row r="31" spans="2:14" s="10" customFormat="1" ht="29.25" customHeight="1" thickBot="1">
      <c r="B31" s="9"/>
      <c r="C31" s="28" t="s">
        <v>500</v>
      </c>
      <c r="D31" s="25" t="s">
        <v>501</v>
      </c>
      <c r="E31" s="20" t="s">
        <v>522</v>
      </c>
      <c r="F31" s="25" t="s">
        <v>517</v>
      </c>
      <c r="G31" s="25" t="s">
        <v>518</v>
      </c>
      <c r="H31" s="25" t="s">
        <v>526</v>
      </c>
      <c r="I31" s="1582" t="s">
        <v>523</v>
      </c>
      <c r="J31" s="1583"/>
      <c r="K31" s="21" t="s">
        <v>524</v>
      </c>
      <c r="L31" s="21" t="s">
        <v>525</v>
      </c>
      <c r="M31" s="37" t="s">
        <v>485</v>
      </c>
      <c r="N31" s="27"/>
    </row>
    <row r="32" spans="2:14" ht="21" customHeight="1" thickTop="1">
      <c r="B32" s="767" t="s">
        <v>99</v>
      </c>
      <c r="C32" s="768">
        <v>687</v>
      </c>
      <c r="D32" s="264">
        <v>669</v>
      </c>
      <c r="E32" s="264">
        <v>18</v>
      </c>
      <c r="F32" s="259">
        <v>18</v>
      </c>
      <c r="G32" s="259">
        <v>1496</v>
      </c>
      <c r="H32" s="769">
        <v>0.1281</v>
      </c>
      <c r="I32" s="1935"/>
      <c r="J32" s="1935"/>
      <c r="K32" s="259"/>
      <c r="L32" s="259"/>
      <c r="M32" s="185"/>
      <c r="N32" s="27"/>
    </row>
    <row r="33" spans="2:14" ht="21" customHeight="1">
      <c r="B33" s="767" t="s">
        <v>590</v>
      </c>
      <c r="C33" s="763">
        <v>73</v>
      </c>
      <c r="D33" s="264">
        <v>71</v>
      </c>
      <c r="E33" s="264">
        <v>2</v>
      </c>
      <c r="F33" s="264">
        <v>2</v>
      </c>
      <c r="G33" s="264">
        <v>0</v>
      </c>
      <c r="H33" s="770">
        <v>0.274</v>
      </c>
      <c r="I33" s="771"/>
      <c r="J33" s="772"/>
      <c r="K33" s="264"/>
      <c r="L33" s="264"/>
      <c r="M33" s="265"/>
      <c r="N33" s="27"/>
    </row>
    <row r="34" spans="2:14" ht="21" customHeight="1">
      <c r="B34" s="767" t="s">
        <v>566</v>
      </c>
      <c r="C34" s="763">
        <v>664</v>
      </c>
      <c r="D34" s="264">
        <v>640</v>
      </c>
      <c r="E34" s="264">
        <v>24</v>
      </c>
      <c r="F34" s="264">
        <v>24</v>
      </c>
      <c r="G34" s="264">
        <v>4077</v>
      </c>
      <c r="H34" s="770">
        <v>0.0587</v>
      </c>
      <c r="I34" s="771"/>
      <c r="J34" s="772"/>
      <c r="K34" s="264"/>
      <c r="L34" s="264"/>
      <c r="M34" s="265"/>
      <c r="N34" s="27"/>
    </row>
    <row r="35" spans="2:14" ht="21" customHeight="1">
      <c r="B35" s="767" t="s">
        <v>592</v>
      </c>
      <c r="C35" s="763">
        <v>4539</v>
      </c>
      <c r="D35" s="264">
        <v>3242</v>
      </c>
      <c r="E35" s="264">
        <v>1297</v>
      </c>
      <c r="F35" s="264">
        <v>1297</v>
      </c>
      <c r="G35" s="264">
        <v>0</v>
      </c>
      <c r="H35" s="770" t="s">
        <v>610</v>
      </c>
      <c r="I35" s="771"/>
      <c r="J35" s="772"/>
      <c r="K35" s="264"/>
      <c r="L35" s="264"/>
      <c r="M35" s="265"/>
      <c r="N35" s="27"/>
    </row>
    <row r="36" spans="2:14" ht="21" customHeight="1">
      <c r="B36" s="767" t="s">
        <v>538</v>
      </c>
      <c r="C36" s="763">
        <v>182</v>
      </c>
      <c r="D36" s="264">
        <v>161</v>
      </c>
      <c r="E36" s="264">
        <v>21</v>
      </c>
      <c r="F36" s="264">
        <v>21</v>
      </c>
      <c r="G36" s="264">
        <v>0</v>
      </c>
      <c r="H36" s="770" t="s">
        <v>544</v>
      </c>
      <c r="I36" s="771"/>
      <c r="J36" s="772"/>
      <c r="K36" s="264"/>
      <c r="L36" s="264"/>
      <c r="M36" s="265"/>
      <c r="N36" s="27"/>
    </row>
    <row r="37" spans="2:14" ht="21" customHeight="1">
      <c r="B37" s="767" t="s">
        <v>567</v>
      </c>
      <c r="C37" s="763">
        <v>748</v>
      </c>
      <c r="D37" s="264">
        <v>693</v>
      </c>
      <c r="E37" s="264">
        <v>57</v>
      </c>
      <c r="F37" s="773">
        <v>57</v>
      </c>
      <c r="G37" s="264">
        <v>86</v>
      </c>
      <c r="H37" s="770">
        <v>0.0002</v>
      </c>
      <c r="I37" s="1934"/>
      <c r="J37" s="1934"/>
      <c r="K37" s="264"/>
      <c r="L37" s="264"/>
      <c r="M37" s="774">
        <v>0.1</v>
      </c>
      <c r="N37" s="27"/>
    </row>
    <row r="38" spans="2:14" ht="21" customHeight="1">
      <c r="B38" s="775" t="s">
        <v>593</v>
      </c>
      <c r="C38" s="764">
        <v>12</v>
      </c>
      <c r="D38" s="381">
        <v>10</v>
      </c>
      <c r="E38" s="381">
        <v>2</v>
      </c>
      <c r="F38" s="776">
        <v>2</v>
      </c>
      <c r="G38" s="381">
        <v>0</v>
      </c>
      <c r="H38" s="777">
        <v>0.0042</v>
      </c>
      <c r="I38" s="2315"/>
      <c r="J38" s="2314"/>
      <c r="K38" s="381"/>
      <c r="L38" s="381"/>
      <c r="M38" s="778"/>
      <c r="N38" s="27"/>
    </row>
    <row r="39" spans="2:14" ht="37.5" customHeight="1">
      <c r="B39" s="6"/>
      <c r="C39" s="6"/>
      <c r="D39" s="6"/>
      <c r="E39" s="6"/>
      <c r="F39" s="6"/>
      <c r="G39" s="6"/>
      <c r="H39" s="6"/>
      <c r="I39" s="27"/>
      <c r="J39" s="27"/>
      <c r="K39" s="27"/>
      <c r="L39" s="27"/>
      <c r="M39" s="27"/>
      <c r="N39" s="27"/>
    </row>
    <row r="40" spans="2:14" ht="18.75">
      <c r="B40" s="7" t="s">
        <v>502</v>
      </c>
      <c r="J40" s="27"/>
      <c r="K40" s="36" t="s">
        <v>519</v>
      </c>
      <c r="L40" s="27"/>
      <c r="M40" s="27"/>
      <c r="N40" s="27"/>
    </row>
    <row r="41" spans="2:14" ht="7.5" customHeight="1">
      <c r="B41" s="8"/>
      <c r="J41" s="27"/>
      <c r="K41" s="27"/>
      <c r="L41" s="27"/>
      <c r="M41" s="27"/>
      <c r="N41" s="27"/>
    </row>
    <row r="42" spans="2:14" s="10" customFormat="1" ht="48.75" customHeight="1" thickBot="1">
      <c r="B42" s="9"/>
      <c r="C42" s="28" t="s">
        <v>503</v>
      </c>
      <c r="D42" s="25" t="s">
        <v>504</v>
      </c>
      <c r="E42" s="25" t="s">
        <v>505</v>
      </c>
      <c r="F42" s="25" t="s">
        <v>506</v>
      </c>
      <c r="G42" s="25" t="s">
        <v>507</v>
      </c>
      <c r="H42" s="24" t="s">
        <v>508</v>
      </c>
      <c r="I42" s="1569" t="s">
        <v>509</v>
      </c>
      <c r="J42" s="1573"/>
      <c r="K42" s="49" t="s">
        <v>485</v>
      </c>
      <c r="L42" s="29"/>
      <c r="M42" s="27"/>
      <c r="N42" s="27"/>
    </row>
    <row r="43" spans="2:14" ht="21" customHeight="1" thickTop="1">
      <c r="B43" s="53" t="s">
        <v>649</v>
      </c>
      <c r="C43" s="15"/>
      <c r="D43" s="16"/>
      <c r="E43" s="16"/>
      <c r="F43" s="16"/>
      <c r="G43" s="16"/>
      <c r="H43" s="16"/>
      <c r="I43" s="1565"/>
      <c r="J43" s="1566"/>
      <c r="K43" s="54"/>
      <c r="L43" s="29"/>
      <c r="M43" s="27"/>
      <c r="N43" s="27"/>
    </row>
    <row r="44" spans="2:14" ht="21" customHeight="1">
      <c r="B44" s="55" t="s">
        <v>510</v>
      </c>
      <c r="J44" s="27"/>
      <c r="K44" s="27"/>
      <c r="L44" s="27"/>
      <c r="M44" s="27"/>
      <c r="N44" s="27"/>
    </row>
    <row r="45" ht="26.25" customHeight="1"/>
    <row r="46" spans="2:14" ht="18.75">
      <c r="B46" s="17" t="s">
        <v>511</v>
      </c>
      <c r="J46" s="27"/>
      <c r="K46" s="27"/>
      <c r="L46" s="27"/>
      <c r="M46" s="27"/>
      <c r="N46" s="27"/>
    </row>
    <row r="47" ht="7.5" customHeight="1"/>
    <row r="48" spans="2:9" ht="37.5" customHeight="1">
      <c r="B48" s="1571" t="s">
        <v>512</v>
      </c>
      <c r="C48" s="1571"/>
      <c r="D48" s="1572">
        <v>0.141</v>
      </c>
      <c r="E48" s="1572"/>
      <c r="F48" s="1571" t="s">
        <v>513</v>
      </c>
      <c r="G48" s="1571"/>
      <c r="H48" s="1572">
        <v>7.5</v>
      </c>
      <c r="I48" s="1572"/>
    </row>
    <row r="49" spans="2:9" ht="37.5" customHeight="1">
      <c r="B49" s="1571" t="s">
        <v>514</v>
      </c>
      <c r="C49" s="1571"/>
      <c r="D49" s="1572">
        <v>18.6</v>
      </c>
      <c r="E49" s="1572"/>
      <c r="F49" s="1571" t="s">
        <v>515</v>
      </c>
      <c r="G49" s="1571"/>
      <c r="H49" s="1572">
        <v>95.3</v>
      </c>
      <c r="I49" s="1572"/>
    </row>
    <row r="50" spans="2:14" ht="21" customHeight="1">
      <c r="B50" s="55" t="s">
        <v>516</v>
      </c>
      <c r="J50" s="27"/>
      <c r="K50" s="27"/>
      <c r="L50" s="27"/>
      <c r="M50" s="27"/>
      <c r="N50" s="27"/>
    </row>
  </sheetData>
  <mergeCells count="26">
    <mergeCell ref="I10:J10"/>
    <mergeCell ref="I11:J11"/>
    <mergeCell ref="I37:J37"/>
    <mergeCell ref="I31:J31"/>
    <mergeCell ref="I32:J32"/>
    <mergeCell ref="I14:J14"/>
    <mergeCell ref="H48:I48"/>
    <mergeCell ref="H49:I49"/>
    <mergeCell ref="I42:J42"/>
    <mergeCell ref="I43:J43"/>
    <mergeCell ref="B48:C48"/>
    <mergeCell ref="B49:C49"/>
    <mergeCell ref="F48:G48"/>
    <mergeCell ref="F49:G49"/>
    <mergeCell ref="D48:E48"/>
    <mergeCell ref="D49:E49"/>
    <mergeCell ref="C1:J1"/>
    <mergeCell ref="I18:J18"/>
    <mergeCell ref="I19:J19"/>
    <mergeCell ref="I20:J20"/>
    <mergeCell ref="I12:J12"/>
    <mergeCell ref="I13:J13"/>
    <mergeCell ref="I3:J3"/>
    <mergeCell ref="I4:J4"/>
    <mergeCell ref="I8:J8"/>
    <mergeCell ref="I9:J9"/>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13.xml><?xml version="1.0" encoding="utf-8"?>
<worksheet xmlns="http://schemas.openxmlformats.org/spreadsheetml/2006/main" xmlns:r="http://schemas.openxmlformats.org/officeDocument/2006/relationships">
  <dimension ref="B1:N56"/>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102</v>
      </c>
      <c r="D3" s="5"/>
      <c r="E3" s="5"/>
      <c r="G3" s="23" t="s">
        <v>475</v>
      </c>
      <c r="H3" s="24" t="s">
        <v>476</v>
      </c>
      <c r="I3" s="1569" t="s">
        <v>477</v>
      </c>
      <c r="J3" s="1570"/>
    </row>
    <row r="4" spans="7:11" ht="26.25" customHeight="1" thickTop="1">
      <c r="G4" s="779">
        <v>1543</v>
      </c>
      <c r="H4" s="780">
        <v>94</v>
      </c>
      <c r="I4" s="1729">
        <v>1637</v>
      </c>
      <c r="J4" s="1730"/>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111">
        <v>2485</v>
      </c>
      <c r="D9" s="112">
        <v>2394</v>
      </c>
      <c r="E9" s="112">
        <v>91</v>
      </c>
      <c r="F9" s="112">
        <v>86</v>
      </c>
      <c r="G9" s="112">
        <v>4725</v>
      </c>
      <c r="H9" s="112">
        <v>0</v>
      </c>
      <c r="I9" s="1546"/>
      <c r="J9" s="1547"/>
      <c r="K9" s="29"/>
      <c r="L9" s="27"/>
      <c r="M9" s="27"/>
      <c r="N9" s="27"/>
    </row>
    <row r="10" spans="2:14" ht="21" customHeight="1">
      <c r="B10" s="30"/>
      <c r="C10" s="31"/>
      <c r="D10" s="32"/>
      <c r="E10" s="32"/>
      <c r="F10" s="32"/>
      <c r="G10" s="32"/>
      <c r="H10" s="32"/>
      <c r="I10" s="1576"/>
      <c r="J10" s="1577"/>
      <c r="K10" s="33"/>
      <c r="L10" s="27"/>
      <c r="M10" s="27"/>
      <c r="N10" s="27"/>
    </row>
    <row r="11" spans="2:14" ht="21" customHeight="1">
      <c r="B11" s="30"/>
      <c r="C11" s="31"/>
      <c r="D11" s="32"/>
      <c r="E11" s="32"/>
      <c r="F11" s="32"/>
      <c r="G11" s="32"/>
      <c r="H11" s="32"/>
      <c r="I11" s="1576"/>
      <c r="J11" s="1577"/>
      <c r="K11" s="29"/>
      <c r="L11" s="27"/>
      <c r="M11" s="27"/>
      <c r="N11" s="27"/>
    </row>
    <row r="12" spans="2:14" ht="21" customHeight="1">
      <c r="B12" s="30"/>
      <c r="C12" s="31"/>
      <c r="D12" s="32"/>
      <c r="E12" s="32"/>
      <c r="F12" s="32"/>
      <c r="G12" s="32"/>
      <c r="H12" s="32"/>
      <c r="I12" s="1576"/>
      <c r="J12" s="1577"/>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232">
        <v>2485</v>
      </c>
      <c r="D14" s="233">
        <v>2394</v>
      </c>
      <c r="E14" s="233">
        <v>91</v>
      </c>
      <c r="F14" s="233">
        <v>86</v>
      </c>
      <c r="G14" s="233">
        <v>4725</v>
      </c>
      <c r="H14" s="233">
        <v>0</v>
      </c>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119" t="s">
        <v>664</v>
      </c>
      <c r="C19" s="781">
        <v>50</v>
      </c>
      <c r="D19" s="782">
        <v>48</v>
      </c>
      <c r="E19" s="782">
        <v>2</v>
      </c>
      <c r="F19" s="783">
        <v>2</v>
      </c>
      <c r="G19" s="783">
        <v>192</v>
      </c>
      <c r="H19" s="783">
        <v>16</v>
      </c>
      <c r="I19" s="1527" t="s">
        <v>556</v>
      </c>
      <c r="J19" s="1527"/>
      <c r="K19" s="32" t="s">
        <v>573</v>
      </c>
      <c r="L19" s="32" t="s">
        <v>573</v>
      </c>
      <c r="M19" s="38" t="s">
        <v>581</v>
      </c>
      <c r="N19" s="27"/>
    </row>
    <row r="20" spans="2:14" ht="21" customHeight="1">
      <c r="B20" s="119" t="s">
        <v>637</v>
      </c>
      <c r="C20" s="784">
        <v>24</v>
      </c>
      <c r="D20" s="785">
        <v>24</v>
      </c>
      <c r="E20" s="785">
        <v>0</v>
      </c>
      <c r="F20" s="785">
        <v>0</v>
      </c>
      <c r="G20" s="785">
        <v>122</v>
      </c>
      <c r="H20" s="785">
        <v>20</v>
      </c>
      <c r="I20" s="1574" t="s">
        <v>556</v>
      </c>
      <c r="J20" s="1945"/>
      <c r="K20" s="40" t="s">
        <v>108</v>
      </c>
      <c r="L20" s="32" t="s">
        <v>108</v>
      </c>
      <c r="M20" s="42" t="s">
        <v>581</v>
      </c>
      <c r="N20" s="27"/>
    </row>
    <row r="21" spans="2:14" ht="10.5" customHeight="1">
      <c r="B21" s="1955" t="s">
        <v>671</v>
      </c>
      <c r="C21" s="1946">
        <v>572</v>
      </c>
      <c r="D21" s="1948">
        <v>548</v>
      </c>
      <c r="E21" s="1948">
        <v>24</v>
      </c>
      <c r="F21" s="1948">
        <v>24</v>
      </c>
      <c r="G21" s="1942">
        <v>0</v>
      </c>
      <c r="H21" s="1942">
        <v>72</v>
      </c>
      <c r="I21" s="1944" t="s">
        <v>556</v>
      </c>
      <c r="J21" s="1944"/>
      <c r="K21" s="1938" t="s">
        <v>556</v>
      </c>
      <c r="L21" s="1938" t="s">
        <v>556</v>
      </c>
      <c r="M21" s="1940"/>
      <c r="N21" s="27"/>
    </row>
    <row r="22" spans="2:14" ht="10.5" customHeight="1">
      <c r="B22" s="1956"/>
      <c r="C22" s="1947"/>
      <c r="D22" s="1949"/>
      <c r="E22" s="1949"/>
      <c r="F22" s="1949"/>
      <c r="G22" s="1943"/>
      <c r="H22" s="1943"/>
      <c r="I22" s="1893"/>
      <c r="J22" s="1893"/>
      <c r="K22" s="1939"/>
      <c r="L22" s="1939"/>
      <c r="M22" s="1941"/>
      <c r="N22" s="27"/>
    </row>
    <row r="23" spans="2:14" ht="21" customHeight="1">
      <c r="B23" s="119" t="s">
        <v>96</v>
      </c>
      <c r="C23" s="787">
        <v>758</v>
      </c>
      <c r="D23" s="783">
        <v>758</v>
      </c>
      <c r="E23" s="783">
        <v>0</v>
      </c>
      <c r="F23" s="783">
        <v>0</v>
      </c>
      <c r="G23" s="782">
        <v>0</v>
      </c>
      <c r="H23" s="782">
        <v>61</v>
      </c>
      <c r="I23" s="1574" t="s">
        <v>556</v>
      </c>
      <c r="J23" s="1945"/>
      <c r="K23" s="40" t="s">
        <v>604</v>
      </c>
      <c r="L23" s="40" t="s">
        <v>604</v>
      </c>
      <c r="M23" s="245"/>
      <c r="N23" s="27"/>
    </row>
    <row r="24" spans="2:14" ht="21" customHeight="1">
      <c r="B24" s="119"/>
      <c r="C24" s="31"/>
      <c r="D24" s="32"/>
      <c r="E24" s="32"/>
      <c r="F24" s="32"/>
      <c r="G24" s="32"/>
      <c r="H24" s="32"/>
      <c r="I24" s="1891"/>
      <c r="J24" s="1891"/>
      <c r="K24" s="554"/>
      <c r="L24" s="554"/>
      <c r="M24" s="245"/>
      <c r="N24" s="27"/>
    </row>
    <row r="25" spans="2:14" ht="21" customHeight="1">
      <c r="B25" s="788"/>
      <c r="C25" s="252"/>
      <c r="D25" s="253"/>
      <c r="E25" s="253"/>
      <c r="F25" s="253"/>
      <c r="G25" s="253"/>
      <c r="H25" s="253"/>
      <c r="I25" s="1721"/>
      <c r="J25" s="1721"/>
      <c r="K25" s="214"/>
      <c r="L25" s="214"/>
      <c r="M25" s="254"/>
      <c r="N25" s="27"/>
    </row>
    <row r="26" spans="2:14" ht="13.5" customHeight="1">
      <c r="B26" s="47" t="s">
        <v>496</v>
      </c>
      <c r="C26" s="46"/>
      <c r="D26" s="46"/>
      <c r="E26" s="46"/>
      <c r="F26" s="46"/>
      <c r="G26" s="46"/>
      <c r="H26" s="46"/>
      <c r="I26" s="45"/>
      <c r="J26" s="45"/>
      <c r="K26" s="48"/>
      <c r="L26" s="27"/>
      <c r="M26" s="27"/>
      <c r="N26" s="27"/>
    </row>
    <row r="27" spans="2:14" ht="13.5" customHeight="1">
      <c r="B27" s="47" t="s">
        <v>497</v>
      </c>
      <c r="C27" s="46"/>
      <c r="D27" s="46"/>
      <c r="E27" s="46"/>
      <c r="F27" s="46"/>
      <c r="G27" s="46"/>
      <c r="H27" s="46"/>
      <c r="I27" s="45"/>
      <c r="J27" s="45"/>
      <c r="K27" s="48"/>
      <c r="L27" s="27"/>
      <c r="M27" s="27"/>
      <c r="N27" s="27"/>
    </row>
    <row r="28" spans="2:14" ht="13.5" customHeight="1">
      <c r="B28" s="47" t="s">
        <v>498</v>
      </c>
      <c r="C28" s="46"/>
      <c r="D28" s="46"/>
      <c r="E28" s="46"/>
      <c r="F28" s="46"/>
      <c r="G28" s="46"/>
      <c r="H28" s="46"/>
      <c r="I28" s="45"/>
      <c r="J28" s="45"/>
      <c r="K28" s="48"/>
      <c r="L28" s="27"/>
      <c r="M28" s="27"/>
      <c r="N28" s="27"/>
    </row>
    <row r="29" spans="2:14" ht="22.5" customHeight="1">
      <c r="B29" s="6"/>
      <c r="C29" s="6"/>
      <c r="D29" s="6"/>
      <c r="E29" s="6"/>
      <c r="F29" s="6"/>
      <c r="G29" s="6"/>
      <c r="H29" s="6"/>
      <c r="I29" s="27"/>
      <c r="J29" s="27"/>
      <c r="K29" s="27"/>
      <c r="L29" s="27"/>
      <c r="M29" s="27"/>
      <c r="N29" s="27"/>
    </row>
    <row r="30" spans="2:14" ht="18.75">
      <c r="B30" s="7" t="s">
        <v>499</v>
      </c>
      <c r="J30" s="27"/>
      <c r="K30" s="27"/>
      <c r="L30" s="27"/>
      <c r="M30" s="36" t="s">
        <v>521</v>
      </c>
      <c r="N30" s="27"/>
    </row>
    <row r="31" spans="2:14" ht="7.5" customHeight="1">
      <c r="B31" s="8"/>
      <c r="I31" s="27"/>
      <c r="J31" s="27"/>
      <c r="K31" s="27"/>
      <c r="L31" s="27"/>
      <c r="M31" s="27"/>
      <c r="N31" s="27"/>
    </row>
    <row r="32" spans="2:14" s="10" customFormat="1" ht="29.25" customHeight="1" thickBot="1">
      <c r="B32" s="9"/>
      <c r="C32" s="28" t="s">
        <v>500</v>
      </c>
      <c r="D32" s="25" t="s">
        <v>501</v>
      </c>
      <c r="E32" s="20" t="s">
        <v>522</v>
      </c>
      <c r="F32" s="25" t="s">
        <v>517</v>
      </c>
      <c r="G32" s="25" t="s">
        <v>518</v>
      </c>
      <c r="H32" s="25" t="s">
        <v>526</v>
      </c>
      <c r="I32" s="1582" t="s">
        <v>523</v>
      </c>
      <c r="J32" s="1583"/>
      <c r="K32" s="21" t="s">
        <v>524</v>
      </c>
      <c r="L32" s="21" t="s">
        <v>525</v>
      </c>
      <c r="M32" s="37" t="s">
        <v>485</v>
      </c>
      <c r="N32" s="27"/>
    </row>
    <row r="33" spans="2:14" ht="21" customHeight="1" thickTop="1">
      <c r="B33" s="119" t="s">
        <v>103</v>
      </c>
      <c r="C33" s="111">
        <v>679</v>
      </c>
      <c r="D33" s="112">
        <v>652</v>
      </c>
      <c r="E33" s="112">
        <v>27</v>
      </c>
      <c r="F33" s="492">
        <v>21</v>
      </c>
      <c r="G33" s="492">
        <v>527</v>
      </c>
      <c r="H33" s="789">
        <v>24.6</v>
      </c>
      <c r="I33" s="1527"/>
      <c r="J33" s="1527"/>
      <c r="K33" s="147"/>
      <c r="L33" s="147"/>
      <c r="M33" s="38"/>
      <c r="N33" s="27"/>
    </row>
    <row r="34" spans="2:14" ht="21" customHeight="1">
      <c r="B34" s="119" t="s">
        <v>566</v>
      </c>
      <c r="C34" s="111">
        <v>664</v>
      </c>
      <c r="D34" s="112">
        <v>640</v>
      </c>
      <c r="E34" s="112">
        <v>24</v>
      </c>
      <c r="F34" s="316">
        <v>24</v>
      </c>
      <c r="G34" s="316">
        <v>4077</v>
      </c>
      <c r="H34" s="790">
        <v>5.8</v>
      </c>
      <c r="I34" s="1682"/>
      <c r="J34" s="1683"/>
      <c r="K34" s="41"/>
      <c r="L34" s="41"/>
      <c r="M34" s="42"/>
      <c r="N34" s="27"/>
    </row>
    <row r="35" spans="2:14" ht="21" customHeight="1">
      <c r="B35" s="119" t="s">
        <v>104</v>
      </c>
      <c r="C35" s="111">
        <v>748</v>
      </c>
      <c r="D35" s="112">
        <v>693</v>
      </c>
      <c r="E35" s="112">
        <v>57</v>
      </c>
      <c r="F35" s="316">
        <v>57</v>
      </c>
      <c r="G35" s="316">
        <v>86</v>
      </c>
      <c r="H35" s="790">
        <v>5.3</v>
      </c>
      <c r="I35" s="1682"/>
      <c r="J35" s="1683"/>
      <c r="K35" s="41"/>
      <c r="L35" s="41"/>
      <c r="M35" s="42" t="s">
        <v>568</v>
      </c>
      <c r="N35" s="27"/>
    </row>
    <row r="36" spans="2:14" ht="21" customHeight="1">
      <c r="B36" s="119" t="s">
        <v>592</v>
      </c>
      <c r="C36" s="111">
        <v>4539</v>
      </c>
      <c r="D36" s="112">
        <v>3242</v>
      </c>
      <c r="E36" s="112">
        <v>1297</v>
      </c>
      <c r="F36" s="316">
        <v>1297</v>
      </c>
      <c r="G36" s="316">
        <v>0</v>
      </c>
      <c r="H36" s="40">
        <v>0</v>
      </c>
      <c r="I36" s="1682"/>
      <c r="J36" s="1683"/>
      <c r="K36" s="41"/>
      <c r="L36" s="41"/>
      <c r="M36" s="42"/>
      <c r="N36" s="27"/>
    </row>
    <row r="37" spans="2:14" ht="21" customHeight="1">
      <c r="B37" s="119" t="s">
        <v>538</v>
      </c>
      <c r="C37" s="111">
        <v>182</v>
      </c>
      <c r="D37" s="112">
        <v>161</v>
      </c>
      <c r="E37" s="112">
        <v>21</v>
      </c>
      <c r="F37" s="316">
        <v>21</v>
      </c>
      <c r="G37" s="316">
        <v>0</v>
      </c>
      <c r="H37" s="40" t="s">
        <v>544</v>
      </c>
      <c r="I37" s="1682"/>
      <c r="J37" s="1683"/>
      <c r="K37" s="41"/>
      <c r="L37" s="41"/>
      <c r="M37" s="100" t="s">
        <v>105</v>
      </c>
      <c r="N37" s="27"/>
    </row>
    <row r="38" spans="2:14" ht="21" customHeight="1">
      <c r="B38" s="119" t="s">
        <v>593</v>
      </c>
      <c r="C38" s="111">
        <v>12</v>
      </c>
      <c r="D38" s="112">
        <v>10</v>
      </c>
      <c r="E38" s="112">
        <v>2</v>
      </c>
      <c r="F38" s="492">
        <v>2</v>
      </c>
      <c r="G38" s="492">
        <v>0</v>
      </c>
      <c r="H38" s="789">
        <v>0.6</v>
      </c>
      <c r="I38" s="1936"/>
      <c r="J38" s="1937"/>
      <c r="K38" s="147"/>
      <c r="L38" s="147"/>
      <c r="M38" s="38"/>
      <c r="N38" s="27"/>
    </row>
    <row r="39" spans="2:14" ht="21" customHeight="1">
      <c r="B39" s="788" t="s">
        <v>590</v>
      </c>
      <c r="C39" s="791">
        <v>73</v>
      </c>
      <c r="D39" s="324">
        <v>71</v>
      </c>
      <c r="E39" s="324">
        <v>2</v>
      </c>
      <c r="F39" s="792">
        <v>2</v>
      </c>
      <c r="G39" s="324">
        <v>0</v>
      </c>
      <c r="H39" s="271">
        <v>0.5</v>
      </c>
      <c r="I39" s="1950"/>
      <c r="J39" s="1950"/>
      <c r="K39" s="160"/>
      <c r="L39" s="160"/>
      <c r="M39" s="161"/>
      <c r="N39" s="27"/>
    </row>
    <row r="40" spans="2:14" ht="37.5" customHeight="1">
      <c r="B40" s="6"/>
      <c r="C40" s="6"/>
      <c r="D40" s="6"/>
      <c r="E40" s="6"/>
      <c r="F40" s="6"/>
      <c r="G40" s="6"/>
      <c r="H40" s="6"/>
      <c r="I40" s="27"/>
      <c r="J40" s="27"/>
      <c r="K40" s="27"/>
      <c r="L40" s="27"/>
      <c r="M40" s="27"/>
      <c r="N40" s="27"/>
    </row>
    <row r="41" spans="2:14" ht="18.75">
      <c r="B41" s="7" t="s">
        <v>502</v>
      </c>
      <c r="J41" s="27"/>
      <c r="K41" s="36" t="s">
        <v>519</v>
      </c>
      <c r="L41" s="27"/>
      <c r="M41" s="27"/>
      <c r="N41" s="27"/>
    </row>
    <row r="42" spans="2:14" ht="7.5" customHeight="1">
      <c r="B42" s="8"/>
      <c r="J42" s="27"/>
      <c r="K42" s="27"/>
      <c r="L42" s="27"/>
      <c r="M42" s="27"/>
      <c r="N42" s="27"/>
    </row>
    <row r="43" spans="2:14" s="10" customFormat="1" ht="48.75" customHeight="1" thickBot="1">
      <c r="B43" s="9"/>
      <c r="C43" s="28" t="s">
        <v>503</v>
      </c>
      <c r="D43" s="25" t="s">
        <v>504</v>
      </c>
      <c r="E43" s="25" t="s">
        <v>505</v>
      </c>
      <c r="F43" s="25" t="s">
        <v>506</v>
      </c>
      <c r="G43" s="25" t="s">
        <v>507</v>
      </c>
      <c r="H43" s="24" t="s">
        <v>508</v>
      </c>
      <c r="I43" s="1569" t="s">
        <v>509</v>
      </c>
      <c r="J43" s="1573"/>
      <c r="K43" s="49" t="s">
        <v>485</v>
      </c>
      <c r="L43" s="29"/>
      <c r="M43" s="27"/>
      <c r="N43" s="27"/>
    </row>
    <row r="44" spans="2:14" ht="21" customHeight="1" thickTop="1">
      <c r="B44" s="119" t="s">
        <v>106</v>
      </c>
      <c r="C44" s="111">
        <v>1</v>
      </c>
      <c r="D44" s="112">
        <v>984</v>
      </c>
      <c r="E44" s="112">
        <v>149</v>
      </c>
      <c r="F44" s="112">
        <v>3</v>
      </c>
      <c r="G44" s="112">
        <v>0</v>
      </c>
      <c r="H44" s="112">
        <v>0</v>
      </c>
      <c r="I44" s="1951">
        <v>0</v>
      </c>
      <c r="J44" s="1952"/>
      <c r="K44" s="50"/>
      <c r="L44" s="29"/>
      <c r="M44" s="27"/>
      <c r="N44" s="27"/>
    </row>
    <row r="45" spans="2:14" ht="21" customHeight="1">
      <c r="B45" s="119" t="s">
        <v>107</v>
      </c>
      <c r="C45" s="793">
        <v>-3</v>
      </c>
      <c r="D45" s="112">
        <v>1</v>
      </c>
      <c r="E45" s="112">
        <v>3</v>
      </c>
      <c r="F45" s="112">
        <v>1</v>
      </c>
      <c r="G45" s="112">
        <v>0</v>
      </c>
      <c r="H45" s="112">
        <v>0</v>
      </c>
      <c r="I45" s="1953">
        <v>0</v>
      </c>
      <c r="J45" s="1954"/>
      <c r="K45" s="51"/>
      <c r="L45" s="29"/>
      <c r="M45" s="27"/>
      <c r="N45" s="27"/>
    </row>
    <row r="46" spans="2:14" ht="21" customHeight="1">
      <c r="B46" s="30"/>
      <c r="C46" s="31"/>
      <c r="D46" s="32"/>
      <c r="E46" s="32"/>
      <c r="F46" s="32"/>
      <c r="G46" s="32"/>
      <c r="H46" s="32"/>
      <c r="I46" s="1563"/>
      <c r="J46" s="1564"/>
      <c r="K46" s="51"/>
      <c r="L46" s="29"/>
      <c r="M46" s="27"/>
      <c r="N46" s="27"/>
    </row>
    <row r="47" spans="2:14" ht="21" customHeight="1">
      <c r="B47" s="43"/>
      <c r="C47" s="52"/>
      <c r="D47" s="44"/>
      <c r="E47" s="44"/>
      <c r="F47" s="44"/>
      <c r="G47" s="44"/>
      <c r="H47" s="44"/>
      <c r="I47" s="1563"/>
      <c r="J47" s="1564"/>
      <c r="K47" s="51"/>
      <c r="L47" s="29"/>
      <c r="M47" s="27"/>
      <c r="N47" s="27"/>
    </row>
    <row r="48" spans="2:14" ht="21" customHeight="1">
      <c r="B48" s="43"/>
      <c r="C48" s="52"/>
      <c r="D48" s="44"/>
      <c r="E48" s="44"/>
      <c r="F48" s="44"/>
      <c r="G48" s="44"/>
      <c r="H48" s="44"/>
      <c r="I48" s="1567"/>
      <c r="J48" s="1549"/>
      <c r="K48" s="51"/>
      <c r="L48" s="29"/>
      <c r="M48" s="27"/>
      <c r="N48" s="27"/>
    </row>
    <row r="49" spans="2:14" ht="21" customHeight="1">
      <c r="B49" s="53"/>
      <c r="C49" s="15"/>
      <c r="D49" s="16"/>
      <c r="E49" s="16"/>
      <c r="F49" s="16"/>
      <c r="G49" s="16"/>
      <c r="H49" s="16"/>
      <c r="I49" s="1565"/>
      <c r="J49" s="1566"/>
      <c r="K49" s="54"/>
      <c r="L49" s="29"/>
      <c r="M49" s="27"/>
      <c r="N49" s="27"/>
    </row>
    <row r="50" spans="2:14" ht="21" customHeight="1">
      <c r="B50" s="55" t="s">
        <v>510</v>
      </c>
      <c r="J50" s="27"/>
      <c r="K50" s="27"/>
      <c r="L50" s="27"/>
      <c r="M50" s="27"/>
      <c r="N50" s="27"/>
    </row>
    <row r="51" ht="26.25" customHeight="1"/>
    <row r="52" spans="2:14" ht="18.75">
      <c r="B52" s="17" t="s">
        <v>511</v>
      </c>
      <c r="J52" s="27"/>
      <c r="K52" s="27"/>
      <c r="L52" s="27"/>
      <c r="M52" s="27"/>
      <c r="N52" s="27"/>
    </row>
    <row r="53" ht="7.5" customHeight="1"/>
    <row r="54" spans="2:9" ht="37.5" customHeight="1">
      <c r="B54" s="1571" t="s">
        <v>512</v>
      </c>
      <c r="C54" s="1571"/>
      <c r="D54" s="1572">
        <v>0.18</v>
      </c>
      <c r="E54" s="1572"/>
      <c r="F54" s="1571" t="s">
        <v>513</v>
      </c>
      <c r="G54" s="1571"/>
      <c r="H54" s="1572">
        <v>5.6</v>
      </c>
      <c r="I54" s="1572"/>
    </row>
    <row r="55" spans="2:9" ht="37.5" customHeight="1">
      <c r="B55" s="1571" t="s">
        <v>514</v>
      </c>
      <c r="C55" s="1571"/>
      <c r="D55" s="1572">
        <v>20.2</v>
      </c>
      <c r="E55" s="1572"/>
      <c r="F55" s="1571" t="s">
        <v>515</v>
      </c>
      <c r="G55" s="1571"/>
      <c r="H55" s="1572">
        <v>102.3</v>
      </c>
      <c r="I55" s="1572"/>
    </row>
    <row r="56" spans="2:14" ht="21" customHeight="1">
      <c r="B56" s="55" t="s">
        <v>516</v>
      </c>
      <c r="J56" s="27"/>
      <c r="K56" s="27"/>
      <c r="L56" s="27"/>
      <c r="M56" s="27"/>
      <c r="N56" s="27"/>
    </row>
  </sheetData>
  <mergeCells count="50">
    <mergeCell ref="B21:B22"/>
    <mergeCell ref="C1:J1"/>
    <mergeCell ref="I24:J24"/>
    <mergeCell ref="I25:J25"/>
    <mergeCell ref="I18:J18"/>
    <mergeCell ref="I19:J19"/>
    <mergeCell ref="I20:J20"/>
    <mergeCell ref="I12:J12"/>
    <mergeCell ref="I13:J13"/>
    <mergeCell ref="I3:J3"/>
    <mergeCell ref="B54:C54"/>
    <mergeCell ref="B55:C55"/>
    <mergeCell ref="F54:G54"/>
    <mergeCell ref="F55:G55"/>
    <mergeCell ref="D54:E54"/>
    <mergeCell ref="D55:E55"/>
    <mergeCell ref="H54:I54"/>
    <mergeCell ref="H55:I55"/>
    <mergeCell ref="I43:J43"/>
    <mergeCell ref="I44:J44"/>
    <mergeCell ref="I45:J45"/>
    <mergeCell ref="I46:J46"/>
    <mergeCell ref="I49:J49"/>
    <mergeCell ref="I47:J47"/>
    <mergeCell ref="I48:J48"/>
    <mergeCell ref="I4:J4"/>
    <mergeCell ref="I39:J39"/>
    <mergeCell ref="I32:J32"/>
    <mergeCell ref="I33:J33"/>
    <mergeCell ref="I14:J14"/>
    <mergeCell ref="I8:J8"/>
    <mergeCell ref="I9:J9"/>
    <mergeCell ref="I10:J10"/>
    <mergeCell ref="I11:J11"/>
    <mergeCell ref="I35:J35"/>
    <mergeCell ref="C21:C22"/>
    <mergeCell ref="D21:D22"/>
    <mergeCell ref="E21:E22"/>
    <mergeCell ref="F21:F22"/>
    <mergeCell ref="L21:L22"/>
    <mergeCell ref="M21:M22"/>
    <mergeCell ref="I34:J34"/>
    <mergeCell ref="G21:G22"/>
    <mergeCell ref="H21:H22"/>
    <mergeCell ref="I21:J22"/>
    <mergeCell ref="I23:J23"/>
    <mergeCell ref="I36:J36"/>
    <mergeCell ref="I37:J37"/>
    <mergeCell ref="I38:J38"/>
    <mergeCell ref="K21:K22"/>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14.xml><?xml version="1.0" encoding="utf-8"?>
<worksheet xmlns="http://schemas.openxmlformats.org/spreadsheetml/2006/main" xmlns:r="http://schemas.openxmlformats.org/officeDocument/2006/relationships">
  <dimension ref="B1:N54"/>
  <sheetViews>
    <sheetView view="pageBreakPreview" zoomScaleSheetLayoutView="100" workbookViewId="0" topLeftCell="B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33" t="s">
        <v>109</v>
      </c>
      <c r="D3" s="794"/>
      <c r="E3" s="5"/>
      <c r="G3" s="23" t="s">
        <v>475</v>
      </c>
      <c r="H3" s="24" t="s">
        <v>476</v>
      </c>
      <c r="I3" s="1569" t="s">
        <v>477</v>
      </c>
      <c r="J3" s="1570"/>
    </row>
    <row r="4" spans="7:11" ht="26.25" customHeight="1" thickTop="1">
      <c r="G4" s="795">
        <v>1358</v>
      </c>
      <c r="H4" s="796">
        <v>83</v>
      </c>
      <c r="I4" s="1957">
        <v>1441</v>
      </c>
      <c r="J4" s="1958"/>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1927</v>
      </c>
      <c r="D9" s="32">
        <v>1869</v>
      </c>
      <c r="E9" s="32">
        <v>58</v>
      </c>
      <c r="F9" s="32">
        <v>47</v>
      </c>
      <c r="G9" s="32">
        <v>3496</v>
      </c>
      <c r="H9" s="32">
        <v>35</v>
      </c>
      <c r="I9" s="1546"/>
      <c r="J9" s="1547"/>
      <c r="K9" s="29"/>
      <c r="L9" s="27"/>
      <c r="M9" s="27"/>
      <c r="N9" s="27"/>
    </row>
    <row r="10" spans="2:14" ht="21" customHeight="1">
      <c r="B10" s="30"/>
      <c r="C10" s="31"/>
      <c r="D10" s="32"/>
      <c r="E10" s="32"/>
      <c r="F10" s="32"/>
      <c r="G10" s="32"/>
      <c r="H10" s="32"/>
      <c r="I10" s="1576"/>
      <c r="J10" s="1577"/>
      <c r="K10" s="33"/>
      <c r="L10" s="27"/>
      <c r="M10" s="27"/>
      <c r="N10" s="27"/>
    </row>
    <row r="11" spans="2:14" ht="21" customHeight="1">
      <c r="B11" s="30"/>
      <c r="C11" s="31"/>
      <c r="D11" s="32"/>
      <c r="E11" s="32"/>
      <c r="F11" s="32"/>
      <c r="G11" s="32"/>
      <c r="H11" s="32"/>
      <c r="I11" s="1576"/>
      <c r="J11" s="1577"/>
      <c r="K11" s="29"/>
      <c r="L11" s="27"/>
      <c r="M11" s="27"/>
      <c r="N11" s="27"/>
    </row>
    <row r="12" spans="2:14" ht="21" customHeight="1">
      <c r="B12" s="30"/>
      <c r="C12" s="31"/>
      <c r="D12" s="32"/>
      <c r="E12" s="32"/>
      <c r="F12" s="32"/>
      <c r="G12" s="32"/>
      <c r="H12" s="32"/>
      <c r="I12" s="1576"/>
      <c r="J12" s="1577"/>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550">
        <v>1927</v>
      </c>
      <c r="D14" s="551">
        <v>1869</v>
      </c>
      <c r="E14" s="551">
        <v>58</v>
      </c>
      <c r="F14" s="551">
        <v>47</v>
      </c>
      <c r="G14" s="551">
        <v>3496</v>
      </c>
      <c r="H14" s="551">
        <v>35</v>
      </c>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30" t="s">
        <v>110</v>
      </c>
      <c r="C19" s="31">
        <v>145</v>
      </c>
      <c r="D19" s="32">
        <v>133</v>
      </c>
      <c r="E19" s="32">
        <v>12</v>
      </c>
      <c r="F19" s="173">
        <v>12</v>
      </c>
      <c r="G19" s="558">
        <v>738</v>
      </c>
      <c r="H19" s="173">
        <v>10</v>
      </c>
      <c r="I19" s="1931"/>
      <c r="J19" s="1931"/>
      <c r="K19" s="147"/>
      <c r="L19" s="147"/>
      <c r="M19" s="38"/>
      <c r="N19" s="27"/>
    </row>
    <row r="20" spans="2:14" ht="21" customHeight="1">
      <c r="B20" s="30" t="s">
        <v>111</v>
      </c>
      <c r="C20" s="39">
        <v>574</v>
      </c>
      <c r="D20" s="40">
        <v>571</v>
      </c>
      <c r="E20" s="40">
        <v>3</v>
      </c>
      <c r="F20" s="797">
        <v>3</v>
      </c>
      <c r="G20" s="40"/>
      <c r="H20" s="40">
        <v>31</v>
      </c>
      <c r="I20" s="1574"/>
      <c r="J20" s="1574"/>
      <c r="K20" s="41"/>
      <c r="L20" s="41"/>
      <c r="M20" s="42"/>
      <c r="N20" s="27"/>
    </row>
    <row r="21" spans="2:14" ht="10.5" customHeight="1">
      <c r="B21" s="1967" t="s">
        <v>112</v>
      </c>
      <c r="C21" s="2310">
        <v>478</v>
      </c>
      <c r="D21" s="1961">
        <v>460</v>
      </c>
      <c r="E21" s="1961">
        <v>18</v>
      </c>
      <c r="F21" s="1961">
        <v>18</v>
      </c>
      <c r="G21" s="1961"/>
      <c r="H21" s="1961">
        <v>47</v>
      </c>
      <c r="I21" s="45"/>
      <c r="J21" s="496"/>
      <c r="K21" s="497"/>
      <c r="L21" s="497"/>
      <c r="M21" s="245"/>
      <c r="N21" s="27"/>
    </row>
    <row r="22" spans="2:14" ht="10.5" customHeight="1">
      <c r="B22" s="1966"/>
      <c r="C22" s="2311"/>
      <c r="D22" s="1963"/>
      <c r="E22" s="1963"/>
      <c r="F22" s="1963"/>
      <c r="G22" s="1962"/>
      <c r="H22" s="1962"/>
      <c r="I22" s="1690"/>
      <c r="J22" s="1893"/>
      <c r="K22" s="147"/>
      <c r="L22" s="147"/>
      <c r="M22" s="38"/>
      <c r="N22" s="27"/>
    </row>
    <row r="23" spans="2:14" ht="21" customHeight="1">
      <c r="B23" s="30"/>
      <c r="C23" s="46"/>
      <c r="D23" s="173"/>
      <c r="E23" s="173"/>
      <c r="F23" s="173"/>
      <c r="G23" s="32"/>
      <c r="H23" s="32"/>
      <c r="I23" s="103"/>
      <c r="J23" s="150"/>
      <c r="K23" s="554"/>
      <c r="L23" s="554"/>
      <c r="M23" s="245"/>
      <c r="N23" s="27"/>
    </row>
    <row r="24" spans="2:14" ht="21" customHeight="1">
      <c r="B24" s="30"/>
      <c r="C24" s="31"/>
      <c r="D24" s="32"/>
      <c r="E24" s="32"/>
      <c r="F24" s="32"/>
      <c r="G24" s="32"/>
      <c r="H24" s="32"/>
      <c r="I24" s="1891"/>
      <c r="J24" s="1891"/>
      <c r="K24" s="554"/>
      <c r="L24" s="554"/>
      <c r="M24" s="245"/>
      <c r="N24" s="27"/>
    </row>
    <row r="25" spans="2:14" ht="21" customHeight="1">
      <c r="B25" s="251"/>
      <c r="C25" s="252"/>
      <c r="D25" s="253"/>
      <c r="E25" s="253"/>
      <c r="F25" s="253"/>
      <c r="G25" s="253"/>
      <c r="H25" s="253"/>
      <c r="I25" s="1721"/>
      <c r="J25" s="1721"/>
      <c r="K25" s="214"/>
      <c r="L25" s="214"/>
      <c r="M25" s="254"/>
      <c r="N25" s="27"/>
    </row>
    <row r="26" spans="2:14" ht="13.5" customHeight="1">
      <c r="B26" s="47" t="s">
        <v>496</v>
      </c>
      <c r="C26" s="46"/>
      <c r="D26" s="46"/>
      <c r="E26" s="46"/>
      <c r="F26" s="46"/>
      <c r="G26" s="46"/>
      <c r="H26" s="46"/>
      <c r="I26" s="45"/>
      <c r="J26" s="45"/>
      <c r="K26" s="48"/>
      <c r="L26" s="27"/>
      <c r="M26" s="27"/>
      <c r="N26" s="27"/>
    </row>
    <row r="27" spans="2:14" ht="13.5" customHeight="1">
      <c r="B27" s="47" t="s">
        <v>497</v>
      </c>
      <c r="C27" s="46"/>
      <c r="D27" s="46"/>
      <c r="E27" s="46"/>
      <c r="F27" s="46"/>
      <c r="G27" s="46"/>
      <c r="H27" s="46"/>
      <c r="I27" s="45"/>
      <c r="J27" s="45"/>
      <c r="K27" s="48"/>
      <c r="L27" s="27"/>
      <c r="M27" s="27"/>
      <c r="N27" s="27"/>
    </row>
    <row r="28" spans="2:14" ht="13.5" customHeight="1">
      <c r="B28" s="47" t="s">
        <v>498</v>
      </c>
      <c r="C28" s="46"/>
      <c r="D28" s="46"/>
      <c r="E28" s="46"/>
      <c r="F28" s="46"/>
      <c r="G28" s="46"/>
      <c r="H28" s="46"/>
      <c r="I28" s="45"/>
      <c r="J28" s="45"/>
      <c r="K28" s="48"/>
      <c r="L28" s="27"/>
      <c r="M28" s="27"/>
      <c r="N28" s="27"/>
    </row>
    <row r="29" spans="2:14" ht="22.5" customHeight="1">
      <c r="B29" s="6"/>
      <c r="C29" s="6"/>
      <c r="D29" s="6"/>
      <c r="E29" s="6"/>
      <c r="F29" s="6"/>
      <c r="G29" s="6"/>
      <c r="H29" s="6"/>
      <c r="I29" s="27"/>
      <c r="J29" s="27"/>
      <c r="K29" s="27"/>
      <c r="L29" s="27"/>
      <c r="M29" s="27"/>
      <c r="N29" s="27"/>
    </row>
    <row r="30" spans="2:14" ht="18.75">
      <c r="B30" s="7" t="s">
        <v>499</v>
      </c>
      <c r="J30" s="27"/>
      <c r="K30" s="27"/>
      <c r="L30" s="27"/>
      <c r="M30" s="36" t="s">
        <v>521</v>
      </c>
      <c r="N30" s="27"/>
    </row>
    <row r="31" spans="2:14" ht="7.5" customHeight="1">
      <c r="B31" s="8"/>
      <c r="I31" s="27"/>
      <c r="J31" s="27"/>
      <c r="K31" s="27"/>
      <c r="L31" s="27"/>
      <c r="M31" s="27"/>
      <c r="N31" s="27"/>
    </row>
    <row r="32" spans="2:14" s="10" customFormat="1" ht="29.25" customHeight="1" thickBot="1">
      <c r="B32" s="9"/>
      <c r="C32" s="28" t="s">
        <v>500</v>
      </c>
      <c r="D32" s="25" t="s">
        <v>501</v>
      </c>
      <c r="E32" s="20" t="s">
        <v>522</v>
      </c>
      <c r="F32" s="25" t="s">
        <v>517</v>
      </c>
      <c r="G32" s="25" t="s">
        <v>518</v>
      </c>
      <c r="H32" s="25" t="s">
        <v>526</v>
      </c>
      <c r="I32" s="1582" t="s">
        <v>523</v>
      </c>
      <c r="J32" s="1583"/>
      <c r="K32" s="21" t="s">
        <v>524</v>
      </c>
      <c r="L32" s="21" t="s">
        <v>525</v>
      </c>
      <c r="M32" s="37" t="s">
        <v>485</v>
      </c>
      <c r="N32" s="27"/>
    </row>
    <row r="33" spans="2:14" ht="21" customHeight="1" thickTop="1">
      <c r="B33" s="153" t="s">
        <v>534</v>
      </c>
      <c r="C33" s="31">
        <v>687</v>
      </c>
      <c r="D33" s="32">
        <v>669</v>
      </c>
      <c r="E33" s="32">
        <v>18</v>
      </c>
      <c r="F33" s="173">
        <v>18</v>
      </c>
      <c r="G33" s="173">
        <v>1496</v>
      </c>
      <c r="H33" s="173">
        <v>0</v>
      </c>
      <c r="I33" s="1527"/>
      <c r="J33" s="1527"/>
      <c r="K33" s="147"/>
      <c r="L33" s="147"/>
      <c r="M33" s="38"/>
      <c r="N33" s="27"/>
    </row>
    <row r="34" spans="2:14" ht="21" customHeight="1">
      <c r="B34" s="799" t="s">
        <v>590</v>
      </c>
      <c r="C34" s="106">
        <v>73</v>
      </c>
      <c r="D34" s="40">
        <v>71</v>
      </c>
      <c r="E34" s="40">
        <v>2</v>
      </c>
      <c r="F34" s="40">
        <v>2</v>
      </c>
      <c r="G34" s="40">
        <v>0</v>
      </c>
      <c r="H34" s="40">
        <v>0</v>
      </c>
      <c r="I34" s="204"/>
      <c r="J34" s="205"/>
      <c r="K34" s="41"/>
      <c r="L34" s="41"/>
      <c r="M34" s="42"/>
      <c r="N34" s="27"/>
    </row>
    <row r="35" spans="2:14" ht="21" customHeight="1">
      <c r="B35" s="799" t="s">
        <v>566</v>
      </c>
      <c r="C35" s="106">
        <v>664</v>
      </c>
      <c r="D35" s="40">
        <v>640</v>
      </c>
      <c r="E35" s="40">
        <v>24</v>
      </c>
      <c r="F35" s="40">
        <v>24</v>
      </c>
      <c r="G35" s="40">
        <v>4077</v>
      </c>
      <c r="H35" s="40">
        <v>5</v>
      </c>
      <c r="I35" s="204"/>
      <c r="J35" s="205"/>
      <c r="K35" s="41"/>
      <c r="L35" s="41"/>
      <c r="M35" s="42"/>
      <c r="N35" s="27"/>
    </row>
    <row r="36" spans="2:14" ht="21" customHeight="1">
      <c r="B36" s="799" t="s">
        <v>103</v>
      </c>
      <c r="C36" s="106">
        <v>679</v>
      </c>
      <c r="D36" s="40">
        <v>652</v>
      </c>
      <c r="E36" s="40">
        <v>27</v>
      </c>
      <c r="F36" s="40">
        <v>21</v>
      </c>
      <c r="G36" s="40">
        <v>527</v>
      </c>
      <c r="H36" s="40">
        <v>36</v>
      </c>
      <c r="I36" s="204"/>
      <c r="J36" s="205"/>
      <c r="K36" s="41"/>
      <c r="L36" s="41"/>
      <c r="M36" s="42"/>
      <c r="N36" s="27"/>
    </row>
    <row r="37" spans="2:14" ht="21" customHeight="1">
      <c r="B37" s="799" t="s">
        <v>538</v>
      </c>
      <c r="C37" s="106">
        <v>182</v>
      </c>
      <c r="D37" s="40">
        <v>161</v>
      </c>
      <c r="E37" s="40">
        <v>21</v>
      </c>
      <c r="F37" s="40">
        <v>21</v>
      </c>
      <c r="G37" s="40">
        <v>0</v>
      </c>
      <c r="H37" s="559">
        <v>0</v>
      </c>
      <c r="I37" s="204"/>
      <c r="J37" s="205"/>
      <c r="K37" s="41"/>
      <c r="L37" s="41"/>
      <c r="M37" s="42"/>
      <c r="N37" s="27"/>
    </row>
    <row r="38" spans="2:14" ht="21" customHeight="1">
      <c r="B38" s="799" t="s">
        <v>592</v>
      </c>
      <c r="C38" s="106">
        <v>4539</v>
      </c>
      <c r="D38" s="40">
        <v>3242</v>
      </c>
      <c r="E38" s="40">
        <v>1297</v>
      </c>
      <c r="F38" s="40">
        <v>1297</v>
      </c>
      <c r="G38" s="40">
        <v>0</v>
      </c>
      <c r="H38" s="40">
        <v>1</v>
      </c>
      <c r="I38" s="204"/>
      <c r="J38" s="205"/>
      <c r="K38" s="41"/>
      <c r="L38" s="41"/>
      <c r="M38" s="42"/>
      <c r="N38" s="27"/>
    </row>
    <row r="39" spans="2:14" ht="21" customHeight="1">
      <c r="B39" s="799" t="s">
        <v>593</v>
      </c>
      <c r="C39" s="106">
        <v>12</v>
      </c>
      <c r="D39" s="40">
        <v>10</v>
      </c>
      <c r="E39" s="40">
        <v>2</v>
      </c>
      <c r="F39" s="40">
        <v>2</v>
      </c>
      <c r="G39" s="40">
        <v>0</v>
      </c>
      <c r="H39" s="40">
        <v>0</v>
      </c>
      <c r="I39" s="204"/>
      <c r="J39" s="205"/>
      <c r="K39" s="41"/>
      <c r="L39" s="41"/>
      <c r="M39" s="42"/>
      <c r="N39" s="27"/>
    </row>
    <row r="40" spans="2:14" ht="21" customHeight="1">
      <c r="B40" s="800" t="s">
        <v>567</v>
      </c>
      <c r="C40" s="269">
        <v>748</v>
      </c>
      <c r="D40" s="212">
        <v>693</v>
      </c>
      <c r="E40" s="212">
        <v>57</v>
      </c>
      <c r="F40" s="212">
        <v>57</v>
      </c>
      <c r="G40" s="212">
        <v>86</v>
      </c>
      <c r="H40" s="801" t="s">
        <v>611</v>
      </c>
      <c r="I40" s="326"/>
      <c r="J40" s="327"/>
      <c r="K40" s="160"/>
      <c r="L40" s="160"/>
      <c r="M40" s="802" t="s">
        <v>113</v>
      </c>
      <c r="N40" s="27"/>
    </row>
    <row r="41" spans="2:14" ht="37.5" customHeight="1">
      <c r="B41" s="6"/>
      <c r="C41" s="6"/>
      <c r="D41" s="6"/>
      <c r="E41" s="6"/>
      <c r="F41" s="6"/>
      <c r="G41" s="6"/>
      <c r="H41" s="6"/>
      <c r="I41" s="27"/>
      <c r="J41" s="27"/>
      <c r="K41" s="27"/>
      <c r="L41" s="27"/>
      <c r="M41" s="27"/>
      <c r="N41" s="27"/>
    </row>
    <row r="42" spans="2:14" ht="18.75">
      <c r="B42" s="7" t="s">
        <v>502</v>
      </c>
      <c r="J42" s="27"/>
      <c r="K42" s="36" t="s">
        <v>519</v>
      </c>
      <c r="L42" s="27"/>
      <c r="M42" s="27"/>
      <c r="N42" s="27"/>
    </row>
    <row r="43" spans="2:14" ht="7.5" customHeight="1">
      <c r="B43" s="8"/>
      <c r="J43" s="27"/>
      <c r="K43" s="27"/>
      <c r="L43" s="27"/>
      <c r="M43" s="27"/>
      <c r="N43" s="27"/>
    </row>
    <row r="44" spans="2:14" s="10" customFormat="1" ht="48.75" customHeight="1" thickBot="1">
      <c r="B44" s="9"/>
      <c r="C44" s="28" t="s">
        <v>503</v>
      </c>
      <c r="D44" s="25" t="s">
        <v>504</v>
      </c>
      <c r="E44" s="25" t="s">
        <v>505</v>
      </c>
      <c r="F44" s="25" t="s">
        <v>506</v>
      </c>
      <c r="G44" s="25" t="s">
        <v>507</v>
      </c>
      <c r="H44" s="24" t="s">
        <v>508</v>
      </c>
      <c r="I44" s="1569" t="s">
        <v>509</v>
      </c>
      <c r="J44" s="1573"/>
      <c r="K44" s="49" t="s">
        <v>485</v>
      </c>
      <c r="L44" s="29"/>
      <c r="M44" s="27"/>
      <c r="N44" s="27"/>
    </row>
    <row r="45" spans="2:14" ht="21" customHeight="1" thickTop="1">
      <c r="B45" s="43"/>
      <c r="C45" s="803"/>
      <c r="D45" s="32"/>
      <c r="E45" s="32"/>
      <c r="F45" s="32"/>
      <c r="G45" s="32"/>
      <c r="H45" s="32"/>
      <c r="I45" s="1559"/>
      <c r="J45" s="1560"/>
      <c r="K45" s="50"/>
      <c r="L45" s="29"/>
      <c r="M45" s="27"/>
      <c r="N45" s="27"/>
    </row>
    <row r="46" spans="2:14" ht="21" customHeight="1">
      <c r="B46" s="43"/>
      <c r="C46" s="52"/>
      <c r="D46" s="32"/>
      <c r="E46" s="32"/>
      <c r="F46" s="32"/>
      <c r="G46" s="32"/>
      <c r="H46" s="32"/>
      <c r="I46" s="40"/>
      <c r="J46" s="804"/>
      <c r="K46" s="805"/>
      <c r="L46" s="29"/>
      <c r="M46" s="27"/>
      <c r="N46" s="27"/>
    </row>
    <row r="47" spans="2:14" ht="21" customHeight="1">
      <c r="B47" s="53"/>
      <c r="C47" s="15"/>
      <c r="D47" s="16"/>
      <c r="E47" s="16"/>
      <c r="F47" s="16"/>
      <c r="G47" s="16"/>
      <c r="H47" s="16"/>
      <c r="I47" s="1565"/>
      <c r="J47" s="1566"/>
      <c r="K47" s="54"/>
      <c r="L47" s="29"/>
      <c r="M47" s="27"/>
      <c r="N47" s="27"/>
    </row>
    <row r="48" spans="2:14" ht="21" customHeight="1">
      <c r="B48" s="55" t="s">
        <v>510</v>
      </c>
      <c r="J48" s="27"/>
      <c r="K48" s="27"/>
      <c r="L48" s="27"/>
      <c r="M48" s="27"/>
      <c r="N48" s="27"/>
    </row>
    <row r="49" ht="26.25" customHeight="1"/>
    <row r="50" spans="2:14" ht="18.75">
      <c r="B50" s="17" t="s">
        <v>511</v>
      </c>
      <c r="J50" s="27"/>
      <c r="K50" s="27"/>
      <c r="L50" s="27"/>
      <c r="M50" s="27"/>
      <c r="N50" s="27"/>
    </row>
    <row r="51" ht="7.5" customHeight="1"/>
    <row r="52" spans="2:9" ht="37.5" customHeight="1">
      <c r="B52" s="1571" t="s">
        <v>512</v>
      </c>
      <c r="C52" s="1571"/>
      <c r="D52" s="1742">
        <v>0.2</v>
      </c>
      <c r="E52" s="1742"/>
      <c r="F52" s="1571" t="s">
        <v>513</v>
      </c>
      <c r="G52" s="1571"/>
      <c r="H52" s="1572">
        <v>3.4</v>
      </c>
      <c r="I52" s="1572"/>
    </row>
    <row r="53" spans="2:9" ht="37.5" customHeight="1">
      <c r="B53" s="1571" t="s">
        <v>514</v>
      </c>
      <c r="C53" s="1571"/>
      <c r="D53" s="1572">
        <v>16.6</v>
      </c>
      <c r="E53" s="1572"/>
      <c r="F53" s="1571" t="s">
        <v>515</v>
      </c>
      <c r="G53" s="1571"/>
      <c r="H53" s="1572">
        <v>98.8</v>
      </c>
      <c r="I53" s="1572"/>
    </row>
    <row r="54" spans="2:14" ht="21" customHeight="1">
      <c r="B54" s="55" t="s">
        <v>516</v>
      </c>
      <c r="J54" s="27"/>
      <c r="K54" s="27"/>
      <c r="L54" s="27"/>
      <c r="M54" s="27"/>
      <c r="N54" s="27"/>
    </row>
  </sheetData>
  <mergeCells count="36">
    <mergeCell ref="G21:G22"/>
    <mergeCell ref="H21:H22"/>
    <mergeCell ref="C21:C22"/>
    <mergeCell ref="D21:D22"/>
    <mergeCell ref="E21:E22"/>
    <mergeCell ref="F21:F22"/>
    <mergeCell ref="B21:B22"/>
    <mergeCell ref="C1:J1"/>
    <mergeCell ref="I24:J24"/>
    <mergeCell ref="I25:J25"/>
    <mergeCell ref="I18:J18"/>
    <mergeCell ref="I19:J19"/>
    <mergeCell ref="I20:J20"/>
    <mergeCell ref="I22:J22"/>
    <mergeCell ref="I12:J12"/>
    <mergeCell ref="I13:J13"/>
    <mergeCell ref="B52:C52"/>
    <mergeCell ref="B53:C53"/>
    <mergeCell ref="F52:G52"/>
    <mergeCell ref="F53:G53"/>
    <mergeCell ref="D52:E52"/>
    <mergeCell ref="D53:E53"/>
    <mergeCell ref="H52:I52"/>
    <mergeCell ref="H53:I53"/>
    <mergeCell ref="I44:J44"/>
    <mergeCell ref="I45:J45"/>
    <mergeCell ref="I47:J47"/>
    <mergeCell ref="I3:J3"/>
    <mergeCell ref="I4:J4"/>
    <mergeCell ref="I32:J32"/>
    <mergeCell ref="I33:J33"/>
    <mergeCell ref="I14:J14"/>
    <mergeCell ref="I8:J8"/>
    <mergeCell ref="I9:J9"/>
    <mergeCell ref="I10:J10"/>
    <mergeCell ref="I11:J11"/>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15.xml><?xml version="1.0" encoding="utf-8"?>
<worksheet xmlns="http://schemas.openxmlformats.org/spreadsheetml/2006/main" xmlns:r="http://schemas.openxmlformats.org/officeDocument/2006/relationships">
  <dimension ref="B1:N55"/>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114</v>
      </c>
      <c r="D3" s="5"/>
      <c r="E3" s="5"/>
      <c r="G3" s="23" t="s">
        <v>475</v>
      </c>
      <c r="H3" s="24" t="s">
        <v>476</v>
      </c>
      <c r="I3" s="1569" t="s">
        <v>477</v>
      </c>
      <c r="J3" s="1570"/>
    </row>
    <row r="4" spans="7:11" ht="26.25" customHeight="1" thickTop="1">
      <c r="G4" s="806">
        <v>1511</v>
      </c>
      <c r="H4" s="807">
        <v>90</v>
      </c>
      <c r="I4" s="1968">
        <f>SUM(G4:H4)</f>
        <v>1601</v>
      </c>
      <c r="J4" s="1969"/>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2155</v>
      </c>
      <c r="D9" s="32">
        <v>2058</v>
      </c>
      <c r="E9" s="32">
        <f>C9-D9</f>
        <v>97</v>
      </c>
      <c r="F9" s="32">
        <v>46</v>
      </c>
      <c r="G9" s="32">
        <v>4224</v>
      </c>
      <c r="H9" s="32" t="s">
        <v>125</v>
      </c>
      <c r="I9" s="1970" t="s">
        <v>116</v>
      </c>
      <c r="J9" s="1971"/>
      <c r="K9" s="29"/>
      <c r="L9" s="27"/>
      <c r="M9" s="27"/>
      <c r="N9" s="27"/>
    </row>
    <row r="10" spans="2:14" ht="21" customHeight="1">
      <c r="B10" s="30" t="s">
        <v>117</v>
      </c>
      <c r="C10" s="31">
        <v>13</v>
      </c>
      <c r="D10" s="32">
        <v>13</v>
      </c>
      <c r="E10" s="32" t="s">
        <v>126</v>
      </c>
      <c r="F10" s="32" t="s">
        <v>126</v>
      </c>
      <c r="G10" s="32" t="s">
        <v>126</v>
      </c>
      <c r="H10" s="32" t="s">
        <v>126</v>
      </c>
      <c r="I10" s="1576"/>
      <c r="J10" s="1822"/>
      <c r="K10" s="33"/>
      <c r="L10" s="27"/>
      <c r="M10" s="27"/>
      <c r="N10" s="27"/>
    </row>
    <row r="11" spans="2:14" ht="21" customHeight="1">
      <c r="B11" s="808" t="s">
        <v>118</v>
      </c>
      <c r="C11" s="31">
        <v>36</v>
      </c>
      <c r="D11" s="32">
        <v>36</v>
      </c>
      <c r="E11" s="32" t="s">
        <v>127</v>
      </c>
      <c r="F11" s="32" t="s">
        <v>127</v>
      </c>
      <c r="G11" s="32">
        <v>208</v>
      </c>
      <c r="H11" s="32" t="s">
        <v>127</v>
      </c>
      <c r="I11" s="1972" t="s">
        <v>119</v>
      </c>
      <c r="J11" s="1973"/>
      <c r="K11" s="29"/>
      <c r="L11" s="27"/>
      <c r="M11" s="27"/>
      <c r="N11" s="27"/>
    </row>
    <row r="12" spans="2:14" ht="21" customHeight="1">
      <c r="B12" s="30"/>
      <c r="C12" s="31"/>
      <c r="D12" s="32"/>
      <c r="E12" s="32"/>
      <c r="F12" s="32"/>
      <c r="G12" s="32"/>
      <c r="H12" s="32"/>
      <c r="I12" s="1576"/>
      <c r="J12" s="1577"/>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550">
        <f>SUM(C9:C13)</f>
        <v>2204</v>
      </c>
      <c r="D14" s="551">
        <f>SUM(D9:D13)</f>
        <v>2107</v>
      </c>
      <c r="E14" s="551">
        <f>SUM(E9:E13)</f>
        <v>97</v>
      </c>
      <c r="F14" s="551">
        <f>SUM(F9:F13)</f>
        <v>46</v>
      </c>
      <c r="G14" s="551">
        <f>SUM(G9:G13)</f>
        <v>4432</v>
      </c>
      <c r="H14" s="551"/>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10.5" customHeight="1" thickTop="1">
      <c r="B19" s="1965" t="s">
        <v>120</v>
      </c>
      <c r="C19" s="809" t="s">
        <v>493</v>
      </c>
      <c r="D19" s="14" t="s">
        <v>494</v>
      </c>
      <c r="E19" s="14"/>
      <c r="F19" s="514" t="s">
        <v>495</v>
      </c>
      <c r="G19" s="173"/>
      <c r="H19" s="173"/>
      <c r="I19" s="1527"/>
      <c r="J19" s="1527"/>
      <c r="K19" s="147"/>
      <c r="L19" s="147"/>
      <c r="M19" s="38"/>
      <c r="N19" s="27"/>
    </row>
    <row r="20" spans="2:14" ht="10.5" customHeight="1">
      <c r="B20" s="1966"/>
      <c r="C20" s="786">
        <v>57</v>
      </c>
      <c r="D20" s="810">
        <v>57</v>
      </c>
      <c r="E20" s="810" t="s">
        <v>2</v>
      </c>
      <c r="F20" s="810" t="s">
        <v>2</v>
      </c>
      <c r="G20" s="200">
        <v>348</v>
      </c>
      <c r="H20" s="200">
        <v>14</v>
      </c>
      <c r="I20" s="811"/>
      <c r="J20" s="812"/>
      <c r="K20" s="201"/>
      <c r="L20" s="201"/>
      <c r="M20" s="319"/>
      <c r="N20" s="27"/>
    </row>
    <row r="21" spans="2:14" ht="10.5" customHeight="1">
      <c r="B21" s="1967" t="s">
        <v>121</v>
      </c>
      <c r="C21" s="809" t="s">
        <v>493</v>
      </c>
      <c r="D21" s="14" t="s">
        <v>494</v>
      </c>
      <c r="E21" s="14"/>
      <c r="F21" s="14" t="s">
        <v>495</v>
      </c>
      <c r="G21" s="32"/>
      <c r="H21" s="32"/>
      <c r="I21" s="813"/>
      <c r="J21" s="814"/>
      <c r="K21" s="554"/>
      <c r="L21" s="554"/>
      <c r="M21" s="245"/>
      <c r="N21" s="27"/>
    </row>
    <row r="22" spans="2:14" ht="10.5" customHeight="1">
      <c r="B22" s="1966"/>
      <c r="C22" s="786">
        <v>536</v>
      </c>
      <c r="D22" s="810">
        <v>519</v>
      </c>
      <c r="E22" s="810">
        <f>C22-D22</f>
        <v>17</v>
      </c>
      <c r="F22" s="815">
        <v>17</v>
      </c>
      <c r="G22" s="200" t="s">
        <v>2</v>
      </c>
      <c r="H22" s="200">
        <v>65</v>
      </c>
      <c r="I22" s="1975"/>
      <c r="J22" s="1975"/>
      <c r="K22" s="201"/>
      <c r="L22" s="201"/>
      <c r="M22" s="319"/>
      <c r="N22" s="27"/>
    </row>
    <row r="23" spans="2:14" ht="10.5" customHeight="1">
      <c r="B23" s="1959" t="s">
        <v>122</v>
      </c>
      <c r="C23" s="11" t="s">
        <v>493</v>
      </c>
      <c r="D23" s="12" t="s">
        <v>494</v>
      </c>
      <c r="E23" s="13"/>
      <c r="F23" s="14" t="s">
        <v>495</v>
      </c>
      <c r="G23" s="44"/>
      <c r="H23" s="44"/>
      <c r="I23" s="45"/>
      <c r="J23" s="496"/>
      <c r="K23" s="497"/>
      <c r="L23" s="497"/>
      <c r="M23" s="245"/>
      <c r="N23" s="27"/>
    </row>
    <row r="24" spans="2:14" ht="10.5" customHeight="1">
      <c r="B24" s="1960"/>
      <c r="C24" s="246">
        <v>669</v>
      </c>
      <c r="D24" s="247">
        <v>669</v>
      </c>
      <c r="E24" s="248" t="s">
        <v>2</v>
      </c>
      <c r="F24" s="249" t="s">
        <v>2</v>
      </c>
      <c r="G24" s="46" t="s">
        <v>2</v>
      </c>
      <c r="H24" s="173">
        <v>59</v>
      </c>
      <c r="I24" s="1893"/>
      <c r="J24" s="1893"/>
      <c r="K24" s="147"/>
      <c r="L24" s="147"/>
      <c r="M24" s="38"/>
      <c r="N24" s="27"/>
    </row>
    <row r="25" spans="2:14" ht="21" customHeight="1">
      <c r="B25" s="30"/>
      <c r="C25" s="46"/>
      <c r="D25" s="173"/>
      <c r="E25" s="173"/>
      <c r="F25" s="173"/>
      <c r="G25" s="32"/>
      <c r="H25" s="32"/>
      <c r="I25" s="103"/>
      <c r="J25" s="150"/>
      <c r="K25" s="554"/>
      <c r="L25" s="554"/>
      <c r="M25" s="245"/>
      <c r="N25" s="27"/>
    </row>
    <row r="26" spans="2:14" ht="21" customHeight="1">
      <c r="B26" s="30"/>
      <c r="C26" s="31"/>
      <c r="D26" s="32"/>
      <c r="E26" s="32"/>
      <c r="F26" s="32"/>
      <c r="G26" s="32"/>
      <c r="H26" s="32"/>
      <c r="I26" s="1891"/>
      <c r="J26" s="1891"/>
      <c r="K26" s="554"/>
      <c r="L26" s="554"/>
      <c r="M26" s="245"/>
      <c r="N26" s="27"/>
    </row>
    <row r="27" spans="2:14" ht="21" customHeight="1">
      <c r="B27" s="251"/>
      <c r="C27" s="252"/>
      <c r="D27" s="253"/>
      <c r="E27" s="253"/>
      <c r="F27" s="253"/>
      <c r="G27" s="253"/>
      <c r="H27" s="253"/>
      <c r="I27" s="1721"/>
      <c r="J27" s="1721"/>
      <c r="K27" s="214"/>
      <c r="L27" s="214"/>
      <c r="M27" s="254"/>
      <c r="N27" s="27"/>
    </row>
    <row r="28" spans="2:14" ht="13.5" customHeight="1">
      <c r="B28" s="47" t="s">
        <v>496</v>
      </c>
      <c r="C28" s="46"/>
      <c r="D28" s="46"/>
      <c r="E28" s="46"/>
      <c r="F28" s="46"/>
      <c r="G28" s="46"/>
      <c r="H28" s="46"/>
      <c r="I28" s="45"/>
      <c r="J28" s="45"/>
      <c r="K28" s="48"/>
      <c r="L28" s="27"/>
      <c r="M28" s="27"/>
      <c r="N28" s="27"/>
    </row>
    <row r="29" spans="2:14" ht="13.5" customHeight="1">
      <c r="B29" s="47" t="s">
        <v>497</v>
      </c>
      <c r="C29" s="46"/>
      <c r="D29" s="46"/>
      <c r="E29" s="46"/>
      <c r="F29" s="46"/>
      <c r="G29" s="46"/>
      <c r="H29" s="46"/>
      <c r="I29" s="45"/>
      <c r="J29" s="45"/>
      <c r="K29" s="48"/>
      <c r="L29" s="27"/>
      <c r="M29" s="27"/>
      <c r="N29" s="27"/>
    </row>
    <row r="30" spans="2:14" ht="13.5" customHeight="1">
      <c r="B30" s="47" t="s">
        <v>498</v>
      </c>
      <c r="C30" s="46"/>
      <c r="D30" s="46"/>
      <c r="E30" s="46"/>
      <c r="F30" s="46"/>
      <c r="G30" s="46"/>
      <c r="H30" s="46"/>
      <c r="I30" s="45"/>
      <c r="J30" s="45"/>
      <c r="K30" s="48"/>
      <c r="L30" s="27"/>
      <c r="M30" s="27"/>
      <c r="N30" s="27"/>
    </row>
    <row r="31" spans="2:14" ht="22.5" customHeight="1">
      <c r="B31" s="6"/>
      <c r="C31" s="6"/>
      <c r="D31" s="6"/>
      <c r="E31" s="6"/>
      <c r="F31" s="6"/>
      <c r="G31" s="6"/>
      <c r="H31" s="6"/>
      <c r="I31" s="27"/>
      <c r="J31" s="27"/>
      <c r="K31" s="27"/>
      <c r="L31" s="27"/>
      <c r="M31" s="27"/>
      <c r="N31" s="27"/>
    </row>
    <row r="32" spans="2:14" ht="18.75">
      <c r="B32" s="7" t="s">
        <v>499</v>
      </c>
      <c r="J32" s="27"/>
      <c r="K32" s="27"/>
      <c r="L32" s="27"/>
      <c r="M32" s="36" t="s">
        <v>521</v>
      </c>
      <c r="N32" s="27"/>
    </row>
    <row r="33" spans="2:14" ht="7.5" customHeight="1">
      <c r="B33" s="8"/>
      <c r="I33" s="27"/>
      <c r="J33" s="27"/>
      <c r="K33" s="27"/>
      <c r="L33" s="27"/>
      <c r="M33" s="27"/>
      <c r="N33" s="27"/>
    </row>
    <row r="34" spans="2:14" s="10" customFormat="1" ht="29.25" customHeight="1" thickBot="1">
      <c r="B34" s="9"/>
      <c r="C34" s="28" t="s">
        <v>500</v>
      </c>
      <c r="D34" s="25" t="s">
        <v>501</v>
      </c>
      <c r="E34" s="20" t="s">
        <v>522</v>
      </c>
      <c r="F34" s="25" t="s">
        <v>517</v>
      </c>
      <c r="G34" s="25" t="s">
        <v>518</v>
      </c>
      <c r="H34" s="25" t="s">
        <v>526</v>
      </c>
      <c r="I34" s="1582" t="s">
        <v>523</v>
      </c>
      <c r="J34" s="1583"/>
      <c r="K34" s="21" t="s">
        <v>524</v>
      </c>
      <c r="L34" s="21" t="s">
        <v>525</v>
      </c>
      <c r="M34" s="37" t="s">
        <v>485</v>
      </c>
      <c r="N34" s="27"/>
    </row>
    <row r="35" spans="2:14" ht="21" customHeight="1" thickTop="1">
      <c r="B35" s="56" t="s">
        <v>535</v>
      </c>
      <c r="C35" s="31">
        <v>73</v>
      </c>
      <c r="D35" s="32">
        <v>71</v>
      </c>
      <c r="E35" s="32">
        <v>2</v>
      </c>
      <c r="F35" s="173">
        <v>2</v>
      </c>
      <c r="G35" s="173" t="s">
        <v>2</v>
      </c>
      <c r="H35" s="173">
        <v>1</v>
      </c>
      <c r="I35" s="1527"/>
      <c r="J35" s="1527"/>
      <c r="K35" s="147"/>
      <c r="L35" s="147"/>
      <c r="M35" s="38"/>
      <c r="N35" s="27"/>
    </row>
    <row r="36" spans="2:14" ht="21" customHeight="1">
      <c r="B36" s="56" t="s">
        <v>566</v>
      </c>
      <c r="C36" s="31">
        <v>664</v>
      </c>
      <c r="D36" s="32">
        <v>640</v>
      </c>
      <c r="E36" s="32">
        <v>24</v>
      </c>
      <c r="F36" s="40">
        <v>24</v>
      </c>
      <c r="G36" s="40">
        <v>4077</v>
      </c>
      <c r="H36" s="40">
        <v>7</v>
      </c>
      <c r="I36" s="1682"/>
      <c r="J36" s="1683"/>
      <c r="K36" s="41"/>
      <c r="L36" s="41"/>
      <c r="M36" s="42"/>
      <c r="N36" s="27"/>
    </row>
    <row r="37" spans="2:14" ht="21" customHeight="1">
      <c r="B37" s="816" t="s">
        <v>103</v>
      </c>
      <c r="C37" s="31">
        <v>679</v>
      </c>
      <c r="D37" s="32">
        <v>652</v>
      </c>
      <c r="E37" s="32">
        <v>27</v>
      </c>
      <c r="F37" s="40">
        <v>21</v>
      </c>
      <c r="G37" s="40">
        <v>527</v>
      </c>
      <c r="H37" s="40">
        <v>25</v>
      </c>
      <c r="I37" s="1682"/>
      <c r="J37" s="1683"/>
      <c r="K37" s="41"/>
      <c r="L37" s="41"/>
      <c r="M37" s="42"/>
      <c r="N37" s="27"/>
    </row>
    <row r="38" spans="2:14" ht="21" customHeight="1">
      <c r="B38" s="119" t="s">
        <v>538</v>
      </c>
      <c r="C38" s="31">
        <v>182</v>
      </c>
      <c r="D38" s="32">
        <v>161</v>
      </c>
      <c r="E38" s="32">
        <v>21</v>
      </c>
      <c r="F38" s="40">
        <v>21</v>
      </c>
      <c r="G38" s="40" t="s">
        <v>704</v>
      </c>
      <c r="H38" s="40" t="s">
        <v>704</v>
      </c>
      <c r="I38" s="1682"/>
      <c r="J38" s="1683"/>
      <c r="K38" s="41"/>
      <c r="L38" s="41"/>
      <c r="M38" s="42"/>
      <c r="N38" s="27"/>
    </row>
    <row r="39" spans="2:14" ht="21" customHeight="1">
      <c r="B39" s="56" t="s">
        <v>123</v>
      </c>
      <c r="C39" s="31">
        <v>4539</v>
      </c>
      <c r="D39" s="32">
        <v>3342</v>
      </c>
      <c r="E39" s="32">
        <v>1297</v>
      </c>
      <c r="F39" s="40">
        <v>1297</v>
      </c>
      <c r="G39" s="40" t="s">
        <v>128</v>
      </c>
      <c r="H39" s="40">
        <v>2</v>
      </c>
      <c r="I39" s="1682"/>
      <c r="J39" s="1683"/>
      <c r="K39" s="41"/>
      <c r="L39" s="41"/>
      <c r="M39" s="42"/>
      <c r="N39" s="27"/>
    </row>
    <row r="40" spans="2:14" ht="21" customHeight="1">
      <c r="B40" s="56" t="s">
        <v>593</v>
      </c>
      <c r="C40" s="31">
        <v>12</v>
      </c>
      <c r="D40" s="32">
        <v>10</v>
      </c>
      <c r="E40" s="32">
        <v>2</v>
      </c>
      <c r="F40" s="40">
        <v>2</v>
      </c>
      <c r="G40" s="40" t="s">
        <v>2</v>
      </c>
      <c r="H40" s="40">
        <v>1</v>
      </c>
      <c r="I40" s="1682"/>
      <c r="J40" s="1683"/>
      <c r="K40" s="41"/>
      <c r="L40" s="41"/>
      <c r="M40" s="42"/>
      <c r="N40" s="27"/>
    </row>
    <row r="41" spans="2:14" ht="21" customHeight="1">
      <c r="B41" s="800" t="s">
        <v>567</v>
      </c>
      <c r="C41" s="269">
        <v>748</v>
      </c>
      <c r="D41" s="212">
        <v>693</v>
      </c>
      <c r="E41" s="212">
        <v>57</v>
      </c>
      <c r="F41" s="551">
        <v>57</v>
      </c>
      <c r="G41" s="551">
        <v>86</v>
      </c>
      <c r="H41" s="551">
        <v>5</v>
      </c>
      <c r="I41" s="1974"/>
      <c r="J41" s="1974"/>
      <c r="K41" s="615"/>
      <c r="L41" s="615"/>
      <c r="M41" s="58"/>
      <c r="N41" s="27"/>
    </row>
    <row r="42" spans="2:14" ht="37.5" customHeight="1">
      <c r="B42" s="1964" t="s">
        <v>124</v>
      </c>
      <c r="C42" s="1964"/>
      <c r="D42" s="1964"/>
      <c r="E42" s="1964"/>
      <c r="F42" s="1964"/>
      <c r="G42" s="1964"/>
      <c r="H42" s="1964"/>
      <c r="I42" s="1964"/>
      <c r="J42" s="1964"/>
      <c r="K42" s="1964"/>
      <c r="L42" s="1964"/>
      <c r="M42" s="1964"/>
      <c r="N42" s="27"/>
    </row>
    <row r="43" spans="2:14" ht="18.75">
      <c r="B43" s="7" t="s">
        <v>502</v>
      </c>
      <c r="J43" s="27"/>
      <c r="K43" s="36" t="s">
        <v>519</v>
      </c>
      <c r="L43" s="27"/>
      <c r="M43" s="27"/>
      <c r="N43" s="27"/>
    </row>
    <row r="44" spans="2:14" ht="7.5" customHeight="1">
      <c r="B44" s="8"/>
      <c r="J44" s="27"/>
      <c r="K44" s="27"/>
      <c r="L44" s="27"/>
      <c r="M44" s="27"/>
      <c r="N44" s="27"/>
    </row>
    <row r="45" spans="2:14" s="10" customFormat="1" ht="48.75" customHeight="1" thickBot="1">
      <c r="B45" s="9"/>
      <c r="C45" s="28" t="s">
        <v>503</v>
      </c>
      <c r="D45" s="25" t="s">
        <v>504</v>
      </c>
      <c r="E45" s="25" t="s">
        <v>505</v>
      </c>
      <c r="F45" s="25" t="s">
        <v>506</v>
      </c>
      <c r="G45" s="25" t="s">
        <v>507</v>
      </c>
      <c r="H45" s="24" t="s">
        <v>508</v>
      </c>
      <c r="I45" s="1569" t="s">
        <v>509</v>
      </c>
      <c r="J45" s="1573"/>
      <c r="K45" s="49" t="s">
        <v>485</v>
      </c>
      <c r="L45" s="29"/>
      <c r="M45" s="27"/>
      <c r="N45" s="27"/>
    </row>
    <row r="46" spans="2:14" ht="21" customHeight="1" thickTop="1">
      <c r="B46" s="43"/>
      <c r="C46" s="52"/>
      <c r="D46" s="44"/>
      <c r="E46" s="44"/>
      <c r="F46" s="44"/>
      <c r="G46" s="44"/>
      <c r="H46" s="44"/>
      <c r="I46" s="1563"/>
      <c r="J46" s="1564"/>
      <c r="K46" s="51"/>
      <c r="L46" s="29"/>
      <c r="M46" s="27"/>
      <c r="N46" s="27"/>
    </row>
    <row r="47" spans="2:14" ht="21" customHeight="1">
      <c r="B47" s="43"/>
      <c r="C47" s="52"/>
      <c r="D47" s="44"/>
      <c r="E47" s="44"/>
      <c r="F47" s="44"/>
      <c r="G47" s="44"/>
      <c r="H47" s="44"/>
      <c r="I47" s="1567"/>
      <c r="J47" s="1549"/>
      <c r="K47" s="51"/>
      <c r="L47" s="29"/>
      <c r="M47" s="27"/>
      <c r="N47" s="27"/>
    </row>
    <row r="48" spans="2:14" ht="21" customHeight="1">
      <c r="B48" s="53"/>
      <c r="C48" s="15"/>
      <c r="D48" s="16"/>
      <c r="E48" s="16"/>
      <c r="F48" s="16"/>
      <c r="G48" s="16"/>
      <c r="H48" s="16"/>
      <c r="I48" s="1565"/>
      <c r="J48" s="1566"/>
      <c r="K48" s="54"/>
      <c r="L48" s="29"/>
      <c r="M48" s="27"/>
      <c r="N48" s="27"/>
    </row>
    <row r="49" spans="2:14" ht="21" customHeight="1">
      <c r="B49" s="55" t="s">
        <v>510</v>
      </c>
      <c r="J49" s="27"/>
      <c r="K49" s="27"/>
      <c r="L49" s="27"/>
      <c r="M49" s="27"/>
      <c r="N49" s="27"/>
    </row>
    <row r="50" ht="26.25" customHeight="1"/>
    <row r="51" spans="2:14" ht="18.75">
      <c r="B51" s="17" t="s">
        <v>511</v>
      </c>
      <c r="J51" s="27"/>
      <c r="K51" s="27"/>
      <c r="L51" s="27"/>
      <c r="M51" s="27"/>
      <c r="N51" s="27"/>
    </row>
    <row r="52" ht="7.5" customHeight="1"/>
    <row r="53" spans="2:9" ht="37.5" customHeight="1">
      <c r="B53" s="1571" t="s">
        <v>512</v>
      </c>
      <c r="C53" s="1571"/>
      <c r="D53" s="1572">
        <v>0.172</v>
      </c>
      <c r="E53" s="1572"/>
      <c r="F53" s="1571" t="s">
        <v>513</v>
      </c>
      <c r="G53" s="1571"/>
      <c r="H53" s="1572">
        <v>3.1</v>
      </c>
      <c r="I53" s="1572"/>
    </row>
    <row r="54" spans="2:9" ht="37.5" customHeight="1">
      <c r="B54" s="1571" t="s">
        <v>514</v>
      </c>
      <c r="C54" s="1571"/>
      <c r="D54" s="1572">
        <v>19.4</v>
      </c>
      <c r="E54" s="1572"/>
      <c r="F54" s="1571" t="s">
        <v>515</v>
      </c>
      <c r="G54" s="1571"/>
      <c r="H54" s="1572">
        <v>94.7</v>
      </c>
      <c r="I54" s="1572"/>
    </row>
    <row r="55" spans="2:14" ht="21" customHeight="1">
      <c r="B55" s="55" t="s">
        <v>516</v>
      </c>
      <c r="J55" s="27"/>
      <c r="K55" s="27"/>
      <c r="L55" s="27"/>
      <c r="M55" s="27"/>
      <c r="N55" s="27"/>
    </row>
  </sheetData>
  <mergeCells count="40">
    <mergeCell ref="B23:B24"/>
    <mergeCell ref="C1:J1"/>
    <mergeCell ref="I26:J26"/>
    <mergeCell ref="I27:J27"/>
    <mergeCell ref="I18:J18"/>
    <mergeCell ref="I19:J19"/>
    <mergeCell ref="I22:J22"/>
    <mergeCell ref="I24:J24"/>
    <mergeCell ref="I12:J12"/>
    <mergeCell ref="I13:J13"/>
    <mergeCell ref="B53:C53"/>
    <mergeCell ref="B54:C54"/>
    <mergeCell ref="F53:G53"/>
    <mergeCell ref="F54:G54"/>
    <mergeCell ref="D53:E53"/>
    <mergeCell ref="D54:E54"/>
    <mergeCell ref="H53:I53"/>
    <mergeCell ref="H54:I54"/>
    <mergeCell ref="I45:J45"/>
    <mergeCell ref="I48:J48"/>
    <mergeCell ref="I46:J46"/>
    <mergeCell ref="I47:J47"/>
    <mergeCell ref="I37:J37"/>
    <mergeCell ref="I38:J38"/>
    <mergeCell ref="I39:J39"/>
    <mergeCell ref="I40:J40"/>
    <mergeCell ref="I34:J34"/>
    <mergeCell ref="I35:J35"/>
    <mergeCell ref="I14:J14"/>
    <mergeCell ref="I36:J36"/>
    <mergeCell ref="B42:M42"/>
    <mergeCell ref="B19:B20"/>
    <mergeCell ref="B21:B22"/>
    <mergeCell ref="I3:J3"/>
    <mergeCell ref="I4:J4"/>
    <mergeCell ref="I8:J8"/>
    <mergeCell ref="I9:J9"/>
    <mergeCell ref="I10:J10"/>
    <mergeCell ref="I11:J11"/>
    <mergeCell ref="I41:J41"/>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16.xml><?xml version="1.0" encoding="utf-8"?>
<worksheet xmlns="http://schemas.openxmlformats.org/spreadsheetml/2006/main" xmlns:r="http://schemas.openxmlformats.org/officeDocument/2006/relationships">
  <dimension ref="B1:N57"/>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33" t="s">
        <v>129</v>
      </c>
      <c r="D3" s="333"/>
      <c r="E3" s="333"/>
      <c r="G3" s="23" t="s">
        <v>475</v>
      </c>
      <c r="H3" s="24" t="s">
        <v>476</v>
      </c>
      <c r="I3" s="1569" t="s">
        <v>477</v>
      </c>
      <c r="J3" s="1570"/>
    </row>
    <row r="4" spans="7:11" ht="26.25" customHeight="1" thickTop="1">
      <c r="G4" s="546">
        <v>1053</v>
      </c>
      <c r="H4" s="547">
        <v>72</v>
      </c>
      <c r="I4" s="1896">
        <v>1125</v>
      </c>
      <c r="J4" s="1897"/>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1717</v>
      </c>
      <c r="D9" s="32">
        <v>1671</v>
      </c>
      <c r="E9" s="32">
        <v>46</v>
      </c>
      <c r="F9" s="32">
        <v>46</v>
      </c>
      <c r="G9" s="32">
        <v>2293</v>
      </c>
      <c r="H9" s="32"/>
      <c r="I9" s="1546"/>
      <c r="J9" s="1547"/>
      <c r="K9" s="29"/>
      <c r="L9" s="27"/>
      <c r="M9" s="27"/>
      <c r="N9" s="27"/>
    </row>
    <row r="10" spans="2:14" ht="21" customHeight="1">
      <c r="B10" s="113" t="s">
        <v>130</v>
      </c>
      <c r="C10" s="31">
        <v>18</v>
      </c>
      <c r="D10" s="32">
        <v>18</v>
      </c>
      <c r="E10" s="32">
        <v>0</v>
      </c>
      <c r="F10" s="32">
        <v>0</v>
      </c>
      <c r="G10" s="32"/>
      <c r="H10" s="32">
        <v>14</v>
      </c>
      <c r="I10" s="1576"/>
      <c r="J10" s="1577"/>
      <c r="K10" s="33"/>
      <c r="L10" s="27"/>
      <c r="M10" s="27"/>
      <c r="N10" s="27"/>
    </row>
    <row r="11" spans="2:14" ht="21" customHeight="1">
      <c r="B11" s="30"/>
      <c r="C11" s="31"/>
      <c r="D11" s="32"/>
      <c r="E11" s="32"/>
      <c r="F11" s="32"/>
      <c r="G11" s="32"/>
      <c r="H11" s="32"/>
      <c r="I11" s="1576"/>
      <c r="J11" s="1577"/>
      <c r="K11" s="29"/>
      <c r="L11" s="27"/>
      <c r="M11" s="27"/>
      <c r="N11" s="27"/>
    </row>
    <row r="12" spans="2:14" ht="21" customHeight="1">
      <c r="B12" s="30"/>
      <c r="C12" s="31"/>
      <c r="D12" s="32"/>
      <c r="E12" s="32"/>
      <c r="F12" s="32"/>
      <c r="G12" s="32"/>
      <c r="H12" s="32"/>
      <c r="I12" s="1576"/>
      <c r="J12" s="1577"/>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550">
        <v>1721</v>
      </c>
      <c r="D14" s="551">
        <v>1675</v>
      </c>
      <c r="E14" s="551">
        <v>47</v>
      </c>
      <c r="F14" s="551">
        <v>46</v>
      </c>
      <c r="G14" s="551">
        <v>2293</v>
      </c>
      <c r="H14" s="551"/>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10.5" customHeight="1" thickTop="1">
      <c r="B19" s="1983" t="s">
        <v>131</v>
      </c>
      <c r="C19" s="11" t="s">
        <v>493</v>
      </c>
      <c r="D19" s="12" t="s">
        <v>494</v>
      </c>
      <c r="E19" s="57" t="s">
        <v>560</v>
      </c>
      <c r="F19" s="14" t="s">
        <v>495</v>
      </c>
      <c r="G19" s="817"/>
      <c r="H19" s="818"/>
      <c r="I19" s="1527"/>
      <c r="J19" s="1527"/>
      <c r="K19" s="147"/>
      <c r="L19" s="147"/>
      <c r="M19" s="38"/>
      <c r="N19" s="27"/>
    </row>
    <row r="20" spans="2:14" ht="12" customHeight="1">
      <c r="B20" s="1984"/>
      <c r="C20" s="819">
        <v>28</v>
      </c>
      <c r="D20" s="379">
        <v>27</v>
      </c>
      <c r="E20" s="379">
        <v>1</v>
      </c>
      <c r="F20" s="379">
        <v>1</v>
      </c>
      <c r="G20" s="379">
        <v>76</v>
      </c>
      <c r="H20" s="820">
        <v>16</v>
      </c>
      <c r="I20" s="1936"/>
      <c r="J20" s="1937"/>
      <c r="K20" s="147"/>
      <c r="L20" s="147"/>
      <c r="M20" s="38"/>
      <c r="N20" s="27"/>
    </row>
    <row r="21" spans="2:14" ht="10.5" customHeight="1">
      <c r="B21" s="1985" t="s">
        <v>132</v>
      </c>
      <c r="C21" s="11" t="s">
        <v>493</v>
      </c>
      <c r="D21" s="12" t="s">
        <v>494</v>
      </c>
      <c r="E21" s="57" t="s">
        <v>560</v>
      </c>
      <c r="F21" s="14" t="s">
        <v>495</v>
      </c>
      <c r="G21" s="165"/>
      <c r="H21" s="165"/>
      <c r="I21" s="1980"/>
      <c r="J21" s="1979"/>
      <c r="K21" s="554"/>
      <c r="L21" s="554"/>
      <c r="M21" s="245"/>
      <c r="N21" s="27"/>
    </row>
    <row r="22" spans="2:14" ht="12" customHeight="1">
      <c r="B22" s="1986"/>
      <c r="C22" s="798">
        <v>41</v>
      </c>
      <c r="D22" s="200">
        <v>36</v>
      </c>
      <c r="E22" s="200">
        <v>5</v>
      </c>
      <c r="F22" s="259"/>
      <c r="G22" s="200"/>
      <c r="H22" s="200"/>
      <c r="I22" s="1981"/>
      <c r="J22" s="1982"/>
      <c r="K22" s="201"/>
      <c r="L22" s="201"/>
      <c r="M22" s="319"/>
      <c r="N22" s="27"/>
    </row>
    <row r="23" spans="2:14" ht="10.5" customHeight="1">
      <c r="B23" s="1984" t="s">
        <v>133</v>
      </c>
      <c r="C23" s="11" t="s">
        <v>493</v>
      </c>
      <c r="D23" s="12" t="s">
        <v>494</v>
      </c>
      <c r="E23" s="57" t="s">
        <v>560</v>
      </c>
      <c r="F23" s="14" t="s">
        <v>495</v>
      </c>
      <c r="G23" s="172"/>
      <c r="H23" s="172"/>
      <c r="I23" s="1980"/>
      <c r="J23" s="1979"/>
      <c r="K23" s="147"/>
      <c r="L23" s="147"/>
      <c r="M23" s="38"/>
      <c r="N23" s="27"/>
    </row>
    <row r="24" spans="2:14" ht="12" customHeight="1">
      <c r="B24" s="1984"/>
      <c r="C24" s="821">
        <v>242</v>
      </c>
      <c r="D24" s="173">
        <v>189</v>
      </c>
      <c r="E24" s="173">
        <v>53</v>
      </c>
      <c r="F24" s="379">
        <v>53</v>
      </c>
      <c r="G24" s="173"/>
      <c r="H24" s="173">
        <v>33</v>
      </c>
      <c r="I24" s="1936"/>
      <c r="J24" s="1937"/>
      <c r="K24" s="147"/>
      <c r="L24" s="147"/>
      <c r="M24" s="38"/>
      <c r="N24" s="27"/>
    </row>
    <row r="25" spans="2:14" ht="10.5" customHeight="1">
      <c r="B25" s="1815" t="s">
        <v>136</v>
      </c>
      <c r="C25" s="11" t="s">
        <v>493</v>
      </c>
      <c r="D25" s="12" t="s">
        <v>494</v>
      </c>
      <c r="E25" s="57" t="s">
        <v>560</v>
      </c>
      <c r="F25" s="14" t="s">
        <v>495</v>
      </c>
      <c r="G25" s="44"/>
      <c r="H25" s="44"/>
      <c r="I25" s="1978"/>
      <c r="J25" s="1979"/>
      <c r="K25" s="497"/>
      <c r="L25" s="497"/>
      <c r="M25" s="245"/>
      <c r="N25" s="27"/>
    </row>
    <row r="26" spans="2:14" ht="12" customHeight="1">
      <c r="B26" s="1816"/>
      <c r="C26" s="823">
        <v>348</v>
      </c>
      <c r="D26" s="824">
        <v>345</v>
      </c>
      <c r="E26" s="825">
        <v>3</v>
      </c>
      <c r="F26" s="826">
        <v>3</v>
      </c>
      <c r="G26" s="827"/>
      <c r="H26" s="200">
        <v>27</v>
      </c>
      <c r="I26" s="1975"/>
      <c r="J26" s="1975"/>
      <c r="K26" s="201"/>
      <c r="L26" s="201"/>
      <c r="M26" s="319"/>
      <c r="N26" s="27"/>
    </row>
    <row r="27" spans="2:14" ht="21" customHeight="1">
      <c r="B27" s="828"/>
      <c r="C27" s="46"/>
      <c r="D27" s="173"/>
      <c r="E27" s="173"/>
      <c r="F27" s="173"/>
      <c r="G27" s="173"/>
      <c r="H27" s="173"/>
      <c r="I27" s="183"/>
      <c r="J27" s="184"/>
      <c r="K27" s="147"/>
      <c r="L27" s="147"/>
      <c r="M27" s="38"/>
      <c r="N27" s="27"/>
    </row>
    <row r="28" spans="2:14" ht="21" customHeight="1">
      <c r="B28" s="30"/>
      <c r="C28" s="31"/>
      <c r="D28" s="32"/>
      <c r="E28" s="32"/>
      <c r="F28" s="32"/>
      <c r="G28" s="32"/>
      <c r="H28" s="32"/>
      <c r="I28" s="1891"/>
      <c r="J28" s="1891"/>
      <c r="K28" s="554"/>
      <c r="L28" s="554"/>
      <c r="M28" s="245"/>
      <c r="N28" s="27"/>
    </row>
    <row r="29" spans="2:14" ht="21" customHeight="1">
      <c r="B29" s="251"/>
      <c r="C29" s="252"/>
      <c r="D29" s="253"/>
      <c r="E29" s="253"/>
      <c r="F29" s="253"/>
      <c r="G29" s="253"/>
      <c r="H29" s="253"/>
      <c r="I29" s="1721"/>
      <c r="J29" s="1721"/>
      <c r="K29" s="214"/>
      <c r="L29" s="214"/>
      <c r="M29" s="254"/>
      <c r="N29" s="27"/>
    </row>
    <row r="30" spans="2:14" ht="13.5" customHeight="1">
      <c r="B30" s="47" t="s">
        <v>496</v>
      </c>
      <c r="C30" s="46"/>
      <c r="D30" s="46"/>
      <c r="E30" s="46"/>
      <c r="F30" s="46"/>
      <c r="G30" s="46"/>
      <c r="H30" s="46"/>
      <c r="I30" s="45"/>
      <c r="J30" s="45"/>
      <c r="K30" s="48"/>
      <c r="L30" s="27"/>
      <c r="M30" s="27"/>
      <c r="N30" s="27"/>
    </row>
    <row r="31" spans="2:14" ht="13.5" customHeight="1">
      <c r="B31" s="47" t="s">
        <v>497</v>
      </c>
      <c r="C31" s="46"/>
      <c r="D31" s="46"/>
      <c r="E31" s="46"/>
      <c r="F31" s="46"/>
      <c r="G31" s="46"/>
      <c r="H31" s="46"/>
      <c r="I31" s="45"/>
      <c r="J31" s="45"/>
      <c r="K31" s="48"/>
      <c r="L31" s="27"/>
      <c r="M31" s="27"/>
      <c r="N31" s="27"/>
    </row>
    <row r="32" spans="2:14" ht="13.5" customHeight="1">
      <c r="B32" s="47" t="s">
        <v>498</v>
      </c>
      <c r="C32" s="46"/>
      <c r="D32" s="46"/>
      <c r="E32" s="46"/>
      <c r="F32" s="46"/>
      <c r="G32" s="46"/>
      <c r="H32" s="46"/>
      <c r="I32" s="45"/>
      <c r="J32" s="45"/>
      <c r="K32" s="48"/>
      <c r="L32" s="27"/>
      <c r="M32" s="27"/>
      <c r="N32" s="27"/>
    </row>
    <row r="33" spans="2:14" ht="22.5" customHeight="1">
      <c r="B33" s="6"/>
      <c r="C33" s="6"/>
      <c r="D33" s="6"/>
      <c r="E33" s="6"/>
      <c r="F33" s="6"/>
      <c r="G33" s="6"/>
      <c r="H33" s="6"/>
      <c r="I33" s="27"/>
      <c r="J33" s="27"/>
      <c r="K33" s="27"/>
      <c r="L33" s="27"/>
      <c r="M33" s="27"/>
      <c r="N33" s="27"/>
    </row>
    <row r="34" spans="2:14" ht="18.75">
      <c r="B34" s="7" t="s">
        <v>499</v>
      </c>
      <c r="J34" s="27"/>
      <c r="K34" s="27"/>
      <c r="L34" s="27"/>
      <c r="M34" s="36" t="s">
        <v>521</v>
      </c>
      <c r="N34" s="27"/>
    </row>
    <row r="35" spans="2:14" ht="7.5" customHeight="1">
      <c r="B35" s="8"/>
      <c r="I35" s="27"/>
      <c r="J35" s="27"/>
      <c r="K35" s="27"/>
      <c r="L35" s="27"/>
      <c r="M35" s="27"/>
      <c r="N35" s="27"/>
    </row>
    <row r="36" spans="2:14" s="10" customFormat="1" ht="29.25" customHeight="1" thickBot="1">
      <c r="B36" s="9"/>
      <c r="C36" s="28" t="s">
        <v>500</v>
      </c>
      <c r="D36" s="25" t="s">
        <v>501</v>
      </c>
      <c r="E36" s="20" t="s">
        <v>522</v>
      </c>
      <c r="F36" s="25" t="s">
        <v>517</v>
      </c>
      <c r="G36" s="25" t="s">
        <v>518</v>
      </c>
      <c r="H36" s="25" t="s">
        <v>526</v>
      </c>
      <c r="I36" s="1582" t="s">
        <v>523</v>
      </c>
      <c r="J36" s="1583"/>
      <c r="K36" s="21" t="s">
        <v>524</v>
      </c>
      <c r="L36" s="21" t="s">
        <v>525</v>
      </c>
      <c r="M36" s="37" t="s">
        <v>485</v>
      </c>
      <c r="N36" s="27"/>
    </row>
    <row r="37" spans="2:14" ht="21" customHeight="1" thickTop="1">
      <c r="B37" s="166" t="s">
        <v>103</v>
      </c>
      <c r="C37" s="31">
        <v>679</v>
      </c>
      <c r="D37" s="32">
        <v>652</v>
      </c>
      <c r="E37" s="32">
        <v>27</v>
      </c>
      <c r="F37" s="173">
        <v>21</v>
      </c>
      <c r="G37" s="173">
        <v>527</v>
      </c>
      <c r="H37" s="173">
        <v>11</v>
      </c>
      <c r="I37" s="1527"/>
      <c r="J37" s="1527"/>
      <c r="K37" s="147"/>
      <c r="L37" s="147"/>
      <c r="M37" s="38"/>
      <c r="N37" s="27"/>
    </row>
    <row r="38" spans="2:14" ht="21" customHeight="1">
      <c r="B38" s="56" t="s">
        <v>566</v>
      </c>
      <c r="C38" s="31">
        <v>664</v>
      </c>
      <c r="D38" s="32">
        <v>640</v>
      </c>
      <c r="E38" s="32">
        <v>24</v>
      </c>
      <c r="F38" s="40">
        <v>24</v>
      </c>
      <c r="G38" s="40">
        <v>4077</v>
      </c>
      <c r="H38" s="40">
        <v>5</v>
      </c>
      <c r="I38" s="1682"/>
      <c r="J38" s="1683"/>
      <c r="K38" s="41"/>
      <c r="L38" s="41"/>
      <c r="M38" s="42"/>
      <c r="N38" s="27"/>
    </row>
    <row r="39" spans="2:14" ht="21" customHeight="1">
      <c r="B39" s="153" t="s">
        <v>137</v>
      </c>
      <c r="C39" s="31">
        <v>748</v>
      </c>
      <c r="D39" s="32">
        <v>693</v>
      </c>
      <c r="E39" s="32">
        <v>57</v>
      </c>
      <c r="F39" s="40">
        <v>57</v>
      </c>
      <c r="G39" s="40">
        <v>86</v>
      </c>
      <c r="H39" s="40">
        <v>3</v>
      </c>
      <c r="I39" s="1682"/>
      <c r="J39" s="1683"/>
      <c r="K39" s="41"/>
      <c r="L39" s="41"/>
      <c r="M39" s="42"/>
      <c r="N39" s="27"/>
    </row>
    <row r="40" spans="2:14" ht="21" customHeight="1">
      <c r="B40" s="166" t="s">
        <v>138</v>
      </c>
      <c r="C40" s="31">
        <v>4539</v>
      </c>
      <c r="D40" s="32">
        <v>3242</v>
      </c>
      <c r="E40" s="32">
        <v>1297</v>
      </c>
      <c r="F40" s="40">
        <v>1297</v>
      </c>
      <c r="G40" s="40">
        <v>0</v>
      </c>
      <c r="H40" s="40">
        <v>1</v>
      </c>
      <c r="I40" s="1682"/>
      <c r="J40" s="1683"/>
      <c r="K40" s="41"/>
      <c r="L40" s="41"/>
      <c r="M40" s="42"/>
      <c r="N40" s="27"/>
    </row>
    <row r="41" spans="2:14" ht="21" customHeight="1">
      <c r="B41" s="56" t="s">
        <v>139</v>
      </c>
      <c r="C41" s="31">
        <v>12</v>
      </c>
      <c r="D41" s="32">
        <v>10</v>
      </c>
      <c r="E41" s="32">
        <v>2</v>
      </c>
      <c r="F41" s="173">
        <v>2</v>
      </c>
      <c r="G41" s="173">
        <v>0</v>
      </c>
      <c r="H41" s="173">
        <v>0</v>
      </c>
      <c r="I41" s="1980"/>
      <c r="J41" s="1979"/>
      <c r="K41" s="147"/>
      <c r="L41" s="147"/>
      <c r="M41" s="38"/>
      <c r="N41" s="27"/>
    </row>
    <row r="42" spans="2:14" ht="21" customHeight="1">
      <c r="B42" s="119" t="s">
        <v>140</v>
      </c>
      <c r="C42" s="31">
        <v>73</v>
      </c>
      <c r="D42" s="32">
        <v>71</v>
      </c>
      <c r="E42" s="32">
        <v>2</v>
      </c>
      <c r="F42" s="40">
        <v>2</v>
      </c>
      <c r="G42" s="40">
        <v>0</v>
      </c>
      <c r="H42" s="40">
        <v>0</v>
      </c>
      <c r="I42" s="1682"/>
      <c r="J42" s="1683"/>
      <c r="K42" s="41"/>
      <c r="L42" s="41"/>
      <c r="M42" s="42"/>
      <c r="N42" s="27"/>
    </row>
    <row r="43" spans="2:14" ht="21" customHeight="1">
      <c r="B43" s="829" t="s">
        <v>141</v>
      </c>
      <c r="C43" s="269">
        <v>182</v>
      </c>
      <c r="D43" s="212">
        <v>161</v>
      </c>
      <c r="E43" s="212">
        <v>21</v>
      </c>
      <c r="F43" s="551">
        <v>21</v>
      </c>
      <c r="G43" s="551">
        <v>0</v>
      </c>
      <c r="H43" s="551" t="s">
        <v>544</v>
      </c>
      <c r="I43" s="1976"/>
      <c r="J43" s="1977"/>
      <c r="K43" s="615"/>
      <c r="L43" s="615"/>
      <c r="M43" s="830" t="s">
        <v>142</v>
      </c>
      <c r="N43" s="27"/>
    </row>
    <row r="44" spans="2:14" ht="37.5" customHeight="1">
      <c r="B44" s="6"/>
      <c r="C44" s="6"/>
      <c r="D44" s="6"/>
      <c r="E44" s="6"/>
      <c r="F44" s="6"/>
      <c r="G44" s="6"/>
      <c r="H44" s="6"/>
      <c r="I44" s="27"/>
      <c r="J44" s="27"/>
      <c r="K44" s="27"/>
      <c r="L44" s="27"/>
      <c r="M44" s="27"/>
      <c r="N44" s="27"/>
    </row>
    <row r="45" spans="2:14" ht="18.75">
      <c r="B45" s="7" t="s">
        <v>502</v>
      </c>
      <c r="J45" s="27"/>
      <c r="K45" s="36" t="s">
        <v>519</v>
      </c>
      <c r="L45" s="27"/>
      <c r="M45" s="27"/>
      <c r="N45" s="27"/>
    </row>
    <row r="46" spans="2:14" ht="7.5" customHeight="1">
      <c r="B46" s="8"/>
      <c r="J46" s="27"/>
      <c r="K46" s="27"/>
      <c r="L46" s="27"/>
      <c r="M46" s="27"/>
      <c r="N46" s="27"/>
    </row>
    <row r="47" spans="2:14" s="10" customFormat="1" ht="48.75" customHeight="1" thickBot="1">
      <c r="B47" s="9"/>
      <c r="C47" s="28" t="s">
        <v>503</v>
      </c>
      <c r="D47" s="25" t="s">
        <v>504</v>
      </c>
      <c r="E47" s="25" t="s">
        <v>505</v>
      </c>
      <c r="F47" s="25" t="s">
        <v>506</v>
      </c>
      <c r="G47" s="25" t="s">
        <v>507</v>
      </c>
      <c r="H47" s="24" t="s">
        <v>508</v>
      </c>
      <c r="I47" s="1569" t="s">
        <v>509</v>
      </c>
      <c r="J47" s="1573"/>
      <c r="K47" s="49" t="s">
        <v>485</v>
      </c>
      <c r="L47" s="29"/>
      <c r="M47" s="27"/>
      <c r="N47" s="27"/>
    </row>
    <row r="48" spans="2:14" ht="21" customHeight="1" thickTop="1">
      <c r="B48" s="113" t="s">
        <v>143</v>
      </c>
      <c r="C48" s="31">
        <v>-5</v>
      </c>
      <c r="D48" s="32">
        <v>56</v>
      </c>
      <c r="E48" s="32">
        <v>31</v>
      </c>
      <c r="F48" s="32"/>
      <c r="G48" s="32"/>
      <c r="H48" s="32"/>
      <c r="I48" s="1559"/>
      <c r="J48" s="1560"/>
      <c r="K48" s="50"/>
      <c r="L48" s="29"/>
      <c r="M48" s="27"/>
      <c r="N48" s="27"/>
    </row>
    <row r="49" spans="2:14" ht="21" customHeight="1">
      <c r="B49" s="43"/>
      <c r="C49" s="52"/>
      <c r="D49" s="44"/>
      <c r="E49" s="44"/>
      <c r="F49" s="44"/>
      <c r="G49" s="44"/>
      <c r="H49" s="44"/>
      <c r="I49" s="1567"/>
      <c r="J49" s="1549"/>
      <c r="K49" s="51"/>
      <c r="L49" s="29"/>
      <c r="M49" s="27"/>
      <c r="N49" s="27"/>
    </row>
    <row r="50" spans="2:14" ht="21" customHeight="1">
      <c r="B50" s="53"/>
      <c r="C50" s="15"/>
      <c r="D50" s="16"/>
      <c r="E50" s="16"/>
      <c r="F50" s="16"/>
      <c r="G50" s="16"/>
      <c r="H50" s="16"/>
      <c r="I50" s="1565"/>
      <c r="J50" s="1566"/>
      <c r="K50" s="54"/>
      <c r="L50" s="29"/>
      <c r="M50" s="27"/>
      <c r="N50" s="27"/>
    </row>
    <row r="51" spans="2:14" ht="21" customHeight="1">
      <c r="B51" s="55" t="s">
        <v>510</v>
      </c>
      <c r="J51" s="27"/>
      <c r="K51" s="27"/>
      <c r="L51" s="27"/>
      <c r="M51" s="27"/>
      <c r="N51" s="27"/>
    </row>
    <row r="52" ht="26.25" customHeight="1"/>
    <row r="53" spans="2:14" ht="18.75">
      <c r="B53" s="17" t="s">
        <v>511</v>
      </c>
      <c r="J53" s="27"/>
      <c r="K53" s="27"/>
      <c r="L53" s="27"/>
      <c r="M53" s="27"/>
      <c r="N53" s="27"/>
    </row>
    <row r="54" ht="7.5" customHeight="1"/>
    <row r="55" spans="2:9" ht="37.5" customHeight="1">
      <c r="B55" s="1571" t="s">
        <v>512</v>
      </c>
      <c r="C55" s="1571"/>
      <c r="D55" s="1572">
        <v>0.19</v>
      </c>
      <c r="E55" s="1572"/>
      <c r="F55" s="1571" t="s">
        <v>513</v>
      </c>
      <c r="G55" s="1571"/>
      <c r="H55" s="1572">
        <v>4.4</v>
      </c>
      <c r="I55" s="1572"/>
    </row>
    <row r="56" spans="2:9" ht="37.5" customHeight="1">
      <c r="B56" s="1571" t="s">
        <v>514</v>
      </c>
      <c r="C56" s="1571"/>
      <c r="D56" s="1572">
        <v>16.6</v>
      </c>
      <c r="E56" s="1572"/>
      <c r="F56" s="1571" t="s">
        <v>515</v>
      </c>
      <c r="G56" s="1571"/>
      <c r="H56" s="1572">
        <v>91.9</v>
      </c>
      <c r="I56" s="1572"/>
    </row>
    <row r="57" spans="2:14" ht="21" customHeight="1">
      <c r="B57" s="55" t="s">
        <v>516</v>
      </c>
      <c r="J57" s="27"/>
      <c r="K57" s="27"/>
      <c r="L57" s="27"/>
      <c r="M57" s="27"/>
      <c r="N57" s="27"/>
    </row>
  </sheetData>
  <mergeCells count="45">
    <mergeCell ref="C1:J1"/>
    <mergeCell ref="I28:J28"/>
    <mergeCell ref="I29:J29"/>
    <mergeCell ref="I18:J18"/>
    <mergeCell ref="I19:J19"/>
    <mergeCell ref="I23:J23"/>
    <mergeCell ref="I26:J26"/>
    <mergeCell ref="I12:J12"/>
    <mergeCell ref="I13:J13"/>
    <mergeCell ref="B55:C55"/>
    <mergeCell ref="B56:C56"/>
    <mergeCell ref="F55:G55"/>
    <mergeCell ref="F56:G56"/>
    <mergeCell ref="D55:E55"/>
    <mergeCell ref="D56:E56"/>
    <mergeCell ref="H55:I55"/>
    <mergeCell ref="H56:I56"/>
    <mergeCell ref="I47:J47"/>
    <mergeCell ref="I48:J48"/>
    <mergeCell ref="I50:J50"/>
    <mergeCell ref="I49:J49"/>
    <mergeCell ref="B19:B20"/>
    <mergeCell ref="I3:J3"/>
    <mergeCell ref="I4:J4"/>
    <mergeCell ref="I36:J36"/>
    <mergeCell ref="B21:B22"/>
    <mergeCell ref="B23:B24"/>
    <mergeCell ref="B25:B26"/>
    <mergeCell ref="I8:J8"/>
    <mergeCell ref="I9:J9"/>
    <mergeCell ref="I10:J10"/>
    <mergeCell ref="I21:J21"/>
    <mergeCell ref="I20:J20"/>
    <mergeCell ref="I11:J11"/>
    <mergeCell ref="I41:J41"/>
    <mergeCell ref="I42:J42"/>
    <mergeCell ref="I37:J37"/>
    <mergeCell ref="I14:J14"/>
    <mergeCell ref="I22:J22"/>
    <mergeCell ref="I24:J24"/>
    <mergeCell ref="I43:J43"/>
    <mergeCell ref="I25:J25"/>
    <mergeCell ref="I38:J38"/>
    <mergeCell ref="I39:J39"/>
    <mergeCell ref="I40:J40"/>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17.xml><?xml version="1.0" encoding="utf-8"?>
<worksheet xmlns="http://schemas.openxmlformats.org/spreadsheetml/2006/main" xmlns:r="http://schemas.openxmlformats.org/officeDocument/2006/relationships">
  <dimension ref="B1:N53"/>
  <sheetViews>
    <sheetView view="pageBreakPreview" zoomScaleSheetLayoutView="100" workbookViewId="0" topLeftCell="A7">
      <selection activeCell="J39" sqref="J39"/>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144</v>
      </c>
      <c r="D3" s="5"/>
      <c r="E3" s="5"/>
      <c r="G3" s="23" t="s">
        <v>475</v>
      </c>
      <c r="H3" s="24" t="s">
        <v>476</v>
      </c>
      <c r="I3" s="1569" t="s">
        <v>477</v>
      </c>
      <c r="J3" s="1570"/>
    </row>
    <row r="4" spans="7:11" ht="26.25" customHeight="1" thickTop="1">
      <c r="G4" s="18">
        <v>885</v>
      </c>
      <c r="H4" s="19">
        <v>65</v>
      </c>
      <c r="I4" s="1552">
        <v>950</v>
      </c>
      <c r="J4" s="1553"/>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1666</v>
      </c>
      <c r="D9" s="32">
        <v>1592</v>
      </c>
      <c r="E9" s="32">
        <v>74</v>
      </c>
      <c r="F9" s="32">
        <v>29</v>
      </c>
      <c r="G9" s="32">
        <v>2237</v>
      </c>
      <c r="H9" s="32">
        <v>0</v>
      </c>
      <c r="I9" s="1546"/>
      <c r="J9" s="1547"/>
      <c r="K9" s="29"/>
      <c r="L9" s="27"/>
      <c r="M9" s="27"/>
      <c r="N9" s="27"/>
    </row>
    <row r="10" spans="2:14" ht="21" customHeight="1">
      <c r="B10" s="30" t="s">
        <v>145</v>
      </c>
      <c r="C10" s="31">
        <v>82</v>
      </c>
      <c r="D10" s="32">
        <v>101</v>
      </c>
      <c r="E10" s="32">
        <v>-19</v>
      </c>
      <c r="F10" s="32">
        <v>5</v>
      </c>
      <c r="G10" s="32">
        <v>0</v>
      </c>
      <c r="H10" s="32">
        <v>24</v>
      </c>
      <c r="I10" s="1576"/>
      <c r="J10" s="1577"/>
      <c r="K10" s="33"/>
      <c r="L10" s="27"/>
      <c r="M10" s="27"/>
      <c r="N10" s="27"/>
    </row>
    <row r="11" spans="2:14" ht="21" customHeight="1">
      <c r="B11" s="30"/>
      <c r="C11" s="31"/>
      <c r="D11" s="32"/>
      <c r="E11" s="32"/>
      <c r="F11" s="32"/>
      <c r="G11" s="32"/>
      <c r="H11" s="32"/>
      <c r="I11" s="1576"/>
      <c r="J11" s="1577"/>
      <c r="K11" s="29"/>
      <c r="L11" s="27"/>
      <c r="M11" s="27"/>
      <c r="N11" s="27"/>
    </row>
    <row r="12" spans="2:14" ht="21" customHeight="1">
      <c r="B12" s="30"/>
      <c r="C12" s="31"/>
      <c r="D12" s="32"/>
      <c r="E12" s="32"/>
      <c r="F12" s="32"/>
      <c r="G12" s="32"/>
      <c r="H12" s="32"/>
      <c r="I12" s="1576"/>
      <c r="J12" s="1577"/>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550">
        <v>1748</v>
      </c>
      <c r="D14" s="551">
        <v>1693</v>
      </c>
      <c r="E14" s="551">
        <v>55</v>
      </c>
      <c r="F14" s="551">
        <v>34</v>
      </c>
      <c r="G14" s="551">
        <v>2237</v>
      </c>
      <c r="H14" s="551">
        <v>24</v>
      </c>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30"/>
      <c r="C19" s="31"/>
      <c r="D19" s="32"/>
      <c r="E19" s="32" t="s">
        <v>649</v>
      </c>
      <c r="F19" s="173"/>
      <c r="G19" s="173"/>
      <c r="H19" s="173"/>
      <c r="I19" s="1931"/>
      <c r="J19" s="1931"/>
      <c r="K19" s="147"/>
      <c r="L19" s="147"/>
      <c r="M19" s="38" t="s">
        <v>492</v>
      </c>
      <c r="N19" s="27"/>
    </row>
    <row r="20" spans="2:14" ht="21" customHeight="1">
      <c r="B20" s="30"/>
      <c r="C20" s="39"/>
      <c r="D20" s="40"/>
      <c r="E20" s="40" t="s">
        <v>543</v>
      </c>
      <c r="F20" s="22"/>
      <c r="G20" s="40"/>
      <c r="H20" s="40"/>
      <c r="I20" s="1574"/>
      <c r="J20" s="1574"/>
      <c r="K20" s="41"/>
      <c r="L20" s="41"/>
      <c r="M20" s="42" t="s">
        <v>492</v>
      </c>
      <c r="N20" s="27"/>
    </row>
    <row r="21" spans="2:14" ht="10.5" customHeight="1">
      <c r="B21" s="1548" t="s">
        <v>146</v>
      </c>
      <c r="C21" s="11" t="s">
        <v>493</v>
      </c>
      <c r="D21" s="12" t="s">
        <v>494</v>
      </c>
      <c r="E21" s="13"/>
      <c r="F21" s="14" t="s">
        <v>495</v>
      </c>
      <c r="G21" s="44"/>
      <c r="H21" s="44"/>
      <c r="I21" s="45"/>
      <c r="J21" s="496"/>
      <c r="K21" s="497"/>
      <c r="L21" s="497"/>
      <c r="M21" s="245"/>
      <c r="N21" s="27"/>
    </row>
    <row r="22" spans="2:14" ht="10.5" customHeight="1">
      <c r="B22" s="1535"/>
      <c r="C22" s="246">
        <v>21</v>
      </c>
      <c r="D22" s="247">
        <v>32</v>
      </c>
      <c r="E22" s="248">
        <v>11</v>
      </c>
      <c r="F22" s="249">
        <v>1</v>
      </c>
      <c r="G22" s="46">
        <v>138</v>
      </c>
      <c r="H22" s="173">
        <v>17</v>
      </c>
      <c r="I22" s="1893" t="s">
        <v>2</v>
      </c>
      <c r="J22" s="1893"/>
      <c r="K22" s="147" t="s">
        <v>2</v>
      </c>
      <c r="L22" s="147" t="s">
        <v>2</v>
      </c>
      <c r="M22" s="38"/>
      <c r="N22" s="27"/>
    </row>
    <row r="23" spans="2:14" ht="21" customHeight="1">
      <c r="B23" s="113" t="s">
        <v>584</v>
      </c>
      <c r="C23" s="46">
        <v>138</v>
      </c>
      <c r="D23" s="173">
        <v>144</v>
      </c>
      <c r="E23" s="173">
        <v>-6</v>
      </c>
      <c r="F23" s="173">
        <v>1</v>
      </c>
      <c r="G23" s="32" t="s">
        <v>153</v>
      </c>
      <c r="H23" s="32">
        <v>9</v>
      </c>
      <c r="I23" s="1576" t="s">
        <v>153</v>
      </c>
      <c r="J23" s="2316"/>
      <c r="K23" s="554" t="s">
        <v>153</v>
      </c>
      <c r="L23" s="554" t="s">
        <v>153</v>
      </c>
      <c r="M23" s="245"/>
      <c r="N23" s="27"/>
    </row>
    <row r="24" spans="2:14" ht="21" customHeight="1">
      <c r="B24" s="113" t="s">
        <v>672</v>
      </c>
      <c r="C24" s="31">
        <v>195</v>
      </c>
      <c r="D24" s="32">
        <v>202</v>
      </c>
      <c r="E24" s="32">
        <v>-7</v>
      </c>
      <c r="F24" s="32">
        <v>1</v>
      </c>
      <c r="G24" s="32" t="s">
        <v>127</v>
      </c>
      <c r="H24" s="32">
        <v>8</v>
      </c>
      <c r="I24" s="1891" t="s">
        <v>127</v>
      </c>
      <c r="J24" s="1891"/>
      <c r="K24" s="554" t="s">
        <v>127</v>
      </c>
      <c r="L24" s="554" t="s">
        <v>127</v>
      </c>
      <c r="M24" s="245"/>
      <c r="N24" s="27"/>
    </row>
    <row r="25" spans="2:14" ht="21" customHeight="1">
      <c r="B25" s="555" t="s">
        <v>147</v>
      </c>
      <c r="C25" s="252">
        <v>24</v>
      </c>
      <c r="D25" s="253">
        <v>24</v>
      </c>
      <c r="E25" s="253">
        <v>0</v>
      </c>
      <c r="F25" s="253">
        <v>0</v>
      </c>
      <c r="G25" s="253" t="s">
        <v>154</v>
      </c>
      <c r="H25" s="253">
        <v>10</v>
      </c>
      <c r="I25" s="1721" t="s">
        <v>154</v>
      </c>
      <c r="J25" s="1721"/>
      <c r="K25" s="214" t="s">
        <v>154</v>
      </c>
      <c r="L25" s="214" t="s">
        <v>154</v>
      </c>
      <c r="M25" s="254"/>
      <c r="N25" s="27"/>
    </row>
    <row r="26" spans="2:14" ht="13.5" customHeight="1">
      <c r="B26" s="47" t="s">
        <v>496</v>
      </c>
      <c r="C26" s="46"/>
      <c r="D26" s="46"/>
      <c r="E26" s="46"/>
      <c r="F26" s="46"/>
      <c r="G26" s="46"/>
      <c r="H26" s="46"/>
      <c r="I26" s="45"/>
      <c r="J26" s="45"/>
      <c r="K26" s="48"/>
      <c r="L26" s="27"/>
      <c r="M26" s="27"/>
      <c r="N26" s="27"/>
    </row>
    <row r="27" spans="2:14" ht="13.5" customHeight="1">
      <c r="B27" s="47" t="s">
        <v>497</v>
      </c>
      <c r="C27" s="46"/>
      <c r="D27" s="46"/>
      <c r="E27" s="46"/>
      <c r="F27" s="46"/>
      <c r="G27" s="46"/>
      <c r="H27" s="46"/>
      <c r="I27" s="45"/>
      <c r="J27" s="45"/>
      <c r="K27" s="48"/>
      <c r="L27" s="27"/>
      <c r="M27" s="27"/>
      <c r="N27" s="27"/>
    </row>
    <row r="28" spans="2:14" ht="13.5" customHeight="1">
      <c r="B28" s="47" t="s">
        <v>498</v>
      </c>
      <c r="C28" s="46"/>
      <c r="D28" s="46"/>
      <c r="E28" s="46"/>
      <c r="F28" s="46"/>
      <c r="G28" s="46"/>
      <c r="H28" s="46"/>
      <c r="I28" s="45"/>
      <c r="J28" s="45"/>
      <c r="K28" s="48"/>
      <c r="L28" s="27"/>
      <c r="M28" s="27"/>
      <c r="N28" s="27"/>
    </row>
    <row r="29" spans="2:14" ht="22.5" customHeight="1">
      <c r="B29" s="6"/>
      <c r="C29" s="6"/>
      <c r="D29" s="6"/>
      <c r="E29" s="6"/>
      <c r="F29" s="6"/>
      <c r="G29" s="6"/>
      <c r="H29" s="6"/>
      <c r="I29" s="27"/>
      <c r="J29" s="27"/>
      <c r="K29" s="27"/>
      <c r="L29" s="27"/>
      <c r="M29" s="27"/>
      <c r="N29" s="27"/>
    </row>
    <row r="30" spans="2:14" ht="18.75">
      <c r="B30" s="7" t="s">
        <v>499</v>
      </c>
      <c r="J30" s="27"/>
      <c r="K30" s="27"/>
      <c r="L30" s="27"/>
      <c r="M30" s="36" t="s">
        <v>521</v>
      </c>
      <c r="N30" s="27"/>
    </row>
    <row r="31" spans="2:14" ht="7.5" customHeight="1">
      <c r="B31" s="8"/>
      <c r="I31" s="27"/>
      <c r="J31" s="27"/>
      <c r="K31" s="27"/>
      <c r="L31" s="27"/>
      <c r="M31" s="27"/>
      <c r="N31" s="27"/>
    </row>
    <row r="32" spans="2:14" s="10" customFormat="1" ht="29.25" customHeight="1" thickBot="1">
      <c r="B32" s="9"/>
      <c r="C32" s="28" t="s">
        <v>500</v>
      </c>
      <c r="D32" s="25" t="s">
        <v>501</v>
      </c>
      <c r="E32" s="20" t="s">
        <v>522</v>
      </c>
      <c r="F32" s="25" t="s">
        <v>517</v>
      </c>
      <c r="G32" s="25" t="s">
        <v>518</v>
      </c>
      <c r="H32" s="25" t="s">
        <v>526</v>
      </c>
      <c r="I32" s="1582" t="s">
        <v>523</v>
      </c>
      <c r="J32" s="1583"/>
      <c r="K32" s="21" t="s">
        <v>524</v>
      </c>
      <c r="L32" s="21" t="s">
        <v>525</v>
      </c>
      <c r="M32" s="37" t="s">
        <v>485</v>
      </c>
      <c r="N32" s="27"/>
    </row>
    <row r="33" spans="2:14" ht="21" customHeight="1" thickTop="1">
      <c r="B33" s="113" t="s">
        <v>148</v>
      </c>
      <c r="C33" s="31">
        <v>664</v>
      </c>
      <c r="D33" s="32">
        <v>640</v>
      </c>
      <c r="E33" s="32">
        <v>24</v>
      </c>
      <c r="F33" s="831">
        <v>24</v>
      </c>
      <c r="G33" s="831">
        <v>4077</v>
      </c>
      <c r="H33" s="831">
        <v>17</v>
      </c>
      <c r="I33" s="1931" t="s">
        <v>155</v>
      </c>
      <c r="J33" s="1931"/>
      <c r="K33" s="832" t="s">
        <v>155</v>
      </c>
      <c r="L33" s="832" t="s">
        <v>155</v>
      </c>
      <c r="M33" s="833"/>
      <c r="N33" s="27"/>
    </row>
    <row r="34" spans="2:14" ht="21" customHeight="1">
      <c r="B34" s="30" t="s">
        <v>103</v>
      </c>
      <c r="C34" s="31">
        <v>679</v>
      </c>
      <c r="D34" s="32">
        <v>652</v>
      </c>
      <c r="E34" s="32">
        <v>27</v>
      </c>
      <c r="F34" s="834">
        <v>21</v>
      </c>
      <c r="G34" s="834">
        <v>527</v>
      </c>
      <c r="H34" s="834">
        <v>57</v>
      </c>
      <c r="I34" s="1576" t="s">
        <v>2</v>
      </c>
      <c r="J34" s="2316"/>
      <c r="K34" s="151" t="s">
        <v>2</v>
      </c>
      <c r="L34" s="151" t="s">
        <v>2</v>
      </c>
      <c r="M34" s="152"/>
      <c r="N34" s="27"/>
    </row>
    <row r="35" spans="2:14" ht="21" customHeight="1">
      <c r="B35" s="113" t="s">
        <v>538</v>
      </c>
      <c r="C35" s="31">
        <v>182</v>
      </c>
      <c r="D35" s="32">
        <v>161</v>
      </c>
      <c r="E35" s="32">
        <v>21</v>
      </c>
      <c r="F35" s="834">
        <v>21</v>
      </c>
      <c r="G35" s="834">
        <v>0</v>
      </c>
      <c r="H35" s="834" t="s">
        <v>704</v>
      </c>
      <c r="I35" s="1576" t="s">
        <v>704</v>
      </c>
      <c r="J35" s="2316"/>
      <c r="K35" s="151" t="s">
        <v>704</v>
      </c>
      <c r="L35" s="151" t="s">
        <v>704</v>
      </c>
      <c r="M35" s="152"/>
      <c r="N35" s="27"/>
    </row>
    <row r="36" spans="2:14" ht="21" customHeight="1">
      <c r="B36" s="113" t="s">
        <v>149</v>
      </c>
      <c r="C36" s="31">
        <v>748</v>
      </c>
      <c r="D36" s="32">
        <v>693</v>
      </c>
      <c r="E36" s="32">
        <v>57</v>
      </c>
      <c r="F36" s="834">
        <v>57</v>
      </c>
      <c r="G36" s="834">
        <v>86</v>
      </c>
      <c r="H36" s="834">
        <v>0.2</v>
      </c>
      <c r="I36" s="1576" t="s">
        <v>155</v>
      </c>
      <c r="J36" s="2316"/>
      <c r="K36" s="151" t="s">
        <v>155</v>
      </c>
      <c r="L36" s="151" t="s">
        <v>155</v>
      </c>
      <c r="M36" s="152"/>
      <c r="N36" s="27"/>
    </row>
    <row r="37" spans="2:14" ht="21" customHeight="1">
      <c r="B37" s="113" t="s">
        <v>592</v>
      </c>
      <c r="C37" s="31">
        <v>4539</v>
      </c>
      <c r="D37" s="32">
        <v>3242</v>
      </c>
      <c r="E37" s="32">
        <v>1297</v>
      </c>
      <c r="F37" s="834">
        <v>1297</v>
      </c>
      <c r="G37" s="834">
        <v>0</v>
      </c>
      <c r="H37" s="834">
        <v>36</v>
      </c>
      <c r="I37" s="1576" t="s">
        <v>128</v>
      </c>
      <c r="J37" s="2316"/>
      <c r="K37" s="151" t="s">
        <v>128</v>
      </c>
      <c r="L37" s="151" t="s">
        <v>128</v>
      </c>
      <c r="M37" s="152"/>
      <c r="N37" s="27"/>
    </row>
    <row r="38" spans="2:14" ht="21" customHeight="1">
      <c r="B38" s="555" t="s">
        <v>150</v>
      </c>
      <c r="C38" s="252">
        <v>12</v>
      </c>
      <c r="D38" s="253">
        <v>10</v>
      </c>
      <c r="E38" s="253">
        <v>2</v>
      </c>
      <c r="F38" s="835">
        <v>2</v>
      </c>
      <c r="G38" s="835">
        <v>0</v>
      </c>
      <c r="H38" s="835">
        <v>0</v>
      </c>
      <c r="I38" s="2024" t="s">
        <v>2</v>
      </c>
      <c r="J38" s="2317"/>
      <c r="K38" s="836" t="s">
        <v>2</v>
      </c>
      <c r="L38" s="836" t="s">
        <v>2</v>
      </c>
      <c r="M38" s="837"/>
      <c r="N38" s="27"/>
    </row>
    <row r="39" spans="2:14" ht="37.5" customHeight="1">
      <c r="B39" s="6"/>
      <c r="C39" s="6"/>
      <c r="D39" s="6"/>
      <c r="E39" s="6"/>
      <c r="F39" s="6"/>
      <c r="G39" s="6"/>
      <c r="H39" s="6"/>
      <c r="I39" s="27"/>
      <c r="J39" s="27"/>
      <c r="K39" s="27"/>
      <c r="L39" s="27"/>
      <c r="M39" s="27"/>
      <c r="N39" s="27"/>
    </row>
    <row r="40" spans="2:14" ht="18.75">
      <c r="B40" s="7" t="s">
        <v>502</v>
      </c>
      <c r="J40" s="27"/>
      <c r="K40" s="36" t="s">
        <v>519</v>
      </c>
      <c r="L40" s="27"/>
      <c r="M40" s="27"/>
      <c r="N40" s="27"/>
    </row>
    <row r="41" spans="2:14" ht="7.5" customHeight="1">
      <c r="B41" s="8"/>
      <c r="J41" s="27"/>
      <c r="K41" s="27"/>
      <c r="L41" s="27"/>
      <c r="M41" s="27"/>
      <c r="N41" s="27"/>
    </row>
    <row r="42" spans="2:14" s="10" customFormat="1" ht="48.75" customHeight="1" thickBot="1">
      <c r="B42" s="9"/>
      <c r="C42" s="28" t="s">
        <v>503</v>
      </c>
      <c r="D42" s="25" t="s">
        <v>504</v>
      </c>
      <c r="E42" s="25" t="s">
        <v>505</v>
      </c>
      <c r="F42" s="25" t="s">
        <v>506</v>
      </c>
      <c r="G42" s="25" t="s">
        <v>507</v>
      </c>
      <c r="H42" s="24" t="s">
        <v>508</v>
      </c>
      <c r="I42" s="1569" t="s">
        <v>509</v>
      </c>
      <c r="J42" s="1573"/>
      <c r="K42" s="49" t="s">
        <v>485</v>
      </c>
      <c r="L42" s="29"/>
      <c r="M42" s="27"/>
      <c r="N42" s="27"/>
    </row>
    <row r="43" spans="2:14" ht="21" customHeight="1" thickTop="1">
      <c r="B43" s="30" t="s">
        <v>151</v>
      </c>
      <c r="C43" s="31">
        <v>419</v>
      </c>
      <c r="D43" s="32">
        <v>22002</v>
      </c>
      <c r="E43" s="32">
        <v>20000</v>
      </c>
      <c r="F43" s="32" t="s">
        <v>156</v>
      </c>
      <c r="G43" s="32" t="s">
        <v>156</v>
      </c>
      <c r="H43" s="32" t="s">
        <v>156</v>
      </c>
      <c r="I43" s="1559" t="s">
        <v>156</v>
      </c>
      <c r="J43" s="1560"/>
      <c r="K43" s="50"/>
      <c r="L43" s="29"/>
      <c r="M43" s="27"/>
      <c r="N43" s="27"/>
    </row>
    <row r="44" spans="2:14" ht="21" customHeight="1">
      <c r="B44" s="30" t="s">
        <v>152</v>
      </c>
      <c r="C44" s="31">
        <v>-6510</v>
      </c>
      <c r="D44" s="32">
        <v>115014</v>
      </c>
      <c r="E44" s="32">
        <v>420600</v>
      </c>
      <c r="F44" s="32" t="s">
        <v>157</v>
      </c>
      <c r="G44" s="32" t="s">
        <v>157</v>
      </c>
      <c r="H44" s="32" t="s">
        <v>157</v>
      </c>
      <c r="I44" s="1561" t="s">
        <v>157</v>
      </c>
      <c r="J44" s="1562"/>
      <c r="K44" s="51"/>
      <c r="L44" s="29"/>
      <c r="M44" s="27"/>
      <c r="N44" s="27"/>
    </row>
    <row r="45" spans="2:14" ht="21" customHeight="1">
      <c r="B45" s="43"/>
      <c r="C45" s="52"/>
      <c r="D45" s="44"/>
      <c r="E45" s="44"/>
      <c r="F45" s="44"/>
      <c r="G45" s="44"/>
      <c r="H45" s="44"/>
      <c r="I45" s="1567"/>
      <c r="J45" s="1549"/>
      <c r="K45" s="51"/>
      <c r="L45" s="29"/>
      <c r="M45" s="27"/>
      <c r="N45" s="27"/>
    </row>
    <row r="46" spans="2:14" ht="21" customHeight="1">
      <c r="B46" s="53"/>
      <c r="C46" s="15"/>
      <c r="D46" s="16"/>
      <c r="E46" s="16"/>
      <c r="F46" s="16"/>
      <c r="G46" s="16"/>
      <c r="H46" s="16"/>
      <c r="I46" s="1565"/>
      <c r="J46" s="1566"/>
      <c r="K46" s="54"/>
      <c r="L46" s="29"/>
      <c r="M46" s="27"/>
      <c r="N46" s="27"/>
    </row>
    <row r="47" spans="2:14" ht="21" customHeight="1">
      <c r="B47" s="55" t="s">
        <v>510</v>
      </c>
      <c r="J47" s="27"/>
      <c r="K47" s="27"/>
      <c r="L47" s="27"/>
      <c r="M47" s="27"/>
      <c r="N47" s="27"/>
    </row>
    <row r="48" ht="26.25" customHeight="1"/>
    <row r="49" spans="2:14" ht="18.75">
      <c r="B49" s="17" t="s">
        <v>511</v>
      </c>
      <c r="J49" s="27"/>
      <c r="K49" s="27"/>
      <c r="L49" s="27"/>
      <c r="M49" s="27"/>
      <c r="N49" s="27"/>
    </row>
    <row r="50" ht="7.5" customHeight="1"/>
    <row r="51" spans="2:9" ht="37.5" customHeight="1">
      <c r="B51" s="1571" t="s">
        <v>512</v>
      </c>
      <c r="C51" s="1571"/>
      <c r="D51" s="1572">
        <v>0.174</v>
      </c>
      <c r="E51" s="1572"/>
      <c r="F51" s="1571" t="s">
        <v>513</v>
      </c>
      <c r="G51" s="1571"/>
      <c r="H51" s="1572">
        <v>3.9</v>
      </c>
      <c r="I51" s="1572"/>
    </row>
    <row r="52" spans="2:9" ht="37.5" customHeight="1">
      <c r="B52" s="1571" t="s">
        <v>514</v>
      </c>
      <c r="C52" s="1571"/>
      <c r="D52" s="1572">
        <v>17.5</v>
      </c>
      <c r="E52" s="1572"/>
      <c r="F52" s="1571" t="s">
        <v>515</v>
      </c>
      <c r="G52" s="1571"/>
      <c r="H52" s="1572">
        <v>91.2</v>
      </c>
      <c r="I52" s="1572"/>
    </row>
    <row r="53" spans="2:14" ht="21" customHeight="1">
      <c r="B53" s="55" t="s">
        <v>516</v>
      </c>
      <c r="J53" s="27"/>
      <c r="K53" s="27"/>
      <c r="L53" s="27"/>
      <c r="M53" s="27"/>
      <c r="N53" s="27"/>
    </row>
  </sheetData>
  <mergeCells count="38">
    <mergeCell ref="I38:J38"/>
    <mergeCell ref="I34:J34"/>
    <mergeCell ref="I35:J35"/>
    <mergeCell ref="I36:J36"/>
    <mergeCell ref="I37:J37"/>
    <mergeCell ref="I3:J3"/>
    <mergeCell ref="I4:J4"/>
    <mergeCell ref="I32:J32"/>
    <mergeCell ref="I33:J33"/>
    <mergeCell ref="I14:J14"/>
    <mergeCell ref="I8:J8"/>
    <mergeCell ref="I9:J9"/>
    <mergeCell ref="I10:J10"/>
    <mergeCell ref="I11:J11"/>
    <mergeCell ref="I23:J23"/>
    <mergeCell ref="H51:I51"/>
    <mergeCell ref="H52:I52"/>
    <mergeCell ref="I42:J42"/>
    <mergeCell ref="I43:J43"/>
    <mergeCell ref="I44:J44"/>
    <mergeCell ref="I46:J46"/>
    <mergeCell ref="I45:J45"/>
    <mergeCell ref="B51:C51"/>
    <mergeCell ref="B52:C52"/>
    <mergeCell ref="F51:G51"/>
    <mergeCell ref="F52:G52"/>
    <mergeCell ref="D51:E51"/>
    <mergeCell ref="D52:E52"/>
    <mergeCell ref="B21:B22"/>
    <mergeCell ref="C1:J1"/>
    <mergeCell ref="I24:J24"/>
    <mergeCell ref="I25:J25"/>
    <mergeCell ref="I18:J18"/>
    <mergeCell ref="I19:J19"/>
    <mergeCell ref="I20:J20"/>
    <mergeCell ref="I22:J22"/>
    <mergeCell ref="I12:J12"/>
    <mergeCell ref="I13:J13"/>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18.xml><?xml version="1.0" encoding="utf-8"?>
<worksheet xmlns="http://schemas.openxmlformats.org/spreadsheetml/2006/main" xmlns:r="http://schemas.openxmlformats.org/officeDocument/2006/relationships">
  <dimension ref="B1:N55"/>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158</v>
      </c>
      <c r="D3" s="5"/>
      <c r="E3" s="5"/>
      <c r="G3" s="23" t="s">
        <v>475</v>
      </c>
      <c r="H3" s="24" t="s">
        <v>476</v>
      </c>
      <c r="I3" s="1569" t="s">
        <v>477</v>
      </c>
      <c r="J3" s="1570"/>
    </row>
    <row r="4" spans="7:11" ht="26.25" customHeight="1" thickTop="1">
      <c r="G4" s="838">
        <v>1475</v>
      </c>
      <c r="H4" s="839">
        <v>105</v>
      </c>
      <c r="I4" s="1552">
        <v>1580</v>
      </c>
      <c r="J4" s="1988"/>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2299</v>
      </c>
      <c r="D9" s="32">
        <v>2214</v>
      </c>
      <c r="E9" s="32">
        <v>85</v>
      </c>
      <c r="F9" s="32">
        <v>61</v>
      </c>
      <c r="G9" s="32">
        <v>2377</v>
      </c>
      <c r="H9" s="32">
        <v>0</v>
      </c>
      <c r="I9" s="1546"/>
      <c r="J9" s="1547"/>
      <c r="K9" s="29"/>
      <c r="L9" s="27"/>
      <c r="M9" s="27"/>
      <c r="N9" s="27"/>
    </row>
    <row r="10" spans="2:14" ht="21" customHeight="1">
      <c r="B10" s="30" t="s">
        <v>159</v>
      </c>
      <c r="C10" s="31">
        <v>5</v>
      </c>
      <c r="D10" s="32">
        <v>5</v>
      </c>
      <c r="E10" s="32">
        <v>0</v>
      </c>
      <c r="F10" s="32">
        <v>0</v>
      </c>
      <c r="G10" s="32">
        <v>0</v>
      </c>
      <c r="H10" s="32">
        <v>5</v>
      </c>
      <c r="I10" s="1576"/>
      <c r="J10" s="1577"/>
      <c r="K10" s="33"/>
      <c r="L10" s="27"/>
      <c r="M10" s="27"/>
      <c r="N10" s="27"/>
    </row>
    <row r="11" spans="2:14" ht="21" customHeight="1">
      <c r="B11" s="30" t="s">
        <v>160</v>
      </c>
      <c r="C11" s="31">
        <v>17</v>
      </c>
      <c r="D11" s="32">
        <v>17</v>
      </c>
      <c r="E11" s="32">
        <v>0</v>
      </c>
      <c r="F11" s="32">
        <v>0</v>
      </c>
      <c r="G11" s="32">
        <v>67</v>
      </c>
      <c r="H11" s="32">
        <v>4</v>
      </c>
      <c r="I11" s="1576"/>
      <c r="J11" s="1577"/>
      <c r="K11" s="29"/>
      <c r="L11" s="27"/>
      <c r="M11" s="27"/>
      <c r="N11" s="27"/>
    </row>
    <row r="12" spans="2:14" ht="21" customHeight="1">
      <c r="B12" s="30"/>
      <c r="C12" s="31"/>
      <c r="D12" s="32"/>
      <c r="E12" s="32"/>
      <c r="F12" s="32"/>
      <c r="G12" s="32"/>
      <c r="H12" s="32"/>
      <c r="I12" s="1576"/>
      <c r="J12" s="1822"/>
      <c r="K12" s="29"/>
      <c r="L12" s="27"/>
      <c r="M12" s="27"/>
      <c r="N12" s="27"/>
    </row>
    <row r="13" spans="2:14" ht="21" customHeight="1" thickBot="1">
      <c r="B13" s="34"/>
      <c r="C13" s="548"/>
      <c r="D13" s="549"/>
      <c r="E13" s="549"/>
      <c r="F13" s="549"/>
      <c r="G13" s="549"/>
      <c r="H13" s="549"/>
      <c r="I13" s="1578"/>
      <c r="J13" s="1823"/>
      <c r="K13" s="29"/>
      <c r="L13" s="27"/>
      <c r="M13" s="27"/>
      <c r="N13" s="27"/>
    </row>
    <row r="14" spans="2:14" ht="21" customHeight="1" thickTop="1">
      <c r="B14" s="35" t="s">
        <v>487</v>
      </c>
      <c r="C14" s="550">
        <v>2313</v>
      </c>
      <c r="D14" s="840">
        <v>2227</v>
      </c>
      <c r="E14" s="840">
        <f>SUM(E9:E13)</f>
        <v>85</v>
      </c>
      <c r="F14" s="840">
        <f>SUM(F9:F13)</f>
        <v>61</v>
      </c>
      <c r="G14" s="840">
        <f>SUM(G9:G13)</f>
        <v>2444</v>
      </c>
      <c r="H14" s="550">
        <f>SUM(H9:H13)</f>
        <v>9</v>
      </c>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10.5" customHeight="1" thickTop="1">
      <c r="B19" s="1959" t="s">
        <v>719</v>
      </c>
      <c r="C19" s="841" t="s">
        <v>493</v>
      </c>
      <c r="D19" s="842" t="s">
        <v>494</v>
      </c>
      <c r="E19" s="843"/>
      <c r="F19" s="844" t="s">
        <v>495</v>
      </c>
      <c r="G19" s="44"/>
      <c r="H19" s="44"/>
      <c r="I19" s="845"/>
      <c r="J19" s="846"/>
      <c r="K19" s="497"/>
      <c r="L19" s="497"/>
      <c r="M19" s="245"/>
      <c r="N19" s="27"/>
    </row>
    <row r="20" spans="2:14" ht="10.5" customHeight="1">
      <c r="B20" s="1960"/>
      <c r="C20" s="847">
        <v>646</v>
      </c>
      <c r="D20" s="259">
        <v>648</v>
      </c>
      <c r="E20" s="848">
        <v>-2</v>
      </c>
      <c r="F20" s="849">
        <v>-2</v>
      </c>
      <c r="G20" s="173" t="s">
        <v>2</v>
      </c>
      <c r="H20" s="173">
        <v>59</v>
      </c>
      <c r="I20" s="1893" t="s">
        <v>2</v>
      </c>
      <c r="J20" s="1893"/>
      <c r="K20" s="147" t="s">
        <v>2</v>
      </c>
      <c r="L20" s="147" t="s">
        <v>2</v>
      </c>
      <c r="M20" s="38"/>
      <c r="N20" s="27"/>
    </row>
    <row r="21" spans="2:14" ht="10.5" customHeight="1">
      <c r="B21" s="1959" t="s">
        <v>121</v>
      </c>
      <c r="C21" s="850" t="s">
        <v>493</v>
      </c>
      <c r="D21" s="842" t="s">
        <v>494</v>
      </c>
      <c r="E21" s="12"/>
      <c r="F21" s="844" t="s">
        <v>495</v>
      </c>
      <c r="G21" s="44"/>
      <c r="H21" s="44"/>
      <c r="I21" s="45"/>
      <c r="J21" s="496"/>
      <c r="K21" s="497"/>
      <c r="L21" s="497"/>
      <c r="M21" s="245"/>
      <c r="N21" s="27"/>
    </row>
    <row r="22" spans="2:14" ht="10.5" customHeight="1">
      <c r="B22" s="1960"/>
      <c r="C22" s="847">
        <v>753</v>
      </c>
      <c r="D22" s="259">
        <v>752</v>
      </c>
      <c r="E22" s="851">
        <v>1</v>
      </c>
      <c r="F22" s="849">
        <v>1</v>
      </c>
      <c r="G22" s="173" t="s">
        <v>2</v>
      </c>
      <c r="H22" s="173">
        <v>66</v>
      </c>
      <c r="I22" s="1893" t="s">
        <v>2</v>
      </c>
      <c r="J22" s="1893"/>
      <c r="K22" s="147" t="s">
        <v>2</v>
      </c>
      <c r="L22" s="147" t="s">
        <v>2</v>
      </c>
      <c r="M22" s="38"/>
      <c r="N22" s="27"/>
    </row>
    <row r="23" spans="2:14" ht="10.5" customHeight="1">
      <c r="B23" s="1959" t="s">
        <v>161</v>
      </c>
      <c r="C23" s="850" t="s">
        <v>493</v>
      </c>
      <c r="D23" s="842" t="s">
        <v>494</v>
      </c>
      <c r="E23" s="525"/>
      <c r="F23" s="844" t="s">
        <v>495</v>
      </c>
      <c r="G23" s="44"/>
      <c r="H23" s="44"/>
      <c r="I23" s="45"/>
      <c r="J23" s="496"/>
      <c r="K23" s="497"/>
      <c r="L23" s="497"/>
      <c r="M23" s="245"/>
      <c r="N23" s="27"/>
    </row>
    <row r="24" spans="2:14" ht="10.5" customHeight="1">
      <c r="B24" s="1960"/>
      <c r="C24" s="847">
        <v>118</v>
      </c>
      <c r="D24" s="259">
        <v>113</v>
      </c>
      <c r="E24" s="848">
        <v>5</v>
      </c>
      <c r="F24" s="849">
        <v>5</v>
      </c>
      <c r="G24" s="173">
        <v>281</v>
      </c>
      <c r="H24" s="173">
        <v>5</v>
      </c>
      <c r="I24" s="1893" t="s">
        <v>2</v>
      </c>
      <c r="J24" s="1893"/>
      <c r="K24" s="147" t="s">
        <v>2</v>
      </c>
      <c r="L24" s="147" t="s">
        <v>2</v>
      </c>
      <c r="M24" s="38"/>
      <c r="N24" s="27"/>
    </row>
    <row r="25" spans="2:14" ht="10.5" customHeight="1">
      <c r="B25" s="1959" t="s">
        <v>162</v>
      </c>
      <c r="C25" s="850" t="s">
        <v>493</v>
      </c>
      <c r="D25" s="842" t="s">
        <v>494</v>
      </c>
      <c r="E25" s="12"/>
      <c r="F25" s="844" t="s">
        <v>495</v>
      </c>
      <c r="G25" s="44"/>
      <c r="H25" s="44"/>
      <c r="I25" s="45"/>
      <c r="J25" s="496"/>
      <c r="K25" s="497"/>
      <c r="L25" s="497"/>
      <c r="M25" s="245"/>
      <c r="N25" s="27"/>
    </row>
    <row r="26" spans="2:14" ht="10.5" customHeight="1">
      <c r="B26" s="1960"/>
      <c r="C26" s="847">
        <v>313</v>
      </c>
      <c r="D26" s="259">
        <v>307</v>
      </c>
      <c r="E26" s="851">
        <v>6</v>
      </c>
      <c r="F26" s="849">
        <v>6</v>
      </c>
      <c r="G26" s="173">
        <v>2558</v>
      </c>
      <c r="H26" s="173">
        <v>131</v>
      </c>
      <c r="I26" s="1893" t="s">
        <v>2</v>
      </c>
      <c r="J26" s="1893"/>
      <c r="K26" s="147" t="s">
        <v>2</v>
      </c>
      <c r="L26" s="147" t="s">
        <v>2</v>
      </c>
      <c r="M26" s="38"/>
      <c r="N26" s="27"/>
    </row>
    <row r="27" spans="2:14" ht="10.5" customHeight="1">
      <c r="B27" s="1959" t="s">
        <v>163</v>
      </c>
      <c r="C27" s="850" t="s">
        <v>493</v>
      </c>
      <c r="D27" s="842" t="s">
        <v>494</v>
      </c>
      <c r="E27" s="525"/>
      <c r="F27" s="844" t="s">
        <v>495</v>
      </c>
      <c r="G27" s="44"/>
      <c r="H27" s="44"/>
      <c r="I27" s="45"/>
      <c r="J27" s="496"/>
      <c r="K27" s="497"/>
      <c r="L27" s="497"/>
      <c r="M27" s="245"/>
      <c r="N27" s="27"/>
    </row>
    <row r="28" spans="2:14" ht="10.5" customHeight="1">
      <c r="B28" s="1987"/>
      <c r="C28" s="852">
        <v>389</v>
      </c>
      <c r="D28" s="853">
        <v>361</v>
      </c>
      <c r="E28" s="854">
        <v>28</v>
      </c>
      <c r="F28" s="855">
        <v>25</v>
      </c>
      <c r="G28" s="551" t="s">
        <v>2</v>
      </c>
      <c r="H28" s="551">
        <v>58</v>
      </c>
      <c r="I28" s="1974" t="s">
        <v>2</v>
      </c>
      <c r="J28" s="1974"/>
      <c r="K28" s="615" t="s">
        <v>2</v>
      </c>
      <c r="L28" s="615" t="s">
        <v>2</v>
      </c>
      <c r="M28" s="58"/>
      <c r="N28" s="27"/>
    </row>
    <row r="29" spans="2:14" ht="13.5" customHeight="1">
      <c r="B29" s="47" t="s">
        <v>496</v>
      </c>
      <c r="C29" s="46"/>
      <c r="D29" s="46"/>
      <c r="E29" s="46"/>
      <c r="F29" s="46"/>
      <c r="G29" s="46"/>
      <c r="H29" s="46"/>
      <c r="I29" s="45"/>
      <c r="J29" s="45"/>
      <c r="K29" s="48"/>
      <c r="L29" s="27"/>
      <c r="M29" s="27"/>
      <c r="N29" s="27"/>
    </row>
    <row r="30" spans="2:14" ht="13.5" customHeight="1">
      <c r="B30" s="47" t="s">
        <v>497</v>
      </c>
      <c r="C30" s="46"/>
      <c r="D30" s="46"/>
      <c r="E30" s="46"/>
      <c r="F30" s="46"/>
      <c r="G30" s="46"/>
      <c r="H30" s="46"/>
      <c r="I30" s="45"/>
      <c r="J30" s="45"/>
      <c r="K30" s="48"/>
      <c r="L30" s="27"/>
      <c r="M30" s="27"/>
      <c r="N30" s="27"/>
    </row>
    <row r="31" spans="2:14" ht="13.5" customHeight="1">
      <c r="B31" s="47" t="s">
        <v>498</v>
      </c>
      <c r="C31" s="46"/>
      <c r="D31" s="46"/>
      <c r="E31" s="46"/>
      <c r="F31" s="46"/>
      <c r="G31" s="46"/>
      <c r="H31" s="46"/>
      <c r="I31" s="45"/>
      <c r="J31" s="45"/>
      <c r="K31" s="48"/>
      <c r="L31" s="27"/>
      <c r="M31" s="27"/>
      <c r="N31" s="27"/>
    </row>
    <row r="32" spans="2:14" ht="22.5" customHeight="1">
      <c r="B32" s="6"/>
      <c r="C32" s="6"/>
      <c r="D32" s="6"/>
      <c r="E32" s="6"/>
      <c r="F32" s="6"/>
      <c r="G32" s="6"/>
      <c r="H32" s="6"/>
      <c r="I32" s="27"/>
      <c r="J32" s="27"/>
      <c r="K32" s="27"/>
      <c r="L32" s="27"/>
      <c r="M32" s="27"/>
      <c r="N32" s="27"/>
    </row>
    <row r="33" spans="2:14" ht="18.75">
      <c r="B33" s="7" t="s">
        <v>499</v>
      </c>
      <c r="J33" s="27"/>
      <c r="K33" s="27"/>
      <c r="L33" s="27"/>
      <c r="M33" s="36" t="s">
        <v>521</v>
      </c>
      <c r="N33" s="27"/>
    </row>
    <row r="34" spans="2:14" ht="7.5" customHeight="1">
      <c r="B34" s="8"/>
      <c r="I34" s="27"/>
      <c r="J34" s="27"/>
      <c r="K34" s="27"/>
      <c r="L34" s="27"/>
      <c r="M34" s="27"/>
      <c r="N34" s="27"/>
    </row>
    <row r="35" spans="2:14" s="10" customFormat="1" ht="29.25" customHeight="1" thickBot="1">
      <c r="B35" s="9"/>
      <c r="C35" s="28" t="s">
        <v>500</v>
      </c>
      <c r="D35" s="25" t="s">
        <v>501</v>
      </c>
      <c r="E35" s="20" t="s">
        <v>522</v>
      </c>
      <c r="F35" s="25" t="s">
        <v>517</v>
      </c>
      <c r="G35" s="25" t="s">
        <v>518</v>
      </c>
      <c r="H35" s="25" t="s">
        <v>526</v>
      </c>
      <c r="I35" s="1582" t="s">
        <v>523</v>
      </c>
      <c r="J35" s="1583"/>
      <c r="K35" s="21" t="s">
        <v>524</v>
      </c>
      <c r="L35" s="21" t="s">
        <v>525</v>
      </c>
      <c r="M35" s="37" t="s">
        <v>485</v>
      </c>
      <c r="N35" s="27"/>
    </row>
    <row r="36" spans="2:14" ht="24" customHeight="1" thickTop="1">
      <c r="B36" s="448" t="s">
        <v>164</v>
      </c>
      <c r="C36" s="31">
        <v>73</v>
      </c>
      <c r="D36" s="32">
        <v>71</v>
      </c>
      <c r="E36" s="32">
        <v>2</v>
      </c>
      <c r="F36" s="173">
        <v>2</v>
      </c>
      <c r="G36" s="173">
        <v>0</v>
      </c>
      <c r="H36" s="856">
        <v>0.0133</v>
      </c>
      <c r="I36" s="1527" t="s">
        <v>703</v>
      </c>
      <c r="J36" s="1527"/>
      <c r="K36" s="147" t="s">
        <v>703</v>
      </c>
      <c r="L36" s="147" t="s">
        <v>703</v>
      </c>
      <c r="M36" s="38"/>
      <c r="N36" s="27"/>
    </row>
    <row r="37" spans="2:14" ht="24" customHeight="1">
      <c r="B37" s="448" t="s">
        <v>566</v>
      </c>
      <c r="C37" s="31">
        <v>664</v>
      </c>
      <c r="D37" s="32">
        <v>640</v>
      </c>
      <c r="E37" s="32">
        <v>24</v>
      </c>
      <c r="F37" s="40">
        <v>24</v>
      </c>
      <c r="G37" s="40">
        <v>4077</v>
      </c>
      <c r="H37" s="857">
        <v>0.071</v>
      </c>
      <c r="I37" s="1682" t="s">
        <v>155</v>
      </c>
      <c r="J37" s="1683"/>
      <c r="K37" s="41" t="s">
        <v>155</v>
      </c>
      <c r="L37" s="41" t="s">
        <v>155</v>
      </c>
      <c r="M37" s="42"/>
      <c r="N37" s="27"/>
    </row>
    <row r="38" spans="2:14" ht="24" customHeight="1">
      <c r="B38" s="448" t="s">
        <v>538</v>
      </c>
      <c r="C38" s="31">
        <v>182</v>
      </c>
      <c r="D38" s="32">
        <v>161</v>
      </c>
      <c r="E38" s="32">
        <v>21</v>
      </c>
      <c r="F38" s="40">
        <v>21</v>
      </c>
      <c r="G38" s="40">
        <v>0</v>
      </c>
      <c r="H38" s="40" t="s">
        <v>704</v>
      </c>
      <c r="I38" s="1682" t="s">
        <v>704</v>
      </c>
      <c r="J38" s="1683"/>
      <c r="K38" s="41" t="s">
        <v>704</v>
      </c>
      <c r="L38" s="41" t="s">
        <v>704</v>
      </c>
      <c r="M38" s="42"/>
      <c r="N38" s="27"/>
    </row>
    <row r="39" spans="2:14" ht="24" customHeight="1">
      <c r="B39" s="448" t="s">
        <v>165</v>
      </c>
      <c r="C39" s="31">
        <v>4539</v>
      </c>
      <c r="D39" s="32">
        <v>3242</v>
      </c>
      <c r="E39" s="32">
        <v>1297</v>
      </c>
      <c r="F39" s="40">
        <v>1297</v>
      </c>
      <c r="G39" s="40">
        <v>0</v>
      </c>
      <c r="H39" s="857">
        <v>0.0146</v>
      </c>
      <c r="I39" s="1682" t="s">
        <v>127</v>
      </c>
      <c r="J39" s="1683"/>
      <c r="K39" s="41" t="s">
        <v>127</v>
      </c>
      <c r="L39" s="41" t="s">
        <v>127</v>
      </c>
      <c r="M39" s="42"/>
      <c r="N39" s="27"/>
    </row>
    <row r="40" spans="2:14" ht="24" customHeight="1">
      <c r="B40" s="448" t="s">
        <v>166</v>
      </c>
      <c r="C40" s="31">
        <v>12</v>
      </c>
      <c r="D40" s="32">
        <v>10</v>
      </c>
      <c r="E40" s="32">
        <v>2</v>
      </c>
      <c r="F40" s="40">
        <v>2</v>
      </c>
      <c r="G40" s="40">
        <v>0</v>
      </c>
      <c r="H40" s="857">
        <v>0.0202</v>
      </c>
      <c r="I40" s="1682" t="s">
        <v>704</v>
      </c>
      <c r="J40" s="1683"/>
      <c r="K40" s="41" t="s">
        <v>704</v>
      </c>
      <c r="L40" s="41" t="s">
        <v>704</v>
      </c>
      <c r="M40" s="42"/>
      <c r="N40" s="27"/>
    </row>
    <row r="41" spans="2:14" ht="24" customHeight="1">
      <c r="B41" s="858" t="s">
        <v>567</v>
      </c>
      <c r="C41" s="269">
        <v>748</v>
      </c>
      <c r="D41" s="212">
        <v>693</v>
      </c>
      <c r="E41" s="212">
        <v>57</v>
      </c>
      <c r="F41" s="853">
        <v>57</v>
      </c>
      <c r="G41" s="551">
        <v>86</v>
      </c>
      <c r="H41" s="859" t="s">
        <v>167</v>
      </c>
      <c r="I41" s="1974" t="s">
        <v>127</v>
      </c>
      <c r="J41" s="1974"/>
      <c r="K41" s="615" t="s">
        <v>127</v>
      </c>
      <c r="L41" s="615" t="s">
        <v>127</v>
      </c>
      <c r="M41" s="860" t="s">
        <v>568</v>
      </c>
      <c r="N41" s="27"/>
    </row>
    <row r="42" spans="2:14" ht="37.5" customHeight="1">
      <c r="B42" s="6"/>
      <c r="C42" s="6"/>
      <c r="D42" s="6"/>
      <c r="E42" s="6"/>
      <c r="F42" s="6"/>
      <c r="G42" s="6"/>
      <c r="H42" s="6"/>
      <c r="I42" s="27"/>
      <c r="J42" s="27"/>
      <c r="K42" s="27"/>
      <c r="L42" s="27"/>
      <c r="M42" s="27"/>
      <c r="N42" s="27"/>
    </row>
    <row r="43" spans="2:14" ht="18.75">
      <c r="B43" s="7" t="s">
        <v>502</v>
      </c>
      <c r="J43" s="27"/>
      <c r="K43" s="36" t="s">
        <v>519</v>
      </c>
      <c r="L43" s="27"/>
      <c r="M43" s="27"/>
      <c r="N43" s="27"/>
    </row>
    <row r="44" spans="2:14" ht="7.5" customHeight="1">
      <c r="B44" s="8"/>
      <c r="J44" s="27"/>
      <c r="K44" s="27"/>
      <c r="L44" s="27"/>
      <c r="M44" s="27"/>
      <c r="N44" s="27"/>
    </row>
    <row r="45" spans="2:14" s="10" customFormat="1" ht="48.75" customHeight="1" thickBot="1">
      <c r="B45" s="9"/>
      <c r="C45" s="28" t="s">
        <v>503</v>
      </c>
      <c r="D45" s="25" t="s">
        <v>504</v>
      </c>
      <c r="E45" s="25" t="s">
        <v>505</v>
      </c>
      <c r="F45" s="25" t="s">
        <v>506</v>
      </c>
      <c r="G45" s="25" t="s">
        <v>507</v>
      </c>
      <c r="H45" s="24" t="s">
        <v>508</v>
      </c>
      <c r="I45" s="1569" t="s">
        <v>509</v>
      </c>
      <c r="J45" s="1573"/>
      <c r="K45" s="49" t="s">
        <v>485</v>
      </c>
      <c r="L45" s="29"/>
      <c r="M45" s="27"/>
      <c r="N45" s="27"/>
    </row>
    <row r="46" spans="2:14" ht="21" customHeight="1" thickTop="1">
      <c r="B46" s="30"/>
      <c r="C46" s="31"/>
      <c r="D46" s="32"/>
      <c r="E46" s="32"/>
      <c r="F46" s="32"/>
      <c r="G46" s="32"/>
      <c r="H46" s="32"/>
      <c r="I46" s="1559"/>
      <c r="J46" s="1560"/>
      <c r="K46" s="50"/>
      <c r="L46" s="29"/>
      <c r="M46" s="27"/>
      <c r="N46" s="27"/>
    </row>
    <row r="47" spans="2:14" ht="21" customHeight="1">
      <c r="B47" s="43"/>
      <c r="C47" s="52"/>
      <c r="D47" s="44"/>
      <c r="E47" s="44"/>
      <c r="F47" s="44"/>
      <c r="G47" s="44"/>
      <c r="H47" s="44"/>
      <c r="I47" s="1567"/>
      <c r="J47" s="1549"/>
      <c r="K47" s="51"/>
      <c r="L47" s="29"/>
      <c r="M47" s="27"/>
      <c r="N47" s="27"/>
    </row>
    <row r="48" spans="2:14" ht="21" customHeight="1">
      <c r="B48" s="53"/>
      <c r="C48" s="15"/>
      <c r="D48" s="16"/>
      <c r="E48" s="16"/>
      <c r="F48" s="16"/>
      <c r="G48" s="16"/>
      <c r="H48" s="16"/>
      <c r="I48" s="1565"/>
      <c r="J48" s="1566"/>
      <c r="K48" s="54"/>
      <c r="L48" s="29"/>
      <c r="M48" s="27"/>
      <c r="N48" s="27"/>
    </row>
    <row r="49" spans="2:14" ht="21" customHeight="1">
      <c r="B49" s="55" t="s">
        <v>510</v>
      </c>
      <c r="J49" s="27"/>
      <c r="K49" s="27"/>
      <c r="L49" s="27"/>
      <c r="M49" s="27"/>
      <c r="N49" s="27"/>
    </row>
    <row r="50" ht="26.25" customHeight="1"/>
    <row r="51" spans="2:14" ht="18.75">
      <c r="B51" s="17" t="s">
        <v>511</v>
      </c>
      <c r="J51" s="27"/>
      <c r="K51" s="27"/>
      <c r="L51" s="27"/>
      <c r="M51" s="27"/>
      <c r="N51" s="27"/>
    </row>
    <row r="52" ht="7.5" customHeight="1"/>
    <row r="53" spans="2:9" ht="37.5" customHeight="1">
      <c r="B53" s="1571" t="s">
        <v>512</v>
      </c>
      <c r="C53" s="1571"/>
      <c r="D53" s="1572">
        <v>0.274</v>
      </c>
      <c r="E53" s="1572"/>
      <c r="F53" s="1571" t="s">
        <v>513</v>
      </c>
      <c r="G53" s="1571"/>
      <c r="H53" s="1572">
        <v>4.1</v>
      </c>
      <c r="I53" s="1572"/>
    </row>
    <row r="54" spans="2:9" ht="37.5" customHeight="1">
      <c r="B54" s="1571" t="s">
        <v>514</v>
      </c>
      <c r="C54" s="1571"/>
      <c r="D54" s="1674">
        <v>12</v>
      </c>
      <c r="E54" s="1674"/>
      <c r="F54" s="1571" t="s">
        <v>515</v>
      </c>
      <c r="G54" s="1571"/>
      <c r="H54" s="1674">
        <v>90</v>
      </c>
      <c r="I54" s="1674"/>
    </row>
    <row r="55" spans="2:14" ht="21" customHeight="1">
      <c r="B55" s="55" t="s">
        <v>516</v>
      </c>
      <c r="J55" s="27"/>
      <c r="K55" s="27"/>
      <c r="L55" s="27"/>
      <c r="M55" s="27"/>
      <c r="N55" s="27"/>
    </row>
  </sheetData>
  <mergeCells count="40">
    <mergeCell ref="B25:B26"/>
    <mergeCell ref="I26:J26"/>
    <mergeCell ref="B21:B22"/>
    <mergeCell ref="I22:J22"/>
    <mergeCell ref="B23:B24"/>
    <mergeCell ref="I24:J24"/>
    <mergeCell ref="I10:J10"/>
    <mergeCell ref="I11:J11"/>
    <mergeCell ref="B19:B20"/>
    <mergeCell ref="I20:J20"/>
    <mergeCell ref="I41:J41"/>
    <mergeCell ref="I35:J35"/>
    <mergeCell ref="I36:J36"/>
    <mergeCell ref="I14:J14"/>
    <mergeCell ref="I40:J40"/>
    <mergeCell ref="I39:J39"/>
    <mergeCell ref="I37:J37"/>
    <mergeCell ref="I38:J38"/>
    <mergeCell ref="H53:I53"/>
    <mergeCell ref="H54:I54"/>
    <mergeCell ref="I45:J45"/>
    <mergeCell ref="I46:J46"/>
    <mergeCell ref="I48:J48"/>
    <mergeCell ref="I47:J47"/>
    <mergeCell ref="B53:C53"/>
    <mergeCell ref="B54:C54"/>
    <mergeCell ref="F53:G53"/>
    <mergeCell ref="F54:G54"/>
    <mergeCell ref="D53:E53"/>
    <mergeCell ref="D54:E54"/>
    <mergeCell ref="B27:B28"/>
    <mergeCell ref="C1:J1"/>
    <mergeCell ref="I18:J18"/>
    <mergeCell ref="I28:J28"/>
    <mergeCell ref="I12:J12"/>
    <mergeCell ref="I13:J13"/>
    <mergeCell ref="I3:J3"/>
    <mergeCell ref="I4:J4"/>
    <mergeCell ref="I8:J8"/>
    <mergeCell ref="I9:J9"/>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19.xml><?xml version="1.0" encoding="utf-8"?>
<worksheet xmlns="http://schemas.openxmlformats.org/spreadsheetml/2006/main" xmlns:r="http://schemas.openxmlformats.org/officeDocument/2006/relationships">
  <dimension ref="B1:N57"/>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33" t="s">
        <v>63</v>
      </c>
      <c r="D3" s="1513"/>
      <c r="E3" s="1513"/>
      <c r="G3" s="23" t="s">
        <v>475</v>
      </c>
      <c r="H3" s="24" t="s">
        <v>476</v>
      </c>
      <c r="I3" s="1569" t="s">
        <v>477</v>
      </c>
      <c r="J3" s="1570"/>
    </row>
    <row r="4" spans="7:11" ht="26.25" customHeight="1" thickTop="1">
      <c r="G4" s="861">
        <v>1954</v>
      </c>
      <c r="H4" s="862">
        <v>120</v>
      </c>
      <c r="I4" s="2002">
        <f>SUM(G4:H4)</f>
        <v>2074</v>
      </c>
      <c r="J4" s="2003"/>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863">
        <v>2817</v>
      </c>
      <c r="D9" s="864">
        <v>2746</v>
      </c>
      <c r="E9" s="865">
        <f>C9-D9</f>
        <v>71</v>
      </c>
      <c r="F9" s="864">
        <v>68</v>
      </c>
      <c r="G9" s="864">
        <v>3135</v>
      </c>
      <c r="H9" s="864"/>
      <c r="I9" s="1989"/>
      <c r="J9" s="1990"/>
      <c r="K9" s="29"/>
      <c r="L9" s="27"/>
      <c r="M9" s="27"/>
      <c r="N9" s="27"/>
    </row>
    <row r="10" spans="2:14" ht="21" customHeight="1">
      <c r="B10" s="866" t="s">
        <v>711</v>
      </c>
      <c r="C10" s="863">
        <v>0</v>
      </c>
      <c r="D10" s="864">
        <v>0</v>
      </c>
      <c r="E10" s="865">
        <f>C10-D10</f>
        <v>0</v>
      </c>
      <c r="F10" s="865">
        <f>E10</f>
        <v>0</v>
      </c>
      <c r="G10" s="864">
        <v>0</v>
      </c>
      <c r="H10" s="864"/>
      <c r="I10" s="1991"/>
      <c r="J10" s="1992"/>
      <c r="K10" s="33"/>
      <c r="L10" s="27"/>
      <c r="M10" s="27"/>
      <c r="N10" s="27"/>
    </row>
    <row r="11" spans="2:14" ht="21" customHeight="1">
      <c r="B11" s="866" t="s">
        <v>168</v>
      </c>
      <c r="C11" s="863">
        <v>1</v>
      </c>
      <c r="D11" s="864">
        <v>0</v>
      </c>
      <c r="E11" s="865">
        <f>C11-D11</f>
        <v>1</v>
      </c>
      <c r="F11" s="865">
        <f>E11</f>
        <v>1</v>
      </c>
      <c r="G11" s="864">
        <v>0</v>
      </c>
      <c r="H11" s="864"/>
      <c r="I11" s="1991"/>
      <c r="J11" s="1992"/>
      <c r="K11" s="29"/>
      <c r="L11" s="27"/>
      <c r="M11" s="27"/>
      <c r="N11" s="27"/>
    </row>
    <row r="12" spans="2:14" ht="21" customHeight="1">
      <c r="B12" s="866" t="s">
        <v>169</v>
      </c>
      <c r="C12" s="863">
        <v>8</v>
      </c>
      <c r="D12" s="864">
        <v>8</v>
      </c>
      <c r="E12" s="865">
        <f>C12-D12</f>
        <v>0</v>
      </c>
      <c r="F12" s="865">
        <f>E12</f>
        <v>0</v>
      </c>
      <c r="G12" s="864">
        <v>0</v>
      </c>
      <c r="H12" s="864">
        <v>1</v>
      </c>
      <c r="I12" s="1991"/>
      <c r="J12" s="1992"/>
      <c r="K12" s="29"/>
      <c r="L12" s="27"/>
      <c r="M12" s="27"/>
      <c r="N12" s="27"/>
    </row>
    <row r="13" spans="2:14" ht="21" customHeight="1" thickBot="1">
      <c r="B13" s="34"/>
      <c r="C13" s="867"/>
      <c r="D13" s="868"/>
      <c r="E13" s="869"/>
      <c r="F13" s="869"/>
      <c r="G13" s="868"/>
      <c r="H13" s="868"/>
      <c r="I13" s="1997"/>
      <c r="J13" s="1998"/>
      <c r="K13" s="29"/>
      <c r="L13" s="27"/>
      <c r="M13" s="27"/>
      <c r="N13" s="27"/>
    </row>
    <row r="14" spans="2:14" ht="21" customHeight="1" thickTop="1">
      <c r="B14" s="35" t="s">
        <v>487</v>
      </c>
      <c r="C14" s="870">
        <v>2825</v>
      </c>
      <c r="D14" s="871">
        <v>2753</v>
      </c>
      <c r="E14" s="871">
        <f>SUM(E9:E13)</f>
        <v>72</v>
      </c>
      <c r="F14" s="871">
        <v>72</v>
      </c>
      <c r="G14" s="871">
        <f>SUM(G9:G13)</f>
        <v>3135</v>
      </c>
      <c r="H14" s="871">
        <v>0</v>
      </c>
      <c r="I14" s="1993"/>
      <c r="J14" s="1994"/>
      <c r="K14" s="29"/>
      <c r="L14" s="27"/>
      <c r="M14" s="27"/>
      <c r="N14" s="27"/>
    </row>
    <row r="15" spans="9:14" ht="37.5" customHeight="1">
      <c r="I15" s="27"/>
      <c r="J15" s="27"/>
      <c r="K15" s="27"/>
      <c r="L15" s="27"/>
      <c r="M15" s="27"/>
      <c r="N15" s="27"/>
    </row>
    <row r="16" spans="2:14" ht="18.75">
      <c r="B16" s="7" t="s">
        <v>520</v>
      </c>
      <c r="E16" s="1632"/>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113" t="s">
        <v>617</v>
      </c>
      <c r="C19" s="872">
        <v>1364</v>
      </c>
      <c r="D19" s="560">
        <v>1388</v>
      </c>
      <c r="E19" s="560" t="s">
        <v>630</v>
      </c>
      <c r="F19" s="558">
        <v>-24</v>
      </c>
      <c r="G19" s="558">
        <v>3208</v>
      </c>
      <c r="H19" s="558">
        <v>181</v>
      </c>
      <c r="I19" s="1931">
        <v>97.08</v>
      </c>
      <c r="J19" s="1931"/>
      <c r="K19" s="147"/>
      <c r="L19" s="147"/>
      <c r="M19" s="38" t="s">
        <v>492</v>
      </c>
      <c r="N19" s="27"/>
    </row>
    <row r="20" spans="2:14" ht="10.5" customHeight="1">
      <c r="B20" s="1765" t="s">
        <v>161</v>
      </c>
      <c r="C20" s="873" t="s">
        <v>559</v>
      </c>
      <c r="D20" s="874" t="s">
        <v>494</v>
      </c>
      <c r="E20" s="2004">
        <v>4</v>
      </c>
      <c r="F20" s="874" t="s">
        <v>495</v>
      </c>
      <c r="G20" s="2006">
        <v>303</v>
      </c>
      <c r="H20" s="2006">
        <v>13</v>
      </c>
      <c r="I20" s="1563"/>
      <c r="J20" s="1999"/>
      <c r="K20" s="1563"/>
      <c r="L20" s="1563"/>
      <c r="M20" s="1940"/>
      <c r="N20" s="27"/>
    </row>
    <row r="21" spans="2:14" ht="10.5" customHeight="1">
      <c r="B21" s="1766"/>
      <c r="C21" s="875">
        <v>141</v>
      </c>
      <c r="D21" s="876">
        <v>137</v>
      </c>
      <c r="E21" s="2005"/>
      <c r="F21" s="877">
        <v>4</v>
      </c>
      <c r="G21" s="2007"/>
      <c r="H21" s="2007"/>
      <c r="I21" s="2000"/>
      <c r="J21" s="2001"/>
      <c r="K21" s="2008"/>
      <c r="L21" s="2008"/>
      <c r="M21" s="1941"/>
      <c r="N21" s="27"/>
    </row>
    <row r="22" spans="2:14" ht="10.5" customHeight="1">
      <c r="B22" s="1995" t="s">
        <v>531</v>
      </c>
      <c r="C22" s="873" t="s">
        <v>559</v>
      </c>
      <c r="D22" s="874" t="s">
        <v>494</v>
      </c>
      <c r="E22" s="2004">
        <v>1</v>
      </c>
      <c r="F22" s="874" t="s">
        <v>495</v>
      </c>
      <c r="G22" s="2006">
        <v>0</v>
      </c>
      <c r="H22" s="2006">
        <v>53</v>
      </c>
      <c r="I22" s="1563"/>
      <c r="J22" s="1999"/>
      <c r="K22" s="1563"/>
      <c r="L22" s="1563"/>
      <c r="M22" s="1940"/>
      <c r="N22" s="27"/>
    </row>
    <row r="23" spans="2:14" ht="10.5" customHeight="1">
      <c r="B23" s="1996"/>
      <c r="C23" s="875">
        <v>504</v>
      </c>
      <c r="D23" s="876">
        <v>503</v>
      </c>
      <c r="E23" s="2005"/>
      <c r="F23" s="877">
        <v>1</v>
      </c>
      <c r="G23" s="2007"/>
      <c r="H23" s="2007"/>
      <c r="I23" s="2000"/>
      <c r="J23" s="2001"/>
      <c r="K23" s="2008"/>
      <c r="L23" s="2008"/>
      <c r="M23" s="1941"/>
      <c r="N23" s="27"/>
    </row>
    <row r="24" spans="2:14" ht="10.5" customHeight="1">
      <c r="B24" s="2009" t="s">
        <v>532</v>
      </c>
      <c r="C24" s="873" t="s">
        <v>559</v>
      </c>
      <c r="D24" s="874" t="s">
        <v>494</v>
      </c>
      <c r="E24" s="2004">
        <v>0</v>
      </c>
      <c r="F24" s="874" t="s">
        <v>495</v>
      </c>
      <c r="G24" s="2006">
        <v>0</v>
      </c>
      <c r="H24" s="2006">
        <v>64</v>
      </c>
      <c r="I24" s="1563"/>
      <c r="J24" s="1999"/>
      <c r="K24" s="1563"/>
      <c r="L24" s="1563"/>
      <c r="M24" s="1940"/>
      <c r="N24" s="27"/>
    </row>
    <row r="25" spans="2:14" ht="10.5" customHeight="1">
      <c r="B25" s="2010"/>
      <c r="C25" s="875">
        <v>923</v>
      </c>
      <c r="D25" s="876">
        <v>923</v>
      </c>
      <c r="E25" s="2005"/>
      <c r="F25" s="877">
        <v>0</v>
      </c>
      <c r="G25" s="2007"/>
      <c r="H25" s="2007"/>
      <c r="I25" s="2000"/>
      <c r="J25" s="2001"/>
      <c r="K25" s="2008"/>
      <c r="L25" s="2008"/>
      <c r="M25" s="1941"/>
      <c r="N25" s="27"/>
    </row>
    <row r="26" spans="2:14" ht="10.5" customHeight="1">
      <c r="B26" s="2011" t="s">
        <v>533</v>
      </c>
      <c r="C26" s="873" t="s">
        <v>559</v>
      </c>
      <c r="D26" s="874" t="s">
        <v>494</v>
      </c>
      <c r="E26" s="2004">
        <v>23</v>
      </c>
      <c r="F26" s="874" t="s">
        <v>495</v>
      </c>
      <c r="G26" s="2006">
        <v>0</v>
      </c>
      <c r="H26" s="2006">
        <v>64</v>
      </c>
      <c r="I26" s="1563"/>
      <c r="J26" s="1999"/>
      <c r="K26" s="1563"/>
      <c r="L26" s="1563"/>
      <c r="M26" s="1940"/>
      <c r="N26" s="27"/>
    </row>
    <row r="27" spans="2:14" ht="10.5" customHeight="1">
      <c r="B27" s="2012"/>
      <c r="C27" s="875">
        <v>467</v>
      </c>
      <c r="D27" s="876">
        <v>444</v>
      </c>
      <c r="E27" s="2005"/>
      <c r="F27" s="877">
        <v>23</v>
      </c>
      <c r="G27" s="2007"/>
      <c r="H27" s="2007"/>
      <c r="I27" s="2000"/>
      <c r="J27" s="2001"/>
      <c r="K27" s="2008"/>
      <c r="L27" s="2008"/>
      <c r="M27" s="1941"/>
      <c r="N27" s="27"/>
    </row>
    <row r="28" spans="2:14" ht="10.5" customHeight="1">
      <c r="B28" s="2013" t="s">
        <v>170</v>
      </c>
      <c r="C28" s="873" t="s">
        <v>559</v>
      </c>
      <c r="D28" s="874" t="s">
        <v>494</v>
      </c>
      <c r="E28" s="2004">
        <v>2</v>
      </c>
      <c r="F28" s="874" t="s">
        <v>495</v>
      </c>
      <c r="G28" s="2006">
        <v>0</v>
      </c>
      <c r="H28" s="2006">
        <v>0</v>
      </c>
      <c r="I28" s="1563"/>
      <c r="J28" s="1999"/>
      <c r="K28" s="1563"/>
      <c r="L28" s="1563"/>
      <c r="M28" s="1940"/>
      <c r="N28" s="27"/>
    </row>
    <row r="29" spans="2:14" ht="10.5" customHeight="1">
      <c r="B29" s="2014"/>
      <c r="C29" s="878">
        <v>29</v>
      </c>
      <c r="D29" s="879">
        <v>27</v>
      </c>
      <c r="E29" s="2019"/>
      <c r="F29" s="880">
        <v>2</v>
      </c>
      <c r="G29" s="2015"/>
      <c r="H29" s="2015"/>
      <c r="I29" s="2016"/>
      <c r="J29" s="2017"/>
      <c r="K29" s="2016"/>
      <c r="L29" s="2016"/>
      <c r="M29" s="2018"/>
      <c r="N29" s="27"/>
    </row>
    <row r="30" spans="2:14" ht="13.5" customHeight="1">
      <c r="B30" s="47" t="s">
        <v>496</v>
      </c>
      <c r="C30" s="46"/>
      <c r="D30" s="46"/>
      <c r="E30" s="46"/>
      <c r="F30" s="46"/>
      <c r="G30" s="46"/>
      <c r="H30" s="46"/>
      <c r="I30" s="45"/>
      <c r="J30" s="45"/>
      <c r="K30" s="48"/>
      <c r="L30" s="27"/>
      <c r="M30" s="27"/>
      <c r="N30" s="27"/>
    </row>
    <row r="31" spans="2:14" ht="13.5" customHeight="1">
      <c r="B31" s="47" t="s">
        <v>497</v>
      </c>
      <c r="C31" s="46"/>
      <c r="D31" s="46"/>
      <c r="E31" s="46"/>
      <c r="F31" s="46"/>
      <c r="G31" s="46"/>
      <c r="H31" s="46"/>
      <c r="I31" s="45"/>
      <c r="J31" s="45"/>
      <c r="K31" s="48"/>
      <c r="L31" s="27"/>
      <c r="M31" s="27"/>
      <c r="N31" s="27"/>
    </row>
    <row r="32" spans="2:14" ht="13.5" customHeight="1">
      <c r="B32" s="47" t="s">
        <v>498</v>
      </c>
      <c r="C32" s="46"/>
      <c r="D32" s="46"/>
      <c r="E32" s="46"/>
      <c r="F32" s="46"/>
      <c r="G32" s="46"/>
      <c r="H32" s="46"/>
      <c r="I32" s="45"/>
      <c r="J32" s="45"/>
      <c r="K32" s="48"/>
      <c r="L32" s="27"/>
      <c r="M32" s="27"/>
      <c r="N32" s="27"/>
    </row>
    <row r="33" spans="2:14" ht="22.5" customHeight="1">
      <c r="B33" s="6"/>
      <c r="C33" s="6"/>
      <c r="D33" s="6"/>
      <c r="E33" s="6"/>
      <c r="F33" s="6"/>
      <c r="G33" s="6"/>
      <c r="H33" s="6"/>
      <c r="I33" s="27"/>
      <c r="J33" s="27"/>
      <c r="K33" s="27"/>
      <c r="L33" s="27"/>
      <c r="M33" s="27"/>
      <c r="N33" s="27"/>
    </row>
    <row r="34" spans="2:14" ht="18.75">
      <c r="B34" s="7" t="s">
        <v>499</v>
      </c>
      <c r="J34" s="27"/>
      <c r="K34" s="27"/>
      <c r="L34" s="27"/>
      <c r="M34" s="36" t="s">
        <v>521</v>
      </c>
      <c r="N34" s="27"/>
    </row>
    <row r="35" spans="2:14" ht="7.5" customHeight="1">
      <c r="B35" s="8"/>
      <c r="I35" s="27"/>
      <c r="J35" s="27"/>
      <c r="K35" s="27"/>
      <c r="L35" s="27"/>
      <c r="M35" s="27"/>
      <c r="N35" s="27"/>
    </row>
    <row r="36" spans="2:14" s="10" customFormat="1" ht="29.25" customHeight="1" thickBot="1">
      <c r="B36" s="9"/>
      <c r="C36" s="28" t="s">
        <v>500</v>
      </c>
      <c r="D36" s="25" t="s">
        <v>501</v>
      </c>
      <c r="E36" s="20" t="s">
        <v>522</v>
      </c>
      <c r="F36" s="25" t="s">
        <v>517</v>
      </c>
      <c r="G36" s="25" t="s">
        <v>518</v>
      </c>
      <c r="H36" s="25" t="s">
        <v>526</v>
      </c>
      <c r="I36" s="1582" t="s">
        <v>523</v>
      </c>
      <c r="J36" s="1583"/>
      <c r="K36" s="21" t="s">
        <v>524</v>
      </c>
      <c r="L36" s="21" t="s">
        <v>525</v>
      </c>
      <c r="M36" s="37" t="s">
        <v>485</v>
      </c>
      <c r="N36" s="27"/>
    </row>
    <row r="37" spans="2:14" ht="21" customHeight="1" thickTop="1">
      <c r="B37" s="866" t="s">
        <v>171</v>
      </c>
      <c r="C37" s="31">
        <v>1366</v>
      </c>
      <c r="D37" s="32">
        <v>1350</v>
      </c>
      <c r="E37" s="32">
        <v>16</v>
      </c>
      <c r="F37" s="173">
        <v>16</v>
      </c>
      <c r="G37" s="173">
        <v>1926</v>
      </c>
      <c r="H37" s="881">
        <v>29.67</v>
      </c>
      <c r="I37" s="1931"/>
      <c r="J37" s="1931"/>
      <c r="K37" s="147"/>
      <c r="L37" s="147"/>
      <c r="M37" s="38"/>
      <c r="N37" s="27"/>
    </row>
    <row r="38" spans="2:14" ht="21" customHeight="1">
      <c r="B38" s="882" t="s">
        <v>172</v>
      </c>
      <c r="C38" s="106">
        <v>330</v>
      </c>
      <c r="D38" s="40">
        <v>322</v>
      </c>
      <c r="E38" s="40">
        <v>18</v>
      </c>
      <c r="F38" s="264">
        <v>18</v>
      </c>
      <c r="G38" s="40">
        <v>19</v>
      </c>
      <c r="H38" s="883">
        <v>24.74</v>
      </c>
      <c r="I38" s="1574"/>
      <c r="J38" s="1574"/>
      <c r="K38" s="41"/>
      <c r="L38" s="41"/>
      <c r="M38" s="42"/>
      <c r="N38" s="27"/>
    </row>
    <row r="39" spans="2:14" ht="21.75" customHeight="1">
      <c r="B39" s="884" t="s">
        <v>173</v>
      </c>
      <c r="C39" s="106">
        <v>73</v>
      </c>
      <c r="D39" s="40">
        <v>71</v>
      </c>
      <c r="E39" s="40">
        <v>2</v>
      </c>
      <c r="F39" s="264">
        <v>2</v>
      </c>
      <c r="G39" s="40">
        <v>0</v>
      </c>
      <c r="H39" s="883">
        <v>0.63</v>
      </c>
      <c r="I39" s="1574"/>
      <c r="J39" s="1574"/>
      <c r="K39" s="41"/>
      <c r="L39" s="41"/>
      <c r="M39" s="42"/>
      <c r="N39" s="27"/>
    </row>
    <row r="40" spans="2:14" ht="21" customHeight="1">
      <c r="B40" s="884" t="s">
        <v>592</v>
      </c>
      <c r="C40" s="106">
        <v>4539</v>
      </c>
      <c r="D40" s="40">
        <v>3242</v>
      </c>
      <c r="E40" s="40">
        <v>1297</v>
      </c>
      <c r="F40" s="264">
        <v>1297</v>
      </c>
      <c r="G40" s="40">
        <v>0</v>
      </c>
      <c r="H40" s="883">
        <v>1.56</v>
      </c>
      <c r="I40" s="1574"/>
      <c r="J40" s="1574"/>
      <c r="K40" s="41"/>
      <c r="L40" s="41"/>
      <c r="M40" s="42"/>
      <c r="N40" s="27"/>
    </row>
    <row r="41" spans="2:14" ht="21" customHeight="1">
      <c r="B41" s="884" t="s">
        <v>174</v>
      </c>
      <c r="C41" s="106">
        <v>66</v>
      </c>
      <c r="D41" s="40">
        <v>66</v>
      </c>
      <c r="E41" s="40">
        <v>0</v>
      </c>
      <c r="F41" s="264">
        <v>0</v>
      </c>
      <c r="G41" s="40">
        <v>5</v>
      </c>
      <c r="H41" s="883">
        <v>50</v>
      </c>
      <c r="I41" s="1574"/>
      <c r="J41" s="1574"/>
      <c r="K41" s="41"/>
      <c r="L41" s="41"/>
      <c r="M41" s="42"/>
      <c r="N41" s="27"/>
    </row>
    <row r="42" spans="2:14" ht="21" customHeight="1">
      <c r="B42" s="885" t="s">
        <v>175</v>
      </c>
      <c r="C42" s="46">
        <v>182</v>
      </c>
      <c r="D42" s="173">
        <v>161</v>
      </c>
      <c r="E42" s="173">
        <v>21</v>
      </c>
      <c r="F42" s="379">
        <v>21</v>
      </c>
      <c r="G42" s="173">
        <v>0</v>
      </c>
      <c r="H42" s="881" t="s">
        <v>179</v>
      </c>
      <c r="I42" s="1681"/>
      <c r="J42" s="1681"/>
      <c r="K42" s="147"/>
      <c r="L42" s="147"/>
      <c r="M42" s="38"/>
      <c r="N42" s="27"/>
    </row>
    <row r="43" spans="2:14" ht="21" customHeight="1">
      <c r="B43" s="886" t="s">
        <v>176</v>
      </c>
      <c r="C43" s="269">
        <v>12</v>
      </c>
      <c r="D43" s="212">
        <v>10</v>
      </c>
      <c r="E43" s="212">
        <v>2</v>
      </c>
      <c r="F43" s="381">
        <v>2</v>
      </c>
      <c r="G43" s="212">
        <v>0</v>
      </c>
      <c r="H43" s="887">
        <v>3.78</v>
      </c>
      <c r="I43" s="1675"/>
      <c r="J43" s="1675"/>
      <c r="K43" s="160"/>
      <c r="L43" s="160"/>
      <c r="M43" s="161"/>
      <c r="N43" s="27"/>
    </row>
    <row r="44" spans="2:14" ht="37.5" customHeight="1">
      <c r="B44" s="6"/>
      <c r="C44" s="6"/>
      <c r="D44" s="6"/>
      <c r="E44" s="6"/>
      <c r="F44" s="6"/>
      <c r="G44" s="6"/>
      <c r="H44" s="6"/>
      <c r="I44" s="27"/>
      <c r="J44" s="27"/>
      <c r="K44" s="27"/>
      <c r="L44" s="27"/>
      <c r="M44" s="27"/>
      <c r="N44" s="27"/>
    </row>
    <row r="45" spans="2:14" ht="18.75">
      <c r="B45" s="7" t="s">
        <v>502</v>
      </c>
      <c r="J45" s="27"/>
      <c r="K45" s="36" t="s">
        <v>519</v>
      </c>
      <c r="L45" s="27"/>
      <c r="M45" s="27"/>
      <c r="N45" s="27"/>
    </row>
    <row r="46" spans="2:14" ht="7.5" customHeight="1">
      <c r="B46" s="8"/>
      <c r="J46" s="27"/>
      <c r="K46" s="27"/>
      <c r="L46" s="27"/>
      <c r="M46" s="27"/>
      <c r="N46" s="27"/>
    </row>
    <row r="47" spans="2:14" s="10" customFormat="1" ht="48.75" customHeight="1" thickBot="1">
      <c r="B47" s="9"/>
      <c r="C47" s="28" t="s">
        <v>503</v>
      </c>
      <c r="D47" s="25" t="s">
        <v>504</v>
      </c>
      <c r="E47" s="25" t="s">
        <v>505</v>
      </c>
      <c r="F47" s="25" t="s">
        <v>506</v>
      </c>
      <c r="G47" s="25" t="s">
        <v>507</v>
      </c>
      <c r="H47" s="24" t="s">
        <v>508</v>
      </c>
      <c r="I47" s="1569" t="s">
        <v>509</v>
      </c>
      <c r="J47" s="1573"/>
      <c r="K47" s="49" t="s">
        <v>485</v>
      </c>
      <c r="L47" s="29"/>
      <c r="M47" s="27"/>
      <c r="N47" s="27"/>
    </row>
    <row r="48" spans="2:14" ht="21" customHeight="1" thickTop="1">
      <c r="B48" s="30" t="s">
        <v>540</v>
      </c>
      <c r="C48" s="31">
        <v>-1</v>
      </c>
      <c r="D48" s="32">
        <v>373</v>
      </c>
      <c r="E48" s="32">
        <v>5</v>
      </c>
      <c r="F48" s="32"/>
      <c r="G48" s="32"/>
      <c r="H48" s="32"/>
      <c r="I48" s="1559">
        <v>337</v>
      </c>
      <c r="J48" s="1560"/>
      <c r="K48" s="50"/>
      <c r="L48" s="29"/>
      <c r="M48" s="27"/>
      <c r="N48" s="27"/>
    </row>
    <row r="49" spans="2:14" ht="21" customHeight="1">
      <c r="B49" s="30" t="s">
        <v>177</v>
      </c>
      <c r="C49" s="31">
        <v>2</v>
      </c>
      <c r="D49" s="32">
        <v>22</v>
      </c>
      <c r="E49" s="32">
        <v>9</v>
      </c>
      <c r="F49" s="32">
        <v>7</v>
      </c>
      <c r="G49" s="32"/>
      <c r="H49" s="32"/>
      <c r="I49" s="1727"/>
      <c r="J49" s="1728"/>
      <c r="K49" s="51"/>
      <c r="L49" s="29"/>
      <c r="M49" s="27"/>
      <c r="N49" s="27"/>
    </row>
    <row r="50" spans="2:14" ht="21" customHeight="1">
      <c r="B50" s="775" t="s">
        <v>178</v>
      </c>
      <c r="C50" s="15">
        <v>2</v>
      </c>
      <c r="D50" s="16">
        <v>34</v>
      </c>
      <c r="E50" s="16">
        <v>9</v>
      </c>
      <c r="F50" s="16"/>
      <c r="G50" s="16"/>
      <c r="H50" s="16"/>
      <c r="I50" s="2312"/>
      <c r="J50" s="2313"/>
      <c r="K50" s="54"/>
      <c r="L50" s="29"/>
      <c r="M50" s="27"/>
      <c r="N50" s="27"/>
    </row>
    <row r="51" spans="2:14" ht="21" customHeight="1">
      <c r="B51" s="55" t="s">
        <v>510</v>
      </c>
      <c r="J51" s="27"/>
      <c r="K51" s="27"/>
      <c r="L51" s="27"/>
      <c r="M51" s="27"/>
      <c r="N51" s="27"/>
    </row>
    <row r="52" ht="26.25" customHeight="1"/>
    <row r="53" spans="2:14" ht="18.75">
      <c r="B53" s="17" t="s">
        <v>511</v>
      </c>
      <c r="J53" s="27"/>
      <c r="K53" s="27"/>
      <c r="L53" s="27"/>
      <c r="M53" s="27"/>
      <c r="N53" s="27"/>
    </row>
    <row r="54" ht="7.5" customHeight="1"/>
    <row r="55" spans="2:9" ht="37.5" customHeight="1">
      <c r="B55" s="1571" t="s">
        <v>512</v>
      </c>
      <c r="C55" s="1571"/>
      <c r="D55" s="1572">
        <v>0.18</v>
      </c>
      <c r="E55" s="1572"/>
      <c r="F55" s="1571" t="s">
        <v>513</v>
      </c>
      <c r="G55" s="1571"/>
      <c r="H55" s="1572">
        <v>3.7</v>
      </c>
      <c r="I55" s="1572"/>
    </row>
    <row r="56" spans="2:9" ht="37.5" customHeight="1">
      <c r="B56" s="1571" t="s">
        <v>514</v>
      </c>
      <c r="C56" s="1571"/>
      <c r="D56" s="1572">
        <v>24.1</v>
      </c>
      <c r="E56" s="1572"/>
      <c r="F56" s="1571" t="s">
        <v>515</v>
      </c>
      <c r="G56" s="1571"/>
      <c r="H56" s="1572">
        <v>95.2</v>
      </c>
      <c r="I56" s="1572"/>
    </row>
    <row r="57" spans="2:14" ht="21" customHeight="1">
      <c r="B57" s="55" t="s">
        <v>516</v>
      </c>
      <c r="J57" s="27"/>
      <c r="K57" s="27"/>
      <c r="L57" s="27"/>
      <c r="M57" s="27"/>
      <c r="N57" s="27"/>
    </row>
  </sheetData>
  <mergeCells count="72">
    <mergeCell ref="K28:K29"/>
    <mergeCell ref="L28:L29"/>
    <mergeCell ref="M28:M29"/>
    <mergeCell ref="E24:E25"/>
    <mergeCell ref="E26:E27"/>
    <mergeCell ref="E28:E29"/>
    <mergeCell ref="K26:K27"/>
    <mergeCell ref="L26:L27"/>
    <mergeCell ref="M26:M27"/>
    <mergeCell ref="B28:B29"/>
    <mergeCell ref="G28:G29"/>
    <mergeCell ref="H28:H29"/>
    <mergeCell ref="I28:J29"/>
    <mergeCell ref="B26:B27"/>
    <mergeCell ref="G26:G27"/>
    <mergeCell ref="H26:H27"/>
    <mergeCell ref="I26:J27"/>
    <mergeCell ref="K20:K21"/>
    <mergeCell ref="L20:L21"/>
    <mergeCell ref="M20:M21"/>
    <mergeCell ref="B24:B25"/>
    <mergeCell ref="G24:G25"/>
    <mergeCell ref="H24:H25"/>
    <mergeCell ref="I24:J25"/>
    <mergeCell ref="K24:K25"/>
    <mergeCell ref="L24:L25"/>
    <mergeCell ref="M24:M25"/>
    <mergeCell ref="B20:B21"/>
    <mergeCell ref="E20:E21"/>
    <mergeCell ref="G20:G21"/>
    <mergeCell ref="H20:H21"/>
    <mergeCell ref="K22:K23"/>
    <mergeCell ref="L22:L23"/>
    <mergeCell ref="I22:J23"/>
    <mergeCell ref="M22:M23"/>
    <mergeCell ref="E22:E23"/>
    <mergeCell ref="G22:G23"/>
    <mergeCell ref="H22:H23"/>
    <mergeCell ref="I41:J41"/>
    <mergeCell ref="I38:J38"/>
    <mergeCell ref="I39:J39"/>
    <mergeCell ref="I40:J40"/>
    <mergeCell ref="B22:B23"/>
    <mergeCell ref="C1:J1"/>
    <mergeCell ref="I18:J18"/>
    <mergeCell ref="I19:J19"/>
    <mergeCell ref="I12:J12"/>
    <mergeCell ref="I13:J13"/>
    <mergeCell ref="I20:J21"/>
    <mergeCell ref="I3:J3"/>
    <mergeCell ref="I4:J4"/>
    <mergeCell ref="I8:J8"/>
    <mergeCell ref="B55:C55"/>
    <mergeCell ref="B56:C56"/>
    <mergeCell ref="F55:G55"/>
    <mergeCell ref="F56:G56"/>
    <mergeCell ref="D55:E55"/>
    <mergeCell ref="D56:E56"/>
    <mergeCell ref="H55:I55"/>
    <mergeCell ref="H56:I56"/>
    <mergeCell ref="I47:J47"/>
    <mergeCell ref="I48:J48"/>
    <mergeCell ref="I49:J49"/>
    <mergeCell ref="I50:J50"/>
    <mergeCell ref="I43:J43"/>
    <mergeCell ref="I36:J36"/>
    <mergeCell ref="I37:J37"/>
    <mergeCell ref="I14:J14"/>
    <mergeCell ref="I42:J42"/>
    <mergeCell ref="I9:J9"/>
    <mergeCell ref="I10:J10"/>
    <mergeCell ref="I11:J11"/>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2.xml><?xml version="1.0" encoding="utf-8"?>
<worksheet xmlns="http://schemas.openxmlformats.org/spreadsheetml/2006/main" xmlns:r="http://schemas.openxmlformats.org/officeDocument/2006/relationships">
  <dimension ref="B1:N59"/>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469</v>
      </c>
      <c r="D3" s="5"/>
      <c r="E3" s="5"/>
      <c r="G3" s="23" t="s">
        <v>475</v>
      </c>
      <c r="H3" s="24" t="s">
        <v>476</v>
      </c>
      <c r="I3" s="1569" t="s">
        <v>477</v>
      </c>
      <c r="J3" s="1570"/>
    </row>
    <row r="4" spans="7:11" ht="26.25" customHeight="1" thickTop="1">
      <c r="G4" s="162">
        <v>5477</v>
      </c>
      <c r="H4" s="163">
        <v>235</v>
      </c>
      <c r="I4" s="2020">
        <f>G4+H4</f>
        <v>5712</v>
      </c>
      <c r="J4" s="2021"/>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69">
        <v>11042</v>
      </c>
      <c r="D9" s="70">
        <v>10799</v>
      </c>
      <c r="E9" s="70">
        <f>C9-D9</f>
        <v>243</v>
      </c>
      <c r="F9" s="70">
        <f>E9-12</f>
        <v>231</v>
      </c>
      <c r="G9" s="70">
        <v>13435</v>
      </c>
      <c r="H9" s="70">
        <v>0</v>
      </c>
      <c r="I9" s="1546"/>
      <c r="J9" s="1547"/>
      <c r="K9" s="29"/>
      <c r="L9" s="27"/>
      <c r="M9" s="27"/>
      <c r="N9" s="27"/>
    </row>
    <row r="10" spans="2:14" ht="21" customHeight="1">
      <c r="B10" s="56" t="s">
        <v>527</v>
      </c>
      <c r="C10" s="69">
        <v>98</v>
      </c>
      <c r="D10" s="70">
        <v>223</v>
      </c>
      <c r="E10" s="70">
        <f>C10-D10</f>
        <v>-125</v>
      </c>
      <c r="F10" s="70">
        <f>E10</f>
        <v>-125</v>
      </c>
      <c r="G10" s="70">
        <v>702</v>
      </c>
      <c r="H10" s="70">
        <v>0</v>
      </c>
      <c r="I10" s="1576"/>
      <c r="J10" s="1577"/>
      <c r="K10" s="33"/>
      <c r="L10" s="27"/>
      <c r="M10" s="27"/>
      <c r="N10" s="27"/>
    </row>
    <row r="11" spans="2:14" ht="21" customHeight="1">
      <c r="B11" s="56" t="s">
        <v>528</v>
      </c>
      <c r="C11" s="69">
        <v>51</v>
      </c>
      <c r="D11" s="70">
        <v>42</v>
      </c>
      <c r="E11" s="70">
        <f>C11-D11</f>
        <v>9</v>
      </c>
      <c r="F11" s="70">
        <f>E11</f>
        <v>9</v>
      </c>
      <c r="G11" s="70">
        <v>41</v>
      </c>
      <c r="H11" s="70">
        <v>0</v>
      </c>
      <c r="I11" s="1576"/>
      <c r="J11" s="1577"/>
      <c r="K11" s="29"/>
      <c r="L11" s="27"/>
      <c r="M11" s="27"/>
      <c r="N11" s="27"/>
    </row>
    <row r="12" spans="2:14" ht="21" customHeight="1">
      <c r="B12" s="56" t="s">
        <v>541</v>
      </c>
      <c r="C12" s="69">
        <v>1</v>
      </c>
      <c r="D12" s="70">
        <v>1</v>
      </c>
      <c r="E12" s="70">
        <f>C12-D12</f>
        <v>0</v>
      </c>
      <c r="F12" s="70">
        <f>E12</f>
        <v>0</v>
      </c>
      <c r="G12" s="70">
        <v>0</v>
      </c>
      <c r="H12" s="70">
        <v>0</v>
      </c>
      <c r="I12" s="1576"/>
      <c r="J12" s="1577"/>
      <c r="K12" s="29"/>
      <c r="L12" s="27"/>
      <c r="M12" s="27"/>
      <c r="N12" s="27"/>
    </row>
    <row r="13" spans="2:14" ht="21" customHeight="1" thickBot="1">
      <c r="B13" s="34"/>
      <c r="C13" s="71"/>
      <c r="D13" s="72"/>
      <c r="E13" s="72"/>
      <c r="F13" s="72"/>
      <c r="G13" s="72"/>
      <c r="H13" s="72"/>
      <c r="I13" s="1578"/>
      <c r="J13" s="1568"/>
      <c r="K13" s="29"/>
      <c r="L13" s="27"/>
      <c r="M13" s="27"/>
      <c r="N13" s="27"/>
    </row>
    <row r="14" spans="2:14" ht="21" customHeight="1" thickTop="1">
      <c r="B14" s="35" t="s">
        <v>487</v>
      </c>
      <c r="C14" s="73">
        <f aca="true" t="shared" si="0" ref="C14:H14">SUM(C9:C13)</f>
        <v>11192</v>
      </c>
      <c r="D14" s="74">
        <f t="shared" si="0"/>
        <v>11065</v>
      </c>
      <c r="E14" s="74">
        <f t="shared" si="0"/>
        <v>127</v>
      </c>
      <c r="F14" s="74">
        <f t="shared" si="0"/>
        <v>115</v>
      </c>
      <c r="G14" s="74">
        <f t="shared" si="0"/>
        <v>14178</v>
      </c>
      <c r="H14" s="74">
        <f t="shared" si="0"/>
        <v>0</v>
      </c>
      <c r="I14" s="1556"/>
      <c r="J14" s="1557"/>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60" t="s">
        <v>529</v>
      </c>
      <c r="C19" s="69">
        <v>332</v>
      </c>
      <c r="D19" s="70">
        <v>311</v>
      </c>
      <c r="E19" s="70" t="s">
        <v>542</v>
      </c>
      <c r="F19" s="76">
        <f>C19-D19</f>
        <v>21</v>
      </c>
      <c r="G19" s="76">
        <v>1802</v>
      </c>
      <c r="H19" s="76">
        <v>21</v>
      </c>
      <c r="I19" s="1584">
        <f>ROUND((318420111+12988122)/(230700243+79769659)*100,3)</f>
        <v>106.744</v>
      </c>
      <c r="J19" s="1584"/>
      <c r="K19" s="77">
        <v>0</v>
      </c>
      <c r="L19" s="77">
        <v>0</v>
      </c>
      <c r="M19" s="38" t="s">
        <v>492</v>
      </c>
      <c r="N19" s="27"/>
    </row>
    <row r="20" spans="2:14" ht="21" customHeight="1">
      <c r="B20" s="30"/>
      <c r="C20" s="39"/>
      <c r="D20" s="40"/>
      <c r="E20" s="40" t="s">
        <v>543</v>
      </c>
      <c r="F20" s="22"/>
      <c r="G20" s="40"/>
      <c r="H20" s="40"/>
      <c r="I20" s="1574"/>
      <c r="J20" s="1574"/>
      <c r="K20" s="41"/>
      <c r="L20" s="41"/>
      <c r="M20" s="42"/>
      <c r="N20" s="27"/>
    </row>
    <row r="21" spans="2:14" ht="10.5" customHeight="1">
      <c r="B21" s="1550" t="s">
        <v>530</v>
      </c>
      <c r="C21" s="11" t="s">
        <v>493</v>
      </c>
      <c r="D21" s="12" t="s">
        <v>494</v>
      </c>
      <c r="E21" s="57"/>
      <c r="F21" s="14" t="s">
        <v>495</v>
      </c>
      <c r="G21" s="59"/>
      <c r="H21" s="59"/>
      <c r="I21" s="1581"/>
      <c r="J21" s="1581"/>
      <c r="K21" s="59"/>
      <c r="L21" s="59"/>
      <c r="M21" s="84"/>
      <c r="N21" s="27"/>
    </row>
    <row r="22" spans="2:14" ht="10.5" customHeight="1">
      <c r="B22" s="1551"/>
      <c r="C22" s="78">
        <v>13</v>
      </c>
      <c r="D22" s="79">
        <v>9</v>
      </c>
      <c r="E22" s="61">
        <f>C22-D22</f>
        <v>4</v>
      </c>
      <c r="F22" s="80">
        <f>E22</f>
        <v>4</v>
      </c>
      <c r="G22" s="81">
        <v>0</v>
      </c>
      <c r="H22" s="81">
        <v>0</v>
      </c>
      <c r="I22" s="1575"/>
      <c r="J22" s="1575"/>
      <c r="K22" s="81"/>
      <c r="L22" s="81"/>
      <c r="M22" s="85"/>
      <c r="N22" s="27"/>
    </row>
    <row r="23" spans="2:14" ht="10.5" customHeight="1">
      <c r="B23" s="1548" t="s">
        <v>531</v>
      </c>
      <c r="C23" s="11" t="s">
        <v>493</v>
      </c>
      <c r="D23" s="12" t="s">
        <v>494</v>
      </c>
      <c r="E23" s="13"/>
      <c r="F23" s="14" t="s">
        <v>495</v>
      </c>
      <c r="G23" s="59"/>
      <c r="H23" s="59"/>
      <c r="I23" s="1581"/>
      <c r="J23" s="1581"/>
      <c r="K23" s="59"/>
      <c r="L23" s="59"/>
      <c r="M23" s="84"/>
      <c r="N23" s="27"/>
    </row>
    <row r="24" spans="2:14" ht="10.5" customHeight="1">
      <c r="B24" s="1535"/>
      <c r="C24" s="78">
        <v>2905</v>
      </c>
      <c r="D24" s="79">
        <v>3366</v>
      </c>
      <c r="E24" s="61">
        <f>C24-D24</f>
        <v>-461</v>
      </c>
      <c r="F24" s="80">
        <f>E24-3</f>
        <v>-464</v>
      </c>
      <c r="G24" s="81">
        <v>0</v>
      </c>
      <c r="H24" s="81">
        <v>297</v>
      </c>
      <c r="I24" s="1575"/>
      <c r="J24" s="1575"/>
      <c r="K24" s="81"/>
      <c r="L24" s="81"/>
      <c r="M24" s="85"/>
      <c r="N24" s="27"/>
    </row>
    <row r="25" spans="2:14" ht="10.5" customHeight="1">
      <c r="B25" s="1548" t="s">
        <v>532</v>
      </c>
      <c r="C25" s="11" t="s">
        <v>493</v>
      </c>
      <c r="D25" s="12" t="s">
        <v>494</v>
      </c>
      <c r="E25" s="13"/>
      <c r="F25" s="14" t="s">
        <v>495</v>
      </c>
      <c r="G25" s="59"/>
      <c r="H25" s="59"/>
      <c r="I25" s="1581"/>
      <c r="J25" s="1581"/>
      <c r="K25" s="59"/>
      <c r="L25" s="59"/>
      <c r="M25" s="84"/>
      <c r="N25" s="27"/>
    </row>
    <row r="26" spans="2:14" ht="10.5" customHeight="1">
      <c r="B26" s="1535"/>
      <c r="C26" s="78">
        <v>2994</v>
      </c>
      <c r="D26" s="79">
        <v>3068</v>
      </c>
      <c r="E26" s="61">
        <f>C26-D26</f>
        <v>-74</v>
      </c>
      <c r="F26" s="80">
        <f>E26+74</f>
        <v>0</v>
      </c>
      <c r="G26" s="81">
        <v>0</v>
      </c>
      <c r="H26" s="81">
        <v>243</v>
      </c>
      <c r="I26" s="1575"/>
      <c r="J26" s="1575"/>
      <c r="K26" s="81"/>
      <c r="L26" s="81"/>
      <c r="M26" s="85"/>
      <c r="N26" s="27"/>
    </row>
    <row r="27" spans="2:14" ht="10.5" customHeight="1">
      <c r="B27" s="1548" t="s">
        <v>533</v>
      </c>
      <c r="C27" s="11" t="s">
        <v>493</v>
      </c>
      <c r="D27" s="12" t="s">
        <v>494</v>
      </c>
      <c r="E27" s="13"/>
      <c r="F27" s="14" t="s">
        <v>495</v>
      </c>
      <c r="G27" s="59"/>
      <c r="H27" s="59"/>
      <c r="I27" s="1581"/>
      <c r="J27" s="1581"/>
      <c r="K27" s="59"/>
      <c r="L27" s="59"/>
      <c r="M27" s="84"/>
      <c r="N27" s="27"/>
    </row>
    <row r="28" spans="2:14" ht="10.5" customHeight="1">
      <c r="B28" s="1536"/>
      <c r="C28" s="86">
        <v>1703</v>
      </c>
      <c r="D28" s="87">
        <v>1654</v>
      </c>
      <c r="E28" s="88">
        <f>C28-D28</f>
        <v>49</v>
      </c>
      <c r="F28" s="89">
        <f>E28-26+3</f>
        <v>26</v>
      </c>
      <c r="G28" s="90">
        <v>0</v>
      </c>
      <c r="H28" s="90">
        <v>267</v>
      </c>
      <c r="I28" s="1537"/>
      <c r="J28" s="1537"/>
      <c r="K28" s="90"/>
      <c r="L28" s="90"/>
      <c r="M28" s="91"/>
      <c r="N28" s="27"/>
    </row>
    <row r="29" spans="2:14" ht="13.5" customHeight="1">
      <c r="B29" s="47" t="s">
        <v>496</v>
      </c>
      <c r="C29" s="46"/>
      <c r="D29" s="46"/>
      <c r="E29" s="46"/>
      <c r="F29" s="46"/>
      <c r="G29" s="46"/>
      <c r="H29" s="46"/>
      <c r="I29" s="45"/>
      <c r="J29" s="45"/>
      <c r="K29" s="48"/>
      <c r="L29" s="27"/>
      <c r="M29" s="27"/>
      <c r="N29" s="27"/>
    </row>
    <row r="30" spans="2:14" ht="13.5" customHeight="1">
      <c r="B30" s="47" t="s">
        <v>497</v>
      </c>
      <c r="C30" s="46"/>
      <c r="D30" s="46"/>
      <c r="E30" s="46"/>
      <c r="F30" s="46"/>
      <c r="G30" s="46"/>
      <c r="H30" s="46"/>
      <c r="I30" s="45"/>
      <c r="J30" s="45"/>
      <c r="K30" s="48"/>
      <c r="L30" s="27"/>
      <c r="M30" s="27"/>
      <c r="N30" s="27"/>
    </row>
    <row r="31" spans="2:14" ht="13.5" customHeight="1">
      <c r="B31" s="47" t="s">
        <v>498</v>
      </c>
      <c r="C31" s="46"/>
      <c r="D31" s="46"/>
      <c r="E31" s="46"/>
      <c r="F31" s="46"/>
      <c r="G31" s="46"/>
      <c r="H31" s="46"/>
      <c r="I31" s="45"/>
      <c r="J31" s="45"/>
      <c r="K31" s="48"/>
      <c r="L31" s="27"/>
      <c r="M31" s="27"/>
      <c r="N31" s="27"/>
    </row>
    <row r="32" spans="2:14" ht="22.5" customHeight="1">
      <c r="B32" s="6"/>
      <c r="C32" s="6"/>
      <c r="D32" s="6"/>
      <c r="E32" s="6"/>
      <c r="F32" s="6"/>
      <c r="G32" s="6"/>
      <c r="H32" s="6"/>
      <c r="I32" s="27"/>
      <c r="J32" s="27"/>
      <c r="K32" s="27"/>
      <c r="L32" s="27"/>
      <c r="M32" s="27"/>
      <c r="N32" s="27"/>
    </row>
    <row r="33" spans="2:14" ht="18.75">
      <c r="B33" s="7" t="s">
        <v>499</v>
      </c>
      <c r="J33" s="27"/>
      <c r="K33" s="27"/>
      <c r="L33" s="27"/>
      <c r="M33" s="36" t="s">
        <v>521</v>
      </c>
      <c r="N33" s="27"/>
    </row>
    <row r="34" spans="2:14" ht="7.5" customHeight="1">
      <c r="B34" s="8"/>
      <c r="I34" s="27"/>
      <c r="J34" s="27"/>
      <c r="K34" s="27"/>
      <c r="L34" s="27"/>
      <c r="M34" s="27"/>
      <c r="N34" s="27"/>
    </row>
    <row r="35" spans="2:14" s="10" customFormat="1" ht="29.25" customHeight="1" thickBot="1">
      <c r="B35" s="9"/>
      <c r="C35" s="28" t="s">
        <v>500</v>
      </c>
      <c r="D35" s="25" t="s">
        <v>501</v>
      </c>
      <c r="E35" s="20" t="s">
        <v>522</v>
      </c>
      <c r="F35" s="25" t="s">
        <v>517</v>
      </c>
      <c r="G35" s="25" t="s">
        <v>518</v>
      </c>
      <c r="H35" s="25" t="s">
        <v>526</v>
      </c>
      <c r="I35" s="1582" t="s">
        <v>523</v>
      </c>
      <c r="J35" s="1583"/>
      <c r="K35" s="21" t="s">
        <v>524</v>
      </c>
      <c r="L35" s="21" t="s">
        <v>525</v>
      </c>
      <c r="M35" s="37" t="s">
        <v>485</v>
      </c>
      <c r="N35" s="27"/>
    </row>
    <row r="36" spans="2:14" ht="21" customHeight="1" thickTop="1">
      <c r="B36" s="60" t="s">
        <v>534</v>
      </c>
      <c r="C36" s="69">
        <v>687</v>
      </c>
      <c r="D36" s="70">
        <v>669</v>
      </c>
      <c r="E36" s="70">
        <f>C36-D36</f>
        <v>18</v>
      </c>
      <c r="F36" s="76">
        <f aca="true" t="shared" si="1" ref="F36:F42">E36</f>
        <v>18</v>
      </c>
      <c r="G36" s="76">
        <v>1496</v>
      </c>
      <c r="H36" s="64">
        <f>ROUND((350232+172674)/610465,4)</f>
        <v>0.8566</v>
      </c>
      <c r="I36" s="1555"/>
      <c r="J36" s="1555"/>
      <c r="K36" s="77"/>
      <c r="L36" s="77"/>
      <c r="M36" s="38"/>
      <c r="N36" s="27"/>
    </row>
    <row r="37" spans="2:14" ht="21" customHeight="1">
      <c r="B37" s="66" t="s">
        <v>535</v>
      </c>
      <c r="C37" s="92">
        <v>73</v>
      </c>
      <c r="D37" s="93">
        <v>71</v>
      </c>
      <c r="E37" s="93">
        <f aca="true" t="shared" si="2" ref="E37:E42">C37-D37</f>
        <v>2</v>
      </c>
      <c r="F37" s="98">
        <f t="shared" si="1"/>
        <v>2</v>
      </c>
      <c r="G37" s="93">
        <v>0</v>
      </c>
      <c r="H37" s="65">
        <f>ROUND(1040580/41342062,4)</f>
        <v>0.0252</v>
      </c>
      <c r="I37" s="1579"/>
      <c r="J37" s="1579"/>
      <c r="K37" s="94"/>
      <c r="L37" s="94"/>
      <c r="M37" s="42"/>
      <c r="N37" s="27"/>
    </row>
    <row r="38" spans="2:14" ht="21" customHeight="1">
      <c r="B38" s="66" t="s">
        <v>536</v>
      </c>
      <c r="C38" s="92">
        <v>664</v>
      </c>
      <c r="D38" s="93">
        <v>640</v>
      </c>
      <c r="E38" s="93">
        <f t="shared" si="2"/>
        <v>24</v>
      </c>
      <c r="F38" s="98">
        <f t="shared" si="1"/>
        <v>24</v>
      </c>
      <c r="G38" s="93">
        <v>4077</v>
      </c>
      <c r="H38" s="65">
        <f>ROUND((172101+7829)/(561145+28241),4)</f>
        <v>0.3053</v>
      </c>
      <c r="I38" s="1579"/>
      <c r="J38" s="1579"/>
      <c r="K38" s="94"/>
      <c r="L38" s="94"/>
      <c r="M38" s="42"/>
      <c r="N38" s="27"/>
    </row>
    <row r="39" spans="2:14" ht="21" customHeight="1">
      <c r="B39" s="66" t="s">
        <v>537</v>
      </c>
      <c r="C39" s="92">
        <v>748</v>
      </c>
      <c r="D39" s="93">
        <v>693</v>
      </c>
      <c r="E39" s="93">
        <v>57</v>
      </c>
      <c r="F39" s="98">
        <f t="shared" si="1"/>
        <v>57</v>
      </c>
      <c r="G39" s="93">
        <v>86</v>
      </c>
      <c r="H39" s="62"/>
      <c r="I39" s="1579"/>
      <c r="J39" s="1579"/>
      <c r="K39" s="94"/>
      <c r="L39" s="94"/>
      <c r="M39" s="100" t="s">
        <v>546</v>
      </c>
      <c r="N39" s="27"/>
    </row>
    <row r="40" spans="2:14" ht="21" customHeight="1">
      <c r="B40" s="101" t="s">
        <v>538</v>
      </c>
      <c r="C40" s="92">
        <v>182</v>
      </c>
      <c r="D40" s="93">
        <v>161</v>
      </c>
      <c r="E40" s="93">
        <f t="shared" si="2"/>
        <v>21</v>
      </c>
      <c r="F40" s="98">
        <f t="shared" si="1"/>
        <v>21</v>
      </c>
      <c r="G40" s="93">
        <v>0</v>
      </c>
      <c r="H40" s="67" t="s">
        <v>544</v>
      </c>
      <c r="I40" s="1579"/>
      <c r="J40" s="1579"/>
      <c r="K40" s="94"/>
      <c r="L40" s="94"/>
      <c r="M40" s="42"/>
      <c r="N40" s="27"/>
    </row>
    <row r="41" spans="2:14" ht="21" customHeight="1">
      <c r="B41" s="66" t="s">
        <v>539</v>
      </c>
      <c r="C41" s="92">
        <v>4539</v>
      </c>
      <c r="D41" s="93">
        <v>3242</v>
      </c>
      <c r="E41" s="93">
        <f t="shared" si="2"/>
        <v>1297</v>
      </c>
      <c r="F41" s="98">
        <f t="shared" si="1"/>
        <v>1297</v>
      </c>
      <c r="G41" s="93">
        <v>0</v>
      </c>
      <c r="H41" s="65">
        <f>ROUND(6145/155818,4)</f>
        <v>0.0394</v>
      </c>
      <c r="I41" s="1579"/>
      <c r="J41" s="1579"/>
      <c r="K41" s="94"/>
      <c r="L41" s="94"/>
      <c r="M41" s="42"/>
      <c r="N41" s="27"/>
    </row>
    <row r="42" spans="2:14" ht="21" customHeight="1">
      <c r="B42" s="102" t="s">
        <v>545</v>
      </c>
      <c r="C42" s="95">
        <v>12</v>
      </c>
      <c r="D42" s="96">
        <v>10</v>
      </c>
      <c r="E42" s="96">
        <f t="shared" si="2"/>
        <v>2</v>
      </c>
      <c r="F42" s="99">
        <f t="shared" si="1"/>
        <v>2</v>
      </c>
      <c r="G42" s="96">
        <v>0</v>
      </c>
      <c r="H42" s="68">
        <f>ROUND(252640/9366000,4)</f>
        <v>0.027</v>
      </c>
      <c r="I42" s="1554"/>
      <c r="J42" s="1554"/>
      <c r="K42" s="97"/>
      <c r="L42" s="97"/>
      <c r="M42" s="58"/>
      <c r="N42" s="27"/>
    </row>
    <row r="43" spans="2:14" ht="37.5" customHeight="1">
      <c r="B43" s="6"/>
      <c r="C43" s="6"/>
      <c r="D43" s="6"/>
      <c r="E43" s="6"/>
      <c r="F43" s="6"/>
      <c r="G43" s="6"/>
      <c r="H43" s="6"/>
      <c r="I43" s="27"/>
      <c r="J43" s="27"/>
      <c r="K43" s="27"/>
      <c r="L43" s="27"/>
      <c r="M43" s="27"/>
      <c r="N43" s="27"/>
    </row>
    <row r="44" spans="2:14" ht="18.75">
      <c r="B44" s="7" t="s">
        <v>502</v>
      </c>
      <c r="J44" s="27"/>
      <c r="K44" s="36" t="s">
        <v>519</v>
      </c>
      <c r="L44" s="27"/>
      <c r="M44" s="27"/>
      <c r="N44" s="27"/>
    </row>
    <row r="45" spans="2:14" ht="7.5" customHeight="1">
      <c r="B45" s="8"/>
      <c r="J45" s="27"/>
      <c r="K45" s="27"/>
      <c r="L45" s="27"/>
      <c r="M45" s="27"/>
      <c r="N45" s="27"/>
    </row>
    <row r="46" spans="2:14" s="10" customFormat="1" ht="48.75" customHeight="1" thickBot="1">
      <c r="B46" s="9"/>
      <c r="C46" s="28" t="s">
        <v>503</v>
      </c>
      <c r="D46" s="25" t="s">
        <v>504</v>
      </c>
      <c r="E46" s="25" t="s">
        <v>505</v>
      </c>
      <c r="F46" s="25" t="s">
        <v>506</v>
      </c>
      <c r="G46" s="25" t="s">
        <v>507</v>
      </c>
      <c r="H46" s="24" t="s">
        <v>508</v>
      </c>
      <c r="I46" s="1569" t="s">
        <v>509</v>
      </c>
      <c r="J46" s="1573"/>
      <c r="K46" s="49" t="s">
        <v>485</v>
      </c>
      <c r="L46" s="29"/>
      <c r="M46" s="27"/>
      <c r="N46" s="27"/>
    </row>
    <row r="47" spans="2:14" ht="21" customHeight="1" thickTop="1">
      <c r="B47" s="30" t="s">
        <v>540</v>
      </c>
      <c r="C47" s="31">
        <v>-2</v>
      </c>
      <c r="D47" s="32">
        <v>-167</v>
      </c>
      <c r="E47" s="32">
        <v>5</v>
      </c>
      <c r="F47" s="32">
        <v>0</v>
      </c>
      <c r="G47" s="32">
        <v>175</v>
      </c>
      <c r="H47" s="32">
        <v>0</v>
      </c>
      <c r="I47" s="1559">
        <v>1045</v>
      </c>
      <c r="J47" s="1560"/>
      <c r="K47" s="50"/>
      <c r="L47" s="29"/>
      <c r="M47" s="27"/>
      <c r="N47" s="27"/>
    </row>
    <row r="48" spans="2:14" ht="21" customHeight="1">
      <c r="B48" s="30"/>
      <c r="C48" s="31"/>
      <c r="D48" s="32"/>
      <c r="E48" s="32"/>
      <c r="F48" s="32"/>
      <c r="G48" s="32"/>
      <c r="H48" s="32"/>
      <c r="I48" s="1561"/>
      <c r="J48" s="1562"/>
      <c r="K48" s="51"/>
      <c r="L48" s="29"/>
      <c r="M48" s="27"/>
      <c r="N48" s="27"/>
    </row>
    <row r="49" spans="2:14" ht="21" customHeight="1">
      <c r="B49" s="30"/>
      <c r="C49" s="31"/>
      <c r="D49" s="32"/>
      <c r="E49" s="32"/>
      <c r="F49" s="32"/>
      <c r="G49" s="32"/>
      <c r="H49" s="32"/>
      <c r="I49" s="1563"/>
      <c r="J49" s="1564"/>
      <c r="K49" s="51"/>
      <c r="L49" s="29"/>
      <c r="M49" s="27"/>
      <c r="N49" s="27"/>
    </row>
    <row r="50" spans="2:14" ht="21" customHeight="1">
      <c r="B50" s="43"/>
      <c r="C50" s="52"/>
      <c r="D50" s="44"/>
      <c r="E50" s="44"/>
      <c r="F50" s="44"/>
      <c r="G50" s="44"/>
      <c r="H50" s="44"/>
      <c r="I50" s="1563"/>
      <c r="J50" s="1564"/>
      <c r="K50" s="51"/>
      <c r="L50" s="29"/>
      <c r="M50" s="27"/>
      <c r="N50" s="27"/>
    </row>
    <row r="51" spans="2:14" ht="21" customHeight="1">
      <c r="B51" s="43"/>
      <c r="C51" s="52"/>
      <c r="D51" s="44"/>
      <c r="E51" s="44"/>
      <c r="F51" s="44"/>
      <c r="G51" s="44"/>
      <c r="H51" s="44"/>
      <c r="I51" s="1567"/>
      <c r="J51" s="1549"/>
      <c r="K51" s="51"/>
      <c r="L51" s="29"/>
      <c r="M51" s="27"/>
      <c r="N51" s="27"/>
    </row>
    <row r="52" spans="2:14" ht="21" customHeight="1">
      <c r="B52" s="53"/>
      <c r="C52" s="15"/>
      <c r="D52" s="16"/>
      <c r="E52" s="16"/>
      <c r="F52" s="16"/>
      <c r="G52" s="16"/>
      <c r="H52" s="16"/>
      <c r="I52" s="1565"/>
      <c r="J52" s="1566"/>
      <c r="K52" s="54"/>
      <c r="L52" s="29"/>
      <c r="M52" s="27"/>
      <c r="N52" s="27"/>
    </row>
    <row r="53" spans="2:14" ht="21" customHeight="1">
      <c r="B53" s="55" t="s">
        <v>510</v>
      </c>
      <c r="J53" s="27"/>
      <c r="K53" s="27"/>
      <c r="L53" s="27"/>
      <c r="M53" s="27"/>
      <c r="N53" s="27"/>
    </row>
    <row r="54" ht="26.25" customHeight="1"/>
    <row r="55" spans="2:14" ht="18.75">
      <c r="B55" s="17" t="s">
        <v>511</v>
      </c>
      <c r="J55" s="27"/>
      <c r="K55" s="27"/>
      <c r="L55" s="27"/>
      <c r="M55" s="27"/>
      <c r="N55" s="27"/>
    </row>
    <row r="56" ht="7.5" customHeight="1"/>
    <row r="57" spans="2:9" ht="37.5" customHeight="1">
      <c r="B57" s="1571" t="s">
        <v>512</v>
      </c>
      <c r="C57" s="1571"/>
      <c r="D57" s="1572">
        <v>0.25</v>
      </c>
      <c r="E57" s="1572"/>
      <c r="F57" s="1571" t="s">
        <v>513</v>
      </c>
      <c r="G57" s="1571"/>
      <c r="H57" s="1572">
        <v>2.1</v>
      </c>
      <c r="I57" s="1572"/>
    </row>
    <row r="58" spans="2:9" ht="37.5" customHeight="1">
      <c r="B58" s="1571" t="s">
        <v>514</v>
      </c>
      <c r="C58" s="1571"/>
      <c r="D58" s="1572">
        <v>17.9</v>
      </c>
      <c r="E58" s="1572"/>
      <c r="F58" s="1571" t="s">
        <v>515</v>
      </c>
      <c r="G58" s="1571"/>
      <c r="H58" s="1572">
        <v>99.9</v>
      </c>
      <c r="I58" s="1572"/>
    </row>
    <row r="59" spans="2:14" ht="21" customHeight="1">
      <c r="B59" s="55" t="s">
        <v>516</v>
      </c>
      <c r="J59" s="27"/>
      <c r="K59" s="27"/>
      <c r="L59" s="27"/>
      <c r="M59" s="27"/>
      <c r="N59" s="27"/>
    </row>
  </sheetData>
  <mergeCells count="48">
    <mergeCell ref="B23:B24"/>
    <mergeCell ref="B25:B26"/>
    <mergeCell ref="B27:B28"/>
    <mergeCell ref="I28:J28"/>
    <mergeCell ref="I4:J4"/>
    <mergeCell ref="I42:J42"/>
    <mergeCell ref="I35:J35"/>
    <mergeCell ref="I36:J36"/>
    <mergeCell ref="I14:J14"/>
    <mergeCell ref="I8:J8"/>
    <mergeCell ref="I9:J9"/>
    <mergeCell ref="I10:J10"/>
    <mergeCell ref="I11:J11"/>
    <mergeCell ref="I21:J21"/>
    <mergeCell ref="I52:J52"/>
    <mergeCell ref="I50:J50"/>
    <mergeCell ref="I51:J51"/>
    <mergeCell ref="B21:B22"/>
    <mergeCell ref="I23:J23"/>
    <mergeCell ref="I24:J24"/>
    <mergeCell ref="I26:J26"/>
    <mergeCell ref="I39:J39"/>
    <mergeCell ref="I37:J37"/>
    <mergeCell ref="I38:J38"/>
    <mergeCell ref="I46:J46"/>
    <mergeCell ref="I47:J47"/>
    <mergeCell ref="I48:J48"/>
    <mergeCell ref="I49:J49"/>
    <mergeCell ref="I3:J3"/>
    <mergeCell ref="B57:C57"/>
    <mergeCell ref="B58:C58"/>
    <mergeCell ref="F57:G57"/>
    <mergeCell ref="F58:G58"/>
    <mergeCell ref="D57:E57"/>
    <mergeCell ref="D58:E58"/>
    <mergeCell ref="I40:J40"/>
    <mergeCell ref="H57:I57"/>
    <mergeCell ref="H58:I58"/>
    <mergeCell ref="I41:J41"/>
    <mergeCell ref="C1:J1"/>
    <mergeCell ref="I25:J25"/>
    <mergeCell ref="I27:J27"/>
    <mergeCell ref="I18:J18"/>
    <mergeCell ref="I19:J19"/>
    <mergeCell ref="I20:J20"/>
    <mergeCell ref="I22:J22"/>
    <mergeCell ref="I12:J12"/>
    <mergeCell ref="I13:J13"/>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20.xml><?xml version="1.0" encoding="utf-8"?>
<worksheet xmlns="http://schemas.openxmlformats.org/spreadsheetml/2006/main" xmlns:r="http://schemas.openxmlformats.org/officeDocument/2006/relationships">
  <dimension ref="B1:N49"/>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180</v>
      </c>
      <c r="D3" s="5"/>
      <c r="E3" s="5"/>
      <c r="G3" s="23" t="s">
        <v>475</v>
      </c>
      <c r="H3" s="24" t="s">
        <v>476</v>
      </c>
      <c r="I3" s="1569" t="s">
        <v>477</v>
      </c>
      <c r="J3" s="1570"/>
    </row>
    <row r="4" spans="7:11" ht="26.25" customHeight="1" thickTop="1">
      <c r="G4" s="888">
        <v>2893</v>
      </c>
      <c r="H4" s="889">
        <v>152</v>
      </c>
      <c r="I4" s="2020">
        <v>3045</v>
      </c>
      <c r="J4" s="2021"/>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4386</v>
      </c>
      <c r="D9" s="32">
        <v>4332</v>
      </c>
      <c r="E9" s="32">
        <v>54</v>
      </c>
      <c r="F9" s="32">
        <v>31</v>
      </c>
      <c r="G9" s="32">
        <v>6490</v>
      </c>
      <c r="H9" s="32" t="s">
        <v>125</v>
      </c>
      <c r="I9" s="1546"/>
      <c r="J9" s="1547"/>
      <c r="K9" s="29"/>
      <c r="L9" s="27"/>
      <c r="M9" s="27"/>
      <c r="N9" s="27"/>
    </row>
    <row r="10" spans="2:14" ht="21" customHeight="1">
      <c r="B10" s="30"/>
      <c r="C10" s="31"/>
      <c r="D10" s="32"/>
      <c r="E10" s="32"/>
      <c r="F10" s="32"/>
      <c r="G10" s="32"/>
      <c r="H10" s="32"/>
      <c r="I10" s="1576"/>
      <c r="J10" s="1577"/>
      <c r="K10" s="29"/>
      <c r="L10" s="27"/>
      <c r="M10" s="27"/>
      <c r="N10" s="27"/>
    </row>
    <row r="11" spans="2:14" ht="21" customHeight="1" thickBot="1">
      <c r="B11" s="34"/>
      <c r="C11" s="548"/>
      <c r="D11" s="549"/>
      <c r="E11" s="549"/>
      <c r="F11" s="549"/>
      <c r="G11" s="549"/>
      <c r="H11" s="549"/>
      <c r="I11" s="1578"/>
      <c r="J11" s="1568"/>
      <c r="K11" s="29"/>
      <c r="L11" s="27"/>
      <c r="M11" s="27"/>
      <c r="N11" s="27"/>
    </row>
    <row r="12" spans="2:14" ht="21" customHeight="1" thickTop="1">
      <c r="B12" s="35" t="s">
        <v>487</v>
      </c>
      <c r="C12" s="550">
        <v>4386</v>
      </c>
      <c r="D12" s="551">
        <v>4332</v>
      </c>
      <c r="E12" s="551">
        <v>54</v>
      </c>
      <c r="F12" s="551">
        <v>31</v>
      </c>
      <c r="G12" s="551">
        <v>6490</v>
      </c>
      <c r="H12" s="551" t="s">
        <v>181</v>
      </c>
      <c r="I12" s="1711"/>
      <c r="J12" s="1898"/>
      <c r="K12" s="29"/>
      <c r="L12" s="27"/>
      <c r="M12" s="27"/>
      <c r="N12" s="27"/>
    </row>
    <row r="13" spans="9:14" ht="37.5" customHeight="1">
      <c r="I13" s="27"/>
      <c r="J13" s="27"/>
      <c r="K13" s="27"/>
      <c r="L13" s="27"/>
      <c r="M13" s="27"/>
      <c r="N13" s="27"/>
    </row>
    <row r="14" spans="2:14" ht="18.75">
      <c r="B14" s="7" t="s">
        <v>520</v>
      </c>
      <c r="J14" s="27"/>
      <c r="K14" s="27"/>
      <c r="L14" s="27"/>
      <c r="M14" s="36" t="s">
        <v>521</v>
      </c>
      <c r="N14" s="27"/>
    </row>
    <row r="15" spans="2:14" ht="7.5" customHeight="1">
      <c r="B15" s="8"/>
      <c r="I15" s="27"/>
      <c r="J15" s="27"/>
      <c r="K15" s="27"/>
      <c r="L15" s="27"/>
      <c r="M15" s="27"/>
      <c r="N15" s="27"/>
    </row>
    <row r="16" spans="2:14" s="10" customFormat="1" ht="29.25" customHeight="1" thickBot="1">
      <c r="B16" s="9"/>
      <c r="C16" s="28" t="s">
        <v>488</v>
      </c>
      <c r="D16" s="25" t="s">
        <v>489</v>
      </c>
      <c r="E16" s="20" t="s">
        <v>522</v>
      </c>
      <c r="F16" s="25" t="s">
        <v>490</v>
      </c>
      <c r="G16" s="25" t="s">
        <v>491</v>
      </c>
      <c r="H16" s="25" t="s">
        <v>484</v>
      </c>
      <c r="I16" s="1582" t="s">
        <v>523</v>
      </c>
      <c r="J16" s="1583"/>
      <c r="K16" s="21" t="s">
        <v>524</v>
      </c>
      <c r="L16" s="21" t="s">
        <v>525</v>
      </c>
      <c r="M16" s="37" t="s">
        <v>485</v>
      </c>
      <c r="N16" s="27"/>
    </row>
    <row r="17" spans="2:14" ht="21" customHeight="1" thickTop="1">
      <c r="B17" s="113" t="s">
        <v>531</v>
      </c>
      <c r="C17" s="31">
        <v>848</v>
      </c>
      <c r="D17" s="32">
        <v>838</v>
      </c>
      <c r="E17" s="32">
        <v>10</v>
      </c>
      <c r="F17" s="32">
        <v>0</v>
      </c>
      <c r="G17" s="173" t="s">
        <v>59</v>
      </c>
      <c r="H17" s="173">
        <v>107</v>
      </c>
      <c r="I17" s="1931" t="s">
        <v>59</v>
      </c>
      <c r="J17" s="1931"/>
      <c r="K17" s="147" t="s">
        <v>59</v>
      </c>
      <c r="L17" s="147" t="s">
        <v>59</v>
      </c>
      <c r="M17" s="38"/>
      <c r="N17" s="27"/>
    </row>
    <row r="18" spans="2:14" ht="21" customHeight="1">
      <c r="B18" s="113" t="s">
        <v>638</v>
      </c>
      <c r="C18" s="39">
        <v>1621</v>
      </c>
      <c r="D18" s="40">
        <v>1621</v>
      </c>
      <c r="E18" s="264" t="s">
        <v>186</v>
      </c>
      <c r="F18" s="264">
        <v>0</v>
      </c>
      <c r="G18" s="40" t="s">
        <v>604</v>
      </c>
      <c r="H18" s="40">
        <v>181</v>
      </c>
      <c r="I18" s="1574" t="s">
        <v>604</v>
      </c>
      <c r="J18" s="1574"/>
      <c r="K18" s="41" t="s">
        <v>604</v>
      </c>
      <c r="L18" s="41" t="s">
        <v>604</v>
      </c>
      <c r="M18" s="42"/>
      <c r="N18" s="27"/>
    </row>
    <row r="19" spans="2:14" ht="21" customHeight="1">
      <c r="B19" s="113" t="s">
        <v>533</v>
      </c>
      <c r="C19" s="39">
        <v>696</v>
      </c>
      <c r="D19" s="40">
        <v>671</v>
      </c>
      <c r="E19" s="264">
        <v>25</v>
      </c>
      <c r="F19" s="264">
        <v>23</v>
      </c>
      <c r="G19" s="32" t="s">
        <v>605</v>
      </c>
      <c r="H19" s="32">
        <v>112</v>
      </c>
      <c r="I19" s="1574" t="s">
        <v>605</v>
      </c>
      <c r="J19" s="1574"/>
      <c r="K19" s="41" t="s">
        <v>605</v>
      </c>
      <c r="L19" s="41" t="s">
        <v>605</v>
      </c>
      <c r="M19" s="245"/>
      <c r="N19" s="27"/>
    </row>
    <row r="20" spans="2:14" ht="21" customHeight="1">
      <c r="B20" s="113" t="s">
        <v>664</v>
      </c>
      <c r="C20" s="46">
        <v>129</v>
      </c>
      <c r="D20" s="173">
        <v>129</v>
      </c>
      <c r="E20" s="173">
        <v>0</v>
      </c>
      <c r="F20" s="264">
        <v>0</v>
      </c>
      <c r="G20" s="32">
        <v>1065</v>
      </c>
      <c r="H20" s="32">
        <v>56</v>
      </c>
      <c r="I20" s="1574" t="s">
        <v>573</v>
      </c>
      <c r="J20" s="1574"/>
      <c r="K20" s="41" t="s">
        <v>573</v>
      </c>
      <c r="L20" s="41" t="s">
        <v>573</v>
      </c>
      <c r="M20" s="245"/>
      <c r="N20" s="27"/>
    </row>
    <row r="21" spans="2:14" ht="21" customHeight="1">
      <c r="B21" s="113"/>
      <c r="C21" s="31"/>
      <c r="D21" s="32"/>
      <c r="E21" s="32"/>
      <c r="F21" s="32"/>
      <c r="G21" s="32"/>
      <c r="H21" s="32"/>
      <c r="I21" s="1891"/>
      <c r="J21" s="1891"/>
      <c r="K21" s="554"/>
      <c r="L21" s="554"/>
      <c r="M21" s="245"/>
      <c r="N21" s="27"/>
    </row>
    <row r="22" spans="2:14" ht="21" customHeight="1">
      <c r="B22" s="555"/>
      <c r="C22" s="252"/>
      <c r="D22" s="253"/>
      <c r="E22" s="253"/>
      <c r="F22" s="253"/>
      <c r="G22" s="253"/>
      <c r="H22" s="253"/>
      <c r="I22" s="1721"/>
      <c r="J22" s="1721"/>
      <c r="K22" s="214"/>
      <c r="L22" s="214"/>
      <c r="M22" s="254"/>
      <c r="N22" s="27"/>
    </row>
    <row r="23" spans="2:14" ht="13.5" customHeight="1">
      <c r="B23" s="47" t="s">
        <v>496</v>
      </c>
      <c r="C23" s="46"/>
      <c r="D23" s="46"/>
      <c r="E23" s="46"/>
      <c r="F23" s="46"/>
      <c r="G23" s="46"/>
      <c r="H23" s="46"/>
      <c r="I23" s="45"/>
      <c r="J23" s="45"/>
      <c r="K23" s="48"/>
      <c r="L23" s="27"/>
      <c r="M23" s="27"/>
      <c r="N23" s="27"/>
    </row>
    <row r="24" spans="2:14" ht="13.5" customHeight="1">
      <c r="B24" s="47" t="s">
        <v>497</v>
      </c>
      <c r="C24" s="46"/>
      <c r="D24" s="46"/>
      <c r="E24" s="46"/>
      <c r="F24" s="46"/>
      <c r="G24" s="46"/>
      <c r="H24" s="46"/>
      <c r="I24" s="45"/>
      <c r="J24" s="45"/>
      <c r="K24" s="48"/>
      <c r="L24" s="27"/>
      <c r="M24" s="27"/>
      <c r="N24" s="27"/>
    </row>
    <row r="25" spans="2:14" ht="13.5" customHeight="1">
      <c r="B25" s="47" t="s">
        <v>498</v>
      </c>
      <c r="C25" s="46"/>
      <c r="D25" s="46"/>
      <c r="E25" s="46"/>
      <c r="F25" s="46"/>
      <c r="G25" s="46"/>
      <c r="H25" s="46"/>
      <c r="I25" s="45"/>
      <c r="J25" s="45"/>
      <c r="K25" s="48"/>
      <c r="L25" s="27"/>
      <c r="M25" s="27"/>
      <c r="N25" s="27"/>
    </row>
    <row r="26" spans="2:14" ht="22.5" customHeight="1">
      <c r="B26" s="6"/>
      <c r="C26" s="6"/>
      <c r="D26" s="6"/>
      <c r="E26" s="6"/>
      <c r="F26" s="6"/>
      <c r="G26" s="6"/>
      <c r="H26" s="6"/>
      <c r="I26" s="27"/>
      <c r="J26" s="27"/>
      <c r="K26" s="27"/>
      <c r="L26" s="27"/>
      <c r="M26" s="27"/>
      <c r="N26" s="27"/>
    </row>
    <row r="27" spans="2:14" ht="18.75">
      <c r="B27" s="7" t="s">
        <v>499</v>
      </c>
      <c r="J27" s="27"/>
      <c r="K27" s="27"/>
      <c r="L27" s="27"/>
      <c r="M27" s="36" t="s">
        <v>521</v>
      </c>
      <c r="N27" s="27"/>
    </row>
    <row r="28" spans="2:14" ht="7.5" customHeight="1">
      <c r="B28" s="8"/>
      <c r="I28" s="27"/>
      <c r="J28" s="27"/>
      <c r="K28" s="27"/>
      <c r="L28" s="27"/>
      <c r="M28" s="27"/>
      <c r="N28" s="27"/>
    </row>
    <row r="29" spans="2:14" s="10" customFormat="1" ht="29.25" customHeight="1" thickBot="1">
      <c r="B29" s="9"/>
      <c r="C29" s="28" t="s">
        <v>500</v>
      </c>
      <c r="D29" s="25" t="s">
        <v>501</v>
      </c>
      <c r="E29" s="20" t="s">
        <v>522</v>
      </c>
      <c r="F29" s="25" t="s">
        <v>517</v>
      </c>
      <c r="G29" s="25" t="s">
        <v>518</v>
      </c>
      <c r="H29" s="25" t="s">
        <v>526</v>
      </c>
      <c r="I29" s="1582" t="s">
        <v>523</v>
      </c>
      <c r="J29" s="1583"/>
      <c r="K29" s="21" t="s">
        <v>524</v>
      </c>
      <c r="L29" s="21" t="s">
        <v>525</v>
      </c>
      <c r="M29" s="37" t="s">
        <v>485</v>
      </c>
      <c r="N29" s="27"/>
    </row>
    <row r="30" spans="2:14" ht="21" customHeight="1" thickTop="1">
      <c r="B30" s="113" t="s">
        <v>182</v>
      </c>
      <c r="C30" s="31">
        <v>1366</v>
      </c>
      <c r="D30" s="32">
        <v>1350</v>
      </c>
      <c r="E30" s="32">
        <v>16</v>
      </c>
      <c r="F30" s="173">
        <v>16</v>
      </c>
      <c r="G30" s="173">
        <v>1926</v>
      </c>
      <c r="H30" s="173">
        <v>27.7</v>
      </c>
      <c r="I30" s="1527" t="s">
        <v>575</v>
      </c>
      <c r="J30" s="1527"/>
      <c r="K30" s="147" t="s">
        <v>575</v>
      </c>
      <c r="L30" s="147" t="s">
        <v>575</v>
      </c>
      <c r="M30" s="38" t="s">
        <v>183</v>
      </c>
      <c r="N30" s="27"/>
    </row>
    <row r="31" spans="2:14" ht="21" customHeight="1">
      <c r="B31" s="113" t="s">
        <v>184</v>
      </c>
      <c r="C31" s="39">
        <v>330</v>
      </c>
      <c r="D31" s="40">
        <v>322</v>
      </c>
      <c r="E31" s="40">
        <v>18</v>
      </c>
      <c r="F31" s="40">
        <v>18</v>
      </c>
      <c r="G31" s="40">
        <v>19</v>
      </c>
      <c r="H31" s="40">
        <v>27.7</v>
      </c>
      <c r="I31" s="1682" t="s">
        <v>575</v>
      </c>
      <c r="J31" s="1683"/>
      <c r="K31" s="41" t="s">
        <v>575</v>
      </c>
      <c r="L31" s="41" t="s">
        <v>575</v>
      </c>
      <c r="M31" s="42" t="s">
        <v>183</v>
      </c>
      <c r="N31" s="27"/>
    </row>
    <row r="32" spans="2:14" ht="21" customHeight="1">
      <c r="B32" s="113" t="s">
        <v>590</v>
      </c>
      <c r="C32" s="39">
        <v>73</v>
      </c>
      <c r="D32" s="40">
        <v>71</v>
      </c>
      <c r="E32" s="40">
        <v>2</v>
      </c>
      <c r="F32" s="40">
        <v>2</v>
      </c>
      <c r="G32" s="40">
        <v>0</v>
      </c>
      <c r="H32" s="40">
        <v>0.007</v>
      </c>
      <c r="I32" s="1682" t="s">
        <v>573</v>
      </c>
      <c r="J32" s="1683"/>
      <c r="K32" s="41" t="s">
        <v>573</v>
      </c>
      <c r="L32" s="41" t="s">
        <v>573</v>
      </c>
      <c r="M32" s="42"/>
      <c r="N32" s="27"/>
    </row>
    <row r="33" spans="2:14" ht="21" customHeight="1">
      <c r="B33" s="113" t="s">
        <v>538</v>
      </c>
      <c r="C33" s="39">
        <v>182</v>
      </c>
      <c r="D33" s="40">
        <v>161</v>
      </c>
      <c r="E33" s="40">
        <v>21</v>
      </c>
      <c r="F33" s="40">
        <v>21</v>
      </c>
      <c r="G33" s="40">
        <v>0</v>
      </c>
      <c r="H33" s="40">
        <v>0</v>
      </c>
      <c r="I33" s="1682" t="s">
        <v>544</v>
      </c>
      <c r="J33" s="1683"/>
      <c r="K33" s="41" t="s">
        <v>544</v>
      </c>
      <c r="L33" s="41" t="s">
        <v>544</v>
      </c>
      <c r="M33" s="42"/>
      <c r="N33" s="27"/>
    </row>
    <row r="34" spans="2:14" ht="21" customHeight="1">
      <c r="B34" s="113" t="s">
        <v>592</v>
      </c>
      <c r="C34" s="39">
        <v>4539</v>
      </c>
      <c r="D34" s="40">
        <v>3242</v>
      </c>
      <c r="E34" s="40">
        <v>1297</v>
      </c>
      <c r="F34" s="40">
        <v>1297</v>
      </c>
      <c r="G34" s="40">
        <v>0</v>
      </c>
      <c r="H34" s="40">
        <v>2.4</v>
      </c>
      <c r="I34" s="1682" t="s">
        <v>610</v>
      </c>
      <c r="J34" s="1683"/>
      <c r="K34" s="41" t="s">
        <v>610</v>
      </c>
      <c r="L34" s="41" t="s">
        <v>610</v>
      </c>
      <c r="M34" s="42"/>
      <c r="N34" s="27"/>
    </row>
    <row r="35" spans="2:14" ht="21" customHeight="1">
      <c r="B35" s="396" t="s">
        <v>593</v>
      </c>
      <c r="C35" s="550">
        <v>12</v>
      </c>
      <c r="D35" s="551">
        <v>10</v>
      </c>
      <c r="E35" s="551">
        <v>2</v>
      </c>
      <c r="F35" s="853">
        <v>2</v>
      </c>
      <c r="G35" s="551">
        <v>0</v>
      </c>
      <c r="H35" s="551">
        <v>0.15</v>
      </c>
      <c r="I35" s="1925" t="s">
        <v>573</v>
      </c>
      <c r="J35" s="1974"/>
      <c r="K35" s="615" t="s">
        <v>573</v>
      </c>
      <c r="L35" s="615" t="s">
        <v>573</v>
      </c>
      <c r="M35" s="58"/>
      <c r="N35" s="27"/>
    </row>
    <row r="36" spans="2:14" ht="37.5" customHeight="1">
      <c r="B36" s="6"/>
      <c r="C36" s="6"/>
      <c r="D36" s="6"/>
      <c r="E36" s="6"/>
      <c r="F36" s="6"/>
      <c r="G36" s="6"/>
      <c r="H36" s="6"/>
      <c r="I36" s="27"/>
      <c r="J36" s="27"/>
      <c r="K36" s="27"/>
      <c r="L36" s="27"/>
      <c r="M36" s="27"/>
      <c r="N36" s="27"/>
    </row>
    <row r="37" spans="2:14" ht="18.75">
      <c r="B37" s="7" t="s">
        <v>502</v>
      </c>
      <c r="J37" s="27"/>
      <c r="K37" s="36" t="s">
        <v>519</v>
      </c>
      <c r="L37" s="27"/>
      <c r="M37" s="27"/>
      <c r="N37" s="27"/>
    </row>
    <row r="38" spans="2:14" ht="7.5" customHeight="1">
      <c r="B38" s="8"/>
      <c r="J38" s="27"/>
      <c r="K38" s="27"/>
      <c r="L38" s="27"/>
      <c r="M38" s="27"/>
      <c r="N38" s="27"/>
    </row>
    <row r="39" spans="2:14" s="10" customFormat="1" ht="48.75" customHeight="1" thickBot="1">
      <c r="B39" s="9"/>
      <c r="C39" s="28" t="s">
        <v>503</v>
      </c>
      <c r="D39" s="25" t="s">
        <v>504</v>
      </c>
      <c r="E39" s="25" t="s">
        <v>505</v>
      </c>
      <c r="F39" s="25" t="s">
        <v>506</v>
      </c>
      <c r="G39" s="25" t="s">
        <v>507</v>
      </c>
      <c r="H39" s="24" t="s">
        <v>508</v>
      </c>
      <c r="I39" s="1569" t="s">
        <v>509</v>
      </c>
      <c r="J39" s="1573"/>
      <c r="K39" s="49" t="s">
        <v>485</v>
      </c>
      <c r="L39" s="29"/>
      <c r="M39" s="27"/>
      <c r="N39" s="27"/>
    </row>
    <row r="40" spans="2:14" ht="21" customHeight="1" thickTop="1">
      <c r="B40" s="113" t="s">
        <v>185</v>
      </c>
      <c r="C40" s="31">
        <v>0</v>
      </c>
      <c r="D40" s="32">
        <v>44</v>
      </c>
      <c r="E40" s="32">
        <v>50</v>
      </c>
      <c r="F40" s="32">
        <v>0</v>
      </c>
      <c r="G40" s="32">
        <v>0</v>
      </c>
      <c r="H40" s="32">
        <v>0</v>
      </c>
      <c r="I40" s="1559">
        <v>0</v>
      </c>
      <c r="J40" s="1560"/>
      <c r="K40" s="50"/>
      <c r="L40" s="29"/>
      <c r="M40" s="27"/>
      <c r="N40" s="27"/>
    </row>
    <row r="41" spans="2:14" ht="21" customHeight="1">
      <c r="B41" s="43"/>
      <c r="C41" s="52"/>
      <c r="D41" s="44"/>
      <c r="E41" s="44"/>
      <c r="F41" s="44"/>
      <c r="G41" s="44"/>
      <c r="H41" s="44"/>
      <c r="I41" s="1567"/>
      <c r="J41" s="1549"/>
      <c r="K41" s="51"/>
      <c r="L41" s="29"/>
      <c r="M41" s="27"/>
      <c r="N41" s="27"/>
    </row>
    <row r="42" spans="2:14" ht="21" customHeight="1">
      <c r="B42" s="53"/>
      <c r="C42" s="15"/>
      <c r="D42" s="16"/>
      <c r="E42" s="16"/>
      <c r="F42" s="16"/>
      <c r="G42" s="16"/>
      <c r="H42" s="16"/>
      <c r="I42" s="1565"/>
      <c r="J42" s="1566"/>
      <c r="K42" s="54"/>
      <c r="L42" s="29"/>
      <c r="M42" s="27"/>
      <c r="N42" s="27"/>
    </row>
    <row r="43" spans="2:14" ht="21" customHeight="1">
      <c r="B43" s="55" t="s">
        <v>510</v>
      </c>
      <c r="J43" s="27"/>
      <c r="K43" s="27"/>
      <c r="L43" s="27"/>
      <c r="M43" s="27"/>
      <c r="N43" s="27"/>
    </row>
    <row r="44" ht="26.25" customHeight="1"/>
    <row r="45" spans="2:14" ht="18.75">
      <c r="B45" s="17" t="s">
        <v>511</v>
      </c>
      <c r="J45" s="27"/>
      <c r="K45" s="27"/>
      <c r="L45" s="27"/>
      <c r="M45" s="27"/>
      <c r="N45" s="27"/>
    </row>
    <row r="46" ht="7.5" customHeight="1"/>
    <row r="47" spans="2:9" ht="37.5" customHeight="1">
      <c r="B47" s="1571" t="s">
        <v>512</v>
      </c>
      <c r="C47" s="1571"/>
      <c r="D47" s="1572">
        <v>0.17</v>
      </c>
      <c r="E47" s="1572"/>
      <c r="F47" s="1571" t="s">
        <v>513</v>
      </c>
      <c r="G47" s="1571"/>
      <c r="H47" s="1572">
        <v>1.1</v>
      </c>
      <c r="I47" s="1572"/>
    </row>
    <row r="48" spans="2:9" ht="37.5" customHeight="1">
      <c r="B48" s="1571" t="s">
        <v>514</v>
      </c>
      <c r="C48" s="1571"/>
      <c r="D48" s="1572">
        <v>20.6</v>
      </c>
      <c r="E48" s="1572"/>
      <c r="F48" s="1571" t="s">
        <v>515</v>
      </c>
      <c r="G48" s="1571"/>
      <c r="H48" s="1572">
        <v>86.1</v>
      </c>
      <c r="I48" s="1572"/>
    </row>
    <row r="49" spans="2:14" ht="21" customHeight="1">
      <c r="B49" s="55" t="s">
        <v>516</v>
      </c>
      <c r="J49" s="27"/>
      <c r="K49" s="27"/>
      <c r="L49" s="27"/>
      <c r="M49" s="27"/>
      <c r="N49" s="27"/>
    </row>
  </sheetData>
  <mergeCells count="34">
    <mergeCell ref="I33:J33"/>
    <mergeCell ref="I34:J34"/>
    <mergeCell ref="C1:J1"/>
    <mergeCell ref="I21:J21"/>
    <mergeCell ref="I22:J22"/>
    <mergeCell ref="I16:J16"/>
    <mergeCell ref="I17:J17"/>
    <mergeCell ref="I18:J18"/>
    <mergeCell ref="I10:J10"/>
    <mergeCell ref="I11:J11"/>
    <mergeCell ref="I19:J19"/>
    <mergeCell ref="I20:J20"/>
    <mergeCell ref="B47:C47"/>
    <mergeCell ref="B48:C48"/>
    <mergeCell ref="F47:G47"/>
    <mergeCell ref="F48:G48"/>
    <mergeCell ref="D47:E47"/>
    <mergeCell ref="D48:E48"/>
    <mergeCell ref="H47:I47"/>
    <mergeCell ref="H48:I48"/>
    <mergeCell ref="I39:J39"/>
    <mergeCell ref="I40:J40"/>
    <mergeCell ref="I42:J42"/>
    <mergeCell ref="I41:J41"/>
    <mergeCell ref="I3:J3"/>
    <mergeCell ref="I4:J4"/>
    <mergeCell ref="I35:J35"/>
    <mergeCell ref="I29:J29"/>
    <mergeCell ref="I30:J30"/>
    <mergeCell ref="I12:J12"/>
    <mergeCell ref="I8:J8"/>
    <mergeCell ref="I9:J9"/>
    <mergeCell ref="I31:J31"/>
    <mergeCell ref="I32:J32"/>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21.xml><?xml version="1.0" encoding="utf-8"?>
<worksheet xmlns="http://schemas.openxmlformats.org/spreadsheetml/2006/main" xmlns:r="http://schemas.openxmlformats.org/officeDocument/2006/relationships">
  <dimension ref="B1:N61"/>
  <sheetViews>
    <sheetView view="pageBreakPreview" zoomScaleSheetLayoutView="100" workbookViewId="0" topLeftCell="A1">
      <selection activeCell="F4" sqref="F4"/>
    </sheetView>
  </sheetViews>
  <sheetFormatPr defaultColWidth="9.00390625" defaultRowHeight="13.5"/>
  <cols>
    <col min="1" max="1" width="2.25390625" style="1" customWidth="1"/>
    <col min="2" max="2" width="14.0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187</v>
      </c>
      <c r="D3" s="5"/>
      <c r="E3" s="5"/>
      <c r="G3" s="23" t="s">
        <v>475</v>
      </c>
      <c r="H3" s="24" t="s">
        <v>476</v>
      </c>
      <c r="I3" s="1569" t="s">
        <v>477</v>
      </c>
      <c r="J3" s="1570"/>
    </row>
    <row r="4" spans="7:11" ht="26.25" customHeight="1" thickTop="1">
      <c r="G4" s="888">
        <v>2207</v>
      </c>
      <c r="H4" s="889">
        <v>131</v>
      </c>
      <c r="I4" s="2020">
        <v>2338</v>
      </c>
      <c r="J4" s="2021"/>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3856</v>
      </c>
      <c r="D9" s="32">
        <v>3534</v>
      </c>
      <c r="E9" s="32">
        <v>322</v>
      </c>
      <c r="F9" s="32">
        <v>305</v>
      </c>
      <c r="G9" s="32">
        <v>3492</v>
      </c>
      <c r="H9" s="32">
        <v>0</v>
      </c>
      <c r="I9" s="1546"/>
      <c r="J9" s="1547"/>
      <c r="K9" s="29"/>
      <c r="L9" s="27"/>
      <c r="M9" s="27"/>
      <c r="N9" s="27"/>
    </row>
    <row r="10" spans="2:14" ht="21" customHeight="1">
      <c r="B10" s="113" t="s">
        <v>188</v>
      </c>
      <c r="C10" s="31">
        <v>13</v>
      </c>
      <c r="D10" s="32">
        <v>13</v>
      </c>
      <c r="E10" s="32">
        <v>0</v>
      </c>
      <c r="F10" s="32">
        <v>0</v>
      </c>
      <c r="G10" s="32">
        <v>0</v>
      </c>
      <c r="H10" s="32">
        <v>13</v>
      </c>
      <c r="I10" s="1576"/>
      <c r="J10" s="1577"/>
      <c r="K10" s="33"/>
      <c r="L10" s="27"/>
      <c r="M10" s="27"/>
      <c r="N10" s="27"/>
    </row>
    <row r="11" spans="2:14" ht="21" customHeight="1">
      <c r="B11" s="371" t="s">
        <v>189</v>
      </c>
      <c r="C11" s="106">
        <v>5</v>
      </c>
      <c r="D11" s="40">
        <v>242</v>
      </c>
      <c r="E11" s="890">
        <v>-237</v>
      </c>
      <c r="F11" s="890">
        <v>-237</v>
      </c>
      <c r="G11" s="40">
        <v>0</v>
      </c>
      <c r="H11" s="40">
        <v>3</v>
      </c>
      <c r="I11" s="1576"/>
      <c r="J11" s="1577"/>
      <c r="K11" s="29"/>
      <c r="L11" s="27"/>
      <c r="M11" s="27"/>
      <c r="N11" s="27"/>
    </row>
    <row r="12" spans="2:14" ht="21" customHeight="1">
      <c r="B12" s="371" t="s">
        <v>190</v>
      </c>
      <c r="C12" s="106">
        <v>0</v>
      </c>
      <c r="D12" s="40">
        <v>0</v>
      </c>
      <c r="E12" s="40">
        <v>0</v>
      </c>
      <c r="F12" s="40">
        <v>0</v>
      </c>
      <c r="G12" s="40">
        <v>0</v>
      </c>
      <c r="H12" s="40">
        <v>0</v>
      </c>
      <c r="I12" s="2030" t="s">
        <v>191</v>
      </c>
      <c r="J12" s="2031"/>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550">
        <v>3616</v>
      </c>
      <c r="D14" s="551">
        <v>3531</v>
      </c>
      <c r="E14" s="551">
        <v>85</v>
      </c>
      <c r="F14" s="551">
        <v>68</v>
      </c>
      <c r="G14" s="551">
        <v>3492</v>
      </c>
      <c r="H14" s="551">
        <v>0</v>
      </c>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10.5" customHeight="1" thickTop="1">
      <c r="B19" s="2028" t="s">
        <v>671</v>
      </c>
      <c r="C19" s="11" t="s">
        <v>493</v>
      </c>
      <c r="D19" s="12" t="s">
        <v>494</v>
      </c>
      <c r="E19" s="13"/>
      <c r="F19" s="14" t="s">
        <v>495</v>
      </c>
      <c r="G19" s="59"/>
      <c r="H19" s="59"/>
      <c r="I19" s="845"/>
      <c r="J19" s="846"/>
      <c r="K19" s="497"/>
      <c r="L19" s="497"/>
      <c r="M19" s="245"/>
      <c r="N19" s="27"/>
    </row>
    <row r="20" spans="2:14" ht="10.5" customHeight="1">
      <c r="B20" s="2029"/>
      <c r="C20" s="246">
        <v>571</v>
      </c>
      <c r="D20" s="247">
        <v>570</v>
      </c>
      <c r="E20" s="248">
        <v>1</v>
      </c>
      <c r="F20" s="249">
        <v>1</v>
      </c>
      <c r="G20" s="250">
        <v>0</v>
      </c>
      <c r="H20" s="236">
        <v>55</v>
      </c>
      <c r="I20" s="1893" t="s">
        <v>2</v>
      </c>
      <c r="J20" s="1893"/>
      <c r="K20" s="147" t="s">
        <v>2</v>
      </c>
      <c r="L20" s="147" t="s">
        <v>2</v>
      </c>
      <c r="M20" s="38"/>
      <c r="N20" s="27"/>
    </row>
    <row r="21" spans="2:14" ht="10.5" customHeight="1">
      <c r="B21" s="2026" t="s">
        <v>96</v>
      </c>
      <c r="C21" s="11" t="s">
        <v>493</v>
      </c>
      <c r="D21" s="12" t="s">
        <v>494</v>
      </c>
      <c r="E21" s="13"/>
      <c r="F21" s="14" t="s">
        <v>495</v>
      </c>
      <c r="G21" s="59"/>
      <c r="H21" s="59"/>
      <c r="I21" s="45"/>
      <c r="J21" s="496"/>
      <c r="K21" s="497"/>
      <c r="L21" s="497"/>
      <c r="M21" s="245"/>
      <c r="N21" s="27"/>
    </row>
    <row r="22" spans="2:14" ht="10.5" customHeight="1">
      <c r="B22" s="2027"/>
      <c r="C22" s="246">
        <v>920</v>
      </c>
      <c r="D22" s="247">
        <v>931</v>
      </c>
      <c r="E22" s="248" t="s">
        <v>192</v>
      </c>
      <c r="F22" s="249" t="s">
        <v>192</v>
      </c>
      <c r="G22" s="250">
        <v>0</v>
      </c>
      <c r="H22" s="236">
        <v>76</v>
      </c>
      <c r="I22" s="1893" t="s">
        <v>2</v>
      </c>
      <c r="J22" s="1893"/>
      <c r="K22" s="147" t="s">
        <v>2</v>
      </c>
      <c r="L22" s="147" t="s">
        <v>2</v>
      </c>
      <c r="M22" s="38"/>
      <c r="N22" s="27"/>
    </row>
    <row r="23" spans="2:14" ht="10.5" customHeight="1">
      <c r="B23" s="2026" t="s">
        <v>673</v>
      </c>
      <c r="C23" s="11" t="s">
        <v>493</v>
      </c>
      <c r="D23" s="12" t="s">
        <v>494</v>
      </c>
      <c r="E23" s="13"/>
      <c r="F23" s="14" t="s">
        <v>495</v>
      </c>
      <c r="G23" s="59"/>
      <c r="H23" s="59"/>
      <c r="I23" s="45"/>
      <c r="J23" s="496"/>
      <c r="K23" s="497"/>
      <c r="L23" s="497"/>
      <c r="M23" s="245"/>
      <c r="N23" s="27"/>
    </row>
    <row r="24" spans="2:14" ht="10.5" customHeight="1">
      <c r="B24" s="2027"/>
      <c r="C24" s="246">
        <v>593</v>
      </c>
      <c r="D24" s="247">
        <v>559</v>
      </c>
      <c r="E24" s="248">
        <v>34</v>
      </c>
      <c r="F24" s="249">
        <v>30</v>
      </c>
      <c r="G24" s="250">
        <v>9</v>
      </c>
      <c r="H24" s="236">
        <v>88</v>
      </c>
      <c r="I24" s="1893" t="s">
        <v>2</v>
      </c>
      <c r="J24" s="1893"/>
      <c r="K24" s="147" t="s">
        <v>2</v>
      </c>
      <c r="L24" s="147" t="s">
        <v>2</v>
      </c>
      <c r="M24" s="38"/>
      <c r="N24" s="27"/>
    </row>
    <row r="25" spans="2:14" ht="10.5" customHeight="1">
      <c r="B25" s="2026" t="s">
        <v>663</v>
      </c>
      <c r="C25" s="11" t="s">
        <v>493</v>
      </c>
      <c r="D25" s="12" t="s">
        <v>494</v>
      </c>
      <c r="E25" s="13"/>
      <c r="F25" s="14" t="s">
        <v>495</v>
      </c>
      <c r="G25" s="59"/>
      <c r="H25" s="59"/>
      <c r="I25" s="45"/>
      <c r="J25" s="496"/>
      <c r="K25" s="497"/>
      <c r="L25" s="497"/>
      <c r="M25" s="245"/>
      <c r="N25" s="27"/>
    </row>
    <row r="26" spans="2:14" ht="10.5" customHeight="1">
      <c r="B26" s="2027"/>
      <c r="C26" s="246">
        <v>190</v>
      </c>
      <c r="D26" s="247">
        <v>171</v>
      </c>
      <c r="E26" s="248">
        <v>19</v>
      </c>
      <c r="F26" s="249">
        <v>17</v>
      </c>
      <c r="G26" s="250">
        <v>1251</v>
      </c>
      <c r="H26" s="236">
        <v>69</v>
      </c>
      <c r="I26" s="1893" t="s">
        <v>2</v>
      </c>
      <c r="J26" s="1893"/>
      <c r="K26" s="147" t="s">
        <v>2</v>
      </c>
      <c r="L26" s="147" t="s">
        <v>2</v>
      </c>
      <c r="M26" s="38"/>
      <c r="N26" s="27"/>
    </row>
    <row r="27" spans="2:14" ht="10.5" customHeight="1">
      <c r="B27" s="2026" t="s">
        <v>193</v>
      </c>
      <c r="C27" s="11" t="s">
        <v>493</v>
      </c>
      <c r="D27" s="12" t="s">
        <v>494</v>
      </c>
      <c r="E27" s="13"/>
      <c r="F27" s="14" t="s">
        <v>495</v>
      </c>
      <c r="G27" s="59"/>
      <c r="H27" s="59"/>
      <c r="I27" s="45"/>
      <c r="J27" s="496"/>
      <c r="K27" s="497"/>
      <c r="L27" s="497"/>
      <c r="M27" s="245"/>
      <c r="N27" s="27"/>
    </row>
    <row r="28" spans="2:14" ht="10.5" customHeight="1">
      <c r="B28" s="2027"/>
      <c r="C28" s="246">
        <v>628</v>
      </c>
      <c r="D28" s="247">
        <v>623</v>
      </c>
      <c r="E28" s="248">
        <v>5</v>
      </c>
      <c r="F28" s="249">
        <v>5</v>
      </c>
      <c r="G28" s="250">
        <v>1779</v>
      </c>
      <c r="H28" s="236">
        <v>108</v>
      </c>
      <c r="I28" s="1893" t="s">
        <v>2</v>
      </c>
      <c r="J28" s="1893"/>
      <c r="K28" s="147" t="s">
        <v>2</v>
      </c>
      <c r="L28" s="147" t="s">
        <v>2</v>
      </c>
      <c r="M28" s="891" t="s">
        <v>194</v>
      </c>
      <c r="N28" s="27"/>
    </row>
    <row r="29" spans="2:14" ht="21" customHeight="1">
      <c r="B29" s="892" t="s">
        <v>195</v>
      </c>
      <c r="C29" s="250">
        <v>87</v>
      </c>
      <c r="D29" s="236">
        <v>87</v>
      </c>
      <c r="E29" s="236">
        <v>0</v>
      </c>
      <c r="F29" s="236">
        <v>0</v>
      </c>
      <c r="G29" s="235">
        <v>766</v>
      </c>
      <c r="H29" s="235">
        <v>82</v>
      </c>
      <c r="I29" s="1576" t="s">
        <v>202</v>
      </c>
      <c r="J29" s="1540"/>
      <c r="K29" s="554" t="s">
        <v>202</v>
      </c>
      <c r="L29" s="554" t="s">
        <v>202</v>
      </c>
      <c r="M29" s="893" t="s">
        <v>636</v>
      </c>
      <c r="N29" s="27"/>
    </row>
    <row r="30" spans="2:14" ht="21" customHeight="1">
      <c r="B30" s="448" t="s">
        <v>196</v>
      </c>
      <c r="C30" s="234">
        <v>522</v>
      </c>
      <c r="D30" s="235">
        <v>517</v>
      </c>
      <c r="E30" s="235">
        <v>5</v>
      </c>
      <c r="F30" s="235">
        <v>5</v>
      </c>
      <c r="G30" s="235">
        <v>857</v>
      </c>
      <c r="H30" s="235">
        <v>11</v>
      </c>
      <c r="I30" s="1576" t="s">
        <v>203</v>
      </c>
      <c r="J30" s="1540"/>
      <c r="K30" s="554" t="s">
        <v>203</v>
      </c>
      <c r="L30" s="554" t="s">
        <v>203</v>
      </c>
      <c r="M30" s="893" t="s">
        <v>636</v>
      </c>
      <c r="N30" s="27"/>
    </row>
    <row r="31" spans="2:14" ht="21" customHeight="1">
      <c r="B31" s="448" t="s">
        <v>197</v>
      </c>
      <c r="C31" s="234">
        <v>8</v>
      </c>
      <c r="D31" s="235">
        <v>8</v>
      </c>
      <c r="E31" s="235">
        <v>0</v>
      </c>
      <c r="F31" s="235">
        <v>0</v>
      </c>
      <c r="G31" s="235">
        <v>81</v>
      </c>
      <c r="H31" s="235">
        <v>8</v>
      </c>
      <c r="I31" s="1576" t="s">
        <v>202</v>
      </c>
      <c r="J31" s="1540"/>
      <c r="K31" s="554" t="s">
        <v>202</v>
      </c>
      <c r="L31" s="554" t="s">
        <v>202</v>
      </c>
      <c r="M31" s="893" t="s">
        <v>636</v>
      </c>
      <c r="N31" s="27"/>
    </row>
    <row r="32" spans="2:14" ht="21" customHeight="1">
      <c r="B32" s="894" t="s">
        <v>198</v>
      </c>
      <c r="C32" s="895">
        <v>11</v>
      </c>
      <c r="D32" s="896">
        <v>11</v>
      </c>
      <c r="E32" s="896">
        <v>0</v>
      </c>
      <c r="F32" s="896">
        <v>0</v>
      </c>
      <c r="G32" s="896">
        <v>75</v>
      </c>
      <c r="H32" s="896">
        <v>7</v>
      </c>
      <c r="I32" s="2024" t="s">
        <v>203</v>
      </c>
      <c r="J32" s="2025"/>
      <c r="K32" s="214" t="s">
        <v>203</v>
      </c>
      <c r="L32" s="214" t="s">
        <v>203</v>
      </c>
      <c r="M32" s="897" t="s">
        <v>636</v>
      </c>
      <c r="N32" s="27"/>
    </row>
    <row r="33" spans="2:14" ht="13.5" customHeight="1">
      <c r="B33" s="47" t="s">
        <v>496</v>
      </c>
      <c r="C33" s="46"/>
      <c r="D33" s="46"/>
      <c r="E33" s="46"/>
      <c r="F33" s="46"/>
      <c r="G33" s="46"/>
      <c r="H33" s="46"/>
      <c r="I33" s="45"/>
      <c r="J33" s="45"/>
      <c r="K33" s="48"/>
      <c r="L33" s="27"/>
      <c r="M33" s="27"/>
      <c r="N33" s="27"/>
    </row>
    <row r="34" spans="2:14" ht="13.5" customHeight="1">
      <c r="B34" s="47" t="s">
        <v>497</v>
      </c>
      <c r="C34" s="46"/>
      <c r="D34" s="46"/>
      <c r="E34" s="46"/>
      <c r="F34" s="46"/>
      <c r="G34" s="46"/>
      <c r="H34" s="46"/>
      <c r="I34" s="45"/>
      <c r="J34" s="45"/>
      <c r="K34" s="48"/>
      <c r="L34" s="27"/>
      <c r="M34" s="27"/>
      <c r="N34" s="27"/>
    </row>
    <row r="35" spans="2:14" ht="13.5" customHeight="1">
      <c r="B35" s="47" t="s">
        <v>498</v>
      </c>
      <c r="C35" s="46"/>
      <c r="D35" s="46"/>
      <c r="E35" s="46"/>
      <c r="F35" s="46"/>
      <c r="G35" s="46"/>
      <c r="H35" s="46"/>
      <c r="I35" s="45"/>
      <c r="J35" s="45"/>
      <c r="K35" s="48"/>
      <c r="L35" s="27"/>
      <c r="M35" s="27"/>
      <c r="N35" s="27"/>
    </row>
    <row r="36" spans="2:14" ht="22.5" customHeight="1">
      <c r="B36" s="6"/>
      <c r="C36" s="6"/>
      <c r="D36" s="6"/>
      <c r="E36" s="6"/>
      <c r="F36" s="6"/>
      <c r="G36" s="6"/>
      <c r="H36" s="6"/>
      <c r="I36" s="27"/>
      <c r="J36" s="27"/>
      <c r="K36" s="27"/>
      <c r="L36" s="27"/>
      <c r="M36" s="27"/>
      <c r="N36" s="27"/>
    </row>
    <row r="37" spans="2:14" ht="18.75">
      <c r="B37" s="7" t="s">
        <v>499</v>
      </c>
      <c r="J37" s="27"/>
      <c r="K37" s="27"/>
      <c r="L37" s="27"/>
      <c r="M37" s="36" t="s">
        <v>521</v>
      </c>
      <c r="N37" s="27"/>
    </row>
    <row r="38" spans="2:14" ht="7.5" customHeight="1">
      <c r="B38" s="8"/>
      <c r="I38" s="27"/>
      <c r="J38" s="27"/>
      <c r="K38" s="27"/>
      <c r="L38" s="27"/>
      <c r="M38" s="27"/>
      <c r="N38" s="27"/>
    </row>
    <row r="39" spans="2:14" s="10" customFormat="1" ht="29.25" customHeight="1" thickBot="1">
      <c r="B39" s="9"/>
      <c r="C39" s="28" t="s">
        <v>500</v>
      </c>
      <c r="D39" s="25" t="s">
        <v>501</v>
      </c>
      <c r="E39" s="20" t="s">
        <v>522</v>
      </c>
      <c r="F39" s="25" t="s">
        <v>517</v>
      </c>
      <c r="G39" s="25" t="s">
        <v>518</v>
      </c>
      <c r="H39" s="25" t="s">
        <v>526</v>
      </c>
      <c r="I39" s="1582" t="s">
        <v>523</v>
      </c>
      <c r="J39" s="1583"/>
      <c r="K39" s="21" t="s">
        <v>524</v>
      </c>
      <c r="L39" s="21" t="s">
        <v>525</v>
      </c>
      <c r="M39" s="37" t="s">
        <v>485</v>
      </c>
      <c r="N39" s="27"/>
    </row>
    <row r="40" spans="2:14" ht="21.75" customHeight="1" thickTop="1">
      <c r="B40" s="898" t="s">
        <v>590</v>
      </c>
      <c r="C40" s="31">
        <v>73</v>
      </c>
      <c r="D40" s="32">
        <v>71</v>
      </c>
      <c r="E40" s="32">
        <v>2</v>
      </c>
      <c r="F40" s="173">
        <v>2</v>
      </c>
      <c r="G40" s="173">
        <v>0</v>
      </c>
      <c r="H40" s="899">
        <v>0.4</v>
      </c>
      <c r="I40" s="1527" t="s">
        <v>2</v>
      </c>
      <c r="J40" s="1527"/>
      <c r="K40" s="147" t="s">
        <v>2</v>
      </c>
      <c r="L40" s="147" t="s">
        <v>2</v>
      </c>
      <c r="M40" s="38"/>
      <c r="N40" s="27"/>
    </row>
    <row r="41" spans="2:14" ht="21.75" customHeight="1">
      <c r="B41" s="898" t="s">
        <v>171</v>
      </c>
      <c r="C41" s="31">
        <v>1366</v>
      </c>
      <c r="D41" s="32">
        <v>1350</v>
      </c>
      <c r="E41" s="32">
        <v>16</v>
      </c>
      <c r="F41" s="264">
        <v>16</v>
      </c>
      <c r="G41" s="264">
        <v>1926</v>
      </c>
      <c r="H41" s="900">
        <v>25</v>
      </c>
      <c r="I41" s="1934" t="s">
        <v>199</v>
      </c>
      <c r="J41" s="1934"/>
      <c r="K41" s="264" t="s">
        <v>199</v>
      </c>
      <c r="L41" s="264" t="s">
        <v>199</v>
      </c>
      <c r="M41" s="265"/>
      <c r="N41" s="27"/>
    </row>
    <row r="42" spans="2:14" ht="21.75" customHeight="1">
      <c r="B42" s="898" t="s">
        <v>538</v>
      </c>
      <c r="C42" s="31">
        <v>182</v>
      </c>
      <c r="D42" s="32">
        <v>161</v>
      </c>
      <c r="E42" s="32">
        <v>21</v>
      </c>
      <c r="F42" s="264">
        <v>21</v>
      </c>
      <c r="G42" s="264">
        <v>0</v>
      </c>
      <c r="H42" s="900" t="s">
        <v>704</v>
      </c>
      <c r="I42" s="1934" t="s">
        <v>704</v>
      </c>
      <c r="J42" s="1934"/>
      <c r="K42" s="264" t="s">
        <v>704</v>
      </c>
      <c r="L42" s="264" t="s">
        <v>704</v>
      </c>
      <c r="M42" s="265"/>
      <c r="N42" s="27"/>
    </row>
    <row r="43" spans="2:14" ht="21.75" customHeight="1">
      <c r="B43" s="898" t="s">
        <v>592</v>
      </c>
      <c r="C43" s="31">
        <v>4539</v>
      </c>
      <c r="D43" s="32">
        <v>3242</v>
      </c>
      <c r="E43" s="32">
        <v>1297</v>
      </c>
      <c r="F43" s="264">
        <v>1297</v>
      </c>
      <c r="G43" s="264">
        <v>0</v>
      </c>
      <c r="H43" s="900">
        <v>2</v>
      </c>
      <c r="I43" s="1934" t="s">
        <v>128</v>
      </c>
      <c r="J43" s="1934"/>
      <c r="K43" s="264" t="s">
        <v>128</v>
      </c>
      <c r="L43" s="264" t="s">
        <v>128</v>
      </c>
      <c r="M43" s="265"/>
      <c r="N43" s="27"/>
    </row>
    <row r="44" spans="2:14" ht="21.75" customHeight="1">
      <c r="B44" s="898" t="s">
        <v>174</v>
      </c>
      <c r="C44" s="31">
        <v>66</v>
      </c>
      <c r="D44" s="32">
        <v>66</v>
      </c>
      <c r="E44" s="32">
        <v>0</v>
      </c>
      <c r="F44" s="264">
        <v>0</v>
      </c>
      <c r="G44" s="264">
        <v>5</v>
      </c>
      <c r="H44" s="900">
        <v>10.4</v>
      </c>
      <c r="I44" s="1934" t="s">
        <v>2</v>
      </c>
      <c r="J44" s="1934"/>
      <c r="K44" s="264" t="s">
        <v>2</v>
      </c>
      <c r="L44" s="264" t="s">
        <v>2</v>
      </c>
      <c r="M44" s="265"/>
      <c r="N44" s="27"/>
    </row>
    <row r="45" spans="2:14" ht="21.75" customHeight="1">
      <c r="B45" s="898" t="s">
        <v>593</v>
      </c>
      <c r="C45" s="31">
        <v>12</v>
      </c>
      <c r="D45" s="32">
        <v>10</v>
      </c>
      <c r="E45" s="32">
        <v>2</v>
      </c>
      <c r="F45" s="264">
        <v>2</v>
      </c>
      <c r="G45" s="264">
        <v>0</v>
      </c>
      <c r="H45" s="900">
        <v>0.8</v>
      </c>
      <c r="I45" s="1934" t="s">
        <v>2</v>
      </c>
      <c r="J45" s="1934"/>
      <c r="K45" s="264" t="s">
        <v>2</v>
      </c>
      <c r="L45" s="264" t="s">
        <v>2</v>
      </c>
      <c r="M45" s="265"/>
      <c r="N45" s="27"/>
    </row>
    <row r="46" spans="2:14" ht="21.75" customHeight="1">
      <c r="B46" s="901" t="s">
        <v>171</v>
      </c>
      <c r="C46" s="269">
        <v>330</v>
      </c>
      <c r="D46" s="212">
        <v>322</v>
      </c>
      <c r="E46" s="212">
        <v>18</v>
      </c>
      <c r="F46" s="853">
        <v>18</v>
      </c>
      <c r="G46" s="551">
        <v>19</v>
      </c>
      <c r="H46" s="902">
        <v>2</v>
      </c>
      <c r="I46" s="1974" t="s">
        <v>199</v>
      </c>
      <c r="J46" s="1974"/>
      <c r="K46" s="615" t="s">
        <v>199</v>
      </c>
      <c r="L46" s="615" t="s">
        <v>199</v>
      </c>
      <c r="M46" s="58" t="s">
        <v>568</v>
      </c>
      <c r="N46" s="27"/>
    </row>
    <row r="47" spans="2:14" ht="37.5" customHeight="1">
      <c r="B47" s="6"/>
      <c r="C47" s="6"/>
      <c r="D47" s="6"/>
      <c r="E47" s="6"/>
      <c r="F47" s="6"/>
      <c r="G47" s="6"/>
      <c r="H47" s="6"/>
      <c r="I47" s="27"/>
      <c r="J47" s="27"/>
      <c r="K47" s="27"/>
      <c r="L47" s="27"/>
      <c r="M47" s="27"/>
      <c r="N47" s="27"/>
    </row>
    <row r="48" spans="2:14" ht="18.75">
      <c r="B48" s="7" t="s">
        <v>502</v>
      </c>
      <c r="J48" s="27"/>
      <c r="K48" s="36" t="s">
        <v>519</v>
      </c>
      <c r="L48" s="27"/>
      <c r="M48" s="27"/>
      <c r="N48" s="27"/>
    </row>
    <row r="49" spans="2:14" ht="7.5" customHeight="1">
      <c r="B49" s="8"/>
      <c r="J49" s="27"/>
      <c r="K49" s="27"/>
      <c r="L49" s="27"/>
      <c r="M49" s="27"/>
      <c r="N49" s="27"/>
    </row>
    <row r="50" spans="2:14" s="10" customFormat="1" ht="48.75" customHeight="1" thickBot="1">
      <c r="B50" s="9"/>
      <c r="C50" s="28" t="s">
        <v>503</v>
      </c>
      <c r="D50" s="25" t="s">
        <v>504</v>
      </c>
      <c r="E50" s="25" t="s">
        <v>505</v>
      </c>
      <c r="F50" s="25" t="s">
        <v>506</v>
      </c>
      <c r="G50" s="25" t="s">
        <v>507</v>
      </c>
      <c r="H50" s="24" t="s">
        <v>508</v>
      </c>
      <c r="I50" s="1569" t="s">
        <v>509</v>
      </c>
      <c r="J50" s="1573"/>
      <c r="K50" s="49" t="s">
        <v>485</v>
      </c>
      <c r="L50" s="29"/>
      <c r="M50" s="27"/>
      <c r="N50" s="27"/>
    </row>
    <row r="51" spans="2:14" ht="21" customHeight="1" thickTop="1">
      <c r="B51" s="30" t="s">
        <v>200</v>
      </c>
      <c r="C51" s="31" t="s">
        <v>204</v>
      </c>
      <c r="D51" s="32">
        <v>257</v>
      </c>
      <c r="E51" s="32">
        <v>233</v>
      </c>
      <c r="F51" s="32">
        <v>52</v>
      </c>
      <c r="G51" s="32">
        <v>0</v>
      </c>
      <c r="H51" s="32">
        <v>0</v>
      </c>
      <c r="I51" s="1559">
        <v>173</v>
      </c>
      <c r="J51" s="1560"/>
      <c r="K51" s="50"/>
      <c r="L51" s="29"/>
      <c r="M51" s="27"/>
      <c r="N51" s="27"/>
    </row>
    <row r="52" spans="2:14" ht="21" customHeight="1">
      <c r="B52" s="113" t="s">
        <v>201</v>
      </c>
      <c r="C52" s="31" t="s">
        <v>205</v>
      </c>
      <c r="D52" s="32">
        <v>3</v>
      </c>
      <c r="E52" s="32">
        <v>3</v>
      </c>
      <c r="F52" s="32">
        <v>0</v>
      </c>
      <c r="G52" s="32">
        <v>0</v>
      </c>
      <c r="H52" s="32">
        <v>0</v>
      </c>
      <c r="I52" s="1727">
        <v>0</v>
      </c>
      <c r="J52" s="1728"/>
      <c r="K52" s="51"/>
      <c r="L52" s="29"/>
      <c r="M52" s="27"/>
      <c r="N52" s="27"/>
    </row>
    <row r="53" spans="2:14" ht="21" customHeight="1">
      <c r="B53" s="30"/>
      <c r="C53" s="31"/>
      <c r="D53" s="32"/>
      <c r="E53" s="32"/>
      <c r="F53" s="32"/>
      <c r="G53" s="32"/>
      <c r="H53" s="32"/>
      <c r="I53" s="2022"/>
      <c r="J53" s="2023"/>
      <c r="K53" s="50"/>
      <c r="L53" s="29"/>
      <c r="M53" s="27"/>
      <c r="N53" s="27"/>
    </row>
    <row r="54" spans="2:14" ht="21" customHeight="1">
      <c r="B54" s="53"/>
      <c r="C54" s="15"/>
      <c r="D54" s="16"/>
      <c r="E54" s="16"/>
      <c r="F54" s="16"/>
      <c r="G54" s="16"/>
      <c r="H54" s="16"/>
      <c r="I54" s="1565"/>
      <c r="J54" s="1566"/>
      <c r="K54" s="54"/>
      <c r="L54" s="29"/>
      <c r="M54" s="27"/>
      <c r="N54" s="27"/>
    </row>
    <row r="55" spans="2:14" ht="21" customHeight="1">
      <c r="B55" s="55" t="s">
        <v>510</v>
      </c>
      <c r="J55" s="27"/>
      <c r="K55" s="27"/>
      <c r="L55" s="27"/>
      <c r="M55" s="27"/>
      <c r="N55" s="27"/>
    </row>
    <row r="56" ht="26.25" customHeight="1"/>
    <row r="57" spans="2:14" ht="18.75">
      <c r="B57" s="17" t="s">
        <v>511</v>
      </c>
      <c r="J57" s="27"/>
      <c r="K57" s="27"/>
      <c r="L57" s="27"/>
      <c r="M57" s="27"/>
      <c r="N57" s="27"/>
    </row>
    <row r="58" ht="7.5" customHeight="1"/>
    <row r="59" spans="2:9" ht="37.5" customHeight="1">
      <c r="B59" s="1571" t="s">
        <v>512</v>
      </c>
      <c r="C59" s="1571"/>
      <c r="D59" s="1572">
        <v>0.245</v>
      </c>
      <c r="E59" s="1572"/>
      <c r="F59" s="1571" t="s">
        <v>513</v>
      </c>
      <c r="G59" s="1571"/>
      <c r="H59" s="1572">
        <v>3.1</v>
      </c>
      <c r="I59" s="1572"/>
    </row>
    <row r="60" spans="2:9" ht="37.5" customHeight="1">
      <c r="B60" s="1571" t="s">
        <v>514</v>
      </c>
      <c r="C60" s="1571"/>
      <c r="D60" s="1572">
        <v>20.1</v>
      </c>
      <c r="E60" s="1572"/>
      <c r="F60" s="1571" t="s">
        <v>515</v>
      </c>
      <c r="G60" s="1571"/>
      <c r="H60" s="1572">
        <v>91.7</v>
      </c>
      <c r="I60" s="1572"/>
    </row>
    <row r="61" spans="2:14" ht="21" customHeight="1">
      <c r="B61" s="55" t="s">
        <v>516</v>
      </c>
      <c r="J61" s="27"/>
      <c r="K61" s="27"/>
      <c r="L61" s="27"/>
      <c r="M61" s="27"/>
      <c r="N61" s="27"/>
    </row>
  </sheetData>
  <mergeCells count="46">
    <mergeCell ref="I24:J24"/>
    <mergeCell ref="B25:B26"/>
    <mergeCell ref="I26:J26"/>
    <mergeCell ref="I29:J29"/>
    <mergeCell ref="C1:J1"/>
    <mergeCell ref="I12:J12"/>
    <mergeCell ref="I13:J13"/>
    <mergeCell ref="I3:J3"/>
    <mergeCell ref="I4:J4"/>
    <mergeCell ref="I8:J8"/>
    <mergeCell ref="I9:J9"/>
    <mergeCell ref="I32:J32"/>
    <mergeCell ref="I18:J18"/>
    <mergeCell ref="I20:J20"/>
    <mergeCell ref="B21:B22"/>
    <mergeCell ref="I22:J22"/>
    <mergeCell ref="B19:B20"/>
    <mergeCell ref="B27:B28"/>
    <mergeCell ref="I28:J28"/>
    <mergeCell ref="I30:J30"/>
    <mergeCell ref="B23:B24"/>
    <mergeCell ref="B59:C59"/>
    <mergeCell ref="B60:C60"/>
    <mergeCell ref="F59:G59"/>
    <mergeCell ref="F60:G60"/>
    <mergeCell ref="D59:E59"/>
    <mergeCell ref="D60:E60"/>
    <mergeCell ref="I45:J45"/>
    <mergeCell ref="I46:J46"/>
    <mergeCell ref="H59:I59"/>
    <mergeCell ref="H60:I60"/>
    <mergeCell ref="I50:J50"/>
    <mergeCell ref="I53:J53"/>
    <mergeCell ref="I54:J54"/>
    <mergeCell ref="I51:J51"/>
    <mergeCell ref="I52:J52"/>
    <mergeCell ref="I42:J42"/>
    <mergeCell ref="I43:J43"/>
    <mergeCell ref="I44:J44"/>
    <mergeCell ref="I10:J10"/>
    <mergeCell ref="I11:J11"/>
    <mergeCell ref="I40:J40"/>
    <mergeCell ref="I41:J41"/>
    <mergeCell ref="I39:J39"/>
    <mergeCell ref="I14:J14"/>
    <mergeCell ref="I31:J31"/>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22.xml><?xml version="1.0" encoding="utf-8"?>
<worksheet xmlns="http://schemas.openxmlformats.org/spreadsheetml/2006/main" xmlns:r="http://schemas.openxmlformats.org/officeDocument/2006/relationships">
  <dimension ref="B1:N45"/>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206</v>
      </c>
      <c r="D3" s="5"/>
      <c r="E3" s="5"/>
      <c r="G3" s="23" t="s">
        <v>475</v>
      </c>
      <c r="H3" s="24" t="s">
        <v>476</v>
      </c>
      <c r="I3" s="1569" t="s">
        <v>477</v>
      </c>
      <c r="J3" s="1570"/>
    </row>
    <row r="4" spans="7:11" ht="26.25" customHeight="1" thickTop="1">
      <c r="G4" s="903">
        <v>494</v>
      </c>
      <c r="H4" s="904">
        <v>46</v>
      </c>
      <c r="I4" s="2038">
        <v>540</v>
      </c>
      <c r="J4" s="2039"/>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1172</v>
      </c>
      <c r="D9" s="32">
        <v>1142</v>
      </c>
      <c r="E9" s="32">
        <v>30</v>
      </c>
      <c r="F9" s="32">
        <v>27</v>
      </c>
      <c r="G9" s="32">
        <v>1293</v>
      </c>
      <c r="H9" s="32">
        <v>57</v>
      </c>
      <c r="I9" s="1546"/>
      <c r="J9" s="1547"/>
      <c r="K9" s="29"/>
      <c r="L9" s="27"/>
      <c r="M9" s="27"/>
      <c r="N9" s="27"/>
    </row>
    <row r="10" spans="2:14" ht="21" customHeight="1" thickBot="1">
      <c r="B10" s="34"/>
      <c r="C10" s="548"/>
      <c r="D10" s="549"/>
      <c r="E10" s="549"/>
      <c r="F10" s="549"/>
      <c r="G10" s="549"/>
      <c r="H10" s="549"/>
      <c r="I10" s="1578"/>
      <c r="J10" s="1823"/>
      <c r="K10" s="29"/>
      <c r="L10" s="27"/>
      <c r="M10" s="27"/>
      <c r="N10" s="27"/>
    </row>
    <row r="11" spans="2:14" ht="21" customHeight="1" thickTop="1">
      <c r="B11" s="35" t="s">
        <v>487</v>
      </c>
      <c r="C11" s="550">
        <v>1172</v>
      </c>
      <c r="D11" s="551">
        <v>1142</v>
      </c>
      <c r="E11" s="551">
        <v>30</v>
      </c>
      <c r="F11" s="551">
        <v>27</v>
      </c>
      <c r="G11" s="551">
        <v>1293</v>
      </c>
      <c r="H11" s="551">
        <v>57</v>
      </c>
      <c r="I11" s="1711"/>
      <c r="J11" s="1898"/>
      <c r="K11" s="29"/>
      <c r="L11" s="27"/>
      <c r="M11" s="27"/>
      <c r="N11" s="27"/>
    </row>
    <row r="12" spans="9:14" ht="37.5" customHeight="1">
      <c r="I12" s="27"/>
      <c r="J12" s="27"/>
      <c r="K12" s="27"/>
      <c r="L12" s="27"/>
      <c r="M12" s="27"/>
      <c r="N12" s="27"/>
    </row>
    <row r="13" spans="2:14" ht="18.75">
      <c r="B13" s="7" t="s">
        <v>520</v>
      </c>
      <c r="J13" s="27"/>
      <c r="K13" s="27"/>
      <c r="L13" s="27"/>
      <c r="M13" s="36" t="s">
        <v>521</v>
      </c>
      <c r="N13" s="27"/>
    </row>
    <row r="14" spans="2:14" ht="7.5" customHeight="1">
      <c r="B14" s="8"/>
      <c r="I14" s="27"/>
      <c r="J14" s="27"/>
      <c r="K14" s="27"/>
      <c r="L14" s="27"/>
      <c r="M14" s="27"/>
      <c r="N14" s="27"/>
    </row>
    <row r="15" spans="2:14" s="10" customFormat="1" ht="29.25" customHeight="1" thickBot="1">
      <c r="B15" s="9"/>
      <c r="C15" s="28" t="s">
        <v>488</v>
      </c>
      <c r="D15" s="25" t="s">
        <v>489</v>
      </c>
      <c r="E15" s="20" t="s">
        <v>522</v>
      </c>
      <c r="F15" s="25" t="s">
        <v>490</v>
      </c>
      <c r="G15" s="25" t="s">
        <v>491</v>
      </c>
      <c r="H15" s="25" t="s">
        <v>484</v>
      </c>
      <c r="I15" s="1582" t="s">
        <v>523</v>
      </c>
      <c r="J15" s="1583"/>
      <c r="K15" s="21" t="s">
        <v>524</v>
      </c>
      <c r="L15" s="21" t="s">
        <v>525</v>
      </c>
      <c r="M15" s="37" t="s">
        <v>485</v>
      </c>
      <c r="N15" s="27"/>
    </row>
    <row r="16" spans="2:14" ht="24.75" customHeight="1" thickTop="1">
      <c r="B16" s="153" t="s">
        <v>210</v>
      </c>
      <c r="C16" s="31">
        <v>77</v>
      </c>
      <c r="D16" s="32">
        <v>67</v>
      </c>
      <c r="E16" s="32">
        <f>C16-D16</f>
        <v>10</v>
      </c>
      <c r="F16" s="173">
        <v>10</v>
      </c>
      <c r="G16" s="173">
        <v>0</v>
      </c>
      <c r="H16" s="173">
        <v>12</v>
      </c>
      <c r="I16" s="1931"/>
      <c r="J16" s="1931"/>
      <c r="K16" s="147"/>
      <c r="L16" s="147"/>
      <c r="M16" s="38"/>
      <c r="N16" s="27"/>
    </row>
    <row r="17" spans="2:14" ht="24.75" customHeight="1">
      <c r="B17" s="153" t="s">
        <v>211</v>
      </c>
      <c r="C17" s="39">
        <v>58</v>
      </c>
      <c r="D17" s="40">
        <v>55</v>
      </c>
      <c r="E17" s="32">
        <f>C17-D17</f>
        <v>3</v>
      </c>
      <c r="F17" s="32">
        <v>3</v>
      </c>
      <c r="G17" s="40">
        <v>0</v>
      </c>
      <c r="H17" s="40">
        <v>17</v>
      </c>
      <c r="I17" s="1574"/>
      <c r="J17" s="1574"/>
      <c r="K17" s="41"/>
      <c r="L17" s="41"/>
      <c r="M17" s="42"/>
      <c r="N17" s="27"/>
    </row>
    <row r="18" spans="2:14" ht="24.75" customHeight="1">
      <c r="B18" s="905" t="s">
        <v>212</v>
      </c>
      <c r="C18" s="46">
        <v>130</v>
      </c>
      <c r="D18" s="173">
        <v>121</v>
      </c>
      <c r="E18" s="32">
        <f>C18-D18</f>
        <v>9</v>
      </c>
      <c r="F18" s="32">
        <v>9</v>
      </c>
      <c r="G18" s="32">
        <v>0</v>
      </c>
      <c r="H18" s="32">
        <v>19</v>
      </c>
      <c r="I18" s="1574"/>
      <c r="J18" s="1574"/>
      <c r="K18" s="554"/>
      <c r="L18" s="554"/>
      <c r="M18" s="245"/>
      <c r="N18" s="27"/>
    </row>
    <row r="19" spans="2:14" ht="24.75" customHeight="1">
      <c r="B19" s="906" t="s">
        <v>213</v>
      </c>
      <c r="C19" s="31">
        <v>92</v>
      </c>
      <c r="D19" s="32">
        <v>71</v>
      </c>
      <c r="E19" s="32">
        <f>C19-D19</f>
        <v>21</v>
      </c>
      <c r="F19" s="32">
        <v>21</v>
      </c>
      <c r="G19" s="32">
        <v>0</v>
      </c>
      <c r="H19" s="32">
        <v>20</v>
      </c>
      <c r="I19" s="1891"/>
      <c r="J19" s="1891"/>
      <c r="K19" s="554"/>
      <c r="L19" s="554"/>
      <c r="M19" s="245"/>
      <c r="N19" s="27"/>
    </row>
    <row r="20" spans="2:14" ht="24.75" customHeight="1">
      <c r="B20" s="907"/>
      <c r="C20" s="252"/>
      <c r="D20" s="253"/>
      <c r="E20" s="253"/>
      <c r="F20" s="253"/>
      <c r="G20" s="253"/>
      <c r="H20" s="253"/>
      <c r="I20" s="1721"/>
      <c r="J20" s="1721"/>
      <c r="K20" s="214"/>
      <c r="L20" s="214"/>
      <c r="M20" s="254"/>
      <c r="N20" s="27"/>
    </row>
    <row r="21" spans="2:14" ht="13.5" customHeight="1">
      <c r="B21" s="47" t="s">
        <v>496</v>
      </c>
      <c r="C21" s="46"/>
      <c r="D21" s="46"/>
      <c r="E21" s="46"/>
      <c r="F21" s="46"/>
      <c r="G21" s="46"/>
      <c r="H21" s="46"/>
      <c r="I21" s="45"/>
      <c r="J21" s="45"/>
      <c r="K21" s="48"/>
      <c r="L21" s="27"/>
      <c r="M21" s="27"/>
      <c r="N21" s="27"/>
    </row>
    <row r="22" spans="2:14" ht="13.5" customHeight="1">
      <c r="B22" s="47" t="s">
        <v>497</v>
      </c>
      <c r="C22" s="46"/>
      <c r="D22" s="46"/>
      <c r="E22" s="46"/>
      <c r="F22" s="46"/>
      <c r="G22" s="46"/>
      <c r="H22" s="46"/>
      <c r="I22" s="45"/>
      <c r="J22" s="45"/>
      <c r="K22" s="48"/>
      <c r="L22" s="27"/>
      <c r="M22" s="27"/>
      <c r="N22" s="27"/>
    </row>
    <row r="23" spans="2:14" ht="13.5" customHeight="1">
      <c r="B23" s="47" t="s">
        <v>498</v>
      </c>
      <c r="C23" s="46"/>
      <c r="D23" s="46"/>
      <c r="E23" s="46"/>
      <c r="F23" s="46"/>
      <c r="G23" s="46"/>
      <c r="H23" s="46"/>
      <c r="I23" s="45"/>
      <c r="J23" s="45"/>
      <c r="K23" s="48"/>
      <c r="L23" s="27"/>
      <c r="M23" s="27"/>
      <c r="N23" s="27"/>
    </row>
    <row r="24" spans="2:14" ht="22.5" customHeight="1">
      <c r="B24" s="6"/>
      <c r="C24" s="6"/>
      <c r="D24" s="6"/>
      <c r="E24" s="6"/>
      <c r="F24" s="6"/>
      <c r="G24" s="6"/>
      <c r="H24" s="6"/>
      <c r="I24" s="27"/>
      <c r="J24" s="27"/>
      <c r="K24" s="27"/>
      <c r="L24" s="27"/>
      <c r="M24" s="27"/>
      <c r="N24" s="27"/>
    </row>
    <row r="25" spans="2:14" ht="18.75">
      <c r="B25" s="7" t="s">
        <v>499</v>
      </c>
      <c r="J25" s="27"/>
      <c r="K25" s="27"/>
      <c r="L25" s="27"/>
      <c r="M25" s="36" t="s">
        <v>521</v>
      </c>
      <c r="N25" s="27"/>
    </row>
    <row r="26" spans="2:14" ht="7.5" customHeight="1">
      <c r="B26" s="8"/>
      <c r="I26" s="27"/>
      <c r="J26" s="27"/>
      <c r="K26" s="27"/>
      <c r="L26" s="27"/>
      <c r="M26" s="27"/>
      <c r="N26" s="27"/>
    </row>
    <row r="27" spans="2:14" s="10" customFormat="1" ht="29.25" customHeight="1" thickBot="1">
      <c r="B27" s="9"/>
      <c r="C27" s="908" t="s">
        <v>500</v>
      </c>
      <c r="D27" s="909" t="s">
        <v>501</v>
      </c>
      <c r="E27" s="910" t="s">
        <v>522</v>
      </c>
      <c r="F27" s="909" t="s">
        <v>517</v>
      </c>
      <c r="G27" s="909" t="s">
        <v>518</v>
      </c>
      <c r="H27" s="909" t="s">
        <v>526</v>
      </c>
      <c r="I27" s="1582" t="s">
        <v>523</v>
      </c>
      <c r="J27" s="1583"/>
      <c r="K27" s="911" t="s">
        <v>524</v>
      </c>
      <c r="L27" s="911" t="s">
        <v>525</v>
      </c>
      <c r="M27" s="912" t="s">
        <v>485</v>
      </c>
      <c r="N27" s="27"/>
    </row>
    <row r="28" spans="2:14" ht="21" customHeight="1" thickTop="1">
      <c r="B28" s="56" t="s">
        <v>207</v>
      </c>
      <c r="C28" s="913">
        <v>1366.3</v>
      </c>
      <c r="D28" s="914">
        <v>1349.8</v>
      </c>
      <c r="E28" s="914">
        <v>15.5</v>
      </c>
      <c r="F28" s="914">
        <v>15.5</v>
      </c>
      <c r="G28" s="915">
        <v>1926.1</v>
      </c>
      <c r="H28" s="916">
        <f>45250/1014590*100</f>
        <v>4.459929626745779</v>
      </c>
      <c r="I28" s="2034"/>
      <c r="J28" s="2035"/>
      <c r="K28" s="917"/>
      <c r="L28" s="917"/>
      <c r="M28" s="918"/>
      <c r="N28" s="27"/>
    </row>
    <row r="29" spans="2:14" ht="21" customHeight="1">
      <c r="B29" s="56" t="s">
        <v>214</v>
      </c>
      <c r="C29" s="919">
        <v>329.9</v>
      </c>
      <c r="D29" s="920">
        <v>321.9</v>
      </c>
      <c r="E29" s="920">
        <v>17.7</v>
      </c>
      <c r="F29" s="920">
        <v>17.7</v>
      </c>
      <c r="G29" s="921">
        <v>19.4</v>
      </c>
      <c r="H29" s="40">
        <f>537/5498*100</f>
        <v>9.767188068388505</v>
      </c>
      <c r="I29" s="1567"/>
      <c r="J29" s="2033"/>
      <c r="K29" s="41"/>
      <c r="L29" s="41"/>
      <c r="M29" s="922" t="s">
        <v>208</v>
      </c>
      <c r="N29" s="27"/>
    </row>
    <row r="30" spans="2:14" ht="21" customHeight="1">
      <c r="B30" s="56" t="s">
        <v>215</v>
      </c>
      <c r="C30" s="923">
        <v>72.6</v>
      </c>
      <c r="D30" s="924">
        <v>70.6</v>
      </c>
      <c r="E30" s="924">
        <v>2</v>
      </c>
      <c r="F30" s="924">
        <v>2</v>
      </c>
      <c r="G30" s="925">
        <v>0</v>
      </c>
      <c r="H30" s="40">
        <v>0</v>
      </c>
      <c r="I30" s="1567"/>
      <c r="J30" s="2033"/>
      <c r="K30" s="41"/>
      <c r="L30" s="41"/>
      <c r="M30" s="42"/>
      <c r="N30" s="27"/>
    </row>
    <row r="31" spans="2:14" ht="21" customHeight="1">
      <c r="B31" s="926" t="s">
        <v>216</v>
      </c>
      <c r="C31" s="923">
        <v>182</v>
      </c>
      <c r="D31" s="924">
        <v>161.3</v>
      </c>
      <c r="E31" s="924">
        <v>20.7</v>
      </c>
      <c r="F31" s="924">
        <v>20.7</v>
      </c>
      <c r="G31" s="925">
        <v>0</v>
      </c>
      <c r="H31" s="40" t="s">
        <v>575</v>
      </c>
      <c r="I31" s="1682"/>
      <c r="J31" s="1683"/>
      <c r="K31" s="41"/>
      <c r="L31" s="41"/>
      <c r="M31" s="42"/>
      <c r="N31" s="27"/>
    </row>
    <row r="32" spans="2:14" ht="21" customHeight="1">
      <c r="B32" s="926" t="s">
        <v>217</v>
      </c>
      <c r="C32" s="923">
        <v>4539.4</v>
      </c>
      <c r="D32" s="924">
        <v>3241.9</v>
      </c>
      <c r="E32" s="924">
        <v>1296.5</v>
      </c>
      <c r="F32" s="924">
        <v>1296.5</v>
      </c>
      <c r="G32" s="925">
        <v>0</v>
      </c>
      <c r="H32" s="32">
        <v>0</v>
      </c>
      <c r="I32" s="1682"/>
      <c r="J32" s="1683"/>
      <c r="K32" s="554"/>
      <c r="L32" s="554"/>
      <c r="M32" s="245"/>
      <c r="N32" s="27"/>
    </row>
    <row r="33" spans="2:14" ht="21" customHeight="1">
      <c r="B33" s="927" t="s">
        <v>545</v>
      </c>
      <c r="C33" s="928">
        <v>12</v>
      </c>
      <c r="D33" s="929">
        <v>9.6</v>
      </c>
      <c r="E33" s="929">
        <v>2.4</v>
      </c>
      <c r="F33" s="929">
        <v>2.4</v>
      </c>
      <c r="G33" s="930">
        <v>0</v>
      </c>
      <c r="H33" s="212">
        <v>0</v>
      </c>
      <c r="I33" s="1737"/>
      <c r="J33" s="1738"/>
      <c r="K33" s="160"/>
      <c r="L33" s="160"/>
      <c r="M33" s="161"/>
      <c r="N33" s="27"/>
    </row>
    <row r="34" spans="2:14" ht="37.5" customHeight="1">
      <c r="B34" s="2032" t="s">
        <v>218</v>
      </c>
      <c r="C34" s="2032"/>
      <c r="D34" s="2032"/>
      <c r="E34" s="2032"/>
      <c r="F34" s="2032"/>
      <c r="G34" s="2032"/>
      <c r="H34" s="2032"/>
      <c r="I34" s="2032"/>
      <c r="J34" s="2032"/>
      <c r="K34" s="2032"/>
      <c r="L34" s="2032"/>
      <c r="M34" s="2032"/>
      <c r="N34" s="27"/>
    </row>
    <row r="35" spans="2:14" ht="18.75">
      <c r="B35" s="7" t="s">
        <v>502</v>
      </c>
      <c r="J35" s="27"/>
      <c r="K35" s="36" t="s">
        <v>519</v>
      </c>
      <c r="L35" s="27"/>
      <c r="M35" s="27"/>
      <c r="N35" s="27"/>
    </row>
    <row r="36" spans="2:14" ht="7.5" customHeight="1">
      <c r="B36" s="8"/>
      <c r="J36" s="27"/>
      <c r="K36" s="27"/>
      <c r="L36" s="27"/>
      <c r="M36" s="27"/>
      <c r="N36" s="27"/>
    </row>
    <row r="37" spans="2:14" s="10" customFormat="1" ht="48.75" customHeight="1" thickBot="1">
      <c r="B37" s="9"/>
      <c r="C37" s="28" t="s">
        <v>503</v>
      </c>
      <c r="D37" s="25" t="s">
        <v>504</v>
      </c>
      <c r="E37" s="25" t="s">
        <v>505</v>
      </c>
      <c r="F37" s="25" t="s">
        <v>506</v>
      </c>
      <c r="G37" s="25" t="s">
        <v>507</v>
      </c>
      <c r="H37" s="24" t="s">
        <v>508</v>
      </c>
      <c r="I37" s="1569" t="s">
        <v>509</v>
      </c>
      <c r="J37" s="1573"/>
      <c r="K37" s="49" t="s">
        <v>485</v>
      </c>
      <c r="L37" s="29"/>
      <c r="M37" s="27"/>
      <c r="N37" s="27"/>
    </row>
    <row r="38" spans="2:14" ht="21" customHeight="1" thickTop="1">
      <c r="B38" s="931" t="s">
        <v>209</v>
      </c>
      <c r="C38" s="252">
        <v>8608</v>
      </c>
      <c r="D38" s="253">
        <v>33397</v>
      </c>
      <c r="E38" s="253">
        <v>15200</v>
      </c>
      <c r="F38" s="253">
        <v>20324</v>
      </c>
      <c r="G38" s="253">
        <v>0</v>
      </c>
      <c r="H38" s="253">
        <v>0</v>
      </c>
      <c r="I38" s="2036">
        <v>0</v>
      </c>
      <c r="J38" s="2037"/>
      <c r="K38" s="932"/>
      <c r="L38" s="29"/>
      <c r="M38" s="27"/>
      <c r="N38" s="27"/>
    </row>
    <row r="39" spans="2:14" ht="21" customHeight="1">
      <c r="B39" s="55" t="s">
        <v>510</v>
      </c>
      <c r="J39" s="27"/>
      <c r="K39" s="27"/>
      <c r="L39" s="27"/>
      <c r="M39" s="27"/>
      <c r="N39" s="27"/>
    </row>
    <row r="40" ht="26.25" customHeight="1"/>
    <row r="41" spans="2:14" ht="18.75">
      <c r="B41" s="17" t="s">
        <v>511</v>
      </c>
      <c r="J41" s="27"/>
      <c r="K41" s="27"/>
      <c r="L41" s="27"/>
      <c r="M41" s="27"/>
      <c r="N41" s="27"/>
    </row>
    <row r="42" ht="7.5" customHeight="1"/>
    <row r="43" spans="2:9" ht="37.5" customHeight="1">
      <c r="B43" s="1571" t="s">
        <v>512</v>
      </c>
      <c r="C43" s="1571"/>
      <c r="D43" s="1572">
        <v>0.13</v>
      </c>
      <c r="E43" s="1572"/>
      <c r="F43" s="1571" t="s">
        <v>513</v>
      </c>
      <c r="G43" s="1571"/>
      <c r="H43" s="1572">
        <v>5.4</v>
      </c>
      <c r="I43" s="1572"/>
    </row>
    <row r="44" spans="2:9" ht="37.5" customHeight="1">
      <c r="B44" s="1571" t="s">
        <v>514</v>
      </c>
      <c r="C44" s="1571"/>
      <c r="D44" s="1572">
        <v>22.4</v>
      </c>
      <c r="E44" s="1572"/>
      <c r="F44" s="1571" t="s">
        <v>515</v>
      </c>
      <c r="G44" s="1571"/>
      <c r="H44" s="1572">
        <v>98.7</v>
      </c>
      <c r="I44" s="1572"/>
    </row>
    <row r="45" spans="2:14" ht="21" customHeight="1">
      <c r="B45" s="55" t="s">
        <v>516</v>
      </c>
      <c r="J45" s="27"/>
      <c r="K45" s="27"/>
      <c r="L45" s="27"/>
      <c r="M45" s="27"/>
      <c r="N45" s="27"/>
    </row>
  </sheetData>
  <mergeCells count="31">
    <mergeCell ref="C1:J1"/>
    <mergeCell ref="I19:J19"/>
    <mergeCell ref="I20:J20"/>
    <mergeCell ref="I15:J15"/>
    <mergeCell ref="I16:J16"/>
    <mergeCell ref="I17:J17"/>
    <mergeCell ref="I10:J10"/>
    <mergeCell ref="I3:J3"/>
    <mergeCell ref="I4:J4"/>
    <mergeCell ref="I8:J8"/>
    <mergeCell ref="B43:C43"/>
    <mergeCell ref="B44:C44"/>
    <mergeCell ref="F43:G43"/>
    <mergeCell ref="F44:G44"/>
    <mergeCell ref="D43:E43"/>
    <mergeCell ref="D44:E44"/>
    <mergeCell ref="I11:J11"/>
    <mergeCell ref="H43:I43"/>
    <mergeCell ref="H44:I44"/>
    <mergeCell ref="I37:J37"/>
    <mergeCell ref="I38:J38"/>
    <mergeCell ref="I9:J9"/>
    <mergeCell ref="I18:J18"/>
    <mergeCell ref="I32:J32"/>
    <mergeCell ref="B34:M34"/>
    <mergeCell ref="I29:J29"/>
    <mergeCell ref="I30:J30"/>
    <mergeCell ref="I31:J31"/>
    <mergeCell ref="I33:J33"/>
    <mergeCell ref="I27:J27"/>
    <mergeCell ref="I28:J28"/>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23.xml><?xml version="1.0" encoding="utf-8"?>
<worksheet xmlns="http://schemas.openxmlformats.org/spreadsheetml/2006/main" xmlns:r="http://schemas.openxmlformats.org/officeDocument/2006/relationships">
  <dimension ref="B1:N53"/>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134</v>
      </c>
      <c r="D3" s="1526"/>
      <c r="E3" s="1526"/>
      <c r="G3" s="23" t="s">
        <v>475</v>
      </c>
      <c r="H3" s="24" t="s">
        <v>476</v>
      </c>
      <c r="I3" s="1569" t="s">
        <v>477</v>
      </c>
      <c r="J3" s="1570"/>
    </row>
    <row r="4" spans="7:11" ht="26.25" customHeight="1" thickTop="1">
      <c r="G4" s="933">
        <v>3608</v>
      </c>
      <c r="H4" s="934">
        <v>206</v>
      </c>
      <c r="I4" s="2051">
        <f>+G4+H4</f>
        <v>3814</v>
      </c>
      <c r="J4" s="2052"/>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69">
        <v>6380</v>
      </c>
      <c r="D9" s="70">
        <v>6082</v>
      </c>
      <c r="E9" s="70">
        <f>+C9-D9</f>
        <v>298</v>
      </c>
      <c r="F9" s="70">
        <v>189</v>
      </c>
      <c r="G9" s="70">
        <v>5466</v>
      </c>
      <c r="H9" s="70"/>
      <c r="I9" s="2053" t="s">
        <v>219</v>
      </c>
      <c r="J9" s="2054"/>
      <c r="K9" s="29"/>
      <c r="L9" s="27"/>
      <c r="M9" s="27"/>
      <c r="N9" s="27"/>
    </row>
    <row r="10" spans="2:14" ht="21" customHeight="1">
      <c r="B10" s="30" t="s">
        <v>220</v>
      </c>
      <c r="C10" s="69">
        <v>93</v>
      </c>
      <c r="D10" s="70">
        <v>158</v>
      </c>
      <c r="E10" s="70">
        <f>+C10-D10</f>
        <v>-65</v>
      </c>
      <c r="F10" s="70">
        <v>-65</v>
      </c>
      <c r="G10" s="70">
        <v>94</v>
      </c>
      <c r="H10" s="70">
        <v>45</v>
      </c>
      <c r="I10" s="2055" t="s">
        <v>221</v>
      </c>
      <c r="J10" s="2056"/>
      <c r="K10" s="33"/>
      <c r="L10" s="27"/>
      <c r="M10" s="27"/>
      <c r="N10" s="27"/>
    </row>
    <row r="11" spans="2:14" ht="21" customHeight="1">
      <c r="B11" s="935" t="s">
        <v>222</v>
      </c>
      <c r="C11" s="936">
        <v>1</v>
      </c>
      <c r="D11" s="937"/>
      <c r="E11" s="937">
        <f>+C11-D11</f>
        <v>1</v>
      </c>
      <c r="F11" s="937">
        <v>1</v>
      </c>
      <c r="G11" s="938"/>
      <c r="H11" s="70"/>
      <c r="I11" s="2044"/>
      <c r="J11" s="2045"/>
      <c r="K11" s="29"/>
      <c r="L11" s="27"/>
      <c r="M11" s="27"/>
      <c r="N11" s="27"/>
    </row>
    <row r="12" spans="2:14" ht="21" customHeight="1">
      <c r="B12" s="369" t="s">
        <v>223</v>
      </c>
      <c r="C12" s="939">
        <v>1</v>
      </c>
      <c r="D12" s="940">
        <v>0</v>
      </c>
      <c r="E12" s="941">
        <f>+C12-D12</f>
        <v>1</v>
      </c>
      <c r="F12" s="940">
        <v>1</v>
      </c>
      <c r="G12" s="76"/>
      <c r="H12" s="70"/>
      <c r="I12" s="2044"/>
      <c r="J12" s="2045"/>
      <c r="K12" s="29"/>
      <c r="L12" s="27"/>
      <c r="M12" s="27"/>
      <c r="N12" s="27"/>
    </row>
    <row r="13" spans="2:14" ht="21" customHeight="1" thickBot="1">
      <c r="B13" s="942" t="s">
        <v>224</v>
      </c>
      <c r="C13" s="943">
        <v>7</v>
      </c>
      <c r="D13" s="944">
        <v>0</v>
      </c>
      <c r="E13" s="944">
        <f>+C13-D13</f>
        <v>7</v>
      </c>
      <c r="F13" s="945">
        <v>7</v>
      </c>
      <c r="G13" s="72"/>
      <c r="H13" s="72"/>
      <c r="I13" s="2046"/>
      <c r="J13" s="2047"/>
      <c r="K13" s="29"/>
      <c r="L13" s="27"/>
      <c r="M13" s="27"/>
      <c r="N13" s="27"/>
    </row>
    <row r="14" spans="2:14" ht="21" customHeight="1" thickTop="1">
      <c r="B14" s="35" t="s">
        <v>487</v>
      </c>
      <c r="C14" s="95">
        <v>6349</v>
      </c>
      <c r="D14" s="96">
        <v>6115</v>
      </c>
      <c r="E14" s="96">
        <f>+E9+E10+E11</f>
        <v>234</v>
      </c>
      <c r="F14" s="96">
        <v>125</v>
      </c>
      <c r="G14" s="96">
        <f>+G9+G10+G11</f>
        <v>5560</v>
      </c>
      <c r="H14" s="96"/>
      <c r="I14" s="1660"/>
      <c r="J14" s="1661"/>
      <c r="K14" s="29"/>
      <c r="L14" s="27"/>
      <c r="M14" s="27"/>
      <c r="N14" s="27"/>
    </row>
    <row r="15" spans="4:14" ht="37.5" customHeight="1">
      <c r="D15" s="946"/>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113" t="s">
        <v>225</v>
      </c>
      <c r="C19" s="69">
        <v>263</v>
      </c>
      <c r="D19" s="70">
        <v>177</v>
      </c>
      <c r="E19" s="70" t="s">
        <v>573</v>
      </c>
      <c r="F19" s="76">
        <v>86</v>
      </c>
      <c r="G19" s="76">
        <v>720</v>
      </c>
      <c r="H19" s="76"/>
      <c r="I19" s="2041">
        <v>149</v>
      </c>
      <c r="J19" s="2041"/>
      <c r="K19" s="77"/>
      <c r="L19" s="77"/>
      <c r="M19" s="947" t="s">
        <v>492</v>
      </c>
      <c r="N19" s="27"/>
    </row>
    <row r="20" spans="2:14" ht="21" customHeight="1">
      <c r="B20" s="113" t="s">
        <v>671</v>
      </c>
      <c r="C20" s="494">
        <v>1951</v>
      </c>
      <c r="D20" s="93">
        <v>1921</v>
      </c>
      <c r="E20" s="93">
        <f>+C20-D20</f>
        <v>30</v>
      </c>
      <c r="F20" s="98">
        <v>30</v>
      </c>
      <c r="G20" s="948"/>
      <c r="H20" s="93">
        <v>113</v>
      </c>
      <c r="I20" s="2042"/>
      <c r="J20" s="2042"/>
      <c r="K20" s="949"/>
      <c r="L20" s="94"/>
      <c r="M20" s="950" t="s">
        <v>221</v>
      </c>
      <c r="N20" s="27"/>
    </row>
    <row r="21" spans="2:14" ht="21" customHeight="1">
      <c r="B21" s="951" t="s">
        <v>672</v>
      </c>
      <c r="C21" s="952">
        <v>2299</v>
      </c>
      <c r="D21" s="953">
        <v>2403</v>
      </c>
      <c r="E21" s="954">
        <f>+C21-D21</f>
        <v>-104</v>
      </c>
      <c r="F21" s="955">
        <v>-104</v>
      </c>
      <c r="G21" s="938"/>
      <c r="H21" s="938">
        <v>185</v>
      </c>
      <c r="I21" s="2057"/>
      <c r="J21" s="2058"/>
      <c r="K21" s="956"/>
      <c r="L21" s="957"/>
      <c r="M21" s="958" t="s">
        <v>221</v>
      </c>
      <c r="N21" s="27"/>
    </row>
    <row r="22" spans="2:14" ht="21" customHeight="1">
      <c r="B22" s="356" t="s">
        <v>673</v>
      </c>
      <c r="C22" s="516">
        <v>1444</v>
      </c>
      <c r="D22" s="517">
        <v>1442</v>
      </c>
      <c r="E22" s="954">
        <f>+C22-D22</f>
        <v>2</v>
      </c>
      <c r="F22" s="502">
        <v>2</v>
      </c>
      <c r="G22" s="481">
        <v>14</v>
      </c>
      <c r="H22" s="76">
        <v>233</v>
      </c>
      <c r="I22" s="2043"/>
      <c r="J22" s="2043"/>
      <c r="K22" s="77"/>
      <c r="L22" s="77"/>
      <c r="M22" s="959" t="s">
        <v>221</v>
      </c>
      <c r="N22" s="27"/>
    </row>
    <row r="23" spans="2:14" ht="21" customHeight="1">
      <c r="B23" s="960" t="s">
        <v>618</v>
      </c>
      <c r="C23" s="961">
        <v>273</v>
      </c>
      <c r="D23" s="962">
        <v>273</v>
      </c>
      <c r="E23" s="93">
        <f>+C23-D23</f>
        <v>0</v>
      </c>
      <c r="F23" s="962">
        <v>0</v>
      </c>
      <c r="G23" s="938">
        <v>4222</v>
      </c>
      <c r="H23" s="70">
        <v>232</v>
      </c>
      <c r="I23" s="1651"/>
      <c r="J23" s="2059"/>
      <c r="K23" s="963"/>
      <c r="L23" s="963"/>
      <c r="M23" s="964" t="s">
        <v>226</v>
      </c>
      <c r="N23" s="27"/>
    </row>
    <row r="24" spans="2:14" ht="21" customHeight="1">
      <c r="B24" s="555"/>
      <c r="C24" s="965"/>
      <c r="D24" s="966"/>
      <c r="E24" s="966"/>
      <c r="F24" s="966"/>
      <c r="G24" s="966"/>
      <c r="H24" s="966"/>
      <c r="I24" s="2040"/>
      <c r="J24" s="2040"/>
      <c r="K24" s="967"/>
      <c r="L24" s="967"/>
      <c r="M24" s="968"/>
      <c r="N24" s="27"/>
    </row>
    <row r="25" spans="2:14" ht="13.5" customHeight="1">
      <c r="B25" s="47" t="s">
        <v>496</v>
      </c>
      <c r="C25" s="46"/>
      <c r="D25" s="46"/>
      <c r="E25" s="46"/>
      <c r="F25" s="46"/>
      <c r="G25" s="46"/>
      <c r="H25" s="46"/>
      <c r="I25" s="45"/>
      <c r="J25" s="45"/>
      <c r="K25" s="48"/>
      <c r="L25" s="27"/>
      <c r="M25" s="27"/>
      <c r="N25" s="27"/>
    </row>
    <row r="26" spans="2:14" ht="13.5" customHeight="1">
      <c r="B26" s="47" t="s">
        <v>497</v>
      </c>
      <c r="C26" s="46"/>
      <c r="D26" s="46"/>
      <c r="E26" s="46"/>
      <c r="F26" s="46"/>
      <c r="G26" s="46"/>
      <c r="H26" s="46"/>
      <c r="I26" s="45"/>
      <c r="J26" s="45"/>
      <c r="K26" s="48"/>
      <c r="L26" s="27"/>
      <c r="M26" s="27"/>
      <c r="N26" s="27"/>
    </row>
    <row r="27" spans="2:14" ht="13.5" customHeight="1">
      <c r="B27" s="47" t="s">
        <v>498</v>
      </c>
      <c r="C27" s="46"/>
      <c r="D27" s="46"/>
      <c r="E27" s="46"/>
      <c r="F27" s="46"/>
      <c r="G27" s="46"/>
      <c r="H27" s="46"/>
      <c r="I27" s="45"/>
      <c r="J27" s="45"/>
      <c r="K27" s="48"/>
      <c r="L27" s="27"/>
      <c r="M27" s="27"/>
      <c r="N27" s="27"/>
    </row>
    <row r="28" spans="2:14" ht="22.5" customHeight="1">
      <c r="B28" s="6"/>
      <c r="C28" s="6"/>
      <c r="D28" s="6"/>
      <c r="E28" s="6"/>
      <c r="F28" s="6"/>
      <c r="G28" s="6"/>
      <c r="H28" s="6"/>
      <c r="I28" s="27"/>
      <c r="J28" s="27"/>
      <c r="K28" s="27"/>
      <c r="L28" s="27"/>
      <c r="M28" s="27"/>
      <c r="N28" s="27"/>
    </row>
    <row r="29" spans="2:14" ht="18.75">
      <c r="B29" s="7" t="s">
        <v>499</v>
      </c>
      <c r="J29" s="27"/>
      <c r="K29" s="27"/>
      <c r="L29" s="27"/>
      <c r="M29" s="36" t="s">
        <v>521</v>
      </c>
      <c r="N29" s="27"/>
    </row>
    <row r="30" spans="2:14" ht="7.5" customHeight="1">
      <c r="B30" s="8"/>
      <c r="I30" s="27"/>
      <c r="J30" s="27"/>
      <c r="K30" s="27"/>
      <c r="L30" s="27"/>
      <c r="M30" s="27"/>
      <c r="N30" s="27"/>
    </row>
    <row r="31" spans="2:14" s="10" customFormat="1" ht="29.25" customHeight="1" thickBot="1">
      <c r="B31" s="9"/>
      <c r="C31" s="28" t="s">
        <v>500</v>
      </c>
      <c r="D31" s="25" t="s">
        <v>501</v>
      </c>
      <c r="E31" s="20" t="s">
        <v>522</v>
      </c>
      <c r="F31" s="969" t="s">
        <v>517</v>
      </c>
      <c r="G31" s="969" t="s">
        <v>518</v>
      </c>
      <c r="H31" s="969" t="s">
        <v>526</v>
      </c>
      <c r="I31" s="1731" t="s">
        <v>523</v>
      </c>
      <c r="J31" s="1732"/>
      <c r="K31" s="970" t="s">
        <v>524</v>
      </c>
      <c r="L31" s="970" t="s">
        <v>525</v>
      </c>
      <c r="M31" s="971" t="s">
        <v>485</v>
      </c>
      <c r="N31" s="27"/>
    </row>
    <row r="32" spans="2:14" ht="21" customHeight="1" thickTop="1">
      <c r="B32" s="56" t="s">
        <v>623</v>
      </c>
      <c r="C32" s="31">
        <v>503</v>
      </c>
      <c r="D32" s="32">
        <v>499</v>
      </c>
      <c r="E32" s="32">
        <f aca="true" t="shared" si="0" ref="E32:E39">+C32-D32</f>
        <v>4</v>
      </c>
      <c r="F32" s="147">
        <v>4</v>
      </c>
      <c r="G32" s="173">
        <v>1386</v>
      </c>
      <c r="H32" s="558">
        <v>8.7</v>
      </c>
      <c r="I32" s="1681"/>
      <c r="J32" s="1681"/>
      <c r="K32" s="972"/>
      <c r="L32" s="147"/>
      <c r="M32" s="973"/>
      <c r="N32" s="27"/>
    </row>
    <row r="33" spans="2:14" ht="21" customHeight="1">
      <c r="B33" s="56" t="s">
        <v>227</v>
      </c>
      <c r="C33" s="31">
        <v>646</v>
      </c>
      <c r="D33" s="32">
        <v>638</v>
      </c>
      <c r="E33" s="974">
        <f t="shared" si="0"/>
        <v>8</v>
      </c>
      <c r="F33" s="151">
        <v>8</v>
      </c>
      <c r="G33" s="834">
        <v>130</v>
      </c>
      <c r="H33" s="975">
        <v>27.2</v>
      </c>
      <c r="I33" s="1576"/>
      <c r="J33" s="1540"/>
      <c r="K33" s="976"/>
      <c r="L33" s="151"/>
      <c r="M33" s="977"/>
      <c r="N33" s="27"/>
    </row>
    <row r="34" spans="2:14" ht="21" customHeight="1">
      <c r="B34" s="56" t="s">
        <v>228</v>
      </c>
      <c r="C34" s="31">
        <v>73</v>
      </c>
      <c r="D34" s="32">
        <v>71</v>
      </c>
      <c r="E34" s="974">
        <f t="shared" si="0"/>
        <v>2</v>
      </c>
      <c r="F34" s="147">
        <v>2</v>
      </c>
      <c r="G34" s="173" t="s">
        <v>573</v>
      </c>
      <c r="H34" s="558">
        <v>1.3</v>
      </c>
      <c r="I34" s="1936"/>
      <c r="J34" s="1937"/>
      <c r="K34" s="976"/>
      <c r="L34" s="151"/>
      <c r="M34" s="977"/>
      <c r="N34" s="27"/>
    </row>
    <row r="35" spans="2:14" ht="21" customHeight="1">
      <c r="B35" s="56" t="s">
        <v>229</v>
      </c>
      <c r="C35" s="31">
        <v>18</v>
      </c>
      <c r="D35" s="32">
        <v>12</v>
      </c>
      <c r="E35" s="978">
        <f t="shared" si="0"/>
        <v>6</v>
      </c>
      <c r="F35" s="151">
        <v>6</v>
      </c>
      <c r="G35" s="834" t="s">
        <v>573</v>
      </c>
      <c r="H35" s="975">
        <v>1.9</v>
      </c>
      <c r="I35" s="1576"/>
      <c r="J35" s="1540"/>
      <c r="K35" s="976"/>
      <c r="L35" s="151"/>
      <c r="M35" s="977"/>
      <c r="N35" s="27"/>
    </row>
    <row r="36" spans="2:14" ht="21" customHeight="1">
      <c r="B36" s="56" t="s">
        <v>625</v>
      </c>
      <c r="C36" s="31">
        <v>817</v>
      </c>
      <c r="D36" s="32">
        <v>748</v>
      </c>
      <c r="E36" s="32">
        <f t="shared" si="0"/>
        <v>69</v>
      </c>
      <c r="F36" s="832">
        <v>39</v>
      </c>
      <c r="G36" s="831">
        <v>994</v>
      </c>
      <c r="H36" s="831">
        <v>11.6</v>
      </c>
      <c r="I36" s="1689"/>
      <c r="J36" s="1690"/>
      <c r="K36" s="979"/>
      <c r="L36" s="147"/>
      <c r="M36" s="973"/>
      <c r="N36" s="27"/>
    </row>
    <row r="37" spans="2:14" ht="21" customHeight="1">
      <c r="B37" s="56" t="s">
        <v>538</v>
      </c>
      <c r="C37" s="31">
        <v>182</v>
      </c>
      <c r="D37" s="32">
        <v>161</v>
      </c>
      <c r="E37" s="32">
        <f t="shared" si="0"/>
        <v>21</v>
      </c>
      <c r="F37" s="173">
        <v>21</v>
      </c>
      <c r="G37" s="173" t="s">
        <v>544</v>
      </c>
      <c r="H37" s="173" t="s">
        <v>544</v>
      </c>
      <c r="I37" s="1936"/>
      <c r="J37" s="1937"/>
      <c r="K37" s="147"/>
      <c r="L37" s="151"/>
      <c r="M37" s="977"/>
      <c r="N37" s="27"/>
    </row>
    <row r="38" spans="2:14" ht="21" customHeight="1">
      <c r="B38" s="56" t="s">
        <v>593</v>
      </c>
      <c r="C38" s="31">
        <v>12</v>
      </c>
      <c r="D38" s="32">
        <v>10</v>
      </c>
      <c r="E38" s="32">
        <f t="shared" si="0"/>
        <v>2</v>
      </c>
      <c r="F38" s="151">
        <v>2</v>
      </c>
      <c r="G38" s="834" t="s">
        <v>573</v>
      </c>
      <c r="H38" s="980">
        <v>2</v>
      </c>
      <c r="I38" s="1576"/>
      <c r="J38" s="1540"/>
      <c r="K38" s="976"/>
      <c r="L38" s="151"/>
      <c r="M38" s="977"/>
      <c r="N38" s="27"/>
    </row>
    <row r="39" spans="2:14" ht="21" customHeight="1">
      <c r="B39" s="56" t="s">
        <v>592</v>
      </c>
      <c r="C39" s="31">
        <v>4539</v>
      </c>
      <c r="D39" s="32">
        <v>3242</v>
      </c>
      <c r="E39" s="32">
        <f t="shared" si="0"/>
        <v>1297</v>
      </c>
      <c r="F39" s="173">
        <v>1297</v>
      </c>
      <c r="G39" s="834" t="s">
        <v>610</v>
      </c>
      <c r="H39" s="558">
        <v>4.6</v>
      </c>
      <c r="I39" s="1689"/>
      <c r="J39" s="1690"/>
      <c r="K39" s="147"/>
      <c r="L39" s="147"/>
      <c r="M39" s="973"/>
      <c r="N39" s="27"/>
    </row>
    <row r="40" spans="2:14" ht="21" customHeight="1">
      <c r="B40" s="829" t="s">
        <v>231</v>
      </c>
      <c r="C40" s="269"/>
      <c r="D40" s="212"/>
      <c r="E40" s="212"/>
      <c r="F40" s="270"/>
      <c r="G40" s="212"/>
      <c r="H40" s="212"/>
      <c r="I40" s="1950"/>
      <c r="J40" s="1950"/>
      <c r="K40" s="160"/>
      <c r="L40" s="160"/>
      <c r="M40" s="981"/>
      <c r="N40" s="27"/>
    </row>
    <row r="41" spans="2:14" ht="37.5" customHeight="1">
      <c r="B41" s="6"/>
      <c r="C41" s="6"/>
      <c r="D41" s="6"/>
      <c r="E41" s="6"/>
      <c r="F41" s="6"/>
      <c r="G41" s="6"/>
      <c r="H41" s="6"/>
      <c r="I41" s="27"/>
      <c r="J41" s="27"/>
      <c r="K41" s="27"/>
      <c r="L41" s="27"/>
      <c r="M41" s="27"/>
      <c r="N41" s="27"/>
    </row>
    <row r="42" spans="2:14" ht="18.75">
      <c r="B42" s="7" t="s">
        <v>502</v>
      </c>
      <c r="J42" s="27"/>
      <c r="K42" s="36" t="s">
        <v>519</v>
      </c>
      <c r="L42" s="27"/>
      <c r="M42" s="27"/>
      <c r="N42" s="27"/>
    </row>
    <row r="43" spans="2:14" ht="7.5" customHeight="1">
      <c r="B43" s="8"/>
      <c r="J43" s="27"/>
      <c r="K43" s="27"/>
      <c r="L43" s="27"/>
      <c r="M43" s="27"/>
      <c r="N43" s="27"/>
    </row>
    <row r="44" spans="2:14" s="10" customFormat="1" ht="48.75" customHeight="1" thickBot="1">
      <c r="B44" s="9"/>
      <c r="C44" s="28" t="s">
        <v>503</v>
      </c>
      <c r="D44" s="25" t="s">
        <v>504</v>
      </c>
      <c r="E44" s="25" t="s">
        <v>505</v>
      </c>
      <c r="F44" s="25" t="s">
        <v>506</v>
      </c>
      <c r="G44" s="25" t="s">
        <v>507</v>
      </c>
      <c r="H44" s="24" t="s">
        <v>508</v>
      </c>
      <c r="I44" s="1569" t="s">
        <v>509</v>
      </c>
      <c r="J44" s="1573"/>
      <c r="K44" s="49" t="s">
        <v>485</v>
      </c>
      <c r="L44" s="29"/>
      <c r="M44" s="27"/>
      <c r="N44" s="27"/>
    </row>
    <row r="45" spans="2:14" ht="21" customHeight="1" thickTop="1">
      <c r="B45" s="113" t="s">
        <v>230</v>
      </c>
      <c r="C45" s="69">
        <v>-32</v>
      </c>
      <c r="D45" s="70">
        <v>1</v>
      </c>
      <c r="E45" s="70">
        <v>3</v>
      </c>
      <c r="F45" s="70">
        <v>5</v>
      </c>
      <c r="G45" s="70"/>
      <c r="H45" s="70">
        <v>814</v>
      </c>
      <c r="I45" s="2048"/>
      <c r="J45" s="2049"/>
      <c r="K45" s="982"/>
      <c r="L45" s="29"/>
      <c r="M45" s="27"/>
      <c r="N45" s="27"/>
    </row>
    <row r="46" spans="2:14" ht="21" customHeight="1">
      <c r="B46" s="53"/>
      <c r="C46" s="983"/>
      <c r="D46" s="984"/>
      <c r="E46" s="984"/>
      <c r="F46" s="984"/>
      <c r="G46" s="984"/>
      <c r="H46" s="984"/>
      <c r="I46" s="2050"/>
      <c r="J46" s="1845"/>
      <c r="K46" s="985"/>
      <c r="L46" s="29"/>
      <c r="M46" s="27"/>
      <c r="N46" s="27"/>
    </row>
    <row r="47" spans="2:14" ht="21" customHeight="1">
      <c r="B47" s="55" t="s">
        <v>510</v>
      </c>
      <c r="J47" s="27"/>
      <c r="K47" s="27"/>
      <c r="L47" s="27"/>
      <c r="M47" s="27"/>
      <c r="N47" s="27"/>
    </row>
    <row r="48" ht="26.25" customHeight="1"/>
    <row r="49" spans="2:14" ht="18.75">
      <c r="B49" s="17" t="s">
        <v>511</v>
      </c>
      <c r="J49" s="27"/>
      <c r="K49" s="27"/>
      <c r="L49" s="27"/>
      <c r="M49" s="27"/>
      <c r="N49" s="27"/>
    </row>
    <row r="50" ht="7.5" customHeight="1"/>
    <row r="51" spans="2:9" ht="37.5" customHeight="1">
      <c r="B51" s="1571" t="s">
        <v>512</v>
      </c>
      <c r="C51" s="1571"/>
      <c r="D51" s="1572">
        <v>0.422</v>
      </c>
      <c r="E51" s="1572"/>
      <c r="F51" s="1571" t="s">
        <v>513</v>
      </c>
      <c r="G51" s="1571"/>
      <c r="H51" s="1572">
        <v>3.5</v>
      </c>
      <c r="I51" s="1572"/>
    </row>
    <row r="52" spans="2:9" ht="37.5" customHeight="1">
      <c r="B52" s="1571" t="s">
        <v>514</v>
      </c>
      <c r="C52" s="1571"/>
      <c r="D52" s="1572">
        <v>16.1</v>
      </c>
      <c r="E52" s="1572"/>
      <c r="F52" s="1571" t="s">
        <v>515</v>
      </c>
      <c r="G52" s="1571"/>
      <c r="H52" s="1572">
        <v>94.7</v>
      </c>
      <c r="I52" s="1572"/>
    </row>
    <row r="53" spans="2:14" ht="21" customHeight="1">
      <c r="B53" s="55" t="s">
        <v>516</v>
      </c>
      <c r="J53" s="27"/>
      <c r="K53" s="27"/>
      <c r="L53" s="27"/>
      <c r="M53" s="27"/>
      <c r="N53" s="27"/>
    </row>
  </sheetData>
  <mergeCells count="38">
    <mergeCell ref="I34:J34"/>
    <mergeCell ref="I35:J35"/>
    <mergeCell ref="I36:J36"/>
    <mergeCell ref="I8:J8"/>
    <mergeCell ref="I9:J9"/>
    <mergeCell ref="I10:J10"/>
    <mergeCell ref="I11:J11"/>
    <mergeCell ref="I40:J40"/>
    <mergeCell ref="I31:J31"/>
    <mergeCell ref="I32:J32"/>
    <mergeCell ref="I14:J14"/>
    <mergeCell ref="I37:J37"/>
    <mergeCell ref="I38:J38"/>
    <mergeCell ref="I39:J39"/>
    <mergeCell ref="I21:J21"/>
    <mergeCell ref="I23:J23"/>
    <mergeCell ref="I33:J33"/>
    <mergeCell ref="H51:I51"/>
    <mergeCell ref="H52:I52"/>
    <mergeCell ref="I44:J44"/>
    <mergeCell ref="I45:J45"/>
    <mergeCell ref="I46:J46"/>
    <mergeCell ref="B51:C51"/>
    <mergeCell ref="B52:C52"/>
    <mergeCell ref="F51:G51"/>
    <mergeCell ref="F52:G52"/>
    <mergeCell ref="D51:E51"/>
    <mergeCell ref="D52:E52"/>
    <mergeCell ref="C1:J1"/>
    <mergeCell ref="I24:J24"/>
    <mergeCell ref="I18:J18"/>
    <mergeCell ref="I19:J19"/>
    <mergeCell ref="I20:J20"/>
    <mergeCell ref="I22:J22"/>
    <mergeCell ref="I12:J12"/>
    <mergeCell ref="I13:J13"/>
    <mergeCell ref="I3:J3"/>
    <mergeCell ref="I4:J4"/>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24.xml><?xml version="1.0" encoding="utf-8"?>
<worksheet xmlns="http://schemas.openxmlformats.org/spreadsheetml/2006/main" xmlns:r="http://schemas.openxmlformats.org/officeDocument/2006/relationships">
  <dimension ref="A1:N63"/>
  <sheetViews>
    <sheetView view="pageBreakPreview" zoomScaleNormal="70" zoomScaleSheetLayoutView="100" workbookViewId="0" topLeftCell="A1">
      <selection activeCell="F4" sqref="F4"/>
    </sheetView>
  </sheetViews>
  <sheetFormatPr defaultColWidth="9.00390625" defaultRowHeight="13.5"/>
  <cols>
    <col min="1" max="1" width="24.625" style="986" customWidth="1"/>
    <col min="2" max="3" width="11.25390625" style="986" customWidth="1"/>
    <col min="4" max="5" width="11.875" style="986" customWidth="1"/>
    <col min="6" max="6" width="12.75390625" style="986" customWidth="1"/>
    <col min="7" max="7" width="13.75390625" style="986" customWidth="1"/>
    <col min="8" max="8" width="8.125" style="986" customWidth="1"/>
    <col min="9" max="9" width="5.00390625" style="986" customWidth="1"/>
    <col min="10" max="10" width="13.125" style="986" customWidth="1"/>
    <col min="11" max="11" width="13.00390625" style="986" customWidth="1"/>
    <col min="12" max="16384" width="9.00390625" style="986" customWidth="1"/>
  </cols>
  <sheetData>
    <row r="1" spans="2:9" ht="24">
      <c r="B1" s="2078" t="s">
        <v>472</v>
      </c>
      <c r="C1" s="2078"/>
      <c r="D1" s="2078"/>
      <c r="E1" s="2078"/>
      <c r="F1" s="2078"/>
      <c r="G1" s="2078"/>
      <c r="H1" s="2078"/>
      <c r="I1" s="2078"/>
    </row>
    <row r="2" spans="8:9" ht="15.75" customHeight="1">
      <c r="H2" s="987"/>
      <c r="I2" s="988" t="s">
        <v>232</v>
      </c>
    </row>
    <row r="3" spans="1:9" ht="45" customHeight="1" thickBot="1">
      <c r="A3" s="989" t="s">
        <v>233</v>
      </c>
      <c r="B3" s="989" t="s">
        <v>135</v>
      </c>
      <c r="C3" s="989"/>
      <c r="D3" s="989"/>
      <c r="F3" s="990" t="s">
        <v>475</v>
      </c>
      <c r="G3" s="991" t="s">
        <v>476</v>
      </c>
      <c r="H3" s="2094" t="s">
        <v>477</v>
      </c>
      <c r="I3" s="2095"/>
    </row>
    <row r="4" spans="6:10" ht="26.25" customHeight="1" thickTop="1">
      <c r="F4" s="993">
        <v>7489</v>
      </c>
      <c r="G4" s="994">
        <v>435</v>
      </c>
      <c r="H4" s="2096">
        <v>7924</v>
      </c>
      <c r="I4" s="2097"/>
      <c r="J4" s="995"/>
    </row>
    <row r="5" spans="7:8" ht="6" customHeight="1">
      <c r="G5" s="996"/>
      <c r="H5" s="996"/>
    </row>
    <row r="6" spans="1:11" ht="18.75">
      <c r="A6" s="997" t="s">
        <v>478</v>
      </c>
      <c r="I6" s="998"/>
      <c r="J6" s="998" t="s">
        <v>234</v>
      </c>
      <c r="K6" s="998"/>
    </row>
    <row r="7" spans="1:11" ht="7.5" customHeight="1">
      <c r="A7" s="999"/>
      <c r="H7" s="998"/>
      <c r="I7" s="998"/>
      <c r="J7" s="998"/>
      <c r="K7" s="998"/>
    </row>
    <row r="8" spans="1:11" s="1002" customFormat="1" ht="29.25" customHeight="1" thickBot="1">
      <c r="A8" s="1000"/>
      <c r="B8" s="1001" t="s">
        <v>479</v>
      </c>
      <c r="C8" s="992" t="s">
        <v>480</v>
      </c>
      <c r="D8" s="992" t="s">
        <v>481</v>
      </c>
      <c r="E8" s="992" t="s">
        <v>482</v>
      </c>
      <c r="F8" s="992" t="s">
        <v>483</v>
      </c>
      <c r="G8" s="992" t="s">
        <v>654</v>
      </c>
      <c r="H8" s="1558" t="s">
        <v>485</v>
      </c>
      <c r="I8" s="1545"/>
      <c r="J8" s="2085"/>
      <c r="K8" s="998"/>
    </row>
    <row r="9" spans="1:11" ht="21" customHeight="1" thickTop="1">
      <c r="A9" s="1003" t="s">
        <v>486</v>
      </c>
      <c r="B9" s="1004">
        <v>14302</v>
      </c>
      <c r="C9" s="1005">
        <v>14065</v>
      </c>
      <c r="D9" s="1005">
        <v>237</v>
      </c>
      <c r="E9" s="1005">
        <v>156</v>
      </c>
      <c r="F9" s="1005">
        <v>14940</v>
      </c>
      <c r="G9" s="1005">
        <v>62</v>
      </c>
      <c r="H9" s="2099" t="s">
        <v>235</v>
      </c>
      <c r="I9" s="2099"/>
      <c r="J9" s="2100"/>
      <c r="K9" s="998"/>
    </row>
    <row r="10" spans="1:11" ht="21" customHeight="1">
      <c r="A10" s="1006" t="s">
        <v>236</v>
      </c>
      <c r="B10" s="1004">
        <v>1</v>
      </c>
      <c r="C10" s="1007">
        <v>1</v>
      </c>
      <c r="D10" s="1007">
        <v>0</v>
      </c>
      <c r="E10" s="1007">
        <v>0</v>
      </c>
      <c r="F10" s="1007">
        <v>2</v>
      </c>
      <c r="G10" s="1007">
        <v>0</v>
      </c>
      <c r="H10" s="2101" t="s">
        <v>237</v>
      </c>
      <c r="I10" s="2101"/>
      <c r="J10" s="2091"/>
      <c r="K10" s="998"/>
    </row>
    <row r="11" spans="1:11" ht="21" customHeight="1">
      <c r="A11" s="1006" t="s">
        <v>238</v>
      </c>
      <c r="B11" s="1004">
        <v>141</v>
      </c>
      <c r="C11" s="1007">
        <v>140</v>
      </c>
      <c r="D11" s="1007">
        <v>1</v>
      </c>
      <c r="E11" s="1007">
        <v>1</v>
      </c>
      <c r="F11" s="1007">
        <v>0</v>
      </c>
      <c r="G11" s="1007">
        <v>0</v>
      </c>
      <c r="H11" s="2101" t="s">
        <v>239</v>
      </c>
      <c r="I11" s="2101"/>
      <c r="J11" s="2091"/>
      <c r="K11" s="998"/>
    </row>
    <row r="12" spans="1:11" ht="21" customHeight="1" thickBot="1">
      <c r="A12" s="1006" t="s">
        <v>240</v>
      </c>
      <c r="B12" s="1004">
        <v>257</v>
      </c>
      <c r="C12" s="1007">
        <v>254</v>
      </c>
      <c r="D12" s="1007">
        <v>3</v>
      </c>
      <c r="E12" s="1007">
        <v>3</v>
      </c>
      <c r="F12" s="1007">
        <v>231</v>
      </c>
      <c r="G12" s="1007">
        <v>0</v>
      </c>
      <c r="H12" s="2115"/>
      <c r="I12" s="2115"/>
      <c r="J12" s="2116"/>
      <c r="K12" s="998"/>
    </row>
    <row r="13" spans="1:11" ht="21" customHeight="1" thickTop="1">
      <c r="A13" s="1008" t="s">
        <v>487</v>
      </c>
      <c r="B13" s="1009">
        <v>14617</v>
      </c>
      <c r="C13" s="994">
        <v>14377</v>
      </c>
      <c r="D13" s="994">
        <v>240</v>
      </c>
      <c r="E13" s="994">
        <v>160</v>
      </c>
      <c r="F13" s="994">
        <v>15173</v>
      </c>
      <c r="G13" s="994">
        <v>0</v>
      </c>
      <c r="H13" s="2117" t="s">
        <v>284</v>
      </c>
      <c r="I13" s="2117"/>
      <c r="J13" s="2118"/>
      <c r="K13" s="998"/>
    </row>
    <row r="14" spans="6:11" ht="19.5" customHeight="1">
      <c r="F14" s="1010"/>
      <c r="H14" s="998"/>
      <c r="I14" s="998"/>
      <c r="J14" s="998"/>
      <c r="K14" s="998"/>
    </row>
    <row r="15" spans="1:11" ht="18.75">
      <c r="A15" s="997" t="s">
        <v>520</v>
      </c>
      <c r="I15" s="998"/>
      <c r="J15" s="998"/>
      <c r="K15" s="1011" t="s">
        <v>241</v>
      </c>
    </row>
    <row r="16" spans="1:11" ht="7.5" customHeight="1">
      <c r="A16" s="999"/>
      <c r="H16" s="998"/>
      <c r="I16" s="998"/>
      <c r="J16" s="998"/>
      <c r="K16" s="998"/>
    </row>
    <row r="17" spans="1:14" s="1016" customFormat="1" ht="30" customHeight="1" thickBot="1">
      <c r="A17" s="1012"/>
      <c r="B17" s="107" t="s">
        <v>242</v>
      </c>
      <c r="C17" s="1013" t="s">
        <v>243</v>
      </c>
      <c r="D17" s="1013" t="s">
        <v>244</v>
      </c>
      <c r="E17" s="1013" t="s">
        <v>245</v>
      </c>
      <c r="F17" s="1013" t="s">
        <v>654</v>
      </c>
      <c r="G17" s="1013" t="s">
        <v>515</v>
      </c>
      <c r="H17" s="2068" t="s">
        <v>246</v>
      </c>
      <c r="I17" s="2069"/>
      <c r="J17" s="1013" t="s">
        <v>247</v>
      </c>
      <c r="K17" s="1014" t="s">
        <v>485</v>
      </c>
      <c r="L17" s="1015"/>
      <c r="M17" s="1015"/>
      <c r="N17" s="1015"/>
    </row>
    <row r="18" spans="1:14" ht="24" customHeight="1" thickTop="1">
      <c r="A18" s="1017" t="s">
        <v>555</v>
      </c>
      <c r="B18" s="1018">
        <v>308</v>
      </c>
      <c r="C18" s="1019">
        <v>300</v>
      </c>
      <c r="D18" s="1019">
        <v>8</v>
      </c>
      <c r="E18" s="1019">
        <v>1372</v>
      </c>
      <c r="F18" s="1019">
        <v>21</v>
      </c>
      <c r="G18" s="1020">
        <v>102.7</v>
      </c>
      <c r="H18" s="2081" t="s">
        <v>556</v>
      </c>
      <c r="I18" s="2082"/>
      <c r="J18" s="1019" t="s">
        <v>556</v>
      </c>
      <c r="K18" s="1021" t="s">
        <v>492</v>
      </c>
      <c r="L18" s="1022"/>
      <c r="M18" s="1022"/>
      <c r="N18" s="1022"/>
    </row>
    <row r="19" spans="1:14" ht="24" customHeight="1">
      <c r="A19" s="1023" t="s">
        <v>617</v>
      </c>
      <c r="B19" s="1024">
        <v>1732</v>
      </c>
      <c r="C19" s="1025">
        <v>1802</v>
      </c>
      <c r="D19" s="1025">
        <v>-70</v>
      </c>
      <c r="E19" s="1025">
        <v>604</v>
      </c>
      <c r="F19" s="1025">
        <v>177</v>
      </c>
      <c r="G19" s="1026">
        <v>96.1</v>
      </c>
      <c r="H19" s="2083" t="s">
        <v>556</v>
      </c>
      <c r="I19" s="2084"/>
      <c r="J19" s="1025">
        <v>260</v>
      </c>
      <c r="K19" s="1027" t="s">
        <v>492</v>
      </c>
      <c r="L19" s="1022"/>
      <c r="M19" s="1022"/>
      <c r="N19" s="1022"/>
    </row>
    <row r="20" spans="1:14" ht="18" customHeight="1">
      <c r="A20" s="1028" t="s">
        <v>248</v>
      </c>
      <c r="B20" s="1029"/>
      <c r="C20" s="1029"/>
      <c r="D20" s="1029"/>
      <c r="E20" s="1029"/>
      <c r="F20" s="1029"/>
      <c r="G20" s="1029"/>
      <c r="H20" s="1030"/>
      <c r="I20" s="1030"/>
      <c r="J20" s="1011" t="s">
        <v>241</v>
      </c>
      <c r="K20" s="1031"/>
      <c r="L20" s="1022"/>
      <c r="M20" s="1022"/>
      <c r="N20" s="1022"/>
    </row>
    <row r="21" spans="1:14" ht="6" customHeight="1">
      <c r="A21" s="1032"/>
      <c r="B21" s="1033"/>
      <c r="C21" s="1033"/>
      <c r="D21" s="1033"/>
      <c r="E21" s="1033"/>
      <c r="F21" s="1033"/>
      <c r="G21" s="1033"/>
      <c r="H21" s="1034"/>
      <c r="I21" s="1034"/>
      <c r="J21" s="1035"/>
      <c r="K21" s="1036"/>
      <c r="L21" s="1022"/>
      <c r="M21" s="1022"/>
      <c r="N21" s="1022"/>
    </row>
    <row r="22" spans="1:11" s="1015" customFormat="1" ht="30" customHeight="1" thickBot="1">
      <c r="A22" s="1012"/>
      <c r="B22" s="1037" t="s">
        <v>479</v>
      </c>
      <c r="C22" s="1038" t="s">
        <v>480</v>
      </c>
      <c r="D22" s="1038" t="s">
        <v>481</v>
      </c>
      <c r="E22" s="1038" t="s">
        <v>482</v>
      </c>
      <c r="F22" s="1038" t="s">
        <v>249</v>
      </c>
      <c r="G22" s="1038" t="s">
        <v>654</v>
      </c>
      <c r="H22" s="1558" t="s">
        <v>485</v>
      </c>
      <c r="I22" s="1545"/>
      <c r="J22" s="2085"/>
      <c r="K22" s="1036"/>
    </row>
    <row r="23" spans="1:14" ht="24" customHeight="1" thickTop="1">
      <c r="A23" s="1039" t="s">
        <v>250</v>
      </c>
      <c r="B23" s="1040">
        <v>3109</v>
      </c>
      <c r="C23" s="1041">
        <v>3025</v>
      </c>
      <c r="D23" s="1041">
        <v>84</v>
      </c>
      <c r="E23" s="1041">
        <v>84</v>
      </c>
      <c r="F23" s="1041">
        <v>0</v>
      </c>
      <c r="G23" s="1042">
        <v>228</v>
      </c>
      <c r="H23" s="2086"/>
      <c r="I23" s="2087"/>
      <c r="J23" s="2088"/>
      <c r="K23" s="1043"/>
      <c r="L23" s="1022"/>
      <c r="M23" s="1022"/>
      <c r="N23" s="1022"/>
    </row>
    <row r="24" spans="1:14" ht="24" customHeight="1">
      <c r="A24" s="1039" t="s">
        <v>251</v>
      </c>
      <c r="B24" s="1044">
        <v>73</v>
      </c>
      <c r="C24" s="1045">
        <v>73</v>
      </c>
      <c r="D24" s="1045">
        <v>0</v>
      </c>
      <c r="E24" s="1045">
        <v>0</v>
      </c>
      <c r="F24" s="1045">
        <v>49</v>
      </c>
      <c r="G24" s="1046">
        <v>21</v>
      </c>
      <c r="H24" s="2089" t="s">
        <v>252</v>
      </c>
      <c r="I24" s="2090"/>
      <c r="J24" s="2091"/>
      <c r="K24" s="1043"/>
      <c r="L24" s="1022"/>
      <c r="M24" s="1022"/>
      <c r="N24" s="1022"/>
    </row>
    <row r="25" spans="1:14" ht="24" customHeight="1">
      <c r="A25" s="1047" t="s">
        <v>672</v>
      </c>
      <c r="B25" s="1044">
        <v>4085</v>
      </c>
      <c r="C25" s="1045">
        <v>4102</v>
      </c>
      <c r="D25" s="1045">
        <v>-17</v>
      </c>
      <c r="E25" s="1045">
        <v>-17</v>
      </c>
      <c r="F25" s="1045">
        <v>0</v>
      </c>
      <c r="G25" s="1046">
        <v>313</v>
      </c>
      <c r="H25" s="2089"/>
      <c r="I25" s="2090"/>
      <c r="J25" s="2091"/>
      <c r="K25" s="1043"/>
      <c r="L25" s="1022"/>
      <c r="M25" s="1022"/>
      <c r="N25" s="1022"/>
    </row>
    <row r="26" spans="1:14" ht="24" customHeight="1">
      <c r="A26" s="1047" t="s">
        <v>285</v>
      </c>
      <c r="B26" s="1044">
        <v>2520</v>
      </c>
      <c r="C26" s="1045">
        <v>2466</v>
      </c>
      <c r="D26" s="1045">
        <v>54</v>
      </c>
      <c r="E26" s="1045">
        <v>49</v>
      </c>
      <c r="F26" s="1045">
        <v>0</v>
      </c>
      <c r="G26" s="1046">
        <v>338</v>
      </c>
      <c r="H26" s="2089"/>
      <c r="I26" s="2090"/>
      <c r="J26" s="2091"/>
      <c r="K26" s="1043"/>
      <c r="L26" s="1022"/>
      <c r="M26" s="1022"/>
      <c r="N26" s="1022"/>
    </row>
    <row r="27" spans="1:14" ht="24" customHeight="1">
      <c r="A27" s="1048" t="s">
        <v>253</v>
      </c>
      <c r="B27" s="1044">
        <v>65</v>
      </c>
      <c r="C27" s="1045">
        <v>40</v>
      </c>
      <c r="D27" s="1045">
        <v>25</v>
      </c>
      <c r="E27" s="1045">
        <v>25</v>
      </c>
      <c r="F27" s="1045">
        <v>0</v>
      </c>
      <c r="G27" s="1046">
        <v>0</v>
      </c>
      <c r="H27" s="2089" t="s">
        <v>286</v>
      </c>
      <c r="I27" s="2090"/>
      <c r="J27" s="2098"/>
      <c r="K27" s="1043"/>
      <c r="L27" s="1022"/>
      <c r="M27" s="1022"/>
      <c r="N27" s="1022"/>
    </row>
    <row r="28" spans="1:14" ht="24" customHeight="1">
      <c r="A28" s="1048" t="s">
        <v>254</v>
      </c>
      <c r="B28" s="1044">
        <v>489</v>
      </c>
      <c r="C28" s="1045">
        <v>513</v>
      </c>
      <c r="D28" s="1045">
        <v>-24</v>
      </c>
      <c r="E28" s="1045">
        <v>-24</v>
      </c>
      <c r="F28" s="1045">
        <v>0</v>
      </c>
      <c r="G28" s="1046">
        <v>0</v>
      </c>
      <c r="H28" s="2089" t="s">
        <v>255</v>
      </c>
      <c r="I28" s="2090"/>
      <c r="J28" s="2091"/>
      <c r="K28" s="1043"/>
      <c r="L28" s="1022"/>
      <c r="M28" s="1022"/>
      <c r="N28" s="1022"/>
    </row>
    <row r="29" spans="1:14" ht="24" customHeight="1">
      <c r="A29" s="1047" t="s">
        <v>287</v>
      </c>
      <c r="B29" s="1044">
        <v>516</v>
      </c>
      <c r="C29" s="1045">
        <v>511</v>
      </c>
      <c r="D29" s="1045">
        <v>5</v>
      </c>
      <c r="E29" s="1045">
        <v>0</v>
      </c>
      <c r="F29" s="1045">
        <v>3196</v>
      </c>
      <c r="G29" s="1046">
        <v>284</v>
      </c>
      <c r="H29" s="2089" t="s">
        <v>256</v>
      </c>
      <c r="I29" s="2090"/>
      <c r="J29" s="2091"/>
      <c r="K29" s="1043"/>
      <c r="L29" s="1022"/>
      <c r="M29" s="1022"/>
      <c r="N29" s="1022"/>
    </row>
    <row r="30" spans="1:14" ht="24" customHeight="1">
      <c r="A30" s="1047" t="s">
        <v>288</v>
      </c>
      <c r="B30" s="1044">
        <v>34</v>
      </c>
      <c r="C30" s="1045">
        <v>34</v>
      </c>
      <c r="D30" s="1045">
        <v>0</v>
      </c>
      <c r="E30" s="1045">
        <v>0</v>
      </c>
      <c r="F30" s="1045">
        <v>514</v>
      </c>
      <c r="G30" s="1046">
        <v>26</v>
      </c>
      <c r="H30" s="2089" t="s">
        <v>257</v>
      </c>
      <c r="I30" s="2090"/>
      <c r="J30" s="2091"/>
      <c r="K30" s="1043"/>
      <c r="L30" s="1022"/>
      <c r="M30" s="1022"/>
      <c r="N30" s="1022"/>
    </row>
    <row r="31" spans="1:14" ht="24" customHeight="1">
      <c r="A31" s="1049" t="s">
        <v>664</v>
      </c>
      <c r="B31" s="1050">
        <v>150</v>
      </c>
      <c r="C31" s="1051">
        <v>150</v>
      </c>
      <c r="D31" s="1051">
        <v>0</v>
      </c>
      <c r="E31" s="1051">
        <v>0</v>
      </c>
      <c r="F31" s="1051">
        <v>1191</v>
      </c>
      <c r="G31" s="1052">
        <v>81</v>
      </c>
      <c r="H31" s="2065" t="s">
        <v>289</v>
      </c>
      <c r="I31" s="2066"/>
      <c r="J31" s="2067"/>
      <c r="K31" s="1043"/>
      <c r="L31" s="1022"/>
      <c r="M31" s="1022"/>
      <c r="N31" s="1022"/>
    </row>
    <row r="32" spans="1:11" ht="19.5" customHeight="1">
      <c r="A32" s="996"/>
      <c r="B32" s="996"/>
      <c r="C32" s="996"/>
      <c r="D32" s="996"/>
      <c r="E32" s="996"/>
      <c r="F32" s="996"/>
      <c r="G32" s="996"/>
      <c r="H32" s="998"/>
      <c r="I32" s="998"/>
      <c r="J32" s="998"/>
      <c r="K32" s="998"/>
    </row>
    <row r="33" spans="1:11" ht="18.75">
      <c r="A33" s="997" t="s">
        <v>499</v>
      </c>
      <c r="I33" s="1011" t="s">
        <v>241</v>
      </c>
      <c r="J33" s="998"/>
      <c r="K33" s="998"/>
    </row>
    <row r="34" spans="1:11" ht="7.5" customHeight="1">
      <c r="A34" s="999"/>
      <c r="H34" s="998"/>
      <c r="I34" s="998"/>
      <c r="J34" s="998"/>
      <c r="K34" s="998"/>
    </row>
    <row r="35" spans="1:11" s="1016" customFormat="1" ht="24" customHeight="1" thickBot="1">
      <c r="A35" s="1053"/>
      <c r="B35" s="1054" t="s">
        <v>479</v>
      </c>
      <c r="C35" s="1055" t="s">
        <v>480</v>
      </c>
      <c r="D35" s="1055" t="s">
        <v>481</v>
      </c>
      <c r="E35" s="1055" t="s">
        <v>482</v>
      </c>
      <c r="F35" s="1055" t="s">
        <v>483</v>
      </c>
      <c r="G35" s="1055" t="s">
        <v>258</v>
      </c>
      <c r="H35" s="2092" t="s">
        <v>485</v>
      </c>
      <c r="I35" s="2093"/>
      <c r="J35" s="1056"/>
      <c r="K35" s="1057"/>
    </row>
    <row r="36" spans="1:11" ht="24" customHeight="1" thickTop="1">
      <c r="A36" s="1058" t="s">
        <v>259</v>
      </c>
      <c r="B36" s="1059">
        <v>503</v>
      </c>
      <c r="C36" s="1060">
        <v>499</v>
      </c>
      <c r="D36" s="1060">
        <v>4</v>
      </c>
      <c r="E36" s="1060">
        <v>4</v>
      </c>
      <c r="F36" s="1060">
        <v>1385</v>
      </c>
      <c r="G36" s="1061">
        <v>27.84</v>
      </c>
      <c r="H36" s="2061"/>
      <c r="I36" s="2062"/>
      <c r="J36" s="1062"/>
      <c r="K36" s="1063"/>
    </row>
    <row r="37" spans="1:11" ht="24" customHeight="1">
      <c r="A37" s="1064" t="s">
        <v>260</v>
      </c>
      <c r="B37" s="1044">
        <v>646</v>
      </c>
      <c r="C37" s="1045">
        <v>638</v>
      </c>
      <c r="D37" s="1045">
        <v>8</v>
      </c>
      <c r="E37" s="1045">
        <v>8</v>
      </c>
      <c r="F37" s="1045">
        <v>130</v>
      </c>
      <c r="G37" s="1065">
        <v>57.09</v>
      </c>
      <c r="H37" s="2079"/>
      <c r="I37" s="2080"/>
      <c r="J37" s="1062"/>
      <c r="K37" s="1063"/>
    </row>
    <row r="38" spans="1:11" ht="24" customHeight="1">
      <c r="A38" s="1066" t="s">
        <v>261</v>
      </c>
      <c r="B38" s="1044">
        <v>70</v>
      </c>
      <c r="C38" s="1045">
        <v>64</v>
      </c>
      <c r="D38" s="1045">
        <v>6</v>
      </c>
      <c r="E38" s="1045">
        <v>6</v>
      </c>
      <c r="F38" s="1045">
        <v>0</v>
      </c>
      <c r="G38" s="1065">
        <v>79.79</v>
      </c>
      <c r="H38" s="2063"/>
      <c r="I38" s="2064"/>
      <c r="J38" s="1062"/>
      <c r="K38" s="1063"/>
    </row>
    <row r="39" spans="1:11" ht="24" customHeight="1">
      <c r="A39" s="1066" t="s">
        <v>262</v>
      </c>
      <c r="B39" s="1044">
        <v>73</v>
      </c>
      <c r="C39" s="1045">
        <v>71</v>
      </c>
      <c r="D39" s="1045">
        <v>2</v>
      </c>
      <c r="E39" s="1045">
        <v>2</v>
      </c>
      <c r="F39" s="1045">
        <v>0</v>
      </c>
      <c r="G39" s="1065">
        <v>3.89</v>
      </c>
      <c r="H39" s="2063"/>
      <c r="I39" s="2064"/>
      <c r="J39" s="1062"/>
      <c r="K39" s="1063"/>
    </row>
    <row r="40" spans="1:11" ht="24" customHeight="1">
      <c r="A40" s="1066" t="s">
        <v>263</v>
      </c>
      <c r="B40" s="1044">
        <v>1366</v>
      </c>
      <c r="C40" s="1045">
        <v>1350</v>
      </c>
      <c r="D40" s="1045">
        <v>16</v>
      </c>
      <c r="E40" s="1045">
        <v>16</v>
      </c>
      <c r="F40" s="1045">
        <v>1926</v>
      </c>
      <c r="G40" s="1065">
        <v>5.56</v>
      </c>
      <c r="H40" s="2063"/>
      <c r="I40" s="2064"/>
      <c r="J40" s="1062"/>
      <c r="K40" s="1063"/>
    </row>
    <row r="41" spans="1:11" ht="24" customHeight="1">
      <c r="A41" s="1066" t="s">
        <v>264</v>
      </c>
      <c r="B41" s="1044">
        <v>18</v>
      </c>
      <c r="C41" s="1045">
        <v>12</v>
      </c>
      <c r="D41" s="1045">
        <v>6</v>
      </c>
      <c r="E41" s="1045">
        <v>6</v>
      </c>
      <c r="F41" s="1045">
        <v>0</v>
      </c>
      <c r="G41" s="1065">
        <v>39.55</v>
      </c>
      <c r="H41" s="2063"/>
      <c r="I41" s="2064"/>
      <c r="J41" s="1062"/>
      <c r="K41" s="1063"/>
    </row>
    <row r="42" spans="1:11" ht="24" customHeight="1">
      <c r="A42" s="1066" t="s">
        <v>265</v>
      </c>
      <c r="B42" s="1044">
        <v>817</v>
      </c>
      <c r="C42" s="1045">
        <v>748</v>
      </c>
      <c r="D42" s="1045">
        <v>69</v>
      </c>
      <c r="E42" s="1045">
        <v>39</v>
      </c>
      <c r="F42" s="1045">
        <v>994</v>
      </c>
      <c r="G42" s="1065">
        <v>34.69</v>
      </c>
      <c r="H42" s="2063"/>
      <c r="I42" s="2064"/>
      <c r="J42" s="1062"/>
      <c r="K42" s="1063"/>
    </row>
    <row r="43" spans="1:11" ht="24" customHeight="1">
      <c r="A43" s="1066" t="s">
        <v>266</v>
      </c>
      <c r="B43" s="1044">
        <v>182</v>
      </c>
      <c r="C43" s="1045">
        <v>161</v>
      </c>
      <c r="D43" s="1045">
        <v>21</v>
      </c>
      <c r="E43" s="1045">
        <v>21</v>
      </c>
      <c r="F43" s="1045">
        <v>0</v>
      </c>
      <c r="G43" s="1065" t="s">
        <v>556</v>
      </c>
      <c r="H43" s="2063"/>
      <c r="I43" s="2064"/>
      <c r="J43" s="1062"/>
      <c r="K43" s="1063"/>
    </row>
    <row r="44" spans="1:11" ht="24" customHeight="1">
      <c r="A44" s="1067" t="s">
        <v>267</v>
      </c>
      <c r="B44" s="1068">
        <v>4539</v>
      </c>
      <c r="C44" s="1007">
        <v>3242</v>
      </c>
      <c r="D44" s="1007">
        <v>1297</v>
      </c>
      <c r="E44" s="1007">
        <v>1297</v>
      </c>
      <c r="F44" s="1007">
        <v>0</v>
      </c>
      <c r="G44" s="1069">
        <v>5.61</v>
      </c>
      <c r="H44" s="2076"/>
      <c r="I44" s="2077"/>
      <c r="J44" s="1062"/>
      <c r="K44" s="1063"/>
    </row>
    <row r="45" spans="1:11" ht="24" customHeight="1">
      <c r="A45" s="1067" t="s">
        <v>268</v>
      </c>
      <c r="B45" s="1068">
        <v>12</v>
      </c>
      <c r="C45" s="1007">
        <v>10</v>
      </c>
      <c r="D45" s="1007">
        <v>2</v>
      </c>
      <c r="E45" s="1007">
        <v>2</v>
      </c>
      <c r="F45" s="1007">
        <v>0</v>
      </c>
      <c r="G45" s="1069">
        <v>3.81</v>
      </c>
      <c r="H45" s="2076"/>
      <c r="I45" s="2077"/>
      <c r="J45" s="1062"/>
      <c r="K45" s="1063"/>
    </row>
    <row r="46" spans="1:11" ht="12" customHeight="1">
      <c r="A46" s="2070" t="s">
        <v>290</v>
      </c>
      <c r="B46" s="1070" t="s">
        <v>61</v>
      </c>
      <c r="C46" s="1071" t="s">
        <v>62</v>
      </c>
      <c r="D46" s="1071" t="s">
        <v>560</v>
      </c>
      <c r="E46" s="1071" t="s">
        <v>291</v>
      </c>
      <c r="F46" s="1072"/>
      <c r="G46" s="1073"/>
      <c r="H46" s="2072" t="s">
        <v>292</v>
      </c>
      <c r="I46" s="2073"/>
      <c r="J46" s="1062"/>
      <c r="K46" s="1074"/>
    </row>
    <row r="47" spans="1:11" ht="12" customHeight="1">
      <c r="A47" s="2071"/>
      <c r="B47" s="1075">
        <v>330</v>
      </c>
      <c r="C47" s="1076">
        <v>322</v>
      </c>
      <c r="D47" s="1076">
        <v>18</v>
      </c>
      <c r="E47" s="1076">
        <v>18</v>
      </c>
      <c r="F47" s="1076">
        <v>19</v>
      </c>
      <c r="G47" s="1077">
        <v>9.05</v>
      </c>
      <c r="H47" s="2074"/>
      <c r="I47" s="2075"/>
      <c r="J47" s="1062"/>
      <c r="K47" s="1074"/>
    </row>
    <row r="48" spans="1:11" ht="30" customHeight="1">
      <c r="A48" s="2060" t="s">
        <v>269</v>
      </c>
      <c r="B48" s="2060"/>
      <c r="C48" s="2060"/>
      <c r="D48" s="2060"/>
      <c r="E48" s="2060"/>
      <c r="F48" s="2060"/>
      <c r="G48" s="2060"/>
      <c r="H48" s="2060"/>
      <c r="I48" s="2060"/>
      <c r="J48" s="2060"/>
      <c r="K48" s="2060"/>
    </row>
    <row r="49" spans="1:11" ht="19.5" customHeight="1">
      <c r="A49" s="996"/>
      <c r="B49" s="996"/>
      <c r="C49" s="996"/>
      <c r="D49" s="996"/>
      <c r="E49" s="996"/>
      <c r="F49" s="996"/>
      <c r="G49" s="996"/>
      <c r="H49" s="998"/>
      <c r="I49" s="998"/>
      <c r="J49" s="998"/>
      <c r="K49" s="998"/>
    </row>
    <row r="50" spans="1:11" ht="18.75">
      <c r="A50" s="997" t="s">
        <v>502</v>
      </c>
      <c r="I50" s="998"/>
      <c r="K50" s="1011" t="s">
        <v>234</v>
      </c>
    </row>
    <row r="51" spans="1:11" ht="7.5" customHeight="1">
      <c r="A51" s="999"/>
      <c r="I51" s="998"/>
      <c r="J51" s="998"/>
      <c r="K51" s="998"/>
    </row>
    <row r="52" spans="1:11" s="1002" customFormat="1" ht="48.75" customHeight="1" thickBot="1">
      <c r="A52" s="1012"/>
      <c r="B52" s="107" t="s">
        <v>503</v>
      </c>
      <c r="C52" s="1013" t="s">
        <v>504</v>
      </c>
      <c r="D52" s="1013" t="s">
        <v>270</v>
      </c>
      <c r="E52" s="1013" t="s">
        <v>271</v>
      </c>
      <c r="F52" s="1013" t="s">
        <v>272</v>
      </c>
      <c r="G52" s="336" t="s">
        <v>273</v>
      </c>
      <c r="H52" s="2068" t="s">
        <v>274</v>
      </c>
      <c r="I52" s="1545"/>
      <c r="J52" s="1558" t="s">
        <v>485</v>
      </c>
      <c r="K52" s="2085"/>
    </row>
    <row r="53" spans="1:11" ht="21" customHeight="1" thickTop="1">
      <c r="A53" s="1078" t="s">
        <v>275</v>
      </c>
      <c r="B53" s="1079">
        <v>40</v>
      </c>
      <c r="C53" s="1019">
        <v>50</v>
      </c>
      <c r="D53" s="1019">
        <v>3</v>
      </c>
      <c r="E53" s="1019">
        <v>0</v>
      </c>
      <c r="F53" s="1019">
        <v>0</v>
      </c>
      <c r="G53" s="1019">
        <v>550</v>
      </c>
      <c r="H53" s="2119">
        <v>0</v>
      </c>
      <c r="I53" s="2120"/>
      <c r="J53" s="2113" t="s">
        <v>276</v>
      </c>
      <c r="K53" s="2114"/>
    </row>
    <row r="54" spans="1:11" ht="21" customHeight="1">
      <c r="A54" s="1017" t="s">
        <v>277</v>
      </c>
      <c r="B54" s="1080">
        <v>-3</v>
      </c>
      <c r="C54" s="1081">
        <v>40</v>
      </c>
      <c r="D54" s="1081">
        <v>20</v>
      </c>
      <c r="E54" s="1081">
        <v>0</v>
      </c>
      <c r="F54" s="1081">
        <v>0</v>
      </c>
      <c r="G54" s="1081">
        <v>0</v>
      </c>
      <c r="H54" s="2044">
        <v>0</v>
      </c>
      <c r="I54" s="2106"/>
      <c r="J54" s="2107" t="s">
        <v>293</v>
      </c>
      <c r="K54" s="2108"/>
    </row>
    <row r="55" spans="1:11" ht="21" customHeight="1">
      <c r="A55" s="1078" t="s">
        <v>278</v>
      </c>
      <c r="B55" s="1080">
        <v>2</v>
      </c>
      <c r="C55" s="1081">
        <v>36</v>
      </c>
      <c r="D55" s="1081">
        <v>27</v>
      </c>
      <c r="E55" s="1081">
        <v>1</v>
      </c>
      <c r="F55" s="1081">
        <v>0</v>
      </c>
      <c r="G55" s="1081">
        <v>0</v>
      </c>
      <c r="H55" s="2044">
        <v>0</v>
      </c>
      <c r="I55" s="2106"/>
      <c r="J55" s="2107" t="s">
        <v>279</v>
      </c>
      <c r="K55" s="2108"/>
    </row>
    <row r="56" spans="1:11" ht="21" customHeight="1">
      <c r="A56" s="1082" t="s">
        <v>280</v>
      </c>
      <c r="B56" s="1083">
        <v>4</v>
      </c>
      <c r="C56" s="1025">
        <v>29</v>
      </c>
      <c r="D56" s="1025">
        <v>8</v>
      </c>
      <c r="E56" s="1025">
        <v>0</v>
      </c>
      <c r="F56" s="1025">
        <v>0</v>
      </c>
      <c r="G56" s="1025">
        <v>0</v>
      </c>
      <c r="H56" s="2109">
        <v>0</v>
      </c>
      <c r="I56" s="2110"/>
      <c r="J56" s="2111" t="s">
        <v>281</v>
      </c>
      <c r="K56" s="2112"/>
    </row>
    <row r="57" spans="1:11" ht="15.75" customHeight="1">
      <c r="A57" s="1084" t="s">
        <v>282</v>
      </c>
      <c r="I57" s="998"/>
      <c r="J57" s="998"/>
      <c r="K57" s="998"/>
    </row>
    <row r="58" ht="19.5" customHeight="1"/>
    <row r="59" spans="1:11" ht="18.75">
      <c r="A59" s="1085" t="s">
        <v>511</v>
      </c>
      <c r="I59" s="998"/>
      <c r="J59" s="998"/>
      <c r="K59" s="998"/>
    </row>
    <row r="60" ht="7.5" customHeight="1"/>
    <row r="61" spans="1:7" ht="19.5" customHeight="1">
      <c r="A61" s="105" t="s">
        <v>512</v>
      </c>
      <c r="B61" s="2102">
        <v>0.398</v>
      </c>
      <c r="C61" s="2103"/>
      <c r="D61" s="1571" t="s">
        <v>513</v>
      </c>
      <c r="E61" s="1571"/>
      <c r="F61" s="2104">
        <v>2.1</v>
      </c>
      <c r="G61" s="2105"/>
    </row>
    <row r="62" spans="1:7" ht="19.5" customHeight="1">
      <c r="A62" s="105" t="s">
        <v>514</v>
      </c>
      <c r="B62" s="2104">
        <v>18.1</v>
      </c>
      <c r="C62" s="2105"/>
      <c r="D62" s="1571" t="s">
        <v>515</v>
      </c>
      <c r="E62" s="1571"/>
      <c r="F62" s="2104">
        <v>92.5</v>
      </c>
      <c r="G62" s="2105"/>
    </row>
    <row r="63" spans="1:11" ht="18" customHeight="1">
      <c r="A63" s="1084" t="s">
        <v>283</v>
      </c>
      <c r="I63" s="998"/>
      <c r="J63" s="998"/>
      <c r="K63" s="998"/>
    </row>
  </sheetData>
  <mergeCells count="52">
    <mergeCell ref="J53:K53"/>
    <mergeCell ref="J54:K54"/>
    <mergeCell ref="H11:J11"/>
    <mergeCell ref="H12:J12"/>
    <mergeCell ref="H13:J13"/>
    <mergeCell ref="J52:K52"/>
    <mergeCell ref="H52:I52"/>
    <mergeCell ref="H53:I53"/>
    <mergeCell ref="H54:I54"/>
    <mergeCell ref="H38:I38"/>
    <mergeCell ref="H55:I55"/>
    <mergeCell ref="J55:K55"/>
    <mergeCell ref="D61:E61"/>
    <mergeCell ref="D62:E62"/>
    <mergeCell ref="H56:I56"/>
    <mergeCell ref="J56:K56"/>
    <mergeCell ref="B61:C61"/>
    <mergeCell ref="B62:C62"/>
    <mergeCell ref="F61:G61"/>
    <mergeCell ref="F62:G62"/>
    <mergeCell ref="H3:I3"/>
    <mergeCell ref="H4:I4"/>
    <mergeCell ref="H24:J24"/>
    <mergeCell ref="H25:J25"/>
    <mergeCell ref="H8:J8"/>
    <mergeCell ref="H9:J9"/>
    <mergeCell ref="H10:J10"/>
    <mergeCell ref="B1:I1"/>
    <mergeCell ref="H37:I37"/>
    <mergeCell ref="H18:I18"/>
    <mergeCell ref="H19:I19"/>
    <mergeCell ref="H22:J22"/>
    <mergeCell ref="H23:J23"/>
    <mergeCell ref="H26:J26"/>
    <mergeCell ref="H28:J28"/>
    <mergeCell ref="H29:J29"/>
    <mergeCell ref="H30:J30"/>
    <mergeCell ref="H31:J31"/>
    <mergeCell ref="H17:I17"/>
    <mergeCell ref="A46:A47"/>
    <mergeCell ref="H46:I47"/>
    <mergeCell ref="H42:I42"/>
    <mergeCell ref="H43:I43"/>
    <mergeCell ref="H44:I44"/>
    <mergeCell ref="H45:I45"/>
    <mergeCell ref="H35:I35"/>
    <mergeCell ref="H27:J27"/>
    <mergeCell ref="A48:K48"/>
    <mergeCell ref="H36:I36"/>
    <mergeCell ref="H39:I39"/>
    <mergeCell ref="H40:I40"/>
    <mergeCell ref="H41:I41"/>
  </mergeCells>
  <conditionalFormatting sqref="B9:G13 F4:I4 B23:G31 B53:H56 J18:K19 B61:C62 F61:G62 B18:H19 B36:G47">
    <cfRule type="cellIs" priority="1" dxfId="0" operator="notEqual" stopIfTrue="1">
      <formula>#REF!</formula>
    </cfRule>
  </conditionalFormatting>
  <printOptions horizontalCentered="1"/>
  <pageMargins left="0.5905511811023623" right="0" top="0.3937007874015748" bottom="0.3937007874015748" header="0.11811023622047245" footer="0.11811023622047245"/>
  <pageSetup blackAndWhite="1" horizontalDpi="300" verticalDpi="300" orientation="portrait" paperSize="9" scale="63" r:id="rId2"/>
  <drawing r:id="rId1"/>
</worksheet>
</file>

<file path=xl/worksheets/sheet25.xml><?xml version="1.0" encoding="utf-8"?>
<worksheet xmlns="http://schemas.openxmlformats.org/spreadsheetml/2006/main" xmlns:r="http://schemas.openxmlformats.org/officeDocument/2006/relationships">
  <dimension ref="B1:N62"/>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294</v>
      </c>
      <c r="D3" s="5"/>
      <c r="E3" s="5"/>
      <c r="G3" s="23" t="s">
        <v>475</v>
      </c>
      <c r="H3" s="24" t="s">
        <v>476</v>
      </c>
      <c r="I3" s="1569" t="s">
        <v>477</v>
      </c>
      <c r="J3" s="1570"/>
    </row>
    <row r="4" spans="7:11" ht="26.25" customHeight="1" thickTop="1">
      <c r="G4" s="162">
        <v>3982</v>
      </c>
      <c r="H4" s="163">
        <v>243</v>
      </c>
      <c r="I4" s="2126">
        <f>SUM(G4:H4)</f>
        <v>4225</v>
      </c>
      <c r="J4" s="2127"/>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406">
        <v>7816.3</v>
      </c>
      <c r="D9" s="407">
        <v>7498.3</v>
      </c>
      <c r="E9" s="407">
        <f>C9-D9</f>
        <v>318</v>
      </c>
      <c r="F9" s="407">
        <v>263.5</v>
      </c>
      <c r="G9" s="407">
        <v>8861.3</v>
      </c>
      <c r="H9" s="407">
        <v>3.2</v>
      </c>
      <c r="I9" s="2131" t="s">
        <v>304</v>
      </c>
      <c r="J9" s="2132"/>
      <c r="K9" s="29"/>
      <c r="L9" s="27"/>
      <c r="M9" s="27"/>
      <c r="N9" s="27"/>
    </row>
    <row r="10" spans="2:14" ht="21" customHeight="1">
      <c r="B10" s="30"/>
      <c r="C10" s="1086"/>
      <c r="D10" s="1087"/>
      <c r="E10" s="1087"/>
      <c r="F10" s="1087"/>
      <c r="G10" s="1087"/>
      <c r="H10" s="1087"/>
      <c r="I10" s="1576"/>
      <c r="J10" s="1577"/>
      <c r="K10" s="33"/>
      <c r="L10" s="27"/>
      <c r="M10" s="27"/>
      <c r="N10" s="27"/>
    </row>
    <row r="11" spans="2:14" ht="21" customHeight="1">
      <c r="B11" s="30"/>
      <c r="C11" s="1086"/>
      <c r="D11" s="1087"/>
      <c r="E11" s="1087"/>
      <c r="F11" s="1087"/>
      <c r="G11" s="1087"/>
      <c r="H11" s="1087"/>
      <c r="I11" s="1576"/>
      <c r="J11" s="1577"/>
      <c r="K11" s="29"/>
      <c r="L11" s="27"/>
      <c r="M11" s="27"/>
      <c r="N11" s="27"/>
    </row>
    <row r="12" spans="2:14" ht="21" customHeight="1">
      <c r="B12" s="30"/>
      <c r="C12" s="1086"/>
      <c r="D12" s="1087"/>
      <c r="E12" s="1087"/>
      <c r="F12" s="1087"/>
      <c r="G12" s="1087"/>
      <c r="H12" s="1087"/>
      <c r="I12" s="1576"/>
      <c r="J12" s="1577"/>
      <c r="K12" s="29"/>
      <c r="L12" s="27"/>
      <c r="M12" s="27"/>
      <c r="N12" s="27"/>
    </row>
    <row r="13" spans="2:14" ht="21" customHeight="1" thickBot="1">
      <c r="B13" s="34"/>
      <c r="C13" s="1088"/>
      <c r="D13" s="1089"/>
      <c r="E13" s="1089"/>
      <c r="F13" s="1089"/>
      <c r="G13" s="1089"/>
      <c r="H13" s="1089"/>
      <c r="I13" s="1578"/>
      <c r="J13" s="1568"/>
      <c r="K13" s="29"/>
      <c r="L13" s="27"/>
      <c r="M13" s="27"/>
      <c r="N13" s="27"/>
    </row>
    <row r="14" spans="2:14" ht="21" customHeight="1" thickTop="1">
      <c r="B14" s="35" t="s">
        <v>487</v>
      </c>
      <c r="C14" s="1090">
        <f aca="true" t="shared" si="0" ref="C14:H14">SUM(C9:C13)</f>
        <v>7816.3</v>
      </c>
      <c r="D14" s="1091">
        <f t="shared" si="0"/>
        <v>7498.3</v>
      </c>
      <c r="E14" s="1091">
        <f t="shared" si="0"/>
        <v>318</v>
      </c>
      <c r="F14" s="1091">
        <f t="shared" si="0"/>
        <v>263.5</v>
      </c>
      <c r="G14" s="1091">
        <f t="shared" si="0"/>
        <v>8861.3</v>
      </c>
      <c r="H14" s="1091">
        <f t="shared" si="0"/>
        <v>3.2</v>
      </c>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661</v>
      </c>
      <c r="F18" s="25" t="s">
        <v>490</v>
      </c>
      <c r="G18" s="25" t="s">
        <v>491</v>
      </c>
      <c r="H18" s="25" t="s">
        <v>484</v>
      </c>
      <c r="I18" s="1582" t="s">
        <v>523</v>
      </c>
      <c r="J18" s="1583"/>
      <c r="K18" s="21" t="s">
        <v>524</v>
      </c>
      <c r="L18" s="21" t="s">
        <v>525</v>
      </c>
      <c r="M18" s="37" t="s">
        <v>485</v>
      </c>
      <c r="N18" s="27"/>
    </row>
    <row r="19" spans="2:14" ht="10.5" customHeight="1" thickTop="1">
      <c r="B19" s="2134" t="s">
        <v>584</v>
      </c>
      <c r="C19" s="1092" t="s">
        <v>493</v>
      </c>
      <c r="D19" s="525" t="s">
        <v>494</v>
      </c>
      <c r="E19" s="13"/>
      <c r="F19" s="1093" t="s">
        <v>495</v>
      </c>
      <c r="G19" s="173"/>
      <c r="H19" s="173"/>
      <c r="I19" s="1527"/>
      <c r="J19" s="1527"/>
      <c r="K19" s="147"/>
      <c r="L19" s="147"/>
      <c r="M19" s="2133"/>
      <c r="N19" s="27"/>
    </row>
    <row r="20" spans="2:14" ht="10.5" customHeight="1">
      <c r="B20" s="1759"/>
      <c r="C20" s="1094">
        <v>234</v>
      </c>
      <c r="D20" s="510">
        <v>233</v>
      </c>
      <c r="E20" s="510">
        <f>C20-D20</f>
        <v>1</v>
      </c>
      <c r="F20" s="510">
        <v>1</v>
      </c>
      <c r="G20" s="510" t="s">
        <v>2</v>
      </c>
      <c r="H20" s="510">
        <v>29</v>
      </c>
      <c r="I20" s="1981" t="s">
        <v>2</v>
      </c>
      <c r="J20" s="1982"/>
      <c r="K20" s="201" t="s">
        <v>2</v>
      </c>
      <c r="L20" s="201" t="s">
        <v>2</v>
      </c>
      <c r="M20" s="1697"/>
      <c r="N20" s="27"/>
    </row>
    <row r="21" spans="2:14" ht="10.5" customHeight="1">
      <c r="B21" s="1758" t="s">
        <v>295</v>
      </c>
      <c r="C21" s="1092" t="s">
        <v>493</v>
      </c>
      <c r="D21" s="525" t="s">
        <v>494</v>
      </c>
      <c r="E21" s="13"/>
      <c r="F21" s="514" t="s">
        <v>495</v>
      </c>
      <c r="G21" s="173"/>
      <c r="H21" s="173"/>
      <c r="I21" s="1681"/>
      <c r="J21" s="1681"/>
      <c r="K21" s="147"/>
      <c r="L21" s="147"/>
      <c r="M21" s="2121"/>
      <c r="N21" s="27"/>
    </row>
    <row r="22" spans="2:14" ht="10.5" customHeight="1">
      <c r="B22" s="1759"/>
      <c r="C22" s="1095">
        <v>1059</v>
      </c>
      <c r="D22" s="510">
        <v>1053</v>
      </c>
      <c r="E22" s="510">
        <f>C22-D22</f>
        <v>6</v>
      </c>
      <c r="F22" s="510">
        <v>6</v>
      </c>
      <c r="G22" s="510">
        <v>51</v>
      </c>
      <c r="H22" s="1096">
        <v>112</v>
      </c>
      <c r="I22" s="2135" t="s">
        <v>2</v>
      </c>
      <c r="J22" s="1982"/>
      <c r="K22" s="201" t="s">
        <v>2</v>
      </c>
      <c r="L22" s="201" t="s">
        <v>2</v>
      </c>
      <c r="M22" s="1697"/>
      <c r="N22" s="27"/>
    </row>
    <row r="23" spans="2:14" ht="10.5" customHeight="1">
      <c r="B23" s="2123" t="s">
        <v>672</v>
      </c>
      <c r="C23" s="1092" t="s">
        <v>493</v>
      </c>
      <c r="D23" s="525" t="s">
        <v>494</v>
      </c>
      <c r="E23" s="13"/>
      <c r="F23" s="514" t="s">
        <v>495</v>
      </c>
      <c r="G23" s="44"/>
      <c r="H23" s="44"/>
      <c r="I23" s="1978"/>
      <c r="J23" s="1979"/>
      <c r="K23" s="497"/>
      <c r="L23" s="497"/>
      <c r="M23" s="1696"/>
      <c r="N23" s="27"/>
    </row>
    <row r="24" spans="2:14" ht="10.5" customHeight="1">
      <c r="B24" s="1766"/>
      <c r="C24" s="1097">
        <v>1782</v>
      </c>
      <c r="D24" s="1098">
        <v>1776</v>
      </c>
      <c r="E24" s="510">
        <f>C24-D24</f>
        <v>6</v>
      </c>
      <c r="F24" s="1099">
        <v>6</v>
      </c>
      <c r="G24" s="1100" t="s">
        <v>2</v>
      </c>
      <c r="H24" s="831">
        <v>140</v>
      </c>
      <c r="I24" s="1893" t="s">
        <v>2</v>
      </c>
      <c r="J24" s="1893"/>
      <c r="K24" s="832" t="s">
        <v>2</v>
      </c>
      <c r="L24" s="1101" t="s">
        <v>2</v>
      </c>
      <c r="M24" s="1697"/>
      <c r="N24" s="27"/>
    </row>
    <row r="25" spans="2:14" ht="10.5" customHeight="1">
      <c r="B25" s="2123" t="s">
        <v>622</v>
      </c>
      <c r="C25" s="1092" t="s">
        <v>493</v>
      </c>
      <c r="D25" s="525" t="s">
        <v>494</v>
      </c>
      <c r="E25" s="13"/>
      <c r="F25" s="514" t="s">
        <v>495</v>
      </c>
      <c r="G25" s="379"/>
      <c r="H25" s="379"/>
      <c r="I25" s="2124"/>
      <c r="J25" s="1937"/>
      <c r="K25" s="515"/>
      <c r="L25" s="147"/>
      <c r="M25" s="1696"/>
      <c r="N25" s="27"/>
    </row>
    <row r="26" spans="2:14" ht="10.5" customHeight="1">
      <c r="B26" s="1766"/>
      <c r="C26" s="1097">
        <v>1139</v>
      </c>
      <c r="D26" s="1098">
        <v>1093</v>
      </c>
      <c r="E26" s="510">
        <f>C26-D26</f>
        <v>46</v>
      </c>
      <c r="F26" s="1099">
        <v>46</v>
      </c>
      <c r="G26" s="46">
        <v>2</v>
      </c>
      <c r="H26" s="173">
        <v>167</v>
      </c>
      <c r="I26" s="1893" t="s">
        <v>2</v>
      </c>
      <c r="J26" s="1893"/>
      <c r="K26" s="147" t="s">
        <v>2</v>
      </c>
      <c r="L26" s="147" t="s">
        <v>2</v>
      </c>
      <c r="M26" s="1697"/>
      <c r="N26" s="27"/>
    </row>
    <row r="27" spans="2:14" ht="10.5" customHeight="1">
      <c r="B27" s="1758" t="s">
        <v>296</v>
      </c>
      <c r="C27" s="1092" t="s">
        <v>493</v>
      </c>
      <c r="D27" s="525" t="s">
        <v>494</v>
      </c>
      <c r="E27" s="13"/>
      <c r="F27" s="514" t="s">
        <v>495</v>
      </c>
      <c r="G27" s="32"/>
      <c r="H27" s="32"/>
      <c r="I27" s="1749"/>
      <c r="J27" s="2128"/>
      <c r="K27" s="554"/>
      <c r="L27" s="497"/>
      <c r="M27" s="1696"/>
      <c r="N27" s="27"/>
    </row>
    <row r="28" spans="2:14" ht="10.5" customHeight="1">
      <c r="B28" s="1759"/>
      <c r="C28" s="798">
        <v>3</v>
      </c>
      <c r="D28" s="200">
        <v>3</v>
      </c>
      <c r="E28" s="510">
        <v>0</v>
      </c>
      <c r="F28" s="200">
        <v>0</v>
      </c>
      <c r="G28" s="200" t="s">
        <v>2</v>
      </c>
      <c r="H28" s="200" t="s">
        <v>2</v>
      </c>
      <c r="I28" s="1981" t="s">
        <v>2</v>
      </c>
      <c r="J28" s="1982"/>
      <c r="K28" s="201" t="s">
        <v>2</v>
      </c>
      <c r="L28" s="1102" t="s">
        <v>2</v>
      </c>
      <c r="M28" s="1697"/>
      <c r="N28" s="27"/>
    </row>
    <row r="29" spans="2:14" ht="10.5" customHeight="1">
      <c r="B29" s="1758" t="s">
        <v>716</v>
      </c>
      <c r="C29" s="1092" t="s">
        <v>493</v>
      </c>
      <c r="D29" s="525" t="s">
        <v>494</v>
      </c>
      <c r="E29" s="13"/>
      <c r="F29" s="514" t="s">
        <v>495</v>
      </c>
      <c r="G29" s="173"/>
      <c r="H29" s="173"/>
      <c r="I29" s="1681"/>
      <c r="J29" s="1681"/>
      <c r="K29" s="147"/>
      <c r="L29" s="147"/>
      <c r="M29" s="2121" t="s">
        <v>581</v>
      </c>
      <c r="N29" s="27"/>
    </row>
    <row r="30" spans="2:14" ht="10.5" customHeight="1">
      <c r="B30" s="1759"/>
      <c r="C30" s="1094">
        <v>210.7</v>
      </c>
      <c r="D30" s="510">
        <v>204.5</v>
      </c>
      <c r="E30" s="510">
        <f>C30-D30</f>
        <v>6.199999999999989</v>
      </c>
      <c r="F30" s="510">
        <v>6.2</v>
      </c>
      <c r="G30" s="510">
        <v>737</v>
      </c>
      <c r="H30" s="510">
        <v>39.7</v>
      </c>
      <c r="I30" s="1981" t="s">
        <v>2</v>
      </c>
      <c r="J30" s="1982"/>
      <c r="K30" s="201" t="s">
        <v>2</v>
      </c>
      <c r="L30" s="201" t="s">
        <v>2</v>
      </c>
      <c r="M30" s="1697"/>
      <c r="N30" s="27"/>
    </row>
    <row r="31" spans="2:14" ht="10.5" customHeight="1">
      <c r="B31" s="1758" t="s">
        <v>715</v>
      </c>
      <c r="C31" s="57" t="s">
        <v>493</v>
      </c>
      <c r="D31" s="12" t="s">
        <v>494</v>
      </c>
      <c r="E31" s="57"/>
      <c r="F31" s="14" t="s">
        <v>495</v>
      </c>
      <c r="G31" s="32"/>
      <c r="H31" s="32"/>
      <c r="I31" s="1944"/>
      <c r="J31" s="1944"/>
      <c r="K31" s="554"/>
      <c r="L31" s="554"/>
      <c r="M31" s="1696" t="s">
        <v>581</v>
      </c>
      <c r="N31" s="27"/>
    </row>
    <row r="32" spans="2:14" ht="10.5" customHeight="1">
      <c r="B32" s="2125"/>
      <c r="C32" s="1090">
        <v>73.7</v>
      </c>
      <c r="D32" s="1091">
        <v>57.7</v>
      </c>
      <c r="E32" s="1091">
        <f>C32-D32</f>
        <v>16</v>
      </c>
      <c r="F32" s="1091">
        <v>16</v>
      </c>
      <c r="G32" s="1091">
        <v>570</v>
      </c>
      <c r="H32" s="1103">
        <v>48.6</v>
      </c>
      <c r="I32" s="2130" t="s">
        <v>2</v>
      </c>
      <c r="J32" s="1977"/>
      <c r="K32" s="615" t="s">
        <v>2</v>
      </c>
      <c r="L32" s="615" t="s">
        <v>2</v>
      </c>
      <c r="M32" s="2122"/>
      <c r="N32" s="27"/>
    </row>
    <row r="33" spans="2:14" ht="13.5" customHeight="1">
      <c r="B33" s="47" t="s">
        <v>496</v>
      </c>
      <c r="C33" s="46"/>
      <c r="D33" s="46"/>
      <c r="E33" s="46"/>
      <c r="F33" s="46"/>
      <c r="G33" s="46"/>
      <c r="H33" s="46"/>
      <c r="I33" s="45"/>
      <c r="J33" s="45"/>
      <c r="K33" s="48"/>
      <c r="L33" s="27"/>
      <c r="M33" s="27"/>
      <c r="N33" s="27"/>
    </row>
    <row r="34" spans="2:14" ht="13.5" customHeight="1">
      <c r="B34" s="47" t="s">
        <v>497</v>
      </c>
      <c r="C34" s="46"/>
      <c r="D34" s="46"/>
      <c r="E34" s="46"/>
      <c r="F34" s="46"/>
      <c r="G34" s="46"/>
      <c r="H34" s="46"/>
      <c r="I34" s="45"/>
      <c r="J34" s="45"/>
      <c r="K34" s="48"/>
      <c r="L34" s="27"/>
      <c r="M34" s="27"/>
      <c r="N34" s="27"/>
    </row>
    <row r="35" spans="2:14" ht="13.5" customHeight="1">
      <c r="B35" s="47" t="s">
        <v>498</v>
      </c>
      <c r="C35" s="46"/>
      <c r="D35" s="46"/>
      <c r="E35" s="46"/>
      <c r="F35" s="46"/>
      <c r="G35" s="46"/>
      <c r="H35" s="46"/>
      <c r="I35" s="45"/>
      <c r="J35" s="45"/>
      <c r="K35" s="48"/>
      <c r="L35" s="27"/>
      <c r="M35" s="27"/>
      <c r="N35" s="27"/>
    </row>
    <row r="36" spans="2:14" ht="22.5" customHeight="1">
      <c r="B36" s="6"/>
      <c r="C36" s="6"/>
      <c r="D36" s="6"/>
      <c r="E36" s="6"/>
      <c r="F36" s="6"/>
      <c r="G36" s="6"/>
      <c r="H36" s="6"/>
      <c r="I36" s="27"/>
      <c r="J36" s="27"/>
      <c r="K36" s="27"/>
      <c r="L36" s="27"/>
      <c r="M36" s="27"/>
      <c r="N36" s="27"/>
    </row>
    <row r="37" spans="2:14" ht="18.75">
      <c r="B37" s="7" t="s">
        <v>499</v>
      </c>
      <c r="J37" s="27"/>
      <c r="K37" s="27"/>
      <c r="L37" s="27"/>
      <c r="M37" s="36" t="s">
        <v>521</v>
      </c>
      <c r="N37" s="27"/>
    </row>
    <row r="38" spans="2:14" ht="7.5" customHeight="1">
      <c r="B38" s="8"/>
      <c r="I38" s="27"/>
      <c r="J38" s="27"/>
      <c r="K38" s="27"/>
      <c r="L38" s="27"/>
      <c r="M38" s="27"/>
      <c r="N38" s="27"/>
    </row>
    <row r="39" spans="2:14" s="10" customFormat="1" ht="29.25" customHeight="1" thickBot="1">
      <c r="B39" s="9"/>
      <c r="C39" s="28" t="s">
        <v>500</v>
      </c>
      <c r="D39" s="25" t="s">
        <v>501</v>
      </c>
      <c r="E39" s="20" t="s">
        <v>661</v>
      </c>
      <c r="F39" s="25" t="s">
        <v>517</v>
      </c>
      <c r="G39" s="25" t="s">
        <v>518</v>
      </c>
      <c r="H39" s="25" t="s">
        <v>526</v>
      </c>
      <c r="I39" s="1582" t="s">
        <v>523</v>
      </c>
      <c r="J39" s="1583"/>
      <c r="K39" s="21" t="s">
        <v>524</v>
      </c>
      <c r="L39" s="21" t="s">
        <v>525</v>
      </c>
      <c r="M39" s="37" t="s">
        <v>485</v>
      </c>
      <c r="N39" s="27"/>
    </row>
    <row r="40" spans="2:14" ht="21" customHeight="1" thickTop="1">
      <c r="B40" s="113" t="s">
        <v>297</v>
      </c>
      <c r="C40" s="1104">
        <v>16.3</v>
      </c>
      <c r="D40" s="1105">
        <v>16.1</v>
      </c>
      <c r="E40" s="1105">
        <v>0.2</v>
      </c>
      <c r="F40" s="1096">
        <v>0.2</v>
      </c>
      <c r="G40" s="1096" t="s">
        <v>305</v>
      </c>
      <c r="H40" s="258">
        <v>50</v>
      </c>
      <c r="I40" s="1935" t="s">
        <v>305</v>
      </c>
      <c r="J40" s="1935"/>
      <c r="K40" s="259" t="s">
        <v>305</v>
      </c>
      <c r="L40" s="259" t="s">
        <v>305</v>
      </c>
      <c r="M40" s="185"/>
      <c r="N40" s="27"/>
    </row>
    <row r="41" spans="2:14" ht="21" customHeight="1">
      <c r="B41" s="113" t="s">
        <v>298</v>
      </c>
      <c r="C41" s="1104">
        <v>1508.7</v>
      </c>
      <c r="D41" s="1105">
        <v>1375.9</v>
      </c>
      <c r="E41" s="1105">
        <v>132.7</v>
      </c>
      <c r="F41" s="1105">
        <v>132.7</v>
      </c>
      <c r="G41" s="1105">
        <v>1514.8</v>
      </c>
      <c r="H41" s="263">
        <v>26.1</v>
      </c>
      <c r="I41" s="1934" t="s">
        <v>2</v>
      </c>
      <c r="J41" s="1934"/>
      <c r="K41" s="264" t="s">
        <v>2</v>
      </c>
      <c r="L41" s="264" t="s">
        <v>2</v>
      </c>
      <c r="M41" s="265"/>
      <c r="N41" s="27"/>
    </row>
    <row r="42" spans="2:14" ht="21" customHeight="1">
      <c r="B42" s="113" t="s">
        <v>298</v>
      </c>
      <c r="C42" s="1104">
        <v>1199.4</v>
      </c>
      <c r="D42" s="1105">
        <v>1138.1</v>
      </c>
      <c r="E42" s="1105">
        <v>268.8</v>
      </c>
      <c r="F42" s="1105">
        <v>268.8</v>
      </c>
      <c r="G42" s="1105">
        <v>708.1</v>
      </c>
      <c r="H42" s="263" t="s">
        <v>2</v>
      </c>
      <c r="I42" s="1934" t="s">
        <v>2</v>
      </c>
      <c r="J42" s="1934"/>
      <c r="K42" s="264" t="s">
        <v>2</v>
      </c>
      <c r="L42" s="264" t="s">
        <v>2</v>
      </c>
      <c r="M42" s="265" t="s">
        <v>568</v>
      </c>
      <c r="N42" s="27"/>
    </row>
    <row r="43" spans="2:14" ht="21" customHeight="1">
      <c r="B43" s="113" t="s">
        <v>590</v>
      </c>
      <c r="C43" s="1104">
        <v>72.6</v>
      </c>
      <c r="D43" s="1105">
        <v>70.6</v>
      </c>
      <c r="E43" s="1105">
        <v>2</v>
      </c>
      <c r="F43" s="1105">
        <v>2</v>
      </c>
      <c r="G43" s="1105" t="s">
        <v>2</v>
      </c>
      <c r="H43" s="263">
        <v>1.3</v>
      </c>
      <c r="I43" s="1934" t="s">
        <v>2</v>
      </c>
      <c r="J43" s="1934"/>
      <c r="K43" s="264" t="s">
        <v>2</v>
      </c>
      <c r="L43" s="264" t="s">
        <v>2</v>
      </c>
      <c r="M43" s="265"/>
      <c r="N43" s="27"/>
    </row>
    <row r="44" spans="2:14" ht="21" customHeight="1">
      <c r="B44" s="113" t="s">
        <v>538</v>
      </c>
      <c r="C44" s="1104">
        <v>182</v>
      </c>
      <c r="D44" s="1105">
        <v>161.3</v>
      </c>
      <c r="E44" s="1105">
        <v>20.7</v>
      </c>
      <c r="F44" s="1105">
        <v>20.7</v>
      </c>
      <c r="G44" s="1105" t="s">
        <v>704</v>
      </c>
      <c r="H44" s="263" t="s">
        <v>704</v>
      </c>
      <c r="I44" s="1934" t="s">
        <v>704</v>
      </c>
      <c r="J44" s="1934"/>
      <c r="K44" s="264" t="s">
        <v>704</v>
      </c>
      <c r="L44" s="264" t="s">
        <v>704</v>
      </c>
      <c r="M44" s="265"/>
      <c r="N44" s="27"/>
    </row>
    <row r="45" spans="2:14" ht="21" customHeight="1">
      <c r="B45" s="113" t="s">
        <v>592</v>
      </c>
      <c r="C45" s="1104">
        <v>4539</v>
      </c>
      <c r="D45" s="1105">
        <v>3241.9</v>
      </c>
      <c r="E45" s="1105">
        <v>1296.5</v>
      </c>
      <c r="F45" s="1105">
        <v>1296.5</v>
      </c>
      <c r="G45" s="1105" t="s">
        <v>128</v>
      </c>
      <c r="H45" s="263">
        <v>0.1</v>
      </c>
      <c r="I45" s="1934" t="s">
        <v>128</v>
      </c>
      <c r="J45" s="1934"/>
      <c r="K45" s="264" t="s">
        <v>128</v>
      </c>
      <c r="L45" s="264" t="s">
        <v>128</v>
      </c>
      <c r="M45" s="265"/>
      <c r="N45" s="27"/>
    </row>
    <row r="46" spans="2:14" ht="21" customHeight="1">
      <c r="B46" s="396" t="s">
        <v>593</v>
      </c>
      <c r="C46" s="621">
        <v>12</v>
      </c>
      <c r="D46" s="403">
        <v>9.6</v>
      </c>
      <c r="E46" s="403">
        <v>2.4</v>
      </c>
      <c r="F46" s="403">
        <v>2.4</v>
      </c>
      <c r="G46" s="403" t="s">
        <v>2</v>
      </c>
      <c r="H46" s="1106">
        <v>1.9</v>
      </c>
      <c r="I46" s="2129" t="s">
        <v>2</v>
      </c>
      <c r="J46" s="2129"/>
      <c r="K46" s="381" t="s">
        <v>2</v>
      </c>
      <c r="L46" s="381" t="s">
        <v>2</v>
      </c>
      <c r="M46" s="1107"/>
      <c r="N46" s="27"/>
    </row>
    <row r="47" spans="2:14" ht="37.5" customHeight="1">
      <c r="B47" s="6"/>
      <c r="C47" s="6"/>
      <c r="D47" s="6"/>
      <c r="E47" s="6"/>
      <c r="F47" s="6"/>
      <c r="G47" s="6"/>
      <c r="H47" s="6"/>
      <c r="I47" s="27"/>
      <c r="J47" s="27"/>
      <c r="K47" s="27"/>
      <c r="L47" s="27"/>
      <c r="M47" s="27"/>
      <c r="N47" s="27"/>
    </row>
    <row r="48" spans="2:14" ht="18.75">
      <c r="B48" s="7" t="s">
        <v>502</v>
      </c>
      <c r="J48" s="27"/>
      <c r="K48" s="36" t="s">
        <v>519</v>
      </c>
      <c r="L48" s="27"/>
      <c r="M48" s="27"/>
      <c r="N48" s="27"/>
    </row>
    <row r="49" spans="2:14" ht="7.5" customHeight="1">
      <c r="B49" s="8"/>
      <c r="J49" s="27"/>
      <c r="K49" s="27"/>
      <c r="L49" s="27"/>
      <c r="M49" s="27"/>
      <c r="N49" s="27"/>
    </row>
    <row r="50" spans="2:14" s="10" customFormat="1" ht="48.75" customHeight="1" thickBot="1">
      <c r="B50" s="9"/>
      <c r="C50" s="28" t="s">
        <v>503</v>
      </c>
      <c r="D50" s="25" t="s">
        <v>504</v>
      </c>
      <c r="E50" s="25" t="s">
        <v>505</v>
      </c>
      <c r="F50" s="25" t="s">
        <v>506</v>
      </c>
      <c r="G50" s="25" t="s">
        <v>507</v>
      </c>
      <c r="H50" s="24" t="s">
        <v>508</v>
      </c>
      <c r="I50" s="1569" t="s">
        <v>509</v>
      </c>
      <c r="J50" s="1573"/>
      <c r="K50" s="49" t="s">
        <v>485</v>
      </c>
      <c r="L50" s="29"/>
      <c r="M50" s="27"/>
      <c r="N50" s="27"/>
    </row>
    <row r="51" spans="2:14" ht="21" customHeight="1" thickTop="1">
      <c r="B51" s="113" t="s">
        <v>299</v>
      </c>
      <c r="C51" s="406">
        <v>3.9</v>
      </c>
      <c r="D51" s="407">
        <v>63.4</v>
      </c>
      <c r="E51" s="407">
        <v>38</v>
      </c>
      <c r="F51" s="407" t="s">
        <v>155</v>
      </c>
      <c r="G51" s="32" t="s">
        <v>155</v>
      </c>
      <c r="H51" s="32" t="s">
        <v>155</v>
      </c>
      <c r="I51" s="1559" t="s">
        <v>155</v>
      </c>
      <c r="J51" s="1560"/>
      <c r="K51" s="50"/>
      <c r="L51" s="29"/>
      <c r="M51" s="27"/>
      <c r="N51" s="27"/>
    </row>
    <row r="52" spans="2:14" ht="21" customHeight="1">
      <c r="B52" s="113" t="s">
        <v>300</v>
      </c>
      <c r="C52" s="406">
        <v>-115.1</v>
      </c>
      <c r="D52" s="407">
        <v>1003.6</v>
      </c>
      <c r="E52" s="407">
        <v>1035</v>
      </c>
      <c r="F52" s="407" t="s">
        <v>155</v>
      </c>
      <c r="G52" s="32" t="s">
        <v>155</v>
      </c>
      <c r="H52" s="32" t="s">
        <v>155</v>
      </c>
      <c r="I52" s="1561" t="s">
        <v>155</v>
      </c>
      <c r="J52" s="1562"/>
      <c r="K52" s="51"/>
      <c r="L52" s="29"/>
      <c r="M52" s="27"/>
      <c r="N52" s="27"/>
    </row>
    <row r="53" spans="2:14" ht="21" customHeight="1">
      <c r="B53" s="113" t="s">
        <v>301</v>
      </c>
      <c r="C53" s="406">
        <v>-21.7</v>
      </c>
      <c r="D53" s="407">
        <v>566</v>
      </c>
      <c r="E53" s="407">
        <v>600</v>
      </c>
      <c r="F53" s="407">
        <v>4.1</v>
      </c>
      <c r="G53" s="32" t="s">
        <v>306</v>
      </c>
      <c r="H53" s="32" t="s">
        <v>306</v>
      </c>
      <c r="I53" s="1563" t="s">
        <v>306</v>
      </c>
      <c r="J53" s="1564"/>
      <c r="K53" s="51"/>
      <c r="L53" s="29"/>
      <c r="M53" s="27"/>
      <c r="N53" s="27"/>
    </row>
    <row r="54" spans="2:14" ht="21" customHeight="1">
      <c r="B54" s="353" t="s">
        <v>302</v>
      </c>
      <c r="C54" s="618">
        <v>0.6</v>
      </c>
      <c r="D54" s="338">
        <v>29.2</v>
      </c>
      <c r="E54" s="338">
        <v>30</v>
      </c>
      <c r="F54" s="338" t="s">
        <v>306</v>
      </c>
      <c r="G54" s="44" t="s">
        <v>306</v>
      </c>
      <c r="H54" s="44" t="s">
        <v>306</v>
      </c>
      <c r="I54" s="1567" t="s">
        <v>306</v>
      </c>
      <c r="J54" s="1549"/>
      <c r="K54" s="51"/>
      <c r="L54" s="29"/>
      <c r="M54" s="27"/>
      <c r="N54" s="27"/>
    </row>
    <row r="55" spans="2:14" ht="21" customHeight="1">
      <c r="B55" s="775" t="s">
        <v>303</v>
      </c>
      <c r="C55" s="1108">
        <v>0</v>
      </c>
      <c r="D55" s="1109">
        <v>25.6</v>
      </c>
      <c r="E55" s="1109">
        <v>10</v>
      </c>
      <c r="F55" s="1109" t="s">
        <v>306</v>
      </c>
      <c r="G55" s="16" t="s">
        <v>306</v>
      </c>
      <c r="H55" s="16" t="s">
        <v>306</v>
      </c>
      <c r="I55" s="1565" t="s">
        <v>306</v>
      </c>
      <c r="J55" s="1566"/>
      <c r="K55" s="54"/>
      <c r="L55" s="29"/>
      <c r="M55" s="27"/>
      <c r="N55" s="27"/>
    </row>
    <row r="56" spans="2:14" ht="21" customHeight="1">
      <c r="B56" s="55" t="s">
        <v>510</v>
      </c>
      <c r="J56" s="27"/>
      <c r="K56" s="27"/>
      <c r="L56" s="27"/>
      <c r="M56" s="27"/>
      <c r="N56" s="27"/>
    </row>
    <row r="57" ht="26.25" customHeight="1"/>
    <row r="58" spans="2:14" ht="18.75">
      <c r="B58" s="17" t="s">
        <v>511</v>
      </c>
      <c r="J58" s="27"/>
      <c r="K58" s="27"/>
      <c r="L58" s="27"/>
      <c r="M58" s="27"/>
      <c r="N58" s="27"/>
    </row>
    <row r="59" ht="7.5" customHeight="1"/>
    <row r="60" spans="2:9" ht="37.5" customHeight="1">
      <c r="B60" s="1571" t="s">
        <v>512</v>
      </c>
      <c r="C60" s="1571"/>
      <c r="D60" s="1572">
        <v>0.18</v>
      </c>
      <c r="E60" s="1572"/>
      <c r="F60" s="1571" t="s">
        <v>513</v>
      </c>
      <c r="G60" s="1571"/>
      <c r="H60" s="1572">
        <v>6.6</v>
      </c>
      <c r="I60" s="1572"/>
    </row>
    <row r="61" spans="2:9" ht="37.5" customHeight="1">
      <c r="B61" s="1571" t="s">
        <v>514</v>
      </c>
      <c r="C61" s="1571"/>
      <c r="D61" s="1572">
        <v>17.9</v>
      </c>
      <c r="E61" s="1572"/>
      <c r="F61" s="1571" t="s">
        <v>515</v>
      </c>
      <c r="G61" s="1571"/>
      <c r="H61" s="1572">
        <v>89.8</v>
      </c>
      <c r="I61" s="1572"/>
    </row>
    <row r="62" spans="2:14" ht="21" customHeight="1">
      <c r="B62" s="55" t="s">
        <v>516</v>
      </c>
      <c r="J62" s="27"/>
      <c r="K62" s="27"/>
      <c r="L62" s="27"/>
      <c r="M62" s="27"/>
      <c r="N62" s="27"/>
    </row>
  </sheetData>
  <mergeCells count="61">
    <mergeCell ref="M21:M22"/>
    <mergeCell ref="M23:M24"/>
    <mergeCell ref="B19:B20"/>
    <mergeCell ref="B21:B22"/>
    <mergeCell ref="I20:J20"/>
    <mergeCell ref="I22:J22"/>
    <mergeCell ref="I23:J23"/>
    <mergeCell ref="B23:B24"/>
    <mergeCell ref="I21:J21"/>
    <mergeCell ref="I24:J24"/>
    <mergeCell ref="I8:J8"/>
    <mergeCell ref="I9:J9"/>
    <mergeCell ref="I10:J10"/>
    <mergeCell ref="M19:M20"/>
    <mergeCell ref="I18:J18"/>
    <mergeCell ref="I19:J19"/>
    <mergeCell ref="I46:J46"/>
    <mergeCell ref="I39:J39"/>
    <mergeCell ref="I40:J40"/>
    <mergeCell ref="I14:J14"/>
    <mergeCell ref="I45:J45"/>
    <mergeCell ref="I41:J41"/>
    <mergeCell ref="I42:J42"/>
    <mergeCell ref="I43:J43"/>
    <mergeCell ref="I44:J44"/>
    <mergeCell ref="I32:J32"/>
    <mergeCell ref="I51:J51"/>
    <mergeCell ref="I52:J52"/>
    <mergeCell ref="I53:J53"/>
    <mergeCell ref="I55:J55"/>
    <mergeCell ref="I54:J54"/>
    <mergeCell ref="I31:J31"/>
    <mergeCell ref="B60:C60"/>
    <mergeCell ref="B61:C61"/>
    <mergeCell ref="F60:G60"/>
    <mergeCell ref="F61:G61"/>
    <mergeCell ref="D60:E60"/>
    <mergeCell ref="D61:E61"/>
    <mergeCell ref="H60:I60"/>
    <mergeCell ref="H61:I61"/>
    <mergeCell ref="I50:J50"/>
    <mergeCell ref="C1:J1"/>
    <mergeCell ref="I30:J30"/>
    <mergeCell ref="I12:J12"/>
    <mergeCell ref="I13:J13"/>
    <mergeCell ref="I11:J11"/>
    <mergeCell ref="I3:J3"/>
    <mergeCell ref="I4:J4"/>
    <mergeCell ref="I27:J27"/>
    <mergeCell ref="I28:J28"/>
    <mergeCell ref="I29:J29"/>
    <mergeCell ref="M27:M28"/>
    <mergeCell ref="M29:M30"/>
    <mergeCell ref="M31:M32"/>
    <mergeCell ref="B25:B26"/>
    <mergeCell ref="I25:J25"/>
    <mergeCell ref="I26:J26"/>
    <mergeCell ref="M25:M26"/>
    <mergeCell ref="B27:B28"/>
    <mergeCell ref="B29:B30"/>
    <mergeCell ref="B31:B32"/>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26.xml><?xml version="1.0" encoding="utf-8"?>
<worksheet xmlns="http://schemas.openxmlformats.org/spreadsheetml/2006/main" xmlns:r="http://schemas.openxmlformats.org/officeDocument/2006/relationships">
  <dimension ref="B1:N60"/>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307</v>
      </c>
      <c r="D3" s="5"/>
      <c r="E3" s="5"/>
      <c r="G3" s="23" t="s">
        <v>475</v>
      </c>
      <c r="H3" s="24" t="s">
        <v>476</v>
      </c>
      <c r="I3" s="1569" t="s">
        <v>477</v>
      </c>
      <c r="J3" s="1570"/>
    </row>
    <row r="4" spans="7:11" ht="26.25" customHeight="1" thickTop="1">
      <c r="G4" s="162">
        <v>3425</v>
      </c>
      <c r="H4" s="163">
        <v>206</v>
      </c>
      <c r="I4" s="2126">
        <f>SUM(G4:H4)</f>
        <v>3631</v>
      </c>
      <c r="J4" s="2127"/>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164">
        <v>6104</v>
      </c>
      <c r="D9" s="165">
        <v>5830</v>
      </c>
      <c r="E9" s="165">
        <f>C9-D9</f>
        <v>274</v>
      </c>
      <c r="F9" s="165">
        <v>271</v>
      </c>
      <c r="G9" s="165">
        <v>7319</v>
      </c>
      <c r="H9" s="165">
        <v>0</v>
      </c>
      <c r="I9" s="1717"/>
      <c r="J9" s="1718"/>
      <c r="K9" s="29"/>
      <c r="L9" s="27"/>
      <c r="M9" s="27"/>
      <c r="N9" s="27"/>
    </row>
    <row r="10" spans="2:14" ht="21" customHeight="1">
      <c r="B10" s="1110" t="s">
        <v>236</v>
      </c>
      <c r="C10" s="164">
        <v>38</v>
      </c>
      <c r="D10" s="165">
        <v>37</v>
      </c>
      <c r="E10" s="165">
        <f>C10-D10</f>
        <v>1</v>
      </c>
      <c r="F10" s="165">
        <v>1</v>
      </c>
      <c r="G10" s="165">
        <v>94</v>
      </c>
      <c r="H10" s="165">
        <v>0</v>
      </c>
      <c r="I10" s="1701"/>
      <c r="J10" s="1702"/>
      <c r="K10" s="33"/>
      <c r="L10" s="27"/>
      <c r="M10" s="27"/>
      <c r="N10" s="27"/>
    </row>
    <row r="11" spans="2:14" ht="21" customHeight="1">
      <c r="B11" s="30"/>
      <c r="C11" s="164"/>
      <c r="D11" s="165"/>
      <c r="E11" s="165"/>
      <c r="F11" s="165"/>
      <c r="G11" s="165"/>
      <c r="H11" s="165"/>
      <c r="I11" s="1701"/>
      <c r="J11" s="1702"/>
      <c r="K11" s="29"/>
      <c r="L11" s="27"/>
      <c r="M11" s="27"/>
      <c r="N11" s="27"/>
    </row>
    <row r="12" spans="2:14" ht="21" customHeight="1">
      <c r="B12" s="30"/>
      <c r="C12" s="164"/>
      <c r="D12" s="165"/>
      <c r="E12" s="165"/>
      <c r="F12" s="165"/>
      <c r="G12" s="165"/>
      <c r="H12" s="165"/>
      <c r="I12" s="1701"/>
      <c r="J12" s="1702"/>
      <c r="K12" s="29"/>
      <c r="L12" s="27"/>
      <c r="M12" s="27"/>
      <c r="N12" s="27"/>
    </row>
    <row r="13" spans="2:14" ht="21" customHeight="1" thickBot="1">
      <c r="B13" s="34"/>
      <c r="C13" s="1111"/>
      <c r="D13" s="1112"/>
      <c r="E13" s="1112"/>
      <c r="F13" s="1112"/>
      <c r="G13" s="1112"/>
      <c r="H13" s="1112"/>
      <c r="I13" s="2153"/>
      <c r="J13" s="2154"/>
      <c r="K13" s="29"/>
      <c r="L13" s="27"/>
      <c r="M13" s="27"/>
      <c r="N13" s="27"/>
    </row>
    <row r="14" spans="2:14" ht="21" customHeight="1" thickTop="1">
      <c r="B14" s="35" t="s">
        <v>487</v>
      </c>
      <c r="C14" s="171">
        <f aca="true" t="shared" si="0" ref="C14:J14">SUM(C9:C13)</f>
        <v>6142</v>
      </c>
      <c r="D14" s="1113">
        <f t="shared" si="0"/>
        <v>5867</v>
      </c>
      <c r="E14" s="1113">
        <f t="shared" si="0"/>
        <v>275</v>
      </c>
      <c r="F14" s="1113">
        <f t="shared" si="0"/>
        <v>272</v>
      </c>
      <c r="G14" s="1113">
        <f t="shared" si="0"/>
        <v>7413</v>
      </c>
      <c r="H14" s="1113">
        <f t="shared" si="0"/>
        <v>0</v>
      </c>
      <c r="I14" s="2158">
        <f t="shared" si="0"/>
        <v>0</v>
      </c>
      <c r="J14" s="2159">
        <f t="shared" si="0"/>
        <v>0</v>
      </c>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1114" t="s">
        <v>522</v>
      </c>
      <c r="F18" s="25" t="s">
        <v>490</v>
      </c>
      <c r="G18" s="25" t="s">
        <v>491</v>
      </c>
      <c r="H18" s="25" t="s">
        <v>484</v>
      </c>
      <c r="I18" s="1582" t="s">
        <v>523</v>
      </c>
      <c r="J18" s="1583"/>
      <c r="K18" s="21" t="s">
        <v>524</v>
      </c>
      <c r="L18" s="21" t="s">
        <v>525</v>
      </c>
      <c r="M18" s="37" t="s">
        <v>485</v>
      </c>
      <c r="N18" s="27"/>
    </row>
    <row r="19" spans="2:14" ht="21" customHeight="1" thickTop="1">
      <c r="B19" s="1110" t="s">
        <v>584</v>
      </c>
      <c r="C19" s="164">
        <v>1041</v>
      </c>
      <c r="D19" s="165">
        <v>996</v>
      </c>
      <c r="E19" s="165">
        <f aca="true" t="shared" si="1" ref="E19:E24">C19-D19</f>
        <v>45</v>
      </c>
      <c r="F19" s="172">
        <v>45</v>
      </c>
      <c r="G19" s="172">
        <v>0</v>
      </c>
      <c r="H19" s="172">
        <v>91</v>
      </c>
      <c r="I19" s="1700"/>
      <c r="J19" s="1700"/>
      <c r="K19" s="1115"/>
      <c r="L19" s="1115"/>
      <c r="M19" s="38"/>
      <c r="N19" s="27"/>
    </row>
    <row r="20" spans="2:14" ht="21" customHeight="1">
      <c r="B20" s="1116" t="s">
        <v>146</v>
      </c>
      <c r="C20" s="1117">
        <v>150</v>
      </c>
      <c r="D20" s="202">
        <v>145</v>
      </c>
      <c r="E20" s="202">
        <f t="shared" si="1"/>
        <v>5</v>
      </c>
      <c r="F20" s="1118">
        <v>5</v>
      </c>
      <c r="G20" s="202">
        <v>1013</v>
      </c>
      <c r="H20" s="202">
        <v>34</v>
      </c>
      <c r="I20" s="2152"/>
      <c r="J20" s="2152"/>
      <c r="K20" s="1119"/>
      <c r="L20" s="1119"/>
      <c r="M20" s="42"/>
      <c r="N20" s="27"/>
    </row>
    <row r="21" spans="2:14" ht="10.5" customHeight="1">
      <c r="B21" s="2026" t="s">
        <v>618</v>
      </c>
      <c r="C21" s="2146">
        <v>193</v>
      </c>
      <c r="D21" s="2148">
        <v>192</v>
      </c>
      <c r="E21" s="2148">
        <f t="shared" si="1"/>
        <v>1</v>
      </c>
      <c r="F21" s="2148">
        <v>1</v>
      </c>
      <c r="G21" s="2142">
        <v>632</v>
      </c>
      <c r="H21" s="2142">
        <v>46</v>
      </c>
      <c r="I21" s="2144"/>
      <c r="J21" s="2144"/>
      <c r="K21" s="2138"/>
      <c r="L21" s="2140"/>
      <c r="M21" s="1940"/>
      <c r="N21" s="27"/>
    </row>
    <row r="22" spans="2:14" ht="10.5" customHeight="1">
      <c r="B22" s="2027"/>
      <c r="C22" s="2147"/>
      <c r="D22" s="2149"/>
      <c r="E22" s="2149">
        <f t="shared" si="1"/>
        <v>0</v>
      </c>
      <c r="F22" s="2149"/>
      <c r="G22" s="2143"/>
      <c r="H22" s="2143"/>
      <c r="I22" s="2145"/>
      <c r="J22" s="2145"/>
      <c r="K22" s="2139"/>
      <c r="L22" s="2141"/>
      <c r="M22" s="1941"/>
      <c r="N22" s="27"/>
    </row>
    <row r="23" spans="2:14" ht="21" customHeight="1">
      <c r="B23" s="1116" t="s">
        <v>672</v>
      </c>
      <c r="C23" s="47">
        <v>1579</v>
      </c>
      <c r="D23" s="172">
        <v>1578</v>
      </c>
      <c r="E23" s="172">
        <f t="shared" si="1"/>
        <v>1</v>
      </c>
      <c r="F23" s="172">
        <v>1</v>
      </c>
      <c r="G23" s="172">
        <v>0</v>
      </c>
      <c r="H23" s="172">
        <v>164</v>
      </c>
      <c r="I23" s="2160"/>
      <c r="J23" s="2161"/>
      <c r="K23" s="177"/>
      <c r="L23" s="177"/>
      <c r="M23" s="245"/>
      <c r="N23" s="27"/>
    </row>
    <row r="24" spans="2:14" ht="21" customHeight="1">
      <c r="B24" s="1116" t="s">
        <v>622</v>
      </c>
      <c r="C24" s="164">
        <v>888</v>
      </c>
      <c r="D24" s="165">
        <v>884</v>
      </c>
      <c r="E24" s="165">
        <f t="shared" si="1"/>
        <v>4</v>
      </c>
      <c r="F24" s="165">
        <v>4</v>
      </c>
      <c r="G24" s="165">
        <v>0</v>
      </c>
      <c r="H24" s="165">
        <v>140</v>
      </c>
      <c r="I24" s="2150"/>
      <c r="J24" s="2150"/>
      <c r="K24" s="177"/>
      <c r="L24" s="177"/>
      <c r="M24" s="245"/>
      <c r="N24" s="27"/>
    </row>
    <row r="25" spans="2:14" ht="21" customHeight="1">
      <c r="B25" s="251"/>
      <c r="C25" s="227"/>
      <c r="D25" s="226"/>
      <c r="E25" s="226"/>
      <c r="F25" s="226"/>
      <c r="G25" s="226"/>
      <c r="H25" s="226"/>
      <c r="I25" s="2151"/>
      <c r="J25" s="2151"/>
      <c r="K25" s="1120"/>
      <c r="L25" s="1120"/>
      <c r="M25" s="254"/>
      <c r="N25" s="27"/>
    </row>
    <row r="26" spans="2:14" ht="13.5" customHeight="1">
      <c r="B26" s="47" t="s">
        <v>496</v>
      </c>
      <c r="C26" s="46"/>
      <c r="D26" s="46"/>
      <c r="E26" s="46"/>
      <c r="F26" s="46"/>
      <c r="G26" s="46"/>
      <c r="H26" s="46"/>
      <c r="I26" s="45"/>
      <c r="J26" s="45"/>
      <c r="K26" s="48"/>
      <c r="L26" s="27"/>
      <c r="M26" s="27"/>
      <c r="N26" s="27"/>
    </row>
    <row r="27" spans="2:14" ht="13.5" customHeight="1">
      <c r="B27" s="47" t="s">
        <v>497</v>
      </c>
      <c r="C27" s="46"/>
      <c r="D27" s="46"/>
      <c r="E27" s="46"/>
      <c r="F27" s="46"/>
      <c r="G27" s="46"/>
      <c r="H27" s="46"/>
      <c r="I27" s="45"/>
      <c r="J27" s="45"/>
      <c r="K27" s="48"/>
      <c r="L27" s="27"/>
      <c r="M27" s="27"/>
      <c r="N27" s="27"/>
    </row>
    <row r="28" spans="2:14" ht="13.5" customHeight="1">
      <c r="B28" s="47" t="s">
        <v>498</v>
      </c>
      <c r="C28" s="46"/>
      <c r="D28" s="46"/>
      <c r="E28" s="46"/>
      <c r="F28" s="46"/>
      <c r="G28" s="46"/>
      <c r="H28" s="46"/>
      <c r="I28" s="45"/>
      <c r="J28" s="45"/>
      <c r="K28" s="48"/>
      <c r="L28" s="27"/>
      <c r="M28" s="27"/>
      <c r="N28" s="27"/>
    </row>
    <row r="29" spans="2:14" ht="22.5" customHeight="1">
      <c r="B29" s="6"/>
      <c r="C29" s="6"/>
      <c r="D29" s="6"/>
      <c r="E29" s="6"/>
      <c r="F29" s="6"/>
      <c r="G29" s="6"/>
      <c r="H29" s="6"/>
      <c r="I29" s="27"/>
      <c r="J29" s="27"/>
      <c r="K29" s="27"/>
      <c r="L29" s="27"/>
      <c r="M29" s="27"/>
      <c r="N29" s="27"/>
    </row>
    <row r="30" spans="2:14" ht="18.75">
      <c r="B30" s="7" t="s">
        <v>499</v>
      </c>
      <c r="J30" s="27"/>
      <c r="K30" s="27"/>
      <c r="L30" s="27"/>
      <c r="M30" s="36" t="s">
        <v>521</v>
      </c>
      <c r="N30" s="27"/>
    </row>
    <row r="31" spans="2:14" ht="7.5" customHeight="1">
      <c r="B31" s="8"/>
      <c r="I31" s="27"/>
      <c r="J31" s="27"/>
      <c r="K31" s="27"/>
      <c r="L31" s="27"/>
      <c r="M31" s="27"/>
      <c r="N31" s="27"/>
    </row>
    <row r="32" spans="2:14" s="10" customFormat="1" ht="29.25" customHeight="1" thickBot="1">
      <c r="B32" s="9"/>
      <c r="C32" s="28" t="s">
        <v>500</v>
      </c>
      <c r="D32" s="25" t="s">
        <v>501</v>
      </c>
      <c r="E32" s="1114" t="s">
        <v>522</v>
      </c>
      <c r="F32" s="25" t="s">
        <v>517</v>
      </c>
      <c r="G32" s="25" t="s">
        <v>518</v>
      </c>
      <c r="H32" s="25" t="s">
        <v>526</v>
      </c>
      <c r="I32" s="1582" t="s">
        <v>523</v>
      </c>
      <c r="J32" s="1583"/>
      <c r="K32" s="21" t="s">
        <v>524</v>
      </c>
      <c r="L32" s="21" t="s">
        <v>525</v>
      </c>
      <c r="M32" s="37" t="s">
        <v>485</v>
      </c>
      <c r="N32" s="27"/>
    </row>
    <row r="33" spans="2:14" ht="21" customHeight="1" thickTop="1">
      <c r="B33" s="113" t="s">
        <v>308</v>
      </c>
      <c r="C33" s="1121">
        <v>1255</v>
      </c>
      <c r="D33" s="1122">
        <v>1255</v>
      </c>
      <c r="E33" s="1122">
        <f>C33-D33</f>
        <v>0</v>
      </c>
      <c r="F33" s="1123">
        <v>0</v>
      </c>
      <c r="G33" s="1123">
        <v>152</v>
      </c>
      <c r="H33" s="1124">
        <v>18.4</v>
      </c>
      <c r="I33" s="2157"/>
      <c r="J33" s="2157"/>
      <c r="K33" s="1125"/>
      <c r="L33" s="1125"/>
      <c r="M33" s="1126"/>
      <c r="N33" s="27"/>
    </row>
    <row r="34" spans="2:14" ht="21" customHeight="1">
      <c r="B34" s="113" t="s">
        <v>309</v>
      </c>
      <c r="C34" s="1121">
        <v>158</v>
      </c>
      <c r="D34" s="1122">
        <v>136</v>
      </c>
      <c r="E34" s="1122">
        <f>C34-D34</f>
        <v>22</v>
      </c>
      <c r="F34" s="1127">
        <v>22</v>
      </c>
      <c r="G34" s="1127">
        <v>0</v>
      </c>
      <c r="H34" s="1128">
        <v>5.5</v>
      </c>
      <c r="I34" s="2136"/>
      <c r="J34" s="2137"/>
      <c r="K34" s="1129"/>
      <c r="L34" s="1129"/>
      <c r="M34" s="1130"/>
      <c r="N34" s="27"/>
    </row>
    <row r="35" spans="2:14" ht="21" customHeight="1">
      <c r="B35" s="113" t="s">
        <v>310</v>
      </c>
      <c r="C35" s="1121">
        <v>752</v>
      </c>
      <c r="D35" s="1122">
        <v>701</v>
      </c>
      <c r="E35" s="1122">
        <f>C35-D35</f>
        <v>51</v>
      </c>
      <c r="F35" s="1127">
        <v>26</v>
      </c>
      <c r="G35" s="1127">
        <v>2964</v>
      </c>
      <c r="H35" s="1128">
        <v>40.9</v>
      </c>
      <c r="I35" s="2136"/>
      <c r="J35" s="2137"/>
      <c r="K35" s="1129"/>
      <c r="L35" s="1129"/>
      <c r="M35" s="1130"/>
      <c r="N35" s="27"/>
    </row>
    <row r="36" spans="2:14" ht="21" customHeight="1">
      <c r="B36" s="113" t="s">
        <v>590</v>
      </c>
      <c r="C36" s="1121">
        <v>73</v>
      </c>
      <c r="D36" s="1122">
        <v>71</v>
      </c>
      <c r="E36" s="1122">
        <v>2</v>
      </c>
      <c r="F36" s="1127">
        <v>2</v>
      </c>
      <c r="G36" s="1127">
        <v>0</v>
      </c>
      <c r="H36" s="1128">
        <v>1.2</v>
      </c>
      <c r="I36" s="2136"/>
      <c r="J36" s="2137"/>
      <c r="K36" s="1129"/>
      <c r="L36" s="1129"/>
      <c r="M36" s="1130"/>
      <c r="N36" s="27"/>
    </row>
    <row r="37" spans="2:14" ht="21" customHeight="1">
      <c r="B37" s="113" t="s">
        <v>311</v>
      </c>
      <c r="C37" s="1121">
        <v>7</v>
      </c>
      <c r="D37" s="1122">
        <v>7</v>
      </c>
      <c r="E37" s="1122">
        <f>C37-D37</f>
        <v>0</v>
      </c>
      <c r="F37" s="1127">
        <v>0</v>
      </c>
      <c r="G37" s="1127">
        <v>380</v>
      </c>
      <c r="H37" s="1128">
        <v>2.7</v>
      </c>
      <c r="I37" s="2136"/>
      <c r="J37" s="2137"/>
      <c r="K37" s="1129"/>
      <c r="L37" s="1129"/>
      <c r="M37" s="1130"/>
      <c r="N37" s="27"/>
    </row>
    <row r="38" spans="2:14" ht="21" customHeight="1">
      <c r="B38" s="113" t="s">
        <v>312</v>
      </c>
      <c r="C38" s="1121">
        <v>194</v>
      </c>
      <c r="D38" s="1122">
        <v>194</v>
      </c>
      <c r="E38" s="1122">
        <f>C38-D38</f>
        <v>0</v>
      </c>
      <c r="F38" s="1127">
        <v>0</v>
      </c>
      <c r="G38" s="1127">
        <v>570</v>
      </c>
      <c r="H38" s="1128">
        <v>5.6</v>
      </c>
      <c r="I38" s="2136"/>
      <c r="J38" s="2137"/>
      <c r="K38" s="1129"/>
      <c r="L38" s="1129"/>
      <c r="M38" s="1130"/>
      <c r="N38" s="27"/>
    </row>
    <row r="39" spans="2:14" ht="21" customHeight="1">
      <c r="B39" s="113" t="s">
        <v>538</v>
      </c>
      <c r="C39" s="1121">
        <v>182</v>
      </c>
      <c r="D39" s="1122">
        <v>161</v>
      </c>
      <c r="E39" s="1122">
        <f>C39-D39</f>
        <v>21</v>
      </c>
      <c r="F39" s="1127">
        <v>21</v>
      </c>
      <c r="G39" s="1127">
        <v>0</v>
      </c>
      <c r="H39" s="785" t="s">
        <v>544</v>
      </c>
      <c r="I39" s="2136"/>
      <c r="J39" s="2137"/>
      <c r="K39" s="1129"/>
      <c r="L39" s="1129"/>
      <c r="M39" s="1130"/>
      <c r="N39" s="27"/>
    </row>
    <row r="40" spans="2:14" ht="21" customHeight="1">
      <c r="B40" s="113" t="s">
        <v>592</v>
      </c>
      <c r="C40" s="1121">
        <v>4539</v>
      </c>
      <c r="D40" s="1122">
        <v>3242</v>
      </c>
      <c r="E40" s="1122">
        <f>C40-D40</f>
        <v>1297</v>
      </c>
      <c r="F40" s="1127">
        <v>1297</v>
      </c>
      <c r="G40" s="1127">
        <v>0</v>
      </c>
      <c r="H40" s="1128">
        <v>1.2</v>
      </c>
      <c r="I40" s="2136"/>
      <c r="J40" s="2137"/>
      <c r="K40" s="1129"/>
      <c r="L40" s="1129"/>
      <c r="M40" s="1130"/>
      <c r="N40" s="27"/>
    </row>
    <row r="41" spans="2:14" ht="21" customHeight="1">
      <c r="B41" s="113" t="s">
        <v>176</v>
      </c>
      <c r="C41" s="1121">
        <v>12</v>
      </c>
      <c r="D41" s="1122">
        <v>10</v>
      </c>
      <c r="E41" s="1122">
        <f>C41-D41</f>
        <v>2</v>
      </c>
      <c r="F41" s="1127">
        <v>2</v>
      </c>
      <c r="G41" s="1127">
        <v>0</v>
      </c>
      <c r="H41" s="1128">
        <v>1.6</v>
      </c>
      <c r="I41" s="2136"/>
      <c r="J41" s="2137"/>
      <c r="K41" s="1129"/>
      <c r="L41" s="1129"/>
      <c r="M41" s="1130"/>
      <c r="N41" s="27"/>
    </row>
    <row r="42" spans="2:14" ht="21" customHeight="1">
      <c r="B42" s="113" t="s">
        <v>313</v>
      </c>
      <c r="C42" s="1121">
        <v>492</v>
      </c>
      <c r="D42" s="1122">
        <v>448</v>
      </c>
      <c r="E42" s="1122">
        <v>77</v>
      </c>
      <c r="F42" s="1127">
        <v>77</v>
      </c>
      <c r="G42" s="1127">
        <v>0</v>
      </c>
      <c r="H42" s="785" t="s">
        <v>317</v>
      </c>
      <c r="I42" s="2136"/>
      <c r="J42" s="2137"/>
      <c r="K42" s="1129"/>
      <c r="L42" s="1129"/>
      <c r="M42" s="1130"/>
      <c r="N42" s="27"/>
    </row>
    <row r="43" spans="2:14" ht="21" customHeight="1">
      <c r="B43" s="396" t="s">
        <v>314</v>
      </c>
      <c r="C43" s="1131">
        <v>13</v>
      </c>
      <c r="D43" s="1132">
        <v>13</v>
      </c>
      <c r="E43" s="1132">
        <f>C43-D43</f>
        <v>0</v>
      </c>
      <c r="F43" s="1133">
        <v>0</v>
      </c>
      <c r="G43" s="1134">
        <v>0</v>
      </c>
      <c r="H43" s="1135" t="s">
        <v>607</v>
      </c>
      <c r="I43" s="2156"/>
      <c r="J43" s="2156"/>
      <c r="K43" s="1136"/>
      <c r="L43" s="1136"/>
      <c r="M43" s="1137"/>
      <c r="N43" s="27"/>
    </row>
    <row r="44" spans="2:14" ht="37.5" customHeight="1">
      <c r="B44" s="6"/>
      <c r="C44" s="6"/>
      <c r="D44" s="6"/>
      <c r="E44" s="6"/>
      <c r="F44" s="6"/>
      <c r="G44" s="6"/>
      <c r="H44" s="6"/>
      <c r="I44" s="27"/>
      <c r="J44" s="27"/>
      <c r="K44" s="27"/>
      <c r="L44" s="27"/>
      <c r="M44" s="27"/>
      <c r="N44" s="27"/>
    </row>
    <row r="45" spans="2:14" ht="18.75">
      <c r="B45" s="7" t="s">
        <v>502</v>
      </c>
      <c r="J45" s="27"/>
      <c r="K45" s="36" t="s">
        <v>519</v>
      </c>
      <c r="L45" s="27"/>
      <c r="M45" s="27"/>
      <c r="N45" s="27"/>
    </row>
    <row r="46" spans="2:14" ht="7.5" customHeight="1">
      <c r="B46" s="8"/>
      <c r="J46" s="27"/>
      <c r="K46" s="27"/>
      <c r="L46" s="27"/>
      <c r="M46" s="27"/>
      <c r="N46" s="27"/>
    </row>
    <row r="47" spans="2:14" s="10" customFormat="1" ht="48.75" customHeight="1" thickBot="1">
      <c r="B47" s="9"/>
      <c r="C47" s="28" t="s">
        <v>503</v>
      </c>
      <c r="D47" s="25" t="s">
        <v>504</v>
      </c>
      <c r="E47" s="25" t="s">
        <v>505</v>
      </c>
      <c r="F47" s="25" t="s">
        <v>506</v>
      </c>
      <c r="G47" s="25" t="s">
        <v>507</v>
      </c>
      <c r="H47" s="24" t="s">
        <v>508</v>
      </c>
      <c r="I47" s="1569" t="s">
        <v>509</v>
      </c>
      <c r="J47" s="1573"/>
      <c r="K47" s="49" t="s">
        <v>485</v>
      </c>
      <c r="L47" s="29"/>
      <c r="M47" s="27"/>
      <c r="N47" s="27"/>
    </row>
    <row r="48" spans="2:14" ht="21" customHeight="1" thickTop="1">
      <c r="B48" s="1110" t="s">
        <v>315</v>
      </c>
      <c r="C48" s="221">
        <v>-1</v>
      </c>
      <c r="D48" s="127">
        <v>34</v>
      </c>
      <c r="E48" s="127">
        <v>30</v>
      </c>
      <c r="F48" s="407" t="s">
        <v>543</v>
      </c>
      <c r="G48" s="407" t="s">
        <v>543</v>
      </c>
      <c r="H48" s="407" t="s">
        <v>543</v>
      </c>
      <c r="I48" s="1915" t="s">
        <v>543</v>
      </c>
      <c r="J48" s="1916"/>
      <c r="K48" s="50"/>
      <c r="L48" s="29"/>
      <c r="M48" s="27"/>
      <c r="N48" s="27"/>
    </row>
    <row r="49" spans="2:14" ht="21" customHeight="1">
      <c r="B49" s="576" t="s">
        <v>316</v>
      </c>
      <c r="C49" s="221">
        <v>3</v>
      </c>
      <c r="D49" s="127">
        <v>50</v>
      </c>
      <c r="E49" s="127">
        <v>33</v>
      </c>
      <c r="F49" s="407" t="s">
        <v>579</v>
      </c>
      <c r="G49" s="407" t="s">
        <v>579</v>
      </c>
      <c r="H49" s="407" t="s">
        <v>579</v>
      </c>
      <c r="I49" s="1917" t="s">
        <v>579</v>
      </c>
      <c r="J49" s="1918"/>
      <c r="K49" s="51"/>
      <c r="L49" s="29"/>
      <c r="M49" s="27"/>
      <c r="N49" s="27"/>
    </row>
    <row r="50" spans="2:14" ht="21" customHeight="1">
      <c r="B50" s="30"/>
      <c r="C50" s="31"/>
      <c r="D50" s="32"/>
      <c r="E50" s="32"/>
      <c r="F50" s="32"/>
      <c r="G50" s="32"/>
      <c r="H50" s="32"/>
      <c r="I50" s="1563"/>
      <c r="J50" s="1564"/>
      <c r="K50" s="51"/>
      <c r="L50" s="29"/>
      <c r="M50" s="27"/>
      <c r="N50" s="27"/>
    </row>
    <row r="51" spans="2:14" ht="21" customHeight="1">
      <c r="B51" s="43"/>
      <c r="C51" s="52"/>
      <c r="D51" s="44"/>
      <c r="E51" s="44"/>
      <c r="F51" s="44"/>
      <c r="G51" s="44"/>
      <c r="H51" s="44"/>
      <c r="I51" s="1563"/>
      <c r="J51" s="1564"/>
      <c r="K51" s="51"/>
      <c r="L51" s="29"/>
      <c r="M51" s="27"/>
      <c r="N51" s="27"/>
    </row>
    <row r="52" spans="2:14" ht="21" customHeight="1">
      <c r="B52" s="43"/>
      <c r="C52" s="52"/>
      <c r="D52" s="44"/>
      <c r="E52" s="44"/>
      <c r="F52" s="44"/>
      <c r="G52" s="44"/>
      <c r="H52" s="44"/>
      <c r="I52" s="1567"/>
      <c r="J52" s="1549"/>
      <c r="K52" s="51"/>
      <c r="L52" s="29"/>
      <c r="M52" s="27"/>
      <c r="N52" s="27"/>
    </row>
    <row r="53" spans="2:14" ht="21" customHeight="1">
      <c r="B53" s="53"/>
      <c r="C53" s="15"/>
      <c r="D53" s="16"/>
      <c r="E53" s="16"/>
      <c r="F53" s="16"/>
      <c r="G53" s="16"/>
      <c r="H53" s="16"/>
      <c r="I53" s="1565"/>
      <c r="J53" s="1566"/>
      <c r="K53" s="54"/>
      <c r="L53" s="29"/>
      <c r="M53" s="27"/>
      <c r="N53" s="27"/>
    </row>
    <row r="54" spans="2:14" ht="21" customHeight="1">
      <c r="B54" s="55" t="s">
        <v>510</v>
      </c>
      <c r="J54" s="27"/>
      <c r="K54" s="27"/>
      <c r="L54" s="27"/>
      <c r="M54" s="27"/>
      <c r="N54" s="27"/>
    </row>
    <row r="55" ht="26.25" customHeight="1"/>
    <row r="56" spans="2:14" ht="18.75">
      <c r="B56" s="17" t="s">
        <v>511</v>
      </c>
      <c r="J56" s="27"/>
      <c r="K56" s="27"/>
      <c r="L56" s="27"/>
      <c r="M56" s="27"/>
      <c r="N56" s="27"/>
    </row>
    <row r="57" ht="7.5" customHeight="1"/>
    <row r="58" spans="2:9" ht="37.5" customHeight="1">
      <c r="B58" s="1571" t="s">
        <v>512</v>
      </c>
      <c r="C58" s="1571"/>
      <c r="D58" s="2155">
        <v>0.176</v>
      </c>
      <c r="E58" s="2155"/>
      <c r="F58" s="1571" t="s">
        <v>513</v>
      </c>
      <c r="G58" s="1571"/>
      <c r="H58" s="2155">
        <v>7.9</v>
      </c>
      <c r="I58" s="2155"/>
    </row>
    <row r="59" spans="2:9" ht="37.5" customHeight="1">
      <c r="B59" s="1571" t="s">
        <v>514</v>
      </c>
      <c r="C59" s="1571"/>
      <c r="D59" s="2155">
        <v>12.3</v>
      </c>
      <c r="E59" s="2155"/>
      <c r="F59" s="1571" t="s">
        <v>515</v>
      </c>
      <c r="G59" s="1571"/>
      <c r="H59" s="2155">
        <v>94.6</v>
      </c>
      <c r="I59" s="2155"/>
    </row>
    <row r="60" spans="2:14" ht="21" customHeight="1">
      <c r="B60" s="55" t="s">
        <v>516</v>
      </c>
      <c r="J60" s="27"/>
      <c r="K60" s="27"/>
      <c r="L60" s="27"/>
      <c r="M60" s="27"/>
      <c r="N60" s="27"/>
    </row>
  </sheetData>
  <mergeCells count="54">
    <mergeCell ref="I4:J4"/>
    <mergeCell ref="I43:J43"/>
    <mergeCell ref="I32:J32"/>
    <mergeCell ref="I33:J33"/>
    <mergeCell ref="I14:J14"/>
    <mergeCell ref="I8:J8"/>
    <mergeCell ref="I9:J9"/>
    <mergeCell ref="I10:J10"/>
    <mergeCell ref="I11:J11"/>
    <mergeCell ref="I23:J23"/>
    <mergeCell ref="H58:I58"/>
    <mergeCell ref="H59:I59"/>
    <mergeCell ref="I47:J47"/>
    <mergeCell ref="I48:J48"/>
    <mergeCell ref="I49:J49"/>
    <mergeCell ref="I50:J50"/>
    <mergeCell ref="I53:J53"/>
    <mergeCell ref="I51:J51"/>
    <mergeCell ref="I52:J52"/>
    <mergeCell ref="B58:C58"/>
    <mergeCell ref="B59:C59"/>
    <mergeCell ref="F58:G58"/>
    <mergeCell ref="F59:G59"/>
    <mergeCell ref="D58:E58"/>
    <mergeCell ref="D59:E59"/>
    <mergeCell ref="B21:B22"/>
    <mergeCell ref="C1:J1"/>
    <mergeCell ref="I24:J24"/>
    <mergeCell ref="I25:J25"/>
    <mergeCell ref="I18:J18"/>
    <mergeCell ref="I19:J19"/>
    <mergeCell ref="I20:J20"/>
    <mergeCell ref="I12:J12"/>
    <mergeCell ref="I13:J13"/>
    <mergeCell ref="I3:J3"/>
    <mergeCell ref="C21:C22"/>
    <mergeCell ref="D21:D22"/>
    <mergeCell ref="E21:E22"/>
    <mergeCell ref="F21:F22"/>
    <mergeCell ref="K21:K22"/>
    <mergeCell ref="L21:L22"/>
    <mergeCell ref="M21:M22"/>
    <mergeCell ref="G21:G22"/>
    <mergeCell ref="H21:H22"/>
    <mergeCell ref="I21:J22"/>
    <mergeCell ref="I34:J34"/>
    <mergeCell ref="I35:J35"/>
    <mergeCell ref="I37:J37"/>
    <mergeCell ref="I38:J38"/>
    <mergeCell ref="I36:J36"/>
    <mergeCell ref="I39:J39"/>
    <mergeCell ref="I40:J40"/>
    <mergeCell ref="I41:J41"/>
    <mergeCell ref="I42:J42"/>
  </mergeCells>
  <printOptions/>
  <pageMargins left="0.7480314960629921" right="0" top="0.5905511811023623" bottom="0.3937007874015748" header="0.5118110236220472" footer="0.5118110236220472"/>
  <pageSetup horizontalDpi="600" verticalDpi="600" orientation="portrait" paperSize="9" scale="65" r:id="rId1"/>
  <headerFooter alignWithMargins="0">
    <oddHeader>&amp;L&amp;12（別添）</oddHeader>
  </headerFooter>
</worksheet>
</file>

<file path=xl/worksheets/sheet27.xml><?xml version="1.0" encoding="utf-8"?>
<worksheet xmlns="http://schemas.openxmlformats.org/spreadsheetml/2006/main" xmlns:r="http://schemas.openxmlformats.org/officeDocument/2006/relationships">
  <dimension ref="B1:N60"/>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5" width="12.87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471</v>
      </c>
      <c r="D3" s="5"/>
      <c r="E3" s="5"/>
      <c r="G3" s="23" t="s">
        <v>475</v>
      </c>
      <c r="H3" s="24" t="s">
        <v>476</v>
      </c>
      <c r="I3" s="1569" t="s">
        <v>477</v>
      </c>
      <c r="J3" s="1570"/>
    </row>
    <row r="4" spans="7:11" ht="26.25" customHeight="1" thickTop="1">
      <c r="G4" s="162">
        <v>3941</v>
      </c>
      <c r="H4" s="163">
        <v>199</v>
      </c>
      <c r="I4" s="2020">
        <f>SUM(G4:H4)</f>
        <v>4140</v>
      </c>
      <c r="J4" s="2021"/>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5952</v>
      </c>
      <c r="D9" s="32">
        <v>5795</v>
      </c>
      <c r="E9" s="32">
        <f>C9-D9</f>
        <v>157</v>
      </c>
      <c r="F9" s="32">
        <v>105</v>
      </c>
      <c r="G9" s="32">
        <v>8252</v>
      </c>
      <c r="H9" s="32">
        <v>1</v>
      </c>
      <c r="I9" s="1546"/>
      <c r="J9" s="1547"/>
      <c r="K9" s="29"/>
      <c r="L9" s="27"/>
      <c r="M9" s="27"/>
      <c r="N9" s="27"/>
    </row>
    <row r="10" spans="2:14" ht="21" customHeight="1">
      <c r="B10" s="56" t="s">
        <v>577</v>
      </c>
      <c r="C10" s="31">
        <v>113</v>
      </c>
      <c r="D10" s="32">
        <v>18</v>
      </c>
      <c r="E10" s="32">
        <f>C10-D10</f>
        <v>95</v>
      </c>
      <c r="F10" s="32">
        <v>95</v>
      </c>
      <c r="G10" s="32">
        <v>63</v>
      </c>
      <c r="H10" s="32"/>
      <c r="I10" s="1576"/>
      <c r="J10" s="1577"/>
      <c r="K10" s="33"/>
      <c r="L10" s="27"/>
      <c r="M10" s="27"/>
      <c r="N10" s="27"/>
    </row>
    <row r="11" spans="2:14" ht="21" customHeight="1">
      <c r="B11" s="56" t="s">
        <v>318</v>
      </c>
      <c r="C11" s="31">
        <v>54</v>
      </c>
      <c r="D11" s="32">
        <v>54</v>
      </c>
      <c r="E11" s="32">
        <f>C11-D11</f>
        <v>0</v>
      </c>
      <c r="F11" s="32">
        <v>0</v>
      </c>
      <c r="G11" s="32">
        <v>0</v>
      </c>
      <c r="H11" s="32">
        <v>3</v>
      </c>
      <c r="I11" s="1576"/>
      <c r="J11" s="1577"/>
      <c r="K11" s="29"/>
      <c r="L11" s="27"/>
      <c r="M11" s="27"/>
      <c r="N11" s="27"/>
    </row>
    <row r="12" spans="2:14" ht="21" customHeight="1" thickBot="1">
      <c r="B12" s="34"/>
      <c r="C12" s="548"/>
      <c r="D12" s="549"/>
      <c r="E12" s="549"/>
      <c r="F12" s="549"/>
      <c r="G12" s="549"/>
      <c r="H12" s="549"/>
      <c r="I12" s="1578"/>
      <c r="J12" s="1568"/>
      <c r="K12" s="29"/>
      <c r="L12" s="27"/>
      <c r="M12" s="27"/>
      <c r="N12" s="27"/>
    </row>
    <row r="13" spans="2:14" ht="21" customHeight="1" thickTop="1">
      <c r="B13" s="35" t="s">
        <v>487</v>
      </c>
      <c r="C13" s="550">
        <v>6021</v>
      </c>
      <c r="D13" s="551">
        <v>5769</v>
      </c>
      <c r="E13" s="551">
        <v>252</v>
      </c>
      <c r="F13" s="551">
        <v>200</v>
      </c>
      <c r="G13" s="551">
        <v>8315</v>
      </c>
      <c r="H13" s="551"/>
      <c r="I13" s="1711"/>
      <c r="J13" s="1898"/>
      <c r="K13" s="29"/>
      <c r="L13" s="27"/>
      <c r="M13" s="27"/>
      <c r="N13" s="27"/>
    </row>
    <row r="14" spans="9:14" ht="37.5" customHeight="1">
      <c r="I14" s="27"/>
      <c r="J14" s="27"/>
      <c r="K14" s="27"/>
      <c r="L14" s="27"/>
      <c r="M14" s="27"/>
      <c r="N14" s="27"/>
    </row>
    <row r="15" spans="2:14" ht="18.75">
      <c r="B15" s="7" t="s">
        <v>520</v>
      </c>
      <c r="J15" s="27"/>
      <c r="K15" s="27"/>
      <c r="L15" s="27"/>
      <c r="M15" s="36" t="s">
        <v>521</v>
      </c>
      <c r="N15" s="27"/>
    </row>
    <row r="16" spans="2:14" ht="7.5" customHeight="1">
      <c r="B16" s="8"/>
      <c r="I16" s="27"/>
      <c r="J16" s="27"/>
      <c r="K16" s="27"/>
      <c r="L16" s="27"/>
      <c r="M16" s="27"/>
      <c r="N16" s="27"/>
    </row>
    <row r="17" spans="2:14" s="10" customFormat="1" ht="29.25" customHeight="1" thickBot="1">
      <c r="B17" s="9"/>
      <c r="C17" s="28" t="s">
        <v>488</v>
      </c>
      <c r="D17" s="25" t="s">
        <v>489</v>
      </c>
      <c r="E17" s="20" t="s">
        <v>522</v>
      </c>
      <c r="F17" s="25" t="s">
        <v>490</v>
      </c>
      <c r="G17" s="25" t="s">
        <v>491</v>
      </c>
      <c r="H17" s="25" t="s">
        <v>484</v>
      </c>
      <c r="I17" s="1582" t="s">
        <v>523</v>
      </c>
      <c r="J17" s="1583"/>
      <c r="K17" s="21" t="s">
        <v>524</v>
      </c>
      <c r="L17" s="21" t="s">
        <v>525</v>
      </c>
      <c r="M17" s="37" t="s">
        <v>485</v>
      </c>
      <c r="N17" s="27"/>
    </row>
    <row r="18" spans="2:14" ht="21" customHeight="1" thickTop="1">
      <c r="B18" s="56" t="s">
        <v>663</v>
      </c>
      <c r="C18" s="31">
        <v>145</v>
      </c>
      <c r="D18" s="32">
        <v>185</v>
      </c>
      <c r="E18" s="32" t="s">
        <v>572</v>
      </c>
      <c r="F18" s="1138">
        <v>-40</v>
      </c>
      <c r="G18" s="173">
        <v>1157</v>
      </c>
      <c r="H18" s="173">
        <v>39</v>
      </c>
      <c r="I18" s="2163">
        <v>0.97</v>
      </c>
      <c r="J18" s="2163"/>
      <c r="K18" s="147">
        <v>0</v>
      </c>
      <c r="L18" s="147">
        <v>0</v>
      </c>
      <c r="M18" s="38" t="s">
        <v>492</v>
      </c>
      <c r="N18" s="27"/>
    </row>
    <row r="19" spans="2:14" ht="21" customHeight="1">
      <c r="B19" s="56" t="s">
        <v>319</v>
      </c>
      <c r="C19" s="39">
        <v>1269</v>
      </c>
      <c r="D19" s="40">
        <v>1403</v>
      </c>
      <c r="E19" s="40" t="s">
        <v>630</v>
      </c>
      <c r="F19" s="1139">
        <v>-134</v>
      </c>
      <c r="G19" s="40">
        <v>1273</v>
      </c>
      <c r="H19" s="40">
        <v>267</v>
      </c>
      <c r="I19" s="2164">
        <v>0.915</v>
      </c>
      <c r="J19" s="2164"/>
      <c r="K19" s="41">
        <v>0</v>
      </c>
      <c r="L19" s="41">
        <v>990</v>
      </c>
      <c r="M19" s="42" t="s">
        <v>492</v>
      </c>
      <c r="N19" s="27"/>
    </row>
    <row r="20" spans="2:14" ht="12.75" customHeight="1">
      <c r="B20" s="1811" t="s">
        <v>618</v>
      </c>
      <c r="C20" s="11" t="s">
        <v>493</v>
      </c>
      <c r="D20" s="12" t="s">
        <v>494</v>
      </c>
      <c r="E20" s="13"/>
      <c r="F20" s="14" t="s">
        <v>495</v>
      </c>
      <c r="G20" s="44"/>
      <c r="H20" s="44"/>
      <c r="I20" s="45"/>
      <c r="J20" s="496"/>
      <c r="K20" s="497"/>
      <c r="L20" s="497"/>
      <c r="M20" s="245"/>
      <c r="N20" s="27"/>
    </row>
    <row r="21" spans="2:14" ht="15" customHeight="1">
      <c r="B21" s="1812"/>
      <c r="C21" s="246">
        <v>23</v>
      </c>
      <c r="D21" s="247">
        <v>23</v>
      </c>
      <c r="E21" s="248">
        <v>0</v>
      </c>
      <c r="F21" s="249">
        <v>0</v>
      </c>
      <c r="G21" s="46">
        <v>327</v>
      </c>
      <c r="H21" s="173">
        <v>17</v>
      </c>
      <c r="I21" s="1893" t="s">
        <v>573</v>
      </c>
      <c r="J21" s="1893"/>
      <c r="K21" s="147" t="s">
        <v>573</v>
      </c>
      <c r="L21" s="147" t="s">
        <v>573</v>
      </c>
      <c r="M21" s="38"/>
      <c r="N21" s="27"/>
    </row>
    <row r="22" spans="2:14" ht="12.75" customHeight="1">
      <c r="B22" s="1811" t="s">
        <v>320</v>
      </c>
      <c r="C22" s="11" t="s">
        <v>493</v>
      </c>
      <c r="D22" s="12" t="s">
        <v>494</v>
      </c>
      <c r="E22" s="13"/>
      <c r="F22" s="14" t="s">
        <v>495</v>
      </c>
      <c r="G22" s="44"/>
      <c r="H22" s="44"/>
      <c r="I22" s="45"/>
      <c r="J22" s="496"/>
      <c r="K22" s="497"/>
      <c r="L22" s="497"/>
      <c r="M22" s="245"/>
      <c r="N22" s="27"/>
    </row>
    <row r="23" spans="2:14" ht="15" customHeight="1">
      <c r="B23" s="1812"/>
      <c r="C23" s="246">
        <v>5</v>
      </c>
      <c r="D23" s="247">
        <v>5</v>
      </c>
      <c r="E23" s="248">
        <v>0</v>
      </c>
      <c r="F23" s="249">
        <v>0</v>
      </c>
      <c r="G23" s="46">
        <v>92</v>
      </c>
      <c r="H23" s="173">
        <v>5</v>
      </c>
      <c r="I23" s="1893" t="s">
        <v>573</v>
      </c>
      <c r="J23" s="1893"/>
      <c r="K23" s="147" t="s">
        <v>573</v>
      </c>
      <c r="L23" s="147" t="s">
        <v>573</v>
      </c>
      <c r="M23" s="38"/>
      <c r="N23" s="27"/>
    </row>
    <row r="24" spans="2:14" ht="12.75" customHeight="1">
      <c r="B24" s="1811" t="s">
        <v>584</v>
      </c>
      <c r="C24" s="11" t="s">
        <v>493</v>
      </c>
      <c r="D24" s="12" t="s">
        <v>494</v>
      </c>
      <c r="E24" s="13"/>
      <c r="F24" s="14" t="s">
        <v>495</v>
      </c>
      <c r="G24" s="44"/>
      <c r="H24" s="44"/>
      <c r="I24" s="45"/>
      <c r="J24" s="496"/>
      <c r="K24" s="497"/>
      <c r="L24" s="497"/>
      <c r="M24" s="245"/>
      <c r="N24" s="27"/>
    </row>
    <row r="25" spans="2:14" ht="15" customHeight="1">
      <c r="B25" s="1812"/>
      <c r="C25" s="246">
        <v>1757</v>
      </c>
      <c r="D25" s="247">
        <v>1709</v>
      </c>
      <c r="E25" s="248">
        <v>48</v>
      </c>
      <c r="F25" s="249">
        <v>48</v>
      </c>
      <c r="G25" s="46">
        <v>0</v>
      </c>
      <c r="H25" s="173">
        <v>147</v>
      </c>
      <c r="I25" s="1893" t="s">
        <v>573</v>
      </c>
      <c r="J25" s="1893"/>
      <c r="K25" s="147" t="s">
        <v>573</v>
      </c>
      <c r="L25" s="147" t="s">
        <v>573</v>
      </c>
      <c r="M25" s="38"/>
      <c r="N25" s="27"/>
    </row>
    <row r="26" spans="2:14" ht="12.75" customHeight="1">
      <c r="B26" s="1811" t="s">
        <v>672</v>
      </c>
      <c r="C26" s="11" t="s">
        <v>493</v>
      </c>
      <c r="D26" s="12" t="s">
        <v>494</v>
      </c>
      <c r="E26" s="13"/>
      <c r="F26" s="14" t="s">
        <v>495</v>
      </c>
      <c r="G26" s="44"/>
      <c r="H26" s="44"/>
      <c r="I26" s="45"/>
      <c r="J26" s="496"/>
      <c r="K26" s="497"/>
      <c r="L26" s="497"/>
      <c r="M26" s="245"/>
      <c r="N26" s="27"/>
    </row>
    <row r="27" spans="2:14" ht="15" customHeight="1">
      <c r="B27" s="1812"/>
      <c r="C27" s="246">
        <v>2234</v>
      </c>
      <c r="D27" s="247">
        <v>2280</v>
      </c>
      <c r="E27" s="552">
        <v>-46</v>
      </c>
      <c r="F27" s="1140">
        <v>-46</v>
      </c>
      <c r="G27" s="46">
        <v>0</v>
      </c>
      <c r="H27" s="173">
        <v>178</v>
      </c>
      <c r="I27" s="1893" t="s">
        <v>573</v>
      </c>
      <c r="J27" s="1893"/>
      <c r="K27" s="147" t="s">
        <v>573</v>
      </c>
      <c r="L27" s="147" t="s">
        <v>573</v>
      </c>
      <c r="M27" s="38"/>
      <c r="N27" s="27"/>
    </row>
    <row r="28" spans="2:14" ht="12.75" customHeight="1">
      <c r="B28" s="1811" t="s">
        <v>622</v>
      </c>
      <c r="C28" s="11" t="s">
        <v>493</v>
      </c>
      <c r="D28" s="12" t="s">
        <v>494</v>
      </c>
      <c r="E28" s="13"/>
      <c r="F28" s="14" t="s">
        <v>495</v>
      </c>
      <c r="G28" s="44"/>
      <c r="H28" s="44"/>
      <c r="I28" s="45"/>
      <c r="J28" s="496"/>
      <c r="K28" s="497"/>
      <c r="L28" s="497"/>
      <c r="M28" s="245"/>
      <c r="N28" s="27"/>
    </row>
    <row r="29" spans="2:14" ht="15.75" customHeight="1">
      <c r="B29" s="2166"/>
      <c r="C29" s="1141">
        <v>1285</v>
      </c>
      <c r="D29" s="1142">
        <v>1173</v>
      </c>
      <c r="E29" s="1143">
        <v>112</v>
      </c>
      <c r="F29" s="1144">
        <v>111</v>
      </c>
      <c r="G29" s="193">
        <v>0</v>
      </c>
      <c r="H29" s="835">
        <v>182</v>
      </c>
      <c r="I29" s="2162" t="s">
        <v>573</v>
      </c>
      <c r="J29" s="2162"/>
      <c r="K29" s="836" t="s">
        <v>573</v>
      </c>
      <c r="L29" s="836" t="s">
        <v>573</v>
      </c>
      <c r="M29" s="837"/>
      <c r="N29" s="27"/>
    </row>
    <row r="30" spans="2:14" ht="13.5" customHeight="1">
      <c r="B30" s="47" t="s">
        <v>496</v>
      </c>
      <c r="C30" s="46"/>
      <c r="D30" s="46"/>
      <c r="E30" s="46"/>
      <c r="F30" s="46"/>
      <c r="G30" s="46"/>
      <c r="H30" s="46"/>
      <c r="I30" s="45"/>
      <c r="J30" s="45"/>
      <c r="K30" s="48"/>
      <c r="L30" s="27"/>
      <c r="M30" s="27"/>
      <c r="N30" s="27"/>
    </row>
    <row r="31" spans="2:14" ht="13.5" customHeight="1">
      <c r="B31" s="47" t="s">
        <v>497</v>
      </c>
      <c r="C31" s="46"/>
      <c r="D31" s="46"/>
      <c r="E31" s="46"/>
      <c r="F31" s="46"/>
      <c r="G31" s="46"/>
      <c r="H31" s="46"/>
      <c r="I31" s="45"/>
      <c r="J31" s="45"/>
      <c r="K31" s="48"/>
      <c r="L31" s="27"/>
      <c r="M31" s="27"/>
      <c r="N31" s="27"/>
    </row>
    <row r="32" spans="2:14" ht="13.5" customHeight="1">
      <c r="B32" s="47" t="s">
        <v>498</v>
      </c>
      <c r="C32" s="46"/>
      <c r="D32" s="46"/>
      <c r="E32" s="46"/>
      <c r="F32" s="46"/>
      <c r="G32" s="46"/>
      <c r="H32" s="46"/>
      <c r="I32" s="45"/>
      <c r="J32" s="45"/>
      <c r="K32" s="48"/>
      <c r="L32" s="27"/>
      <c r="M32" s="27"/>
      <c r="N32" s="27"/>
    </row>
    <row r="33" spans="2:14" ht="22.5" customHeight="1">
      <c r="B33" s="6"/>
      <c r="C33" s="6"/>
      <c r="D33" s="6"/>
      <c r="E33" s="6"/>
      <c r="F33" s="6"/>
      <c r="G33" s="6"/>
      <c r="H33" s="6"/>
      <c r="I33" s="27"/>
      <c r="J33" s="27"/>
      <c r="K33" s="27"/>
      <c r="L33" s="27"/>
      <c r="M33" s="27"/>
      <c r="N33" s="27"/>
    </row>
    <row r="34" spans="2:14" ht="18.75">
      <c r="B34" s="7" t="s">
        <v>499</v>
      </c>
      <c r="J34" s="27"/>
      <c r="K34" s="27"/>
      <c r="L34" s="27"/>
      <c r="M34" s="36" t="s">
        <v>521</v>
      </c>
      <c r="N34" s="27"/>
    </row>
    <row r="35" spans="2:14" ht="7.5" customHeight="1">
      <c r="B35" s="8"/>
      <c r="I35" s="27"/>
      <c r="J35" s="27"/>
      <c r="K35" s="27"/>
      <c r="L35" s="27"/>
      <c r="M35" s="27"/>
      <c r="N35" s="27"/>
    </row>
    <row r="36" spans="2:14" s="10" customFormat="1" ht="29.25" customHeight="1" thickBot="1">
      <c r="B36" s="9"/>
      <c r="C36" s="28" t="s">
        <v>500</v>
      </c>
      <c r="D36" s="25" t="s">
        <v>501</v>
      </c>
      <c r="E36" s="20" t="s">
        <v>522</v>
      </c>
      <c r="F36" s="25" t="s">
        <v>517</v>
      </c>
      <c r="G36" s="25" t="s">
        <v>518</v>
      </c>
      <c r="H36" s="25" t="s">
        <v>526</v>
      </c>
      <c r="I36" s="1582" t="s">
        <v>523</v>
      </c>
      <c r="J36" s="1583"/>
      <c r="K36" s="21" t="s">
        <v>524</v>
      </c>
      <c r="L36" s="21" t="s">
        <v>525</v>
      </c>
      <c r="M36" s="37" t="s">
        <v>485</v>
      </c>
      <c r="N36" s="27"/>
    </row>
    <row r="37" spans="2:14" ht="21" customHeight="1" thickTop="1">
      <c r="B37" s="1145" t="s">
        <v>321</v>
      </c>
      <c r="C37" s="1146">
        <v>98.9</v>
      </c>
      <c r="D37" s="1146">
        <v>96.2</v>
      </c>
      <c r="E37" s="1146">
        <v>2.7</v>
      </c>
      <c r="F37" s="1146">
        <v>2.7</v>
      </c>
      <c r="G37" s="1146">
        <v>210.1</v>
      </c>
      <c r="H37" s="1147">
        <v>18.6</v>
      </c>
      <c r="I37" s="1935" t="s">
        <v>579</v>
      </c>
      <c r="J37" s="1935"/>
      <c r="K37" s="259" t="s">
        <v>579</v>
      </c>
      <c r="L37" s="259" t="s">
        <v>579</v>
      </c>
      <c r="M37" s="185"/>
      <c r="N37" s="27"/>
    </row>
    <row r="38" spans="2:14" ht="21" customHeight="1">
      <c r="B38" s="1145" t="s">
        <v>592</v>
      </c>
      <c r="C38" s="1148">
        <v>4539.4</v>
      </c>
      <c r="D38" s="1148">
        <v>3241.9</v>
      </c>
      <c r="E38" s="1148">
        <v>1296.5</v>
      </c>
      <c r="F38" s="1148">
        <v>1296.5</v>
      </c>
      <c r="G38" s="1148">
        <v>0</v>
      </c>
      <c r="H38" s="1149">
        <v>2.4</v>
      </c>
      <c r="I38" s="1934" t="s">
        <v>610</v>
      </c>
      <c r="J38" s="1934"/>
      <c r="K38" s="264" t="s">
        <v>610</v>
      </c>
      <c r="L38" s="264" t="s">
        <v>610</v>
      </c>
      <c r="M38" s="265"/>
      <c r="N38" s="27"/>
    </row>
    <row r="39" spans="2:14" ht="21" customHeight="1">
      <c r="B39" s="1145" t="s">
        <v>590</v>
      </c>
      <c r="C39" s="1148">
        <v>72.6</v>
      </c>
      <c r="D39" s="1148">
        <v>70.6</v>
      </c>
      <c r="E39" s="1148">
        <v>2</v>
      </c>
      <c r="F39" s="1148">
        <v>2</v>
      </c>
      <c r="G39" s="1148">
        <v>0</v>
      </c>
      <c r="H39" s="1149">
        <v>2.1</v>
      </c>
      <c r="I39" s="1934" t="s">
        <v>573</v>
      </c>
      <c r="J39" s="1934"/>
      <c r="K39" s="264" t="s">
        <v>573</v>
      </c>
      <c r="L39" s="264" t="s">
        <v>573</v>
      </c>
      <c r="M39" s="265"/>
      <c r="N39" s="27"/>
    </row>
    <row r="40" spans="2:14" ht="33.75" customHeight="1">
      <c r="B40" s="1145" t="s">
        <v>322</v>
      </c>
      <c r="C40" s="1148">
        <v>1508.7</v>
      </c>
      <c r="D40" s="1148">
        <v>1375.9</v>
      </c>
      <c r="E40" s="1148">
        <v>132.7</v>
      </c>
      <c r="F40" s="1148">
        <v>132.7</v>
      </c>
      <c r="G40" s="1148">
        <v>1514.8</v>
      </c>
      <c r="H40" s="1149">
        <v>41.3</v>
      </c>
      <c r="I40" s="1934" t="s">
        <v>573</v>
      </c>
      <c r="J40" s="1934"/>
      <c r="K40" s="264" t="s">
        <v>573</v>
      </c>
      <c r="L40" s="264" t="s">
        <v>573</v>
      </c>
      <c r="M40" s="265"/>
      <c r="N40" s="27"/>
    </row>
    <row r="41" spans="2:14" ht="30" customHeight="1">
      <c r="B41" s="1145" t="s">
        <v>323</v>
      </c>
      <c r="C41" s="1148">
        <v>1199</v>
      </c>
      <c r="D41" s="1148">
        <v>1138.1</v>
      </c>
      <c r="E41" s="1148">
        <v>268.8</v>
      </c>
      <c r="F41" s="1148">
        <v>268.8</v>
      </c>
      <c r="G41" s="1148">
        <v>708.1</v>
      </c>
      <c r="H41" s="1150">
        <v>0</v>
      </c>
      <c r="I41" s="1934" t="s">
        <v>573</v>
      </c>
      <c r="J41" s="1934"/>
      <c r="K41" s="264" t="s">
        <v>573</v>
      </c>
      <c r="L41" s="264" t="s">
        <v>573</v>
      </c>
      <c r="M41" s="265"/>
      <c r="N41" s="27"/>
    </row>
    <row r="42" spans="2:14" ht="21" customHeight="1">
      <c r="B42" s="1145" t="s">
        <v>593</v>
      </c>
      <c r="C42" s="1148">
        <v>12</v>
      </c>
      <c r="D42" s="1148">
        <v>9.6</v>
      </c>
      <c r="E42" s="1148">
        <v>2.4</v>
      </c>
      <c r="F42" s="1148">
        <v>2.4</v>
      </c>
      <c r="G42" s="1148">
        <v>0</v>
      </c>
      <c r="H42" s="1149">
        <v>1.7</v>
      </c>
      <c r="I42" s="1934" t="s">
        <v>573</v>
      </c>
      <c r="J42" s="1934"/>
      <c r="K42" s="264" t="s">
        <v>573</v>
      </c>
      <c r="L42" s="264" t="s">
        <v>573</v>
      </c>
      <c r="M42" s="265"/>
      <c r="N42" s="27"/>
    </row>
    <row r="43" spans="2:14" ht="21" customHeight="1">
      <c r="B43" s="1151" t="s">
        <v>538</v>
      </c>
      <c r="C43" s="1152">
        <v>182</v>
      </c>
      <c r="D43" s="1152">
        <v>161.3</v>
      </c>
      <c r="E43" s="1152">
        <v>20.7</v>
      </c>
      <c r="F43" s="1152">
        <v>20.7</v>
      </c>
      <c r="G43" s="1152">
        <v>0</v>
      </c>
      <c r="H43" s="381" t="s">
        <v>544</v>
      </c>
      <c r="I43" s="2129" t="s">
        <v>544</v>
      </c>
      <c r="J43" s="2129"/>
      <c r="K43" s="381" t="s">
        <v>544</v>
      </c>
      <c r="L43" s="381" t="s">
        <v>544</v>
      </c>
      <c r="M43" s="1107"/>
      <c r="N43" s="27"/>
    </row>
    <row r="44" spans="2:14" ht="37.5" customHeight="1">
      <c r="B44" s="6"/>
      <c r="C44" s="6"/>
      <c r="D44" s="6"/>
      <c r="E44" s="6"/>
      <c r="F44" s="6"/>
      <c r="G44" s="6"/>
      <c r="H44" s="6"/>
      <c r="I44" s="27"/>
      <c r="J44" s="27"/>
      <c r="K44" s="27"/>
      <c r="L44" s="27"/>
      <c r="M44" s="27"/>
      <c r="N44" s="27"/>
    </row>
    <row r="45" spans="2:14" ht="18.75">
      <c r="B45" s="7" t="s">
        <v>502</v>
      </c>
      <c r="J45" s="27"/>
      <c r="K45" s="36" t="s">
        <v>519</v>
      </c>
      <c r="L45" s="27"/>
      <c r="M45" s="27"/>
      <c r="N45" s="27"/>
    </row>
    <row r="46" spans="2:14" ht="7.5" customHeight="1">
      <c r="B46" s="8"/>
      <c r="J46" s="27"/>
      <c r="K46" s="27"/>
      <c r="L46" s="27"/>
      <c r="M46" s="27"/>
      <c r="N46" s="27"/>
    </row>
    <row r="47" spans="2:14" s="10" customFormat="1" ht="48.75" customHeight="1" thickBot="1">
      <c r="B47" s="9"/>
      <c r="C47" s="28" t="s">
        <v>503</v>
      </c>
      <c r="D47" s="25" t="s">
        <v>504</v>
      </c>
      <c r="E47" s="25" t="s">
        <v>505</v>
      </c>
      <c r="F47" s="25" t="s">
        <v>506</v>
      </c>
      <c r="G47" s="25" t="s">
        <v>507</v>
      </c>
      <c r="H47" s="24" t="s">
        <v>508</v>
      </c>
      <c r="I47" s="1569" t="s">
        <v>509</v>
      </c>
      <c r="J47" s="1573"/>
      <c r="K47" s="49" t="s">
        <v>485</v>
      </c>
      <c r="L47" s="29"/>
      <c r="M47" s="27"/>
      <c r="N47" s="27"/>
    </row>
    <row r="48" spans="2:14" ht="21" customHeight="1" thickTop="1">
      <c r="B48" s="30" t="s">
        <v>540</v>
      </c>
      <c r="C48" s="1153">
        <v>-16</v>
      </c>
      <c r="D48" s="32">
        <v>171</v>
      </c>
      <c r="E48" s="32">
        <v>50</v>
      </c>
      <c r="F48" s="32">
        <v>0</v>
      </c>
      <c r="G48" s="32">
        <v>0</v>
      </c>
      <c r="H48" s="32">
        <v>0</v>
      </c>
      <c r="I48" s="1559">
        <v>142</v>
      </c>
      <c r="J48" s="1560"/>
      <c r="K48" s="50"/>
      <c r="L48" s="29"/>
      <c r="M48" s="27"/>
      <c r="N48" s="27"/>
    </row>
    <row r="49" spans="2:14" ht="21" customHeight="1">
      <c r="B49" s="30"/>
      <c r="C49" s="31"/>
      <c r="D49" s="32"/>
      <c r="E49" s="32"/>
      <c r="F49" s="32"/>
      <c r="G49" s="32"/>
      <c r="H49" s="32"/>
      <c r="I49" s="1561"/>
      <c r="J49" s="1562"/>
      <c r="K49" s="51"/>
      <c r="L49" s="29"/>
      <c r="M49" s="27"/>
      <c r="N49" s="27"/>
    </row>
    <row r="50" spans="2:14" ht="21" customHeight="1">
      <c r="B50" s="30"/>
      <c r="C50" s="31"/>
      <c r="D50" s="32"/>
      <c r="E50" s="32"/>
      <c r="F50" s="32"/>
      <c r="G50" s="32"/>
      <c r="H50" s="32"/>
      <c r="I50" s="1563"/>
      <c r="J50" s="1564"/>
      <c r="K50" s="51"/>
      <c r="L50" s="29"/>
      <c r="M50" s="27"/>
      <c r="N50" s="27"/>
    </row>
    <row r="51" spans="2:14" ht="21" customHeight="1">
      <c r="B51" s="43"/>
      <c r="C51" s="52"/>
      <c r="D51" s="44"/>
      <c r="E51" s="44"/>
      <c r="F51" s="44"/>
      <c r="G51" s="44"/>
      <c r="H51" s="44"/>
      <c r="I51" s="1563"/>
      <c r="J51" s="1564"/>
      <c r="K51" s="51"/>
      <c r="L51" s="29"/>
      <c r="M51" s="27"/>
      <c r="N51" s="27"/>
    </row>
    <row r="52" spans="2:14" ht="21" customHeight="1">
      <c r="B52" s="43"/>
      <c r="C52" s="52"/>
      <c r="D52" s="44"/>
      <c r="E52" s="44"/>
      <c r="F52" s="44"/>
      <c r="G52" s="44"/>
      <c r="H52" s="44"/>
      <c r="I52" s="1567"/>
      <c r="J52" s="1549"/>
      <c r="K52" s="51"/>
      <c r="L52" s="29"/>
      <c r="M52" s="27"/>
      <c r="N52" s="27"/>
    </row>
    <row r="53" spans="2:14" ht="21" customHeight="1">
      <c r="B53" s="53"/>
      <c r="C53" s="15"/>
      <c r="D53" s="16"/>
      <c r="E53" s="16"/>
      <c r="F53" s="16"/>
      <c r="G53" s="16"/>
      <c r="H53" s="16"/>
      <c r="I53" s="1565"/>
      <c r="J53" s="1566"/>
      <c r="K53" s="54"/>
      <c r="L53" s="29"/>
      <c r="M53" s="27"/>
      <c r="N53" s="27"/>
    </row>
    <row r="54" spans="2:14" ht="21" customHeight="1">
      <c r="B54" s="55" t="s">
        <v>510</v>
      </c>
      <c r="J54" s="27"/>
      <c r="K54" s="27"/>
      <c r="L54" s="27"/>
      <c r="M54" s="27"/>
      <c r="N54" s="27"/>
    </row>
    <row r="55" ht="26.25" customHeight="1"/>
    <row r="56" spans="2:14" ht="18.75">
      <c r="B56" s="17" t="s">
        <v>511</v>
      </c>
      <c r="J56" s="27"/>
      <c r="K56" s="27"/>
      <c r="L56" s="27"/>
      <c r="M56" s="27"/>
      <c r="N56" s="27"/>
    </row>
    <row r="57" ht="7.5" customHeight="1"/>
    <row r="58" spans="2:9" ht="37.5" customHeight="1">
      <c r="B58" s="1571" t="s">
        <v>512</v>
      </c>
      <c r="C58" s="1571"/>
      <c r="D58" s="2165" t="s">
        <v>64</v>
      </c>
      <c r="E58" s="1572"/>
      <c r="F58" s="1571" t="s">
        <v>513</v>
      </c>
      <c r="G58" s="1571"/>
      <c r="H58" s="2165" t="s">
        <v>324</v>
      </c>
      <c r="I58" s="1572"/>
    </row>
    <row r="59" spans="2:9" ht="37.5" customHeight="1">
      <c r="B59" s="1571" t="s">
        <v>514</v>
      </c>
      <c r="C59" s="1571"/>
      <c r="D59" s="2165" t="s">
        <v>325</v>
      </c>
      <c r="E59" s="1572"/>
      <c r="F59" s="1571" t="s">
        <v>515</v>
      </c>
      <c r="G59" s="1571"/>
      <c r="H59" s="2165" t="s">
        <v>326</v>
      </c>
      <c r="I59" s="1572"/>
    </row>
    <row r="60" spans="2:14" ht="21" customHeight="1">
      <c r="B60" s="55" t="s">
        <v>516</v>
      </c>
      <c r="J60" s="27"/>
      <c r="K60" s="27"/>
      <c r="L60" s="27"/>
      <c r="M60" s="27"/>
      <c r="N60" s="27"/>
    </row>
  </sheetData>
  <mergeCells count="45">
    <mergeCell ref="B26:B27"/>
    <mergeCell ref="I27:J27"/>
    <mergeCell ref="B28:B29"/>
    <mergeCell ref="I38:J38"/>
    <mergeCell ref="B20:B21"/>
    <mergeCell ref="B22:B23"/>
    <mergeCell ref="B24:B25"/>
    <mergeCell ref="I25:J25"/>
    <mergeCell ref="I8:J8"/>
    <mergeCell ref="I9:J9"/>
    <mergeCell ref="I10:J10"/>
    <mergeCell ref="I11:J11"/>
    <mergeCell ref="I43:J43"/>
    <mergeCell ref="I36:J36"/>
    <mergeCell ref="I37:J37"/>
    <mergeCell ref="I13:J13"/>
    <mergeCell ref="I39:J39"/>
    <mergeCell ref="I40:J40"/>
    <mergeCell ref="I41:J41"/>
    <mergeCell ref="I42:J42"/>
    <mergeCell ref="H58:I58"/>
    <mergeCell ref="H59:I59"/>
    <mergeCell ref="I47:J47"/>
    <mergeCell ref="I48:J48"/>
    <mergeCell ref="I49:J49"/>
    <mergeCell ref="I50:J50"/>
    <mergeCell ref="I53:J53"/>
    <mergeCell ref="I51:J51"/>
    <mergeCell ref="I52:J52"/>
    <mergeCell ref="B58:C58"/>
    <mergeCell ref="B59:C59"/>
    <mergeCell ref="F58:G58"/>
    <mergeCell ref="F59:G59"/>
    <mergeCell ref="D58:E58"/>
    <mergeCell ref="D59:E59"/>
    <mergeCell ref="C1:J1"/>
    <mergeCell ref="I23:J23"/>
    <mergeCell ref="I29:J29"/>
    <mergeCell ref="I17:J17"/>
    <mergeCell ref="I18:J18"/>
    <mergeCell ref="I19:J19"/>
    <mergeCell ref="I21:J21"/>
    <mergeCell ref="I12:J12"/>
    <mergeCell ref="I3:J3"/>
    <mergeCell ref="I4:J4"/>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28.xml><?xml version="1.0" encoding="utf-8"?>
<worksheet xmlns="http://schemas.openxmlformats.org/spreadsheetml/2006/main" xmlns:r="http://schemas.openxmlformats.org/officeDocument/2006/relationships">
  <dimension ref="B1:N57"/>
  <sheetViews>
    <sheetView showZeros="0"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5" width="13.0039062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327</v>
      </c>
    </row>
    <row r="3" spans="2:10" ht="45" customHeight="1" thickBot="1">
      <c r="B3" s="3" t="s">
        <v>474</v>
      </c>
      <c r="C3" s="3" t="s">
        <v>328</v>
      </c>
      <c r="D3" s="5"/>
      <c r="E3" s="5"/>
      <c r="G3" s="1154" t="s">
        <v>475</v>
      </c>
      <c r="H3" s="1155" t="s">
        <v>476</v>
      </c>
      <c r="I3" s="2171" t="s">
        <v>477</v>
      </c>
      <c r="J3" s="2172"/>
    </row>
    <row r="4" spans="7:11" ht="26.25" customHeight="1" thickTop="1">
      <c r="G4" s="1156">
        <v>2703</v>
      </c>
      <c r="H4" s="1157">
        <v>149</v>
      </c>
      <c r="I4" s="2020">
        <f>SUM(G4:H4)</f>
        <v>2852</v>
      </c>
      <c r="J4" s="2021"/>
      <c r="K4" s="26"/>
    </row>
    <row r="5" spans="8:9" ht="16.5" customHeight="1">
      <c r="H5" s="6"/>
      <c r="I5" s="6"/>
    </row>
    <row r="6" spans="2:14" ht="18.75">
      <c r="B6" s="7" t="s">
        <v>478</v>
      </c>
      <c r="J6" s="27"/>
      <c r="K6" s="27" t="s">
        <v>329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1158" t="s">
        <v>486</v>
      </c>
      <c r="C9" s="1159">
        <v>4109</v>
      </c>
      <c r="D9" s="1160">
        <v>3996</v>
      </c>
      <c r="E9" s="1160">
        <f>C9-D9</f>
        <v>113</v>
      </c>
      <c r="F9" s="1160">
        <v>87</v>
      </c>
      <c r="G9" s="1160">
        <v>5058</v>
      </c>
      <c r="H9" s="1161" t="s">
        <v>542</v>
      </c>
      <c r="I9" s="2182"/>
      <c r="J9" s="2183"/>
      <c r="K9" s="29"/>
      <c r="L9" s="27"/>
      <c r="M9" s="27"/>
      <c r="N9" s="27"/>
    </row>
    <row r="10" spans="2:14" ht="21" customHeight="1">
      <c r="B10" s="1162" t="s">
        <v>578</v>
      </c>
      <c r="C10" s="1163">
        <v>42</v>
      </c>
      <c r="D10" s="1164">
        <v>42</v>
      </c>
      <c r="E10" s="1160">
        <f>C10-D10</f>
        <v>0</v>
      </c>
      <c r="F10" s="1164"/>
      <c r="G10" s="1165" t="s">
        <v>605</v>
      </c>
      <c r="H10" s="1166">
        <v>42</v>
      </c>
      <c r="I10" s="2184"/>
      <c r="J10" s="2185"/>
      <c r="K10" s="33"/>
      <c r="L10" s="27"/>
      <c r="M10" s="27"/>
      <c r="N10" s="27"/>
    </row>
    <row r="11" spans="2:14" ht="21" customHeight="1">
      <c r="B11" s="1162" t="s">
        <v>330</v>
      </c>
      <c r="C11" s="1163"/>
      <c r="D11" s="1164"/>
      <c r="E11" s="1160"/>
      <c r="F11" s="1164"/>
      <c r="G11" s="1165" t="s">
        <v>573</v>
      </c>
      <c r="H11" s="1165" t="s">
        <v>573</v>
      </c>
      <c r="I11" s="2184"/>
      <c r="J11" s="2185"/>
      <c r="K11" s="29"/>
      <c r="L11" s="27"/>
      <c r="M11" s="27"/>
      <c r="N11" s="27"/>
    </row>
    <row r="12" spans="2:14" ht="21" customHeight="1" thickBot="1">
      <c r="B12" s="1167" t="s">
        <v>331</v>
      </c>
      <c r="C12" s="1063">
        <v>23</v>
      </c>
      <c r="D12" s="1168">
        <v>23</v>
      </c>
      <c r="E12" s="1160">
        <f>C12-D12</f>
        <v>0</v>
      </c>
      <c r="F12" s="1168"/>
      <c r="G12" s="1161" t="s">
        <v>611</v>
      </c>
      <c r="H12" s="1165" t="s">
        <v>611</v>
      </c>
      <c r="I12" s="2169" t="s">
        <v>332</v>
      </c>
      <c r="J12" s="2170"/>
      <c r="K12" s="29"/>
      <c r="L12" s="27"/>
      <c r="M12" s="27"/>
      <c r="N12" s="27"/>
    </row>
    <row r="13" spans="2:14" ht="21" customHeight="1" thickTop="1">
      <c r="B13" s="1169" t="s">
        <v>487</v>
      </c>
      <c r="C13" s="1170">
        <v>4133</v>
      </c>
      <c r="D13" s="1171">
        <v>4020</v>
      </c>
      <c r="E13" s="1171">
        <f>SUM(E9:E12)</f>
        <v>113</v>
      </c>
      <c r="F13" s="1171">
        <f>SUM(F9:F12)</f>
        <v>87</v>
      </c>
      <c r="G13" s="1171">
        <f>SUM(G9:G12)</f>
        <v>5058</v>
      </c>
      <c r="H13" s="1171">
        <f>SUM(H9:H12)</f>
        <v>42</v>
      </c>
      <c r="I13" s="1170"/>
      <c r="J13" s="1170"/>
      <c r="K13" s="29"/>
      <c r="L13" s="27"/>
      <c r="M13" s="27"/>
      <c r="N13" s="27"/>
    </row>
    <row r="14" spans="9:14" ht="37.5" customHeight="1">
      <c r="I14" s="27"/>
      <c r="J14" s="27"/>
      <c r="K14" s="27"/>
      <c r="L14" s="27"/>
      <c r="M14" s="27"/>
      <c r="N14" s="27"/>
    </row>
    <row r="15" spans="2:14" ht="18.75">
      <c r="B15" s="7" t="s">
        <v>520</v>
      </c>
      <c r="J15" s="27"/>
      <c r="K15" s="27"/>
      <c r="L15" s="27"/>
      <c r="M15" s="36" t="s">
        <v>333</v>
      </c>
      <c r="N15" s="27"/>
    </row>
    <row r="16" spans="2:14" ht="7.5" customHeight="1">
      <c r="B16" s="8"/>
      <c r="I16" s="27"/>
      <c r="J16" s="27"/>
      <c r="K16" s="27"/>
      <c r="L16" s="27"/>
      <c r="M16" s="27"/>
      <c r="N16" s="27"/>
    </row>
    <row r="17" spans="2:14" s="10" customFormat="1" ht="29.25" customHeight="1" thickBot="1">
      <c r="B17" s="9"/>
      <c r="C17" s="28" t="s">
        <v>488</v>
      </c>
      <c r="D17" s="25" t="s">
        <v>489</v>
      </c>
      <c r="E17" s="20" t="s">
        <v>522</v>
      </c>
      <c r="F17" s="25" t="s">
        <v>490</v>
      </c>
      <c r="G17" s="25" t="s">
        <v>491</v>
      </c>
      <c r="H17" s="25" t="s">
        <v>484</v>
      </c>
      <c r="I17" s="1582" t="s">
        <v>523</v>
      </c>
      <c r="J17" s="1583"/>
      <c r="K17" s="21" t="s">
        <v>524</v>
      </c>
      <c r="L17" s="21" t="s">
        <v>525</v>
      </c>
      <c r="M17" s="37" t="s">
        <v>485</v>
      </c>
      <c r="N17" s="27"/>
    </row>
    <row r="18" spans="2:14" ht="21" customHeight="1" thickTop="1">
      <c r="B18" s="1172" t="s">
        <v>529</v>
      </c>
      <c r="C18" s="1173">
        <v>51</v>
      </c>
      <c r="D18" s="1174">
        <v>48</v>
      </c>
      <c r="E18" s="1175"/>
      <c r="F18" s="1175">
        <v>3</v>
      </c>
      <c r="G18" s="1161" t="s">
        <v>542</v>
      </c>
      <c r="H18" s="1161" t="s">
        <v>542</v>
      </c>
      <c r="I18" s="2167">
        <v>105.1</v>
      </c>
      <c r="J18" s="2168"/>
      <c r="K18" s="1161" t="s">
        <v>542</v>
      </c>
      <c r="L18" s="1176" t="s">
        <v>542</v>
      </c>
      <c r="M18" s="1177" t="s">
        <v>557</v>
      </c>
      <c r="N18" s="1030"/>
    </row>
    <row r="19" spans="2:14" ht="10.5" customHeight="1">
      <c r="B19" s="2178" t="s">
        <v>716</v>
      </c>
      <c r="C19" s="1178" t="s">
        <v>493</v>
      </c>
      <c r="D19" s="373" t="s">
        <v>494</v>
      </c>
      <c r="E19" s="1179" t="s">
        <v>560</v>
      </c>
      <c r="F19" s="1180" t="s">
        <v>495</v>
      </c>
      <c r="G19" s="1181"/>
      <c r="H19" s="1174"/>
      <c r="I19" s="2190"/>
      <c r="J19" s="2191"/>
      <c r="K19" s="1183"/>
      <c r="L19" s="1183"/>
      <c r="M19" s="2186" t="s">
        <v>561</v>
      </c>
      <c r="N19" s="1030"/>
    </row>
    <row r="20" spans="2:14" ht="10.5" customHeight="1">
      <c r="B20" s="2179"/>
      <c r="C20" s="875">
        <v>13</v>
      </c>
      <c r="D20" s="1184">
        <v>13</v>
      </c>
      <c r="E20" s="1185">
        <f>C20-D20</f>
        <v>0</v>
      </c>
      <c r="F20" s="1186">
        <f>E20</f>
        <v>0</v>
      </c>
      <c r="G20" s="1187">
        <v>9</v>
      </c>
      <c r="H20" s="1187">
        <v>6</v>
      </c>
      <c r="I20" s="2190"/>
      <c r="J20" s="2191"/>
      <c r="K20" s="1188"/>
      <c r="L20" s="1188"/>
      <c r="M20" s="2187"/>
      <c r="N20" s="1030"/>
    </row>
    <row r="21" spans="2:14" ht="10.5" customHeight="1">
      <c r="B21" s="2192" t="s">
        <v>636</v>
      </c>
      <c r="C21" s="1189" t="s">
        <v>493</v>
      </c>
      <c r="D21" s="1190" t="s">
        <v>494</v>
      </c>
      <c r="E21" s="1191" t="s">
        <v>560</v>
      </c>
      <c r="F21" s="1192" t="s">
        <v>495</v>
      </c>
      <c r="G21" s="1193"/>
      <c r="H21" s="1194"/>
      <c r="I21" s="2190"/>
      <c r="J21" s="2191"/>
      <c r="K21" s="1195"/>
      <c r="L21" s="1195"/>
      <c r="M21" s="2186" t="s">
        <v>561</v>
      </c>
      <c r="N21" s="1030"/>
    </row>
    <row r="22" spans="2:14" ht="10.5" customHeight="1">
      <c r="B22" s="2193"/>
      <c r="C22" s="1196">
        <v>167</v>
      </c>
      <c r="D22" s="1197">
        <v>167</v>
      </c>
      <c r="E22" s="1185">
        <f>C22-D22</f>
        <v>0</v>
      </c>
      <c r="F22" s="1186">
        <f>E22</f>
        <v>0</v>
      </c>
      <c r="G22" s="1193">
        <v>1618</v>
      </c>
      <c r="H22" s="1194">
        <v>126</v>
      </c>
      <c r="I22" s="2190"/>
      <c r="J22" s="2191"/>
      <c r="K22" s="1195"/>
      <c r="L22" s="1195"/>
      <c r="M22" s="2187"/>
      <c r="N22" s="1030"/>
    </row>
    <row r="23" spans="2:14" ht="10.5" customHeight="1">
      <c r="B23" s="2178" t="s">
        <v>334</v>
      </c>
      <c r="C23" s="1198" t="s">
        <v>493</v>
      </c>
      <c r="D23" s="1199" t="s">
        <v>494</v>
      </c>
      <c r="E23" s="1199" t="s">
        <v>560</v>
      </c>
      <c r="F23" s="1199" t="s">
        <v>495</v>
      </c>
      <c r="G23" s="1200"/>
      <c r="H23" s="1200"/>
      <c r="I23" s="2180"/>
      <c r="J23" s="2076"/>
      <c r="K23" s="1183"/>
      <c r="L23" s="1183"/>
      <c r="M23" s="1201"/>
      <c r="N23"/>
    </row>
    <row r="24" spans="2:14" ht="10.5" customHeight="1">
      <c r="B24" s="2179"/>
      <c r="C24" s="1202">
        <v>881</v>
      </c>
      <c r="D24" s="1203">
        <v>815</v>
      </c>
      <c r="E24" s="1204">
        <f>C24-D24</f>
        <v>66</v>
      </c>
      <c r="F24" s="1186">
        <f>E24</f>
        <v>66</v>
      </c>
      <c r="G24" s="1205" t="s">
        <v>573</v>
      </c>
      <c r="H24" s="1203">
        <v>74</v>
      </c>
      <c r="I24" s="1753"/>
      <c r="J24" s="2181"/>
      <c r="K24" s="1188"/>
      <c r="L24" s="1188"/>
      <c r="M24" s="1206"/>
      <c r="N24"/>
    </row>
    <row r="25" spans="2:14" ht="10.5" customHeight="1">
      <c r="B25" s="2178" t="s">
        <v>335</v>
      </c>
      <c r="C25" s="1207" t="s">
        <v>493</v>
      </c>
      <c r="D25" s="1208" t="s">
        <v>494</v>
      </c>
      <c r="E25" s="1209" t="s">
        <v>560</v>
      </c>
      <c r="F25" s="1210" t="s">
        <v>495</v>
      </c>
      <c r="G25" s="1211"/>
      <c r="H25" s="1212"/>
      <c r="I25" s="2180"/>
      <c r="J25" s="2076"/>
      <c r="K25" s="1195"/>
      <c r="L25" s="1195"/>
      <c r="M25" s="1213"/>
      <c r="N25"/>
    </row>
    <row r="26" spans="2:14" ht="10.5" customHeight="1">
      <c r="B26" s="2179"/>
      <c r="C26" s="1214">
        <v>1491</v>
      </c>
      <c r="D26" s="1215">
        <v>1533</v>
      </c>
      <c r="E26" s="1186">
        <f>C26-D26</f>
        <v>-42</v>
      </c>
      <c r="F26" s="1186">
        <f>E26</f>
        <v>-42</v>
      </c>
      <c r="G26" s="1216" t="s">
        <v>573</v>
      </c>
      <c r="H26" s="1217">
        <v>118</v>
      </c>
      <c r="I26" s="1753"/>
      <c r="J26" s="2181"/>
      <c r="K26" s="1195"/>
      <c r="L26" s="1195"/>
      <c r="M26" s="1213"/>
      <c r="N26"/>
    </row>
    <row r="27" spans="2:14" ht="10.5" customHeight="1">
      <c r="B27" s="2178" t="s">
        <v>336</v>
      </c>
      <c r="C27" s="1178" t="s">
        <v>493</v>
      </c>
      <c r="D27" s="373" t="s">
        <v>494</v>
      </c>
      <c r="E27" s="1179" t="s">
        <v>560</v>
      </c>
      <c r="F27" s="1180" t="s">
        <v>495</v>
      </c>
      <c r="G27" s="1218"/>
      <c r="H27" s="1219"/>
      <c r="I27" s="2180"/>
      <c r="J27" s="2076"/>
      <c r="K27" s="1183"/>
      <c r="L27" s="1183"/>
      <c r="M27" s="1201"/>
      <c r="N27"/>
    </row>
    <row r="28" spans="2:14" ht="10.5" customHeight="1">
      <c r="B28" s="2188"/>
      <c r="C28" s="1220">
        <v>872</v>
      </c>
      <c r="D28" s="1221">
        <v>835</v>
      </c>
      <c r="E28" s="1168">
        <f>C28-D28</f>
        <v>37</v>
      </c>
      <c r="F28" s="63">
        <f>E28</f>
        <v>37</v>
      </c>
      <c r="G28" s="1222" t="s">
        <v>573</v>
      </c>
      <c r="H28" s="1223">
        <v>126</v>
      </c>
      <c r="I28" s="1739"/>
      <c r="J28" s="2189"/>
      <c r="K28" s="1195"/>
      <c r="L28" s="1195"/>
      <c r="M28" s="1224"/>
      <c r="N28"/>
    </row>
    <row r="29" spans="2:14" ht="13.5" customHeight="1">
      <c r="B29" s="1225" t="s">
        <v>496</v>
      </c>
      <c r="C29" s="1226"/>
      <c r="D29" s="1226"/>
      <c r="E29" s="1226"/>
      <c r="F29" s="1226"/>
      <c r="G29" s="1226"/>
      <c r="H29" s="1226"/>
      <c r="I29" s="1227"/>
      <c r="J29" s="1227"/>
      <c r="K29" s="1228"/>
      <c r="L29" s="1228"/>
      <c r="M29" s="27"/>
      <c r="N29" s="27"/>
    </row>
    <row r="30" spans="2:14" ht="13.5" customHeight="1">
      <c r="B30" s="47" t="s">
        <v>497</v>
      </c>
      <c r="C30" s="46"/>
      <c r="D30" s="46"/>
      <c r="E30" s="46"/>
      <c r="F30" s="46"/>
      <c r="G30" s="46"/>
      <c r="H30" s="46"/>
      <c r="I30" s="45"/>
      <c r="J30" s="45"/>
      <c r="K30" s="48"/>
      <c r="L30" s="48"/>
      <c r="M30" s="27"/>
      <c r="N30" s="27"/>
    </row>
    <row r="31" spans="2:14" ht="13.5" customHeight="1">
      <c r="B31" s="47" t="s">
        <v>498</v>
      </c>
      <c r="C31" s="46"/>
      <c r="D31" s="46"/>
      <c r="E31" s="46"/>
      <c r="F31" s="46"/>
      <c r="G31" s="46"/>
      <c r="H31" s="46"/>
      <c r="I31" s="45"/>
      <c r="J31" s="45"/>
      <c r="K31" s="48"/>
      <c r="L31" s="48"/>
      <c r="M31" s="27"/>
      <c r="N31" s="27"/>
    </row>
    <row r="32" spans="2:14" ht="22.5" customHeight="1">
      <c r="B32" s="6"/>
      <c r="C32" s="6"/>
      <c r="D32" s="6"/>
      <c r="E32" s="6"/>
      <c r="F32" s="6"/>
      <c r="G32" s="6"/>
      <c r="H32" s="6"/>
      <c r="I32" s="27"/>
      <c r="J32" s="27"/>
      <c r="K32" s="27"/>
      <c r="L32" s="27"/>
      <c r="M32" s="27"/>
      <c r="N32" s="27"/>
    </row>
    <row r="33" spans="2:14" ht="18.75">
      <c r="B33" s="7" t="s">
        <v>499</v>
      </c>
      <c r="J33" s="27"/>
      <c r="K33" s="27"/>
      <c r="L33" s="27"/>
      <c r="M33" s="36" t="s">
        <v>333</v>
      </c>
      <c r="N33" s="27"/>
    </row>
    <row r="34" spans="2:14" ht="7.5" customHeight="1">
      <c r="B34" s="8"/>
      <c r="I34" s="27"/>
      <c r="J34" s="27"/>
      <c r="K34" s="27"/>
      <c r="L34" s="27"/>
      <c r="M34" s="27"/>
      <c r="N34" s="27"/>
    </row>
    <row r="35" spans="2:14" s="10" customFormat="1" ht="29.25" customHeight="1" thickBot="1">
      <c r="B35" s="9"/>
      <c r="C35" s="28" t="s">
        <v>500</v>
      </c>
      <c r="D35" s="25" t="s">
        <v>501</v>
      </c>
      <c r="E35" s="20" t="s">
        <v>522</v>
      </c>
      <c r="F35" s="25" t="s">
        <v>517</v>
      </c>
      <c r="G35" s="25" t="s">
        <v>518</v>
      </c>
      <c r="H35" s="25" t="s">
        <v>526</v>
      </c>
      <c r="I35" s="1582" t="s">
        <v>523</v>
      </c>
      <c r="J35" s="1583"/>
      <c r="K35" s="21" t="s">
        <v>524</v>
      </c>
      <c r="L35" s="21" t="s">
        <v>525</v>
      </c>
      <c r="M35" s="37" t="s">
        <v>485</v>
      </c>
      <c r="N35" s="27"/>
    </row>
    <row r="36" spans="2:14" ht="21" customHeight="1" thickTop="1">
      <c r="B36" s="1172" t="s">
        <v>337</v>
      </c>
      <c r="C36" s="1229">
        <v>1509</v>
      </c>
      <c r="D36" s="1218">
        <v>1376</v>
      </c>
      <c r="E36" s="1218">
        <f>C36-D36</f>
        <v>133</v>
      </c>
      <c r="F36" s="1194">
        <f>E36</f>
        <v>133</v>
      </c>
      <c r="G36" s="1194">
        <v>1515</v>
      </c>
      <c r="H36" s="1230">
        <f>ROUND(416881/1136660*100,1)</f>
        <v>36.7</v>
      </c>
      <c r="I36" s="1231"/>
      <c r="J36" s="1232"/>
      <c r="K36" s="1233"/>
      <c r="L36" s="1234"/>
      <c r="M36" s="1235"/>
      <c r="N36"/>
    </row>
    <row r="37" spans="2:14" ht="21" customHeight="1">
      <c r="B37" s="1162" t="s">
        <v>337</v>
      </c>
      <c r="C37" s="1236">
        <v>1199</v>
      </c>
      <c r="D37" s="1237">
        <v>1138</v>
      </c>
      <c r="E37" s="1218">
        <v>269</v>
      </c>
      <c r="F37" s="1237">
        <f>E37</f>
        <v>269</v>
      </c>
      <c r="G37" s="1237">
        <v>708</v>
      </c>
      <c r="H37" s="1165" t="s">
        <v>59</v>
      </c>
      <c r="I37" s="1238"/>
      <c r="J37" s="1239"/>
      <c r="K37" s="1233"/>
      <c r="L37" s="1240"/>
      <c r="M37" s="1241" t="s">
        <v>568</v>
      </c>
      <c r="N37"/>
    </row>
    <row r="38" spans="2:14" ht="21" customHeight="1">
      <c r="B38" s="1172" t="s">
        <v>592</v>
      </c>
      <c r="C38" s="1242">
        <v>4539</v>
      </c>
      <c r="D38" s="1237">
        <v>3242</v>
      </c>
      <c r="E38" s="1237">
        <f>C38-D38</f>
        <v>1297</v>
      </c>
      <c r="F38" s="1237">
        <f>E38</f>
        <v>1297</v>
      </c>
      <c r="G38" s="1165" t="s">
        <v>610</v>
      </c>
      <c r="H38" s="1243">
        <f>ROUND((3755+42+91949)/4263846*100,1)</f>
        <v>2.2</v>
      </c>
      <c r="I38" s="1182"/>
      <c r="J38" s="1244"/>
      <c r="K38" s="1233"/>
      <c r="L38" s="1234"/>
      <c r="M38" s="1235"/>
      <c r="N38"/>
    </row>
    <row r="39" spans="2:14" ht="21" customHeight="1">
      <c r="B39" s="1172" t="s">
        <v>338</v>
      </c>
      <c r="C39" s="1242">
        <v>194</v>
      </c>
      <c r="D39" s="1237">
        <v>194</v>
      </c>
      <c r="E39" s="1237"/>
      <c r="F39" s="1237"/>
      <c r="G39" s="1165">
        <v>570</v>
      </c>
      <c r="H39" s="1243">
        <f>ROUND(1724/140877*100,1)</f>
        <v>1.2</v>
      </c>
      <c r="I39" s="1182"/>
      <c r="J39" s="1244"/>
      <c r="K39" s="1233"/>
      <c r="L39" s="1234"/>
      <c r="M39" s="1235"/>
      <c r="N39"/>
    </row>
    <row r="40" spans="2:14" ht="21" customHeight="1">
      <c r="B40" s="1172" t="s">
        <v>590</v>
      </c>
      <c r="C40" s="1242">
        <v>73</v>
      </c>
      <c r="D40" s="1237">
        <v>71</v>
      </c>
      <c r="E40" s="1237">
        <v>2</v>
      </c>
      <c r="F40" s="1237">
        <v>2</v>
      </c>
      <c r="G40" s="1245" t="s">
        <v>573</v>
      </c>
      <c r="H40" s="1243">
        <f>ROUND(414/41342*100,1)</f>
        <v>1</v>
      </c>
      <c r="I40" s="1182"/>
      <c r="J40" s="1244"/>
      <c r="K40" s="1233"/>
      <c r="L40" s="1234"/>
      <c r="M40" s="1235"/>
      <c r="N40"/>
    </row>
    <row r="41" spans="2:14" ht="21" customHeight="1">
      <c r="B41" s="1172" t="s">
        <v>340</v>
      </c>
      <c r="C41" s="1246">
        <v>16</v>
      </c>
      <c r="D41" s="1194">
        <v>16</v>
      </c>
      <c r="E41" s="1237"/>
      <c r="F41" s="1237"/>
      <c r="G41" s="1245" t="s">
        <v>339</v>
      </c>
      <c r="H41" s="1243">
        <f>ROUND(7192/14384*100,1)</f>
        <v>50</v>
      </c>
      <c r="I41" s="1182"/>
      <c r="J41" s="1244"/>
      <c r="K41" s="1233"/>
      <c r="L41" s="1234"/>
      <c r="M41" s="1235"/>
      <c r="N41"/>
    </row>
    <row r="42" spans="2:14" ht="105.75" customHeight="1">
      <c r="B42" s="1172" t="s">
        <v>538</v>
      </c>
      <c r="C42" s="1247">
        <v>182</v>
      </c>
      <c r="D42" s="1248">
        <v>161</v>
      </c>
      <c r="E42" s="1218">
        <f>C42-D42</f>
        <v>21</v>
      </c>
      <c r="F42" s="1218">
        <f>E42</f>
        <v>21</v>
      </c>
      <c r="G42" s="1161" t="s">
        <v>544</v>
      </c>
      <c r="H42" s="1161" t="s">
        <v>544</v>
      </c>
      <c r="I42" s="1249"/>
      <c r="J42" s="1250"/>
      <c r="K42" s="1251"/>
      <c r="L42" s="1183"/>
      <c r="M42" s="1252" t="s">
        <v>631</v>
      </c>
      <c r="N42"/>
    </row>
    <row r="43" spans="2:14" ht="21" customHeight="1">
      <c r="B43" s="1253" t="s">
        <v>593</v>
      </c>
      <c r="C43" s="1254">
        <v>12</v>
      </c>
      <c r="D43" s="1255">
        <v>10</v>
      </c>
      <c r="E43" s="1256">
        <f>C43-D43</f>
        <v>2</v>
      </c>
      <c r="F43" s="1256">
        <f>E43</f>
        <v>2</v>
      </c>
      <c r="G43" s="1245" t="s">
        <v>573</v>
      </c>
      <c r="H43" s="1257">
        <f>ROUND(130/9366*100,1)</f>
        <v>1.4</v>
      </c>
      <c r="I43" s="1258"/>
      <c r="J43" s="1259"/>
      <c r="K43" s="1260"/>
      <c r="L43" s="1261"/>
      <c r="M43" s="1262"/>
      <c r="N43"/>
    </row>
    <row r="44" spans="2:14" ht="37.5" customHeight="1">
      <c r="B44" s="1263"/>
      <c r="C44" s="1263"/>
      <c r="D44" s="1263"/>
      <c r="E44" s="1263"/>
      <c r="F44" s="1263"/>
      <c r="G44" s="1263"/>
      <c r="H44" s="1263"/>
      <c r="I44" s="1228"/>
      <c r="J44" s="1228"/>
      <c r="K44" s="48"/>
      <c r="L44" s="27"/>
      <c r="M44" s="27"/>
      <c r="N44" s="27"/>
    </row>
    <row r="45" spans="2:14" ht="18.75">
      <c r="B45" s="7" t="s">
        <v>502</v>
      </c>
      <c r="J45" s="27"/>
      <c r="K45" s="36" t="s">
        <v>329</v>
      </c>
      <c r="L45" s="27"/>
      <c r="M45" s="27"/>
      <c r="N45" s="27"/>
    </row>
    <row r="46" spans="2:14" ht="7.5" customHeight="1">
      <c r="B46" s="8"/>
      <c r="J46" s="27"/>
      <c r="K46" s="27"/>
      <c r="L46" s="27"/>
      <c r="M46" s="27"/>
      <c r="N46" s="27"/>
    </row>
    <row r="47" spans="2:14" s="10" customFormat="1" ht="48.75" customHeight="1" thickBot="1">
      <c r="B47" s="9"/>
      <c r="C47" s="28" t="s">
        <v>503</v>
      </c>
      <c r="D47" s="25" t="s">
        <v>504</v>
      </c>
      <c r="E47" s="25" t="s">
        <v>505</v>
      </c>
      <c r="F47" s="25" t="s">
        <v>506</v>
      </c>
      <c r="G47" s="25" t="s">
        <v>507</v>
      </c>
      <c r="H47" s="24" t="s">
        <v>508</v>
      </c>
      <c r="I47" s="1569" t="s">
        <v>509</v>
      </c>
      <c r="J47" s="1573"/>
      <c r="K47" s="49" t="s">
        <v>485</v>
      </c>
      <c r="L47" s="29"/>
      <c r="M47" s="27"/>
      <c r="N47" s="27"/>
    </row>
    <row r="48" spans="2:14" ht="21" customHeight="1" thickTop="1">
      <c r="B48" s="1172" t="s">
        <v>341</v>
      </c>
      <c r="C48" s="1264"/>
      <c r="D48" s="1218">
        <v>20</v>
      </c>
      <c r="E48" s="1218">
        <v>10</v>
      </c>
      <c r="F48" s="1218"/>
      <c r="G48" s="1218"/>
      <c r="H48" s="1218"/>
      <c r="I48" s="2175"/>
      <c r="J48" s="2176"/>
      <c r="K48" s="303"/>
      <c r="L48" s="1265"/>
      <c r="M48"/>
      <c r="N48"/>
    </row>
    <row r="49" spans="2:14" ht="21" customHeight="1">
      <c r="B49" s="30"/>
      <c r="C49" s="31"/>
      <c r="D49" s="32"/>
      <c r="E49" s="32"/>
      <c r="F49" s="32"/>
      <c r="G49" s="32"/>
      <c r="H49" s="32"/>
      <c r="I49" s="2177"/>
      <c r="J49" s="2023"/>
      <c r="K49" s="51"/>
      <c r="L49" s="29"/>
      <c r="M49" s="27"/>
      <c r="N49" s="27"/>
    </row>
    <row r="50" spans="2:14" ht="21" customHeight="1">
      <c r="B50" s="53"/>
      <c r="C50" s="15"/>
      <c r="D50" s="16"/>
      <c r="E50" s="16"/>
      <c r="F50" s="16"/>
      <c r="G50" s="16"/>
      <c r="H50" s="16"/>
      <c r="I50" s="1565"/>
      <c r="J50" s="1566"/>
      <c r="K50" s="54"/>
      <c r="L50" s="29"/>
      <c r="M50" s="27"/>
      <c r="N50" s="27"/>
    </row>
    <row r="51" spans="2:14" ht="21" customHeight="1">
      <c r="B51" s="55" t="s">
        <v>510</v>
      </c>
      <c r="J51" s="27"/>
      <c r="K51" s="27"/>
      <c r="L51" s="27"/>
      <c r="M51" s="27"/>
      <c r="N51" s="27"/>
    </row>
    <row r="52" ht="26.25" customHeight="1"/>
    <row r="53" spans="2:14" ht="18.75">
      <c r="B53" s="17" t="s">
        <v>511</v>
      </c>
      <c r="J53" s="27"/>
      <c r="K53" s="27"/>
      <c r="L53" s="27"/>
      <c r="M53" s="27"/>
      <c r="N53" s="27"/>
    </row>
    <row r="54" ht="7.5" customHeight="1"/>
    <row r="55" spans="2:9" ht="37.5" customHeight="1">
      <c r="B55" s="1571" t="s">
        <v>512</v>
      </c>
      <c r="C55" s="1571"/>
      <c r="D55" s="2173">
        <v>0.2</v>
      </c>
      <c r="E55" s="2173"/>
      <c r="F55" s="1571" t="s">
        <v>513</v>
      </c>
      <c r="G55" s="1571"/>
      <c r="H55" s="2174">
        <v>3.2</v>
      </c>
      <c r="I55" s="2174"/>
    </row>
    <row r="56" spans="2:9" ht="37.5" customHeight="1">
      <c r="B56" s="1571" t="s">
        <v>514</v>
      </c>
      <c r="C56" s="1571"/>
      <c r="D56" s="2174">
        <v>15.8</v>
      </c>
      <c r="E56" s="2174"/>
      <c r="F56" s="1571" t="s">
        <v>515</v>
      </c>
      <c r="G56" s="1571"/>
      <c r="H56" s="2174">
        <v>94.1</v>
      </c>
      <c r="I56" s="2174"/>
    </row>
    <row r="57" spans="2:14" ht="21" customHeight="1">
      <c r="B57" s="55" t="s">
        <v>516</v>
      </c>
      <c r="J57" s="27"/>
      <c r="K57" s="27"/>
      <c r="L57" s="27"/>
      <c r="M57" s="27"/>
      <c r="N57" s="27"/>
    </row>
  </sheetData>
  <mergeCells count="35">
    <mergeCell ref="M19:M20"/>
    <mergeCell ref="M21:M22"/>
    <mergeCell ref="B27:B28"/>
    <mergeCell ref="I27:J28"/>
    <mergeCell ref="B19:B20"/>
    <mergeCell ref="I19:J20"/>
    <mergeCell ref="B21:B22"/>
    <mergeCell ref="I21:J22"/>
    <mergeCell ref="B23:B24"/>
    <mergeCell ref="I23:J24"/>
    <mergeCell ref="B25:B26"/>
    <mergeCell ref="I25:J26"/>
    <mergeCell ref="I35:J35"/>
    <mergeCell ref="I8:J8"/>
    <mergeCell ref="I9:J9"/>
    <mergeCell ref="I10:J10"/>
    <mergeCell ref="I11:J11"/>
    <mergeCell ref="H55:I55"/>
    <mergeCell ref="H56:I56"/>
    <mergeCell ref="I47:J47"/>
    <mergeCell ref="I48:J48"/>
    <mergeCell ref="I49:J49"/>
    <mergeCell ref="I50:J50"/>
    <mergeCell ref="B55:C55"/>
    <mergeCell ref="B56:C56"/>
    <mergeCell ref="F55:G55"/>
    <mergeCell ref="F56:G56"/>
    <mergeCell ref="D55:E55"/>
    <mergeCell ref="D56:E56"/>
    <mergeCell ref="C1:J1"/>
    <mergeCell ref="I17:J17"/>
    <mergeCell ref="I18:J18"/>
    <mergeCell ref="I12:J12"/>
    <mergeCell ref="I3:J3"/>
    <mergeCell ref="I4:J4"/>
  </mergeCells>
  <printOptions/>
  <pageMargins left="0.7480314960629921" right="0" top="0.5905511811023623" bottom="0.3937007874015748" header="0.5118110236220472" footer="0.5118110236220472"/>
  <pageSetup blackAndWhite="1" horizontalDpi="600" verticalDpi="600" orientation="portrait" paperSize="9" scale="65" r:id="rId1"/>
  <headerFooter alignWithMargins="0">
    <oddHeader>&amp;L&amp;12（別添）</oddHeader>
  </headerFooter>
</worksheet>
</file>

<file path=xl/worksheets/sheet29.xml><?xml version="1.0" encoding="utf-8"?>
<worksheet xmlns="http://schemas.openxmlformats.org/spreadsheetml/2006/main" xmlns:r="http://schemas.openxmlformats.org/officeDocument/2006/relationships">
  <dimension ref="B1:N64"/>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342</v>
      </c>
      <c r="D3" s="5"/>
      <c r="E3" s="5"/>
      <c r="G3" s="23" t="s">
        <v>475</v>
      </c>
      <c r="H3" s="24" t="s">
        <v>476</v>
      </c>
      <c r="I3" s="1569" t="s">
        <v>477</v>
      </c>
      <c r="J3" s="1570"/>
    </row>
    <row r="4" spans="7:11" ht="26.25" customHeight="1" thickTop="1">
      <c r="G4" s="162">
        <v>2753</v>
      </c>
      <c r="H4" s="19">
        <v>133</v>
      </c>
      <c r="I4" s="1729">
        <v>2886</v>
      </c>
      <c r="J4" s="1730"/>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1266" t="s">
        <v>486</v>
      </c>
      <c r="C9" s="111">
        <v>5570</v>
      </c>
      <c r="D9" s="112">
        <v>5441</v>
      </c>
      <c r="E9" s="112">
        <v>129</v>
      </c>
      <c r="F9" s="165">
        <v>10</v>
      </c>
      <c r="G9" s="112">
        <v>5397</v>
      </c>
      <c r="H9" s="165">
        <v>39</v>
      </c>
      <c r="I9" s="1546"/>
      <c r="J9" s="1547"/>
      <c r="K9" s="29"/>
      <c r="L9" s="27"/>
      <c r="M9" s="27"/>
      <c r="N9" s="27"/>
    </row>
    <row r="10" spans="2:14" ht="21" customHeight="1">
      <c r="B10" s="114" t="s">
        <v>343</v>
      </c>
      <c r="C10" s="111">
        <v>33</v>
      </c>
      <c r="D10" s="112">
        <v>30</v>
      </c>
      <c r="E10" s="112">
        <v>3</v>
      </c>
      <c r="F10" s="165">
        <v>3</v>
      </c>
      <c r="G10" s="112" t="s">
        <v>361</v>
      </c>
      <c r="H10" s="112" t="s">
        <v>361</v>
      </c>
      <c r="I10" s="1576"/>
      <c r="J10" s="1577"/>
      <c r="K10" s="33"/>
      <c r="L10" s="27"/>
      <c r="M10" s="27"/>
      <c r="N10" s="27"/>
    </row>
    <row r="11" spans="2:14" ht="21" customHeight="1">
      <c r="B11" s="114" t="s">
        <v>344</v>
      </c>
      <c r="C11" s="111">
        <v>12</v>
      </c>
      <c r="D11" s="112">
        <v>10</v>
      </c>
      <c r="E11" s="112">
        <v>2</v>
      </c>
      <c r="F11" s="165">
        <v>2</v>
      </c>
      <c r="G11" s="112" t="s">
        <v>127</v>
      </c>
      <c r="H11" s="112" t="s">
        <v>127</v>
      </c>
      <c r="I11" s="1576"/>
      <c r="J11" s="1577"/>
      <c r="K11" s="29"/>
      <c r="L11" s="27"/>
      <c r="M11" s="27"/>
      <c r="N11" s="27"/>
    </row>
    <row r="12" spans="2:14" ht="21" customHeight="1">
      <c r="B12" s="30"/>
      <c r="C12" s="31"/>
      <c r="D12" s="32"/>
      <c r="E12" s="32"/>
      <c r="F12" s="165"/>
      <c r="G12" s="112"/>
      <c r="H12" s="165"/>
      <c r="I12" s="1576"/>
      <c r="J12" s="1577"/>
      <c r="K12" s="29"/>
      <c r="L12" s="27"/>
      <c r="M12" s="27"/>
      <c r="N12" s="27"/>
    </row>
    <row r="13" spans="2:14" ht="21" customHeight="1" thickBot="1">
      <c r="B13" s="34"/>
      <c r="C13" s="548"/>
      <c r="D13" s="549"/>
      <c r="E13" s="549"/>
      <c r="F13" s="1112"/>
      <c r="G13" s="231"/>
      <c r="H13" s="1112"/>
      <c r="I13" s="1578"/>
      <c r="J13" s="1568"/>
      <c r="K13" s="29"/>
      <c r="L13" s="27"/>
      <c r="M13" s="27"/>
      <c r="N13" s="27"/>
    </row>
    <row r="14" spans="2:14" ht="21" customHeight="1" thickTop="1">
      <c r="B14" s="35" t="s">
        <v>487</v>
      </c>
      <c r="C14" s="232">
        <v>5615</v>
      </c>
      <c r="D14" s="233">
        <v>5481</v>
      </c>
      <c r="E14" s="233">
        <v>134</v>
      </c>
      <c r="F14" s="1113">
        <v>15</v>
      </c>
      <c r="G14" s="233">
        <v>5397</v>
      </c>
      <c r="H14" s="1113">
        <v>39</v>
      </c>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1266" t="s">
        <v>345</v>
      </c>
      <c r="C19" s="1267">
        <v>538</v>
      </c>
      <c r="D19" s="1268">
        <v>527</v>
      </c>
      <c r="E19" s="1269" t="s">
        <v>630</v>
      </c>
      <c r="F19" s="1270">
        <v>11</v>
      </c>
      <c r="G19" s="1271">
        <v>671</v>
      </c>
      <c r="H19" s="1271">
        <v>89</v>
      </c>
      <c r="I19" s="2197">
        <v>102.2</v>
      </c>
      <c r="J19" s="2197"/>
      <c r="K19" s="1272"/>
      <c r="L19" s="1273"/>
      <c r="M19" s="439" t="s">
        <v>492</v>
      </c>
      <c r="N19" s="27"/>
    </row>
    <row r="20" spans="2:14" ht="10.5" customHeight="1">
      <c r="B20" s="1815" t="s">
        <v>346</v>
      </c>
      <c r="C20" s="11" t="s">
        <v>493</v>
      </c>
      <c r="D20" s="12" t="s">
        <v>494</v>
      </c>
      <c r="E20" s="13"/>
      <c r="F20" s="14" t="s">
        <v>495</v>
      </c>
      <c r="G20" s="1274"/>
      <c r="H20" s="1274"/>
      <c r="I20" s="2195"/>
      <c r="J20" s="2196"/>
      <c r="K20" s="497"/>
      <c r="L20" s="497"/>
      <c r="M20" s="438"/>
      <c r="N20" s="27"/>
    </row>
    <row r="21" spans="2:14" ht="10.5" customHeight="1">
      <c r="B21" s="1816"/>
      <c r="C21" s="1275">
        <v>55</v>
      </c>
      <c r="D21" s="1276">
        <v>55</v>
      </c>
      <c r="E21" s="1277">
        <v>0</v>
      </c>
      <c r="F21" s="1278">
        <v>0</v>
      </c>
      <c r="G21" s="1279">
        <v>404</v>
      </c>
      <c r="H21" s="1280">
        <v>40</v>
      </c>
      <c r="I21" s="2194"/>
      <c r="J21" s="2194"/>
      <c r="K21" s="1281"/>
      <c r="L21" s="1281"/>
      <c r="M21" s="1282"/>
      <c r="N21" s="27"/>
    </row>
    <row r="22" spans="2:14" ht="10.5" customHeight="1">
      <c r="B22" s="1815" t="s">
        <v>347</v>
      </c>
      <c r="C22" s="11" t="s">
        <v>493</v>
      </c>
      <c r="D22" s="12" t="s">
        <v>494</v>
      </c>
      <c r="E22" s="13"/>
      <c r="F22" s="14" t="s">
        <v>495</v>
      </c>
      <c r="G22" s="1274"/>
      <c r="H22" s="1274"/>
      <c r="I22" s="2195"/>
      <c r="J22" s="2196"/>
      <c r="K22" s="497"/>
      <c r="L22" s="497"/>
      <c r="M22" s="438"/>
      <c r="N22" s="27"/>
    </row>
    <row r="23" spans="2:14" ht="10.5" customHeight="1">
      <c r="B23" s="1816"/>
      <c r="C23" s="1275">
        <v>179</v>
      </c>
      <c r="D23" s="1276">
        <v>179</v>
      </c>
      <c r="E23" s="1277">
        <v>0</v>
      </c>
      <c r="F23" s="1278">
        <v>0</v>
      </c>
      <c r="G23" s="1279">
        <v>795</v>
      </c>
      <c r="H23" s="1280">
        <v>18</v>
      </c>
      <c r="I23" s="2194"/>
      <c r="J23" s="2194"/>
      <c r="K23" s="147"/>
      <c r="L23" s="147"/>
      <c r="M23" s="439"/>
      <c r="N23" s="27"/>
    </row>
    <row r="24" spans="2:14" ht="10.5" customHeight="1">
      <c r="B24" s="1815" t="s">
        <v>348</v>
      </c>
      <c r="C24" s="11" t="s">
        <v>493</v>
      </c>
      <c r="D24" s="12" t="s">
        <v>494</v>
      </c>
      <c r="E24" s="13"/>
      <c r="F24" s="14" t="s">
        <v>495</v>
      </c>
      <c r="G24" s="1274"/>
      <c r="H24" s="1274"/>
      <c r="I24" s="2195"/>
      <c r="J24" s="2196"/>
      <c r="K24" s="497"/>
      <c r="L24" s="497"/>
      <c r="M24" s="438"/>
      <c r="N24" s="27"/>
    </row>
    <row r="25" spans="2:14" ht="10.5" customHeight="1">
      <c r="B25" s="1816"/>
      <c r="C25" s="1275">
        <v>200</v>
      </c>
      <c r="D25" s="1276">
        <v>200</v>
      </c>
      <c r="E25" s="1277">
        <v>0</v>
      </c>
      <c r="F25" s="1278">
        <v>0</v>
      </c>
      <c r="G25" s="1283">
        <v>386</v>
      </c>
      <c r="H25" s="1284">
        <v>20</v>
      </c>
      <c r="I25" s="2194"/>
      <c r="J25" s="2194"/>
      <c r="K25" s="832"/>
      <c r="L25" s="832"/>
      <c r="M25" s="1285"/>
      <c r="N25" s="27"/>
    </row>
    <row r="26" spans="2:14" ht="10.5" customHeight="1">
      <c r="B26" s="1815" t="s">
        <v>349</v>
      </c>
      <c r="C26" s="11" t="s">
        <v>493</v>
      </c>
      <c r="D26" s="12" t="s">
        <v>494</v>
      </c>
      <c r="E26" s="13"/>
      <c r="F26" s="293" t="s">
        <v>495</v>
      </c>
      <c r="G26" s="1279"/>
      <c r="H26" s="1280"/>
      <c r="I26" s="2195"/>
      <c r="J26" s="2196"/>
      <c r="K26" s="147"/>
      <c r="L26" s="147"/>
      <c r="M26" s="439"/>
      <c r="N26" s="27"/>
    </row>
    <row r="27" spans="2:14" ht="10.5" customHeight="1">
      <c r="B27" s="1816"/>
      <c r="C27" s="1275">
        <v>58</v>
      </c>
      <c r="D27" s="1276">
        <v>32</v>
      </c>
      <c r="E27" s="1277">
        <v>1</v>
      </c>
      <c r="F27" s="1278">
        <v>1</v>
      </c>
      <c r="G27" s="250" t="s">
        <v>2</v>
      </c>
      <c r="H27" s="1280">
        <v>0</v>
      </c>
      <c r="I27" s="2194"/>
      <c r="J27" s="2194"/>
      <c r="K27" s="147"/>
      <c r="L27" s="147"/>
      <c r="M27" s="439"/>
      <c r="N27" s="27"/>
    </row>
    <row r="28" spans="2:14" ht="10.5" customHeight="1">
      <c r="B28" s="1815" t="s">
        <v>350</v>
      </c>
      <c r="C28" s="11" t="s">
        <v>493</v>
      </c>
      <c r="D28" s="12" t="s">
        <v>494</v>
      </c>
      <c r="E28" s="13"/>
      <c r="F28" s="14" t="s">
        <v>495</v>
      </c>
      <c r="G28" s="1274"/>
      <c r="H28" s="1274"/>
      <c r="I28" s="2195"/>
      <c r="J28" s="2196"/>
      <c r="K28" s="497"/>
      <c r="L28" s="497"/>
      <c r="M28" s="438"/>
      <c r="N28" s="27"/>
    </row>
    <row r="29" spans="2:14" ht="10.5" customHeight="1">
      <c r="B29" s="1816"/>
      <c r="C29" s="1275">
        <v>586</v>
      </c>
      <c r="D29" s="1276">
        <v>545</v>
      </c>
      <c r="E29" s="1277">
        <v>41</v>
      </c>
      <c r="F29" s="1278">
        <v>41</v>
      </c>
      <c r="G29" s="250" t="s">
        <v>2</v>
      </c>
      <c r="H29" s="1286">
        <v>72</v>
      </c>
      <c r="I29" s="1893"/>
      <c r="J29" s="1893"/>
      <c r="K29" s="147"/>
      <c r="L29" s="147"/>
      <c r="M29" s="439"/>
      <c r="N29" s="27"/>
    </row>
    <row r="30" spans="2:14" ht="10.5" customHeight="1">
      <c r="B30" s="1815" t="s">
        <v>351</v>
      </c>
      <c r="C30" s="11" t="s">
        <v>493</v>
      </c>
      <c r="D30" s="12" t="s">
        <v>494</v>
      </c>
      <c r="E30" s="13"/>
      <c r="F30" s="14" t="s">
        <v>495</v>
      </c>
      <c r="G30" s="59"/>
      <c r="H30" s="1287"/>
      <c r="I30" s="2206"/>
      <c r="J30" s="2207"/>
      <c r="K30" s="1288"/>
      <c r="L30" s="1288"/>
      <c r="M30" s="1289"/>
      <c r="N30" s="27"/>
    </row>
    <row r="31" spans="2:14" ht="10.5" customHeight="1">
      <c r="B31" s="1816"/>
      <c r="C31" s="1275">
        <v>454</v>
      </c>
      <c r="D31" s="1276">
        <v>449</v>
      </c>
      <c r="E31" s="1277">
        <v>5</v>
      </c>
      <c r="F31" s="1278">
        <v>5</v>
      </c>
      <c r="G31" s="250" t="s">
        <v>2</v>
      </c>
      <c r="H31" s="1286">
        <v>76</v>
      </c>
      <c r="I31" s="2210"/>
      <c r="J31" s="2210"/>
      <c r="K31" s="1290"/>
      <c r="L31" s="1290"/>
      <c r="M31" s="1282"/>
      <c r="N31" s="27"/>
    </row>
    <row r="32" spans="2:14" ht="10.5" customHeight="1">
      <c r="B32" s="1811" t="s">
        <v>352</v>
      </c>
      <c r="C32" s="292" t="s">
        <v>493</v>
      </c>
      <c r="D32" s="293" t="s">
        <v>494</v>
      </c>
      <c r="E32" s="294"/>
      <c r="F32" s="295" t="s">
        <v>495</v>
      </c>
      <c r="G32" s="59"/>
      <c r="H32" s="1287"/>
      <c r="I32" s="2206"/>
      <c r="J32" s="2207"/>
      <c r="K32" s="1288"/>
      <c r="L32" s="1288"/>
      <c r="M32" s="1289"/>
      <c r="N32" s="27"/>
    </row>
    <row r="33" spans="2:14" ht="10.5" customHeight="1">
      <c r="B33" s="2166"/>
      <c r="C33" s="1291">
        <v>809</v>
      </c>
      <c r="D33" s="1292">
        <v>809</v>
      </c>
      <c r="E33" s="1293">
        <v>0</v>
      </c>
      <c r="F33" s="1294">
        <v>0</v>
      </c>
      <c r="G33" s="1295" t="s">
        <v>2</v>
      </c>
      <c r="H33" s="1296">
        <v>74</v>
      </c>
      <c r="I33" s="2213"/>
      <c r="J33" s="2213"/>
      <c r="K33" s="1297"/>
      <c r="L33" s="1297"/>
      <c r="M33" s="1298"/>
      <c r="N33" s="27"/>
    </row>
    <row r="34" spans="2:14" ht="13.5" customHeight="1">
      <c r="B34" s="47" t="s">
        <v>496</v>
      </c>
      <c r="C34" s="46"/>
      <c r="D34" s="46"/>
      <c r="E34" s="46"/>
      <c r="F34" s="46"/>
      <c r="G34" s="46"/>
      <c r="H34" s="46"/>
      <c r="I34" s="45"/>
      <c r="J34" s="45"/>
      <c r="K34" s="48"/>
      <c r="L34" s="27"/>
      <c r="M34" s="27"/>
      <c r="N34" s="27"/>
    </row>
    <row r="35" spans="2:14" ht="13.5" customHeight="1">
      <c r="B35" s="47" t="s">
        <v>497</v>
      </c>
      <c r="C35" s="46"/>
      <c r="D35" s="46"/>
      <c r="E35" s="46"/>
      <c r="F35" s="46"/>
      <c r="G35" s="46"/>
      <c r="H35" s="46"/>
      <c r="I35" s="45"/>
      <c r="J35" s="45"/>
      <c r="K35" s="48"/>
      <c r="L35" s="27"/>
      <c r="M35" s="27"/>
      <c r="N35" s="27"/>
    </row>
    <row r="36" spans="2:14" ht="13.5" customHeight="1">
      <c r="B36" s="47" t="s">
        <v>498</v>
      </c>
      <c r="C36" s="46"/>
      <c r="D36" s="46"/>
      <c r="E36" s="46"/>
      <c r="F36" s="46"/>
      <c r="G36" s="46"/>
      <c r="H36" s="46"/>
      <c r="I36" s="45"/>
      <c r="J36" s="45"/>
      <c r="K36" s="48"/>
      <c r="L36" s="27"/>
      <c r="M36" s="27"/>
      <c r="N36" s="27"/>
    </row>
    <row r="37" spans="2:14" ht="22.5" customHeight="1">
      <c r="B37" s="6"/>
      <c r="C37" s="6"/>
      <c r="D37" s="6"/>
      <c r="E37" s="6"/>
      <c r="F37" s="6"/>
      <c r="G37" s="6"/>
      <c r="H37" s="6"/>
      <c r="I37" s="27"/>
      <c r="J37" s="27"/>
      <c r="K37" s="27"/>
      <c r="L37" s="27"/>
      <c r="M37" s="27"/>
      <c r="N37" s="27"/>
    </row>
    <row r="38" spans="2:14" ht="18.75">
      <c r="B38" s="7" t="s">
        <v>499</v>
      </c>
      <c r="J38" s="27"/>
      <c r="K38" s="27"/>
      <c r="L38" s="27"/>
      <c r="M38" s="36" t="s">
        <v>521</v>
      </c>
      <c r="N38" s="27"/>
    </row>
    <row r="39" spans="2:14" ht="7.5" customHeight="1">
      <c r="B39" s="8"/>
      <c r="I39" s="27"/>
      <c r="J39" s="27"/>
      <c r="K39" s="27"/>
      <c r="L39" s="27"/>
      <c r="M39" s="27"/>
      <c r="N39" s="27"/>
    </row>
    <row r="40" spans="2:14" s="10" customFormat="1" ht="29.25" customHeight="1" thickBot="1">
      <c r="B40" s="9"/>
      <c r="C40" s="28" t="s">
        <v>500</v>
      </c>
      <c r="D40" s="25" t="s">
        <v>501</v>
      </c>
      <c r="E40" s="20" t="s">
        <v>522</v>
      </c>
      <c r="F40" s="25" t="s">
        <v>517</v>
      </c>
      <c r="G40" s="25" t="s">
        <v>518</v>
      </c>
      <c r="H40" s="25" t="s">
        <v>526</v>
      </c>
      <c r="I40" s="1582" t="s">
        <v>523</v>
      </c>
      <c r="J40" s="1583"/>
      <c r="K40" s="21" t="s">
        <v>524</v>
      </c>
      <c r="L40" s="21" t="s">
        <v>525</v>
      </c>
      <c r="M40" s="37" t="s">
        <v>485</v>
      </c>
      <c r="N40" s="27"/>
    </row>
    <row r="41" spans="2:14" ht="21" customHeight="1" thickTop="1">
      <c r="B41" s="56" t="s">
        <v>353</v>
      </c>
      <c r="C41" s="1299">
        <v>158</v>
      </c>
      <c r="D41" s="1300">
        <v>136</v>
      </c>
      <c r="E41" s="1301">
        <v>22</v>
      </c>
      <c r="F41" s="1302">
        <v>22</v>
      </c>
      <c r="G41" s="1302">
        <v>0</v>
      </c>
      <c r="H41" s="1303">
        <v>0</v>
      </c>
      <c r="I41" s="2205"/>
      <c r="J41" s="2205"/>
      <c r="K41" s="1281"/>
      <c r="L41" s="1281"/>
      <c r="M41" s="38"/>
      <c r="N41" s="27"/>
    </row>
    <row r="42" spans="2:14" ht="21" customHeight="1">
      <c r="B42" s="56" t="s">
        <v>539</v>
      </c>
      <c r="C42" s="1304">
        <v>4539</v>
      </c>
      <c r="D42" s="1301">
        <v>3242</v>
      </c>
      <c r="E42" s="1302">
        <v>1297</v>
      </c>
      <c r="F42" s="1302">
        <v>1297</v>
      </c>
      <c r="G42" s="1302">
        <v>0</v>
      </c>
      <c r="H42" s="1303">
        <v>2.7</v>
      </c>
      <c r="I42" s="2211"/>
      <c r="J42" s="2212"/>
      <c r="K42" s="1305"/>
      <c r="L42" s="1305"/>
      <c r="M42" s="1306"/>
      <c r="N42" s="27"/>
    </row>
    <row r="43" spans="2:14" ht="21" customHeight="1">
      <c r="B43" s="56" t="s">
        <v>535</v>
      </c>
      <c r="C43" s="1304">
        <v>73</v>
      </c>
      <c r="D43" s="1301">
        <v>71</v>
      </c>
      <c r="E43" s="1301">
        <v>2</v>
      </c>
      <c r="F43" s="1301">
        <v>2</v>
      </c>
      <c r="G43" s="1301">
        <v>0</v>
      </c>
      <c r="H43" s="1307">
        <v>0.6</v>
      </c>
      <c r="I43" s="2208"/>
      <c r="J43" s="2209"/>
      <c r="K43" s="1308"/>
      <c r="L43" s="1308"/>
      <c r="M43" s="42"/>
      <c r="N43" s="27"/>
    </row>
    <row r="44" spans="2:14" ht="21" customHeight="1">
      <c r="B44" s="56" t="s">
        <v>354</v>
      </c>
      <c r="C44" s="1304">
        <v>194</v>
      </c>
      <c r="D44" s="1301">
        <v>194</v>
      </c>
      <c r="E44" s="1301">
        <v>0</v>
      </c>
      <c r="F44" s="1301">
        <v>0</v>
      </c>
      <c r="G44" s="1301">
        <v>570</v>
      </c>
      <c r="H44" s="1307">
        <v>0.8</v>
      </c>
      <c r="I44" s="2208"/>
      <c r="J44" s="2209"/>
      <c r="K44" s="1308"/>
      <c r="L44" s="1308"/>
      <c r="M44" s="42"/>
      <c r="N44" s="27"/>
    </row>
    <row r="45" spans="2:14" ht="21" customHeight="1">
      <c r="B45" s="56" t="s">
        <v>308</v>
      </c>
      <c r="C45" s="1304">
        <v>1255</v>
      </c>
      <c r="D45" s="1301">
        <v>1255</v>
      </c>
      <c r="E45" s="1301">
        <v>0</v>
      </c>
      <c r="F45" s="1301">
        <v>0</v>
      </c>
      <c r="G45" s="1301">
        <v>152</v>
      </c>
      <c r="H45" s="1307">
        <v>8.2</v>
      </c>
      <c r="I45" s="2208"/>
      <c r="J45" s="2209"/>
      <c r="K45" s="1308"/>
      <c r="L45" s="1308"/>
      <c r="M45" s="42"/>
      <c r="N45" s="27"/>
    </row>
    <row r="46" spans="2:14" ht="21" customHeight="1">
      <c r="B46" s="56" t="s">
        <v>355</v>
      </c>
      <c r="C46" s="1304">
        <v>7</v>
      </c>
      <c r="D46" s="1301">
        <v>7</v>
      </c>
      <c r="E46" s="1301">
        <v>0</v>
      </c>
      <c r="F46" s="1301">
        <v>0</v>
      </c>
      <c r="G46" s="1301">
        <v>380</v>
      </c>
      <c r="H46" s="1307">
        <v>84.1</v>
      </c>
      <c r="I46" s="2208"/>
      <c r="J46" s="2209"/>
      <c r="K46" s="1308"/>
      <c r="L46" s="1308"/>
      <c r="M46" s="42"/>
      <c r="N46" s="27"/>
    </row>
    <row r="47" spans="2:14" ht="21" customHeight="1">
      <c r="B47" s="56" t="s">
        <v>356</v>
      </c>
      <c r="C47" s="1304">
        <v>13</v>
      </c>
      <c r="D47" s="1301">
        <v>13</v>
      </c>
      <c r="E47" s="1301">
        <v>0</v>
      </c>
      <c r="F47" s="1301">
        <v>0</v>
      </c>
      <c r="G47" s="1301">
        <v>0</v>
      </c>
      <c r="H47" s="1307">
        <v>0</v>
      </c>
      <c r="I47" s="2208"/>
      <c r="J47" s="2209"/>
      <c r="K47" s="1308"/>
      <c r="L47" s="1308"/>
      <c r="M47" s="42"/>
      <c r="N47" s="27"/>
    </row>
    <row r="48" spans="2:14" ht="21" customHeight="1">
      <c r="B48" s="56" t="s">
        <v>357</v>
      </c>
      <c r="C48" s="1304">
        <v>143</v>
      </c>
      <c r="D48" s="1301">
        <v>133</v>
      </c>
      <c r="E48" s="1301">
        <v>10</v>
      </c>
      <c r="F48" s="1301">
        <v>10</v>
      </c>
      <c r="G48" s="1301">
        <v>250</v>
      </c>
      <c r="H48" s="1307">
        <v>70.3</v>
      </c>
      <c r="I48" s="2208"/>
      <c r="J48" s="2209"/>
      <c r="K48" s="1308"/>
      <c r="L48" s="1308"/>
      <c r="M48" s="42"/>
      <c r="N48" s="27"/>
    </row>
    <row r="49" spans="2:14" ht="21" customHeight="1">
      <c r="B49" s="56" t="s">
        <v>545</v>
      </c>
      <c r="C49" s="1309">
        <v>12</v>
      </c>
      <c r="D49" s="1300">
        <v>10</v>
      </c>
      <c r="E49" s="1300">
        <v>2</v>
      </c>
      <c r="F49" s="1300">
        <v>2</v>
      </c>
      <c r="G49" s="1300">
        <v>0</v>
      </c>
      <c r="H49" s="1310">
        <v>3.9</v>
      </c>
      <c r="I49" s="1311"/>
      <c r="J49" s="1312"/>
      <c r="K49" s="1313"/>
      <c r="L49" s="1313"/>
      <c r="M49" s="245"/>
      <c r="N49" s="27"/>
    </row>
    <row r="50" spans="2:14" ht="21" customHeight="1">
      <c r="B50" s="829" t="s">
        <v>569</v>
      </c>
      <c r="C50" s="1314">
        <v>182</v>
      </c>
      <c r="D50" s="1315">
        <v>161</v>
      </c>
      <c r="E50" s="1315">
        <v>21</v>
      </c>
      <c r="F50" s="1316">
        <v>21</v>
      </c>
      <c r="G50" s="1315">
        <v>0</v>
      </c>
      <c r="H50" s="1317" t="s">
        <v>704</v>
      </c>
      <c r="I50" s="2204"/>
      <c r="J50" s="2204"/>
      <c r="K50" s="1318"/>
      <c r="L50" s="1318"/>
      <c r="M50" s="161"/>
      <c r="N50" s="27"/>
    </row>
    <row r="51" spans="2:14" ht="37.5" customHeight="1">
      <c r="B51" s="6"/>
      <c r="C51" s="6"/>
      <c r="D51" s="6"/>
      <c r="E51" s="6"/>
      <c r="F51" s="6"/>
      <c r="G51" s="6"/>
      <c r="H51" s="6"/>
      <c r="I51" s="27"/>
      <c r="J51" s="27"/>
      <c r="K51" s="27"/>
      <c r="L51" s="27"/>
      <c r="M51" s="27"/>
      <c r="N51" s="27"/>
    </row>
    <row r="52" spans="2:14" ht="18.75">
      <c r="B52" s="7" t="s">
        <v>502</v>
      </c>
      <c r="J52" s="27"/>
      <c r="K52" s="36" t="s">
        <v>519</v>
      </c>
      <c r="L52" s="27"/>
      <c r="M52" s="27"/>
      <c r="N52" s="27"/>
    </row>
    <row r="53" spans="2:14" ht="7.5" customHeight="1">
      <c r="B53" s="8"/>
      <c r="J53" s="27"/>
      <c r="K53" s="27"/>
      <c r="L53" s="27"/>
      <c r="M53" s="27"/>
      <c r="N53" s="27"/>
    </row>
    <row r="54" spans="2:14" s="10" customFormat="1" ht="48.75" customHeight="1" thickBot="1">
      <c r="B54" s="9"/>
      <c r="C54" s="28" t="s">
        <v>503</v>
      </c>
      <c r="D54" s="25" t="s">
        <v>504</v>
      </c>
      <c r="E54" s="25" t="s">
        <v>505</v>
      </c>
      <c r="F54" s="25" t="s">
        <v>506</v>
      </c>
      <c r="G54" s="25" t="s">
        <v>507</v>
      </c>
      <c r="H54" s="24" t="s">
        <v>508</v>
      </c>
      <c r="I54" s="1569" t="s">
        <v>509</v>
      </c>
      <c r="J54" s="1573"/>
      <c r="K54" s="49" t="s">
        <v>485</v>
      </c>
      <c r="L54" s="29"/>
      <c r="M54" s="27"/>
      <c r="N54" s="27"/>
    </row>
    <row r="55" spans="2:14" ht="21" customHeight="1" thickTop="1">
      <c r="B55" s="1319" t="s">
        <v>358</v>
      </c>
      <c r="C55" s="1320">
        <v>8</v>
      </c>
      <c r="D55" s="1321">
        <v>308</v>
      </c>
      <c r="E55" s="1321">
        <v>290</v>
      </c>
      <c r="F55" s="1322" t="s">
        <v>362</v>
      </c>
      <c r="G55" s="1322" t="s">
        <v>362</v>
      </c>
      <c r="H55" s="1322" t="s">
        <v>362</v>
      </c>
      <c r="I55" s="2198" t="s">
        <v>362</v>
      </c>
      <c r="J55" s="2199"/>
      <c r="K55" s="50"/>
      <c r="L55" s="29"/>
      <c r="M55" s="27"/>
      <c r="N55" s="27"/>
    </row>
    <row r="56" spans="2:14" ht="21" customHeight="1">
      <c r="B56" s="1323" t="s">
        <v>359</v>
      </c>
      <c r="C56" s="1320">
        <v>0</v>
      </c>
      <c r="D56" s="1321">
        <v>11</v>
      </c>
      <c r="E56" s="1321">
        <v>5</v>
      </c>
      <c r="F56" s="1322" t="s">
        <v>155</v>
      </c>
      <c r="G56" s="1322" t="s">
        <v>155</v>
      </c>
      <c r="H56" s="1322" t="s">
        <v>155</v>
      </c>
      <c r="I56" s="2200" t="s">
        <v>155</v>
      </c>
      <c r="J56" s="2201"/>
      <c r="K56" s="51"/>
      <c r="L56" s="29"/>
      <c r="M56" s="27"/>
      <c r="N56" s="27"/>
    </row>
    <row r="57" spans="2:14" ht="21" customHeight="1">
      <c r="B57" s="1324" t="s">
        <v>360</v>
      </c>
      <c r="C57" s="1325" t="s">
        <v>363</v>
      </c>
      <c r="D57" s="1326">
        <v>15</v>
      </c>
      <c r="E57" s="1326">
        <v>5</v>
      </c>
      <c r="F57" s="1327" t="s">
        <v>179</v>
      </c>
      <c r="G57" s="1327" t="s">
        <v>179</v>
      </c>
      <c r="H57" s="1327" t="s">
        <v>179</v>
      </c>
      <c r="I57" s="2202" t="s">
        <v>179</v>
      </c>
      <c r="J57" s="2203"/>
      <c r="K57" s="1328"/>
      <c r="L57" s="29"/>
      <c r="M57" s="27"/>
      <c r="N57" s="27"/>
    </row>
    <row r="58" spans="2:14" ht="21" customHeight="1">
      <c r="B58" s="55" t="s">
        <v>510</v>
      </c>
      <c r="J58" s="27"/>
      <c r="K58" s="27"/>
      <c r="L58" s="27"/>
      <c r="M58" s="27"/>
      <c r="N58" s="27"/>
    </row>
    <row r="59" ht="26.25" customHeight="1"/>
    <row r="60" spans="2:14" ht="18.75">
      <c r="B60" s="17" t="s">
        <v>511</v>
      </c>
      <c r="J60" s="27"/>
      <c r="K60" s="27"/>
      <c r="L60" s="27"/>
      <c r="M60" s="27"/>
      <c r="N60" s="27"/>
    </row>
    <row r="61" ht="7.5" customHeight="1"/>
    <row r="62" spans="2:9" ht="37.5" customHeight="1">
      <c r="B62" s="1571" t="s">
        <v>512</v>
      </c>
      <c r="C62" s="1571"/>
      <c r="D62" s="1572">
        <v>0.13</v>
      </c>
      <c r="E62" s="1572"/>
      <c r="F62" s="1571" t="s">
        <v>513</v>
      </c>
      <c r="G62" s="1571"/>
      <c r="H62" s="1572">
        <v>0.5</v>
      </c>
      <c r="I62" s="1572"/>
    </row>
    <row r="63" spans="2:9" ht="37.5" customHeight="1">
      <c r="B63" s="1571" t="s">
        <v>514</v>
      </c>
      <c r="C63" s="1571"/>
      <c r="D63" s="1572">
        <v>13.1</v>
      </c>
      <c r="E63" s="1572"/>
      <c r="F63" s="1571" t="s">
        <v>515</v>
      </c>
      <c r="G63" s="1571"/>
      <c r="H63" s="1572">
        <v>78.3</v>
      </c>
      <c r="I63" s="1572"/>
    </row>
    <row r="64" spans="2:14" ht="21" customHeight="1">
      <c r="B64" s="55" t="s">
        <v>516</v>
      </c>
      <c r="J64" s="27"/>
      <c r="K64" s="27"/>
      <c r="L64" s="27"/>
      <c r="M64" s="27"/>
      <c r="N64" s="27"/>
    </row>
  </sheetData>
  <mergeCells count="55">
    <mergeCell ref="I45:J45"/>
    <mergeCell ref="I46:J46"/>
    <mergeCell ref="I47:J47"/>
    <mergeCell ref="B26:B27"/>
    <mergeCell ref="I42:J42"/>
    <mergeCell ref="I43:J43"/>
    <mergeCell ref="I27:J27"/>
    <mergeCell ref="B32:B33"/>
    <mergeCell ref="I33:J33"/>
    <mergeCell ref="B30:B31"/>
    <mergeCell ref="I31:J31"/>
    <mergeCell ref="B28:B29"/>
    <mergeCell ref="I29:J29"/>
    <mergeCell ref="B20:B21"/>
    <mergeCell ref="I21:J21"/>
    <mergeCell ref="B22:B23"/>
    <mergeCell ref="B24:B25"/>
    <mergeCell ref="I25:J25"/>
    <mergeCell ref="I22:J22"/>
    <mergeCell ref="I8:J8"/>
    <mergeCell ref="I9:J9"/>
    <mergeCell ref="I10:J10"/>
    <mergeCell ref="I11:J11"/>
    <mergeCell ref="I50:J50"/>
    <mergeCell ref="I40:J40"/>
    <mergeCell ref="I41:J41"/>
    <mergeCell ref="I14:J14"/>
    <mergeCell ref="I28:J28"/>
    <mergeCell ref="I30:J30"/>
    <mergeCell ref="I26:J26"/>
    <mergeCell ref="I32:J32"/>
    <mergeCell ref="I48:J48"/>
    <mergeCell ref="I44:J44"/>
    <mergeCell ref="H62:I62"/>
    <mergeCell ref="H63:I63"/>
    <mergeCell ref="I54:J54"/>
    <mergeCell ref="I55:J55"/>
    <mergeCell ref="I56:J56"/>
    <mergeCell ref="I57:J57"/>
    <mergeCell ref="B62:C62"/>
    <mergeCell ref="B63:C63"/>
    <mergeCell ref="F62:G62"/>
    <mergeCell ref="F63:G63"/>
    <mergeCell ref="D62:E62"/>
    <mergeCell ref="D63:E63"/>
    <mergeCell ref="C1:J1"/>
    <mergeCell ref="I23:J23"/>
    <mergeCell ref="I24:J24"/>
    <mergeCell ref="I18:J18"/>
    <mergeCell ref="I19:J19"/>
    <mergeCell ref="I20:J20"/>
    <mergeCell ref="I12:J12"/>
    <mergeCell ref="I13:J13"/>
    <mergeCell ref="I3:J3"/>
    <mergeCell ref="I4:J4"/>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3.xml><?xml version="1.0" encoding="utf-8"?>
<worksheet xmlns="http://schemas.openxmlformats.org/spreadsheetml/2006/main" xmlns:r="http://schemas.openxmlformats.org/officeDocument/2006/relationships">
  <dimension ref="B1:N58"/>
  <sheetViews>
    <sheetView view="pageBreakPreview" zoomScaleNormal="85"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4" t="s">
        <v>547</v>
      </c>
      <c r="D3" s="5"/>
      <c r="E3" s="5"/>
      <c r="G3" s="23" t="s">
        <v>475</v>
      </c>
      <c r="H3" s="24" t="s">
        <v>476</v>
      </c>
      <c r="I3" s="1569" t="s">
        <v>477</v>
      </c>
      <c r="J3" s="1570"/>
    </row>
    <row r="4" spans="7:11" ht="26.25" customHeight="1" thickTop="1">
      <c r="G4" s="108">
        <v>6300</v>
      </c>
      <c r="H4" s="109">
        <v>259</v>
      </c>
      <c r="I4" s="1679">
        <f>G4+H4</f>
        <v>6559</v>
      </c>
      <c r="J4" s="1680"/>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111">
        <v>10379</v>
      </c>
      <c r="D9" s="112">
        <v>10272</v>
      </c>
      <c r="E9" s="112">
        <v>107</v>
      </c>
      <c r="F9" s="112">
        <v>99</v>
      </c>
      <c r="G9" s="112">
        <v>21099</v>
      </c>
      <c r="H9" s="112"/>
      <c r="I9" s="1662"/>
      <c r="J9" s="1663"/>
      <c r="K9" s="29"/>
      <c r="L9" s="27"/>
      <c r="M9" s="27"/>
      <c r="N9" s="27"/>
    </row>
    <row r="10" spans="2:14" ht="21" customHeight="1">
      <c r="B10" s="113" t="s">
        <v>548</v>
      </c>
      <c r="C10" s="111">
        <v>31</v>
      </c>
      <c r="D10" s="112">
        <v>31</v>
      </c>
      <c r="E10" s="112">
        <v>0</v>
      </c>
      <c r="F10" s="112"/>
      <c r="G10" s="112">
        <v>24</v>
      </c>
      <c r="H10" s="112">
        <v>26</v>
      </c>
      <c r="I10" s="1649"/>
      <c r="J10" s="1650"/>
      <c r="K10" s="33"/>
      <c r="L10" s="27"/>
      <c r="M10" s="27"/>
      <c r="N10" s="27"/>
    </row>
    <row r="11" spans="2:14" ht="21" customHeight="1">
      <c r="B11" s="114" t="s">
        <v>549</v>
      </c>
      <c r="C11" s="69">
        <v>25</v>
      </c>
      <c r="D11" s="70">
        <v>66</v>
      </c>
      <c r="E11" s="70">
        <v>-41</v>
      </c>
      <c r="F11" s="70">
        <v>-41</v>
      </c>
      <c r="G11" s="70">
        <v>130</v>
      </c>
      <c r="H11" s="70"/>
      <c r="I11" s="1651"/>
      <c r="J11" s="1652"/>
      <c r="K11" s="29"/>
      <c r="L11" s="27"/>
      <c r="M11" s="27"/>
      <c r="N11" s="27"/>
    </row>
    <row r="12" spans="2:14" ht="21" customHeight="1">
      <c r="B12" s="114" t="s">
        <v>550</v>
      </c>
      <c r="C12" s="69">
        <v>585</v>
      </c>
      <c r="D12" s="70">
        <v>585</v>
      </c>
      <c r="E12" s="70">
        <v>0</v>
      </c>
      <c r="F12" s="70"/>
      <c r="G12" s="70"/>
      <c r="H12" s="70">
        <v>40</v>
      </c>
      <c r="I12" s="1651"/>
      <c r="J12" s="1652"/>
      <c r="K12" s="33"/>
      <c r="L12" s="27"/>
      <c r="M12" s="27"/>
      <c r="N12" s="27"/>
    </row>
    <row r="13" spans="2:14" ht="21" customHeight="1">
      <c r="B13" s="114" t="s">
        <v>551</v>
      </c>
      <c r="C13" s="69">
        <v>6</v>
      </c>
      <c r="D13" s="70">
        <v>6</v>
      </c>
      <c r="E13" s="70">
        <v>0</v>
      </c>
      <c r="F13" s="70"/>
      <c r="G13" s="70"/>
      <c r="H13" s="70">
        <v>5</v>
      </c>
      <c r="I13" s="1664" t="s">
        <v>552</v>
      </c>
      <c r="J13" s="1665"/>
      <c r="K13" s="29"/>
      <c r="L13" s="27"/>
      <c r="M13" s="27"/>
      <c r="N13" s="27"/>
    </row>
    <row r="14" spans="2:14" ht="21" customHeight="1">
      <c r="B14" s="113" t="s">
        <v>553</v>
      </c>
      <c r="C14" s="69">
        <v>14</v>
      </c>
      <c r="D14" s="70">
        <v>14</v>
      </c>
      <c r="E14" s="70">
        <v>0</v>
      </c>
      <c r="F14" s="70"/>
      <c r="G14" s="70"/>
      <c r="H14" s="70"/>
      <c r="I14" s="1651"/>
      <c r="J14" s="1652"/>
      <c r="K14" s="29"/>
      <c r="L14" s="27"/>
      <c r="M14" s="27"/>
      <c r="N14" s="27"/>
    </row>
    <row r="15" spans="2:14" ht="21" customHeight="1" thickBot="1">
      <c r="B15" s="117" t="s">
        <v>554</v>
      </c>
      <c r="C15" s="71">
        <v>101</v>
      </c>
      <c r="D15" s="72">
        <v>78</v>
      </c>
      <c r="E15" s="72">
        <v>23</v>
      </c>
      <c r="F15" s="72">
        <v>0</v>
      </c>
      <c r="G15" s="72">
        <v>137</v>
      </c>
      <c r="H15" s="72"/>
      <c r="I15" s="1677"/>
      <c r="J15" s="1678"/>
      <c r="K15" s="29"/>
      <c r="L15" s="27"/>
      <c r="M15" s="27"/>
      <c r="N15" s="27"/>
    </row>
    <row r="16" spans="2:14" ht="21" customHeight="1" thickTop="1">
      <c r="B16" s="35" t="s">
        <v>487</v>
      </c>
      <c r="C16" s="95">
        <f aca="true" t="shared" si="0" ref="C16:H16">SUM(C9:C15)</f>
        <v>11141</v>
      </c>
      <c r="D16" s="118">
        <f t="shared" si="0"/>
        <v>11052</v>
      </c>
      <c r="E16" s="118">
        <f t="shared" si="0"/>
        <v>89</v>
      </c>
      <c r="F16" s="118">
        <f t="shared" si="0"/>
        <v>58</v>
      </c>
      <c r="G16" s="118">
        <f t="shared" si="0"/>
        <v>21390</v>
      </c>
      <c r="H16" s="95">
        <f t="shared" si="0"/>
        <v>71</v>
      </c>
      <c r="I16" s="1660"/>
      <c r="J16" s="1661"/>
      <c r="K16" s="29"/>
      <c r="L16" s="27"/>
      <c r="M16" s="27"/>
      <c r="N16" s="27"/>
    </row>
    <row r="17" spans="9:14" ht="37.5" customHeight="1">
      <c r="I17" s="27"/>
      <c r="J17" s="27"/>
      <c r="K17" s="27"/>
      <c r="L17" s="27"/>
      <c r="M17" s="27"/>
      <c r="N17" s="27"/>
    </row>
    <row r="18" spans="2:14" ht="18.75">
      <c r="B18" s="7" t="s">
        <v>520</v>
      </c>
      <c r="J18" s="27"/>
      <c r="K18" s="27"/>
      <c r="L18" s="27"/>
      <c r="M18" s="36" t="s">
        <v>521</v>
      </c>
      <c r="N18" s="27"/>
    </row>
    <row r="19" spans="2:14" ht="7.5" customHeight="1">
      <c r="B19" s="8"/>
      <c r="I19" s="27"/>
      <c r="J19" s="27"/>
      <c r="K19" s="27"/>
      <c r="L19" s="27"/>
      <c r="M19" s="27"/>
      <c r="N19" s="27"/>
    </row>
    <row r="20" spans="2:14" s="10" customFormat="1" ht="29.25" customHeight="1" thickBot="1">
      <c r="B20" s="9"/>
      <c r="C20" s="28" t="s">
        <v>488</v>
      </c>
      <c r="D20" s="25" t="s">
        <v>489</v>
      </c>
      <c r="E20" s="20" t="s">
        <v>522</v>
      </c>
      <c r="F20" s="25" t="s">
        <v>490</v>
      </c>
      <c r="G20" s="25" t="s">
        <v>491</v>
      </c>
      <c r="H20" s="25" t="s">
        <v>484</v>
      </c>
      <c r="I20" s="1582" t="s">
        <v>523</v>
      </c>
      <c r="J20" s="1583"/>
      <c r="K20" s="21" t="s">
        <v>524</v>
      </c>
      <c r="L20" s="21" t="s">
        <v>525</v>
      </c>
      <c r="M20" s="37" t="s">
        <v>485</v>
      </c>
      <c r="N20" s="27"/>
    </row>
    <row r="21" spans="2:14" ht="21" customHeight="1" thickTop="1">
      <c r="B21" s="119" t="s">
        <v>555</v>
      </c>
      <c r="C21" s="120">
        <v>305</v>
      </c>
      <c r="D21" s="121">
        <v>285</v>
      </c>
      <c r="E21" s="70" t="s">
        <v>556</v>
      </c>
      <c r="F21" s="1633">
        <f>C21-D21</f>
        <v>20</v>
      </c>
      <c r="G21" s="123">
        <v>1226</v>
      </c>
      <c r="H21" s="123">
        <v>45</v>
      </c>
      <c r="I21" s="1662" t="s">
        <v>572</v>
      </c>
      <c r="J21" s="1676"/>
      <c r="K21" s="70" t="s">
        <v>556</v>
      </c>
      <c r="L21" s="70" t="s">
        <v>556</v>
      </c>
      <c r="M21" s="124" t="s">
        <v>557</v>
      </c>
      <c r="N21" s="27"/>
    </row>
    <row r="22" spans="2:14" ht="10.5" customHeight="1">
      <c r="B22" s="1653" t="s">
        <v>558</v>
      </c>
      <c r="C22" s="125" t="s">
        <v>559</v>
      </c>
      <c r="D22" s="126" t="s">
        <v>494</v>
      </c>
      <c r="E22" s="132" t="s">
        <v>560</v>
      </c>
      <c r="F22" s="1634" t="s">
        <v>495</v>
      </c>
      <c r="G22" s="1520">
        <v>5555</v>
      </c>
      <c r="H22" s="1658">
        <v>283</v>
      </c>
      <c r="I22" s="1666" t="s">
        <v>573</v>
      </c>
      <c r="J22" s="1532"/>
      <c r="K22" s="1541" t="s">
        <v>573</v>
      </c>
      <c r="L22" s="1541" t="s">
        <v>573</v>
      </c>
      <c r="M22" s="1538" t="s">
        <v>561</v>
      </c>
      <c r="N22" s="27"/>
    </row>
    <row r="23" spans="2:14" ht="10.5" customHeight="1">
      <c r="B23" s="1654"/>
      <c r="C23" s="128">
        <v>506</v>
      </c>
      <c r="D23" s="129">
        <v>506</v>
      </c>
      <c r="E23" s="1635">
        <f>C23-D23</f>
        <v>0</v>
      </c>
      <c r="F23" s="1636">
        <v>0</v>
      </c>
      <c r="G23" s="1521"/>
      <c r="H23" s="1659"/>
      <c r="I23" s="1667"/>
      <c r="J23" s="1668"/>
      <c r="K23" s="1519"/>
      <c r="L23" s="1519"/>
      <c r="M23" s="1528"/>
      <c r="N23" s="27"/>
    </row>
    <row r="24" spans="2:14" ht="10.5" customHeight="1">
      <c r="B24" s="1653" t="s">
        <v>562</v>
      </c>
      <c r="C24" s="131" t="s">
        <v>559</v>
      </c>
      <c r="D24" s="132" t="s">
        <v>494</v>
      </c>
      <c r="E24" s="132" t="s">
        <v>560</v>
      </c>
      <c r="F24" s="1634" t="s">
        <v>495</v>
      </c>
      <c r="G24" s="1522">
        <v>710</v>
      </c>
      <c r="H24" s="1522">
        <v>32</v>
      </c>
      <c r="I24" s="1666" t="s">
        <v>573</v>
      </c>
      <c r="J24" s="1532"/>
      <c r="K24" s="1541" t="s">
        <v>573</v>
      </c>
      <c r="L24" s="1541" t="s">
        <v>573</v>
      </c>
      <c r="M24" s="1538" t="s">
        <v>574</v>
      </c>
      <c r="N24" s="27"/>
    </row>
    <row r="25" spans="2:14" ht="10.5" customHeight="1">
      <c r="B25" s="1654"/>
      <c r="C25" s="133">
        <v>48</v>
      </c>
      <c r="D25" s="134">
        <v>48</v>
      </c>
      <c r="E25" s="1637">
        <f>C25-D25</f>
        <v>0</v>
      </c>
      <c r="F25" s="1638">
        <v>0</v>
      </c>
      <c r="G25" s="1523"/>
      <c r="H25" s="1523"/>
      <c r="I25" s="1667"/>
      <c r="J25" s="1668"/>
      <c r="K25" s="1519"/>
      <c r="L25" s="1519"/>
      <c r="M25" s="1528"/>
      <c r="N25" s="27"/>
    </row>
    <row r="26" spans="2:14" ht="10.5" customHeight="1">
      <c r="B26" s="1653" t="s">
        <v>563</v>
      </c>
      <c r="C26" s="135" t="s">
        <v>559</v>
      </c>
      <c r="D26" s="136" t="s">
        <v>494</v>
      </c>
      <c r="E26" s="136" t="s">
        <v>560</v>
      </c>
      <c r="F26" s="1639" t="s">
        <v>495</v>
      </c>
      <c r="G26" s="1524" t="s">
        <v>573</v>
      </c>
      <c r="H26" s="1514">
        <v>249</v>
      </c>
      <c r="I26" s="1666" t="s">
        <v>573</v>
      </c>
      <c r="J26" s="1532"/>
      <c r="K26" s="1541" t="s">
        <v>573</v>
      </c>
      <c r="L26" s="1541" t="s">
        <v>573</v>
      </c>
      <c r="M26" s="1538" t="s">
        <v>574</v>
      </c>
      <c r="N26" s="27"/>
    </row>
    <row r="27" spans="2:14" ht="10.5" customHeight="1">
      <c r="B27" s="1654"/>
      <c r="C27" s="137">
        <v>3132</v>
      </c>
      <c r="D27" s="138">
        <v>3283</v>
      </c>
      <c r="E27" s="1640">
        <f>C27-D27</f>
        <v>-151</v>
      </c>
      <c r="F27" s="138">
        <v>-151</v>
      </c>
      <c r="G27" s="1525"/>
      <c r="H27" s="1515"/>
      <c r="I27" s="1667"/>
      <c r="J27" s="1668"/>
      <c r="K27" s="1519"/>
      <c r="L27" s="1519"/>
      <c r="M27" s="1528"/>
      <c r="N27" s="27"/>
    </row>
    <row r="28" spans="2:14" ht="10.5" customHeight="1">
      <c r="B28" s="1653" t="s">
        <v>551</v>
      </c>
      <c r="C28" s="125" t="s">
        <v>559</v>
      </c>
      <c r="D28" s="126" t="s">
        <v>494</v>
      </c>
      <c r="E28" s="126" t="s">
        <v>560</v>
      </c>
      <c r="F28" s="1641" t="s">
        <v>495</v>
      </c>
      <c r="G28" s="1524" t="s">
        <v>573</v>
      </c>
      <c r="H28" s="1516">
        <v>224</v>
      </c>
      <c r="I28" s="1666" t="s">
        <v>573</v>
      </c>
      <c r="J28" s="1532"/>
      <c r="K28" s="1541" t="s">
        <v>573</v>
      </c>
      <c r="L28" s="1541" t="s">
        <v>573</v>
      </c>
      <c r="M28" s="1529" t="s">
        <v>564</v>
      </c>
      <c r="N28" s="27"/>
    </row>
    <row r="29" spans="2:14" ht="10.5" customHeight="1">
      <c r="B29" s="1654"/>
      <c r="C29" s="139">
        <v>2954</v>
      </c>
      <c r="D29" s="140">
        <v>2978</v>
      </c>
      <c r="E29" s="1642">
        <f>C29-D29</f>
        <v>-24</v>
      </c>
      <c r="F29" s="140">
        <v>-24</v>
      </c>
      <c r="G29" s="1525"/>
      <c r="H29" s="1517"/>
      <c r="I29" s="1667"/>
      <c r="J29" s="1668"/>
      <c r="K29" s="1519"/>
      <c r="L29" s="1519"/>
      <c r="M29" s="1530"/>
      <c r="N29" s="27"/>
    </row>
    <row r="30" spans="2:14" ht="10.5" customHeight="1">
      <c r="B30" s="1653" t="s">
        <v>565</v>
      </c>
      <c r="C30" s="141" t="s">
        <v>559</v>
      </c>
      <c r="D30" s="126" t="s">
        <v>494</v>
      </c>
      <c r="E30" s="126" t="s">
        <v>560</v>
      </c>
      <c r="F30" s="1641" t="s">
        <v>495</v>
      </c>
      <c r="G30" s="1656" t="s">
        <v>573</v>
      </c>
      <c r="H30" s="1516">
        <v>243</v>
      </c>
      <c r="I30" s="1543" t="s">
        <v>573</v>
      </c>
      <c r="J30" s="1532"/>
      <c r="K30" s="1541" t="s">
        <v>573</v>
      </c>
      <c r="L30" s="1541" t="s">
        <v>573</v>
      </c>
      <c r="M30" s="1538" t="s">
        <v>561</v>
      </c>
      <c r="N30" s="27"/>
    </row>
    <row r="31" spans="2:14" ht="10.5" customHeight="1">
      <c r="B31" s="1655"/>
      <c r="C31" s="142">
        <v>1780</v>
      </c>
      <c r="D31" s="143">
        <v>1720</v>
      </c>
      <c r="E31" s="1643">
        <f>C31-D31</f>
        <v>60</v>
      </c>
      <c r="F31" s="143">
        <v>59</v>
      </c>
      <c r="G31" s="1657"/>
      <c r="H31" s="1518"/>
      <c r="I31" s="1533"/>
      <c r="J31" s="1534"/>
      <c r="K31" s="1542"/>
      <c r="L31" s="1542"/>
      <c r="M31" s="1539"/>
      <c r="N31" s="27"/>
    </row>
    <row r="32" spans="2:14" ht="13.5" customHeight="1">
      <c r="B32" s="47" t="s">
        <v>496</v>
      </c>
      <c r="C32" s="46"/>
      <c r="D32" s="46"/>
      <c r="E32" s="46"/>
      <c r="F32" s="46"/>
      <c r="G32" s="46"/>
      <c r="H32" s="46"/>
      <c r="I32" s="45"/>
      <c r="J32" s="45"/>
      <c r="K32" s="48"/>
      <c r="L32" s="27"/>
      <c r="M32" s="27"/>
      <c r="N32" s="27"/>
    </row>
    <row r="33" spans="2:14" ht="13.5" customHeight="1">
      <c r="B33" s="47" t="s">
        <v>497</v>
      </c>
      <c r="C33" s="46"/>
      <c r="D33" s="46"/>
      <c r="E33" s="46"/>
      <c r="F33" s="46"/>
      <c r="G33" s="46"/>
      <c r="H33" s="46"/>
      <c r="I33" s="45"/>
      <c r="J33" s="45"/>
      <c r="K33" s="48"/>
      <c r="L33" s="27"/>
      <c r="M33" s="27"/>
      <c r="N33" s="27"/>
    </row>
    <row r="34" spans="2:14" ht="13.5" customHeight="1">
      <c r="B34" s="47" t="s">
        <v>498</v>
      </c>
      <c r="C34" s="46"/>
      <c r="D34" s="46"/>
      <c r="E34" s="46"/>
      <c r="F34" s="46"/>
      <c r="G34" s="46"/>
      <c r="H34" s="46"/>
      <c r="I34" s="45"/>
      <c r="J34" s="45"/>
      <c r="K34" s="48"/>
      <c r="L34" s="27"/>
      <c r="M34" s="27"/>
      <c r="N34" s="27"/>
    </row>
    <row r="35" spans="2:14" ht="22.5" customHeight="1">
      <c r="B35" s="6"/>
      <c r="C35" s="6"/>
      <c r="D35" s="6"/>
      <c r="E35" s="6"/>
      <c r="F35" s="6"/>
      <c r="G35" s="6"/>
      <c r="H35" s="6"/>
      <c r="I35" s="27"/>
      <c r="J35" s="27"/>
      <c r="K35" s="27"/>
      <c r="L35" s="27"/>
      <c r="M35" s="27"/>
      <c r="N35" s="27"/>
    </row>
    <row r="36" spans="2:14" ht="18.75">
      <c r="B36" s="7" t="s">
        <v>499</v>
      </c>
      <c r="J36" s="27"/>
      <c r="K36" s="27"/>
      <c r="L36" s="27"/>
      <c r="M36" s="36" t="s">
        <v>521</v>
      </c>
      <c r="N36" s="27"/>
    </row>
    <row r="37" spans="2:14" ht="7.5" customHeight="1">
      <c r="B37" s="8"/>
      <c r="I37" s="27"/>
      <c r="J37" s="27"/>
      <c r="K37" s="27"/>
      <c r="L37" s="27"/>
      <c r="M37" s="27"/>
      <c r="N37" s="27"/>
    </row>
    <row r="38" spans="2:14" s="10" customFormat="1" ht="29.25" customHeight="1" thickBot="1">
      <c r="B38" s="9"/>
      <c r="C38" s="28" t="s">
        <v>500</v>
      </c>
      <c r="D38" s="25" t="s">
        <v>501</v>
      </c>
      <c r="E38" s="20" t="s">
        <v>522</v>
      </c>
      <c r="F38" s="25" t="s">
        <v>517</v>
      </c>
      <c r="G38" s="25" t="s">
        <v>518</v>
      </c>
      <c r="H38" s="25" t="s">
        <v>526</v>
      </c>
      <c r="I38" s="1582" t="s">
        <v>523</v>
      </c>
      <c r="J38" s="1583"/>
      <c r="K38" s="21" t="s">
        <v>524</v>
      </c>
      <c r="L38" s="21" t="s">
        <v>525</v>
      </c>
      <c r="M38" s="37" t="s">
        <v>485</v>
      </c>
      <c r="N38" s="27"/>
    </row>
    <row r="39" spans="2:14" ht="21" customHeight="1" thickTop="1">
      <c r="B39" s="144" t="s">
        <v>566</v>
      </c>
      <c r="C39" s="145">
        <v>664</v>
      </c>
      <c r="D39" s="121">
        <v>640</v>
      </c>
      <c r="E39" s="121">
        <v>24</v>
      </c>
      <c r="F39" s="123">
        <v>24</v>
      </c>
      <c r="G39" s="123">
        <v>4077</v>
      </c>
      <c r="H39" s="146">
        <v>30.3</v>
      </c>
      <c r="I39" s="1527"/>
      <c r="J39" s="1527"/>
      <c r="K39" s="147"/>
      <c r="L39" s="147"/>
      <c r="M39" s="38"/>
      <c r="N39" s="27"/>
    </row>
    <row r="40" spans="2:14" ht="21" customHeight="1">
      <c r="B40" s="144" t="s">
        <v>534</v>
      </c>
      <c r="C40" s="145">
        <v>687</v>
      </c>
      <c r="D40" s="121">
        <v>669</v>
      </c>
      <c r="E40" s="121">
        <v>18</v>
      </c>
      <c r="F40" s="148">
        <v>18</v>
      </c>
      <c r="G40" s="148">
        <v>1496</v>
      </c>
      <c r="H40" s="149">
        <v>54.9</v>
      </c>
      <c r="I40" s="1576"/>
      <c r="J40" s="1540"/>
      <c r="K40" s="151"/>
      <c r="L40" s="151"/>
      <c r="M40" s="152"/>
      <c r="N40" s="27"/>
    </row>
    <row r="41" spans="2:14" ht="21" customHeight="1">
      <c r="B41" s="144" t="s">
        <v>535</v>
      </c>
      <c r="C41" s="145">
        <v>73</v>
      </c>
      <c r="D41" s="121">
        <v>71</v>
      </c>
      <c r="E41" s="121">
        <v>2</v>
      </c>
      <c r="F41" s="148">
        <v>2</v>
      </c>
      <c r="G41" s="148">
        <v>0</v>
      </c>
      <c r="H41" s="149">
        <v>1.6</v>
      </c>
      <c r="I41" s="1576"/>
      <c r="J41" s="1540"/>
      <c r="K41" s="151"/>
      <c r="L41" s="151"/>
      <c r="M41" s="152"/>
      <c r="N41" s="27"/>
    </row>
    <row r="42" spans="2:14" ht="21" customHeight="1">
      <c r="B42" s="144" t="s">
        <v>539</v>
      </c>
      <c r="C42" s="145">
        <v>4539</v>
      </c>
      <c r="D42" s="121">
        <v>3242</v>
      </c>
      <c r="E42" s="121">
        <v>1297</v>
      </c>
      <c r="F42" s="123">
        <v>1297</v>
      </c>
      <c r="G42" s="123">
        <v>0</v>
      </c>
      <c r="H42" s="146">
        <v>3.6</v>
      </c>
      <c r="I42" s="1576"/>
      <c r="J42" s="1540"/>
      <c r="K42" s="151"/>
      <c r="L42" s="151"/>
      <c r="M42" s="152"/>
      <c r="N42" s="27"/>
    </row>
    <row r="43" spans="2:14" ht="21" customHeight="1">
      <c r="B43" s="153" t="s">
        <v>567</v>
      </c>
      <c r="C43" s="145">
        <v>748</v>
      </c>
      <c r="D43" s="121">
        <v>693</v>
      </c>
      <c r="E43" s="121">
        <v>57</v>
      </c>
      <c r="F43" s="148">
        <v>57</v>
      </c>
      <c r="G43" s="148">
        <v>86</v>
      </c>
      <c r="H43" s="149">
        <v>33.4</v>
      </c>
      <c r="I43" s="1576"/>
      <c r="J43" s="1540"/>
      <c r="K43" s="151"/>
      <c r="L43" s="151"/>
      <c r="M43" s="154" t="s">
        <v>568</v>
      </c>
      <c r="N43" s="27"/>
    </row>
    <row r="44" spans="2:14" ht="21" customHeight="1">
      <c r="B44" s="144" t="s">
        <v>569</v>
      </c>
      <c r="C44" s="145">
        <v>182</v>
      </c>
      <c r="D44" s="121">
        <v>161</v>
      </c>
      <c r="E44" s="121">
        <v>21</v>
      </c>
      <c r="F44" s="121">
        <v>21</v>
      </c>
      <c r="G44" s="121">
        <v>0</v>
      </c>
      <c r="H44" s="155" t="s">
        <v>544</v>
      </c>
      <c r="I44" s="1681"/>
      <c r="J44" s="1681"/>
      <c r="K44" s="147"/>
      <c r="L44" s="147"/>
      <c r="M44" s="38"/>
      <c r="N44" s="27"/>
    </row>
    <row r="45" spans="2:14" ht="21" customHeight="1">
      <c r="B45" s="156" t="s">
        <v>570</v>
      </c>
      <c r="C45" s="157">
        <v>12</v>
      </c>
      <c r="D45" s="158">
        <v>10</v>
      </c>
      <c r="E45" s="158">
        <v>2</v>
      </c>
      <c r="F45" s="158">
        <v>2</v>
      </c>
      <c r="G45" s="158">
        <v>0</v>
      </c>
      <c r="H45" s="159" t="s">
        <v>575</v>
      </c>
      <c r="I45" s="1675"/>
      <c r="J45" s="1675"/>
      <c r="K45" s="160"/>
      <c r="L45" s="160"/>
      <c r="M45" s="161"/>
      <c r="N45" s="27"/>
    </row>
    <row r="46" spans="2:14" ht="37.5" customHeight="1">
      <c r="B46" s="6"/>
      <c r="C46" s="6"/>
      <c r="D46" s="6"/>
      <c r="E46" s="6"/>
      <c r="F46" s="6"/>
      <c r="G46" s="6"/>
      <c r="H46" s="6"/>
      <c r="I46" s="27"/>
      <c r="J46" s="27"/>
      <c r="K46" s="27"/>
      <c r="L46" s="27"/>
      <c r="M46" s="27"/>
      <c r="N46" s="27"/>
    </row>
    <row r="47" spans="2:14" ht="18.75">
      <c r="B47" s="7" t="s">
        <v>502</v>
      </c>
      <c r="J47" s="27"/>
      <c r="K47" s="36" t="s">
        <v>519</v>
      </c>
      <c r="L47" s="27"/>
      <c r="M47" s="27"/>
      <c r="N47" s="27"/>
    </row>
    <row r="48" spans="2:14" ht="7.5" customHeight="1">
      <c r="B48" s="8"/>
      <c r="J48" s="27"/>
      <c r="K48" s="27"/>
      <c r="L48" s="27"/>
      <c r="M48" s="27"/>
      <c r="N48" s="27"/>
    </row>
    <row r="49" spans="2:14" s="10" customFormat="1" ht="48.75" customHeight="1" thickBot="1">
      <c r="B49" s="9"/>
      <c r="C49" s="28" t="s">
        <v>503</v>
      </c>
      <c r="D49" s="25" t="s">
        <v>504</v>
      </c>
      <c r="E49" s="25" t="s">
        <v>505</v>
      </c>
      <c r="F49" s="25" t="s">
        <v>506</v>
      </c>
      <c r="G49" s="25" t="s">
        <v>507</v>
      </c>
      <c r="H49" s="24" t="s">
        <v>508</v>
      </c>
      <c r="I49" s="1569" t="s">
        <v>509</v>
      </c>
      <c r="J49" s="1573"/>
      <c r="K49" s="49" t="s">
        <v>485</v>
      </c>
      <c r="L49" s="29"/>
      <c r="M49" s="27"/>
      <c r="N49" s="27"/>
    </row>
    <row r="50" spans="2:14" ht="21" customHeight="1" thickTop="1">
      <c r="B50" s="144" t="s">
        <v>571</v>
      </c>
      <c r="C50" s="145">
        <v>2337</v>
      </c>
      <c r="D50" s="121">
        <v>198531</v>
      </c>
      <c r="E50" s="121">
        <v>5000</v>
      </c>
      <c r="F50" s="121"/>
      <c r="G50" s="121"/>
      <c r="H50" s="121"/>
      <c r="I50" s="1669">
        <v>836</v>
      </c>
      <c r="J50" s="1670"/>
      <c r="K50" s="50"/>
      <c r="L50" s="29"/>
      <c r="M50" s="27"/>
      <c r="N50" s="27"/>
    </row>
    <row r="51" spans="2:14" ht="21" customHeight="1">
      <c r="B51" s="53"/>
      <c r="C51" s="15"/>
      <c r="D51" s="16"/>
      <c r="E51" s="16"/>
      <c r="F51" s="16"/>
      <c r="G51" s="16"/>
      <c r="H51" s="16"/>
      <c r="I51" s="1671"/>
      <c r="J51" s="1672"/>
      <c r="K51" s="54"/>
      <c r="L51" s="29"/>
      <c r="M51" s="27"/>
      <c r="N51" s="27"/>
    </row>
    <row r="52" spans="2:14" ht="21" customHeight="1">
      <c r="B52" s="55" t="s">
        <v>510</v>
      </c>
      <c r="J52" s="27"/>
      <c r="K52" s="27"/>
      <c r="L52" s="27"/>
      <c r="M52" s="27"/>
      <c r="N52" s="27"/>
    </row>
    <row r="53" ht="26.25" customHeight="1"/>
    <row r="54" spans="2:14" ht="18.75">
      <c r="B54" s="17" t="s">
        <v>511</v>
      </c>
      <c r="J54" s="27"/>
      <c r="K54" s="27"/>
      <c r="L54" s="27"/>
      <c r="M54" s="27"/>
      <c r="N54" s="27"/>
    </row>
    <row r="55" ht="7.5" customHeight="1"/>
    <row r="56" spans="2:9" ht="37.5" customHeight="1">
      <c r="B56" s="1571" t="s">
        <v>512</v>
      </c>
      <c r="C56" s="1571"/>
      <c r="D56" s="1673">
        <v>0.3</v>
      </c>
      <c r="E56" s="1673"/>
      <c r="F56" s="1571" t="s">
        <v>513</v>
      </c>
      <c r="G56" s="1571"/>
      <c r="H56" s="1572">
        <v>0.9</v>
      </c>
      <c r="I56" s="1572"/>
    </row>
    <row r="57" spans="2:9" ht="37.5" customHeight="1">
      <c r="B57" s="1571" t="s">
        <v>514</v>
      </c>
      <c r="C57" s="1571"/>
      <c r="D57" s="1674">
        <v>27</v>
      </c>
      <c r="E57" s="1674"/>
      <c r="F57" s="1571" t="s">
        <v>515</v>
      </c>
      <c r="G57" s="1571"/>
      <c r="H57" s="1572">
        <v>97.3</v>
      </c>
      <c r="I57" s="1572"/>
    </row>
    <row r="58" spans="2:14" ht="21" customHeight="1">
      <c r="B58" s="55" t="s">
        <v>516</v>
      </c>
      <c r="J58" s="27"/>
      <c r="K58" s="27"/>
      <c r="L58" s="27"/>
      <c r="M58" s="27"/>
      <c r="N58" s="27"/>
    </row>
  </sheetData>
  <mergeCells count="68">
    <mergeCell ref="I45:J45"/>
    <mergeCell ref="C1:J1"/>
    <mergeCell ref="I20:J20"/>
    <mergeCell ref="I21:J21"/>
    <mergeCell ref="I14:J14"/>
    <mergeCell ref="I15:J15"/>
    <mergeCell ref="I3:J3"/>
    <mergeCell ref="I4:J4"/>
    <mergeCell ref="I44:J44"/>
    <mergeCell ref="I38:J38"/>
    <mergeCell ref="B56:C56"/>
    <mergeCell ref="B57:C57"/>
    <mergeCell ref="F56:G56"/>
    <mergeCell ref="F57:G57"/>
    <mergeCell ref="D56:E56"/>
    <mergeCell ref="D57:E57"/>
    <mergeCell ref="H56:I56"/>
    <mergeCell ref="H57:I57"/>
    <mergeCell ref="I49:J49"/>
    <mergeCell ref="I50:J50"/>
    <mergeCell ref="I51:J51"/>
    <mergeCell ref="I22:J23"/>
    <mergeCell ref="I24:J25"/>
    <mergeCell ref="I26:J27"/>
    <mergeCell ref="I28:J29"/>
    <mergeCell ref="I16:J16"/>
    <mergeCell ref="I8:J8"/>
    <mergeCell ref="I9:J9"/>
    <mergeCell ref="I12:J12"/>
    <mergeCell ref="I13:J13"/>
    <mergeCell ref="I43:J43"/>
    <mergeCell ref="I10:J10"/>
    <mergeCell ref="I11:J11"/>
    <mergeCell ref="B28:B29"/>
    <mergeCell ref="B24:B25"/>
    <mergeCell ref="B26:B27"/>
    <mergeCell ref="B22:B23"/>
    <mergeCell ref="B30:B31"/>
    <mergeCell ref="G30:G31"/>
    <mergeCell ref="H22:H23"/>
    <mergeCell ref="H24:H25"/>
    <mergeCell ref="H26:H27"/>
    <mergeCell ref="H28:H29"/>
    <mergeCell ref="H30:H31"/>
    <mergeCell ref="G22:G23"/>
    <mergeCell ref="G24:G25"/>
    <mergeCell ref="G26:G27"/>
    <mergeCell ref="G28:G29"/>
    <mergeCell ref="K22:K23"/>
    <mergeCell ref="K24:K25"/>
    <mergeCell ref="K26:K27"/>
    <mergeCell ref="K28:K29"/>
    <mergeCell ref="L22:L23"/>
    <mergeCell ref="L24:L25"/>
    <mergeCell ref="L26:L27"/>
    <mergeCell ref="L28:L29"/>
    <mergeCell ref="M22:M23"/>
    <mergeCell ref="M24:M25"/>
    <mergeCell ref="M26:M27"/>
    <mergeCell ref="M28:M29"/>
    <mergeCell ref="M30:M31"/>
    <mergeCell ref="I40:J40"/>
    <mergeCell ref="I41:J41"/>
    <mergeCell ref="I42:J42"/>
    <mergeCell ref="K30:K31"/>
    <mergeCell ref="L30:L31"/>
    <mergeCell ref="I30:J31"/>
    <mergeCell ref="I39:J39"/>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30.xml><?xml version="1.0" encoding="utf-8"?>
<worksheet xmlns="http://schemas.openxmlformats.org/spreadsheetml/2006/main" xmlns:r="http://schemas.openxmlformats.org/officeDocument/2006/relationships">
  <dimension ref="B1:N59"/>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364</v>
      </c>
      <c r="D3" s="5"/>
      <c r="E3" s="5"/>
      <c r="G3" s="23" t="s">
        <v>475</v>
      </c>
      <c r="H3" s="24" t="s">
        <v>476</v>
      </c>
      <c r="I3" s="1569" t="s">
        <v>477</v>
      </c>
      <c r="J3" s="1570"/>
    </row>
    <row r="4" spans="7:11" ht="26.25" customHeight="1" thickTop="1">
      <c r="G4" s="861">
        <v>1829</v>
      </c>
      <c r="H4" s="862">
        <v>125</v>
      </c>
      <c r="I4" s="2002">
        <f>SUM(G4:H4)</f>
        <v>1954</v>
      </c>
      <c r="J4" s="2003"/>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1329" t="s">
        <v>365</v>
      </c>
      <c r="C9" s="1330">
        <v>2806.91</v>
      </c>
      <c r="D9" s="1331">
        <v>2771.997</v>
      </c>
      <c r="E9" s="1331">
        <v>34.913</v>
      </c>
      <c r="F9" s="1331">
        <v>31.85</v>
      </c>
      <c r="G9" s="1331">
        <v>4197.102</v>
      </c>
      <c r="H9" s="1332">
        <v>0</v>
      </c>
      <c r="I9" s="1546"/>
      <c r="J9" s="1547"/>
      <c r="K9" s="29"/>
      <c r="L9" s="27"/>
      <c r="M9" s="27"/>
      <c r="N9" s="27"/>
    </row>
    <row r="10" spans="2:14" ht="21" customHeight="1">
      <c r="B10" s="1329" t="s">
        <v>366</v>
      </c>
      <c r="C10" s="1333">
        <v>65.086</v>
      </c>
      <c r="D10" s="321">
        <v>34.68</v>
      </c>
      <c r="E10" s="321">
        <v>30.406</v>
      </c>
      <c r="F10" s="321">
        <v>30.406</v>
      </c>
      <c r="G10" s="321">
        <v>133.338</v>
      </c>
      <c r="H10" s="1334">
        <v>0</v>
      </c>
      <c r="I10" s="1576"/>
      <c r="J10" s="1577"/>
      <c r="K10" s="33"/>
      <c r="L10" s="27"/>
      <c r="M10" s="27"/>
      <c r="N10" s="27"/>
    </row>
    <row r="11" spans="2:14" ht="21" customHeight="1">
      <c r="B11" s="30"/>
      <c r="C11" s="31"/>
      <c r="D11" s="32"/>
      <c r="E11" s="32"/>
      <c r="F11" s="32"/>
      <c r="G11" s="32"/>
      <c r="H11" s="32"/>
      <c r="I11" s="1576"/>
      <c r="J11" s="1577"/>
      <c r="K11" s="29"/>
      <c r="L11" s="27"/>
      <c r="M11" s="27"/>
      <c r="N11" s="27"/>
    </row>
    <row r="12" spans="2:14" ht="21" customHeight="1">
      <c r="B12" s="30"/>
      <c r="C12" s="31"/>
      <c r="D12" s="32"/>
      <c r="E12" s="32"/>
      <c r="F12" s="32"/>
      <c r="G12" s="32"/>
      <c r="H12" s="32"/>
      <c r="I12" s="1576"/>
      <c r="J12" s="1577"/>
      <c r="K12" s="29"/>
      <c r="L12" s="27"/>
      <c r="M12" s="27"/>
      <c r="N12" s="27"/>
    </row>
    <row r="13" spans="2:14" ht="21" customHeight="1" thickBot="1">
      <c r="B13" s="34"/>
      <c r="C13" s="548"/>
      <c r="D13" s="549"/>
      <c r="E13" s="549"/>
      <c r="F13" s="549"/>
      <c r="G13" s="549"/>
      <c r="H13" s="549"/>
      <c r="I13" s="1578"/>
      <c r="J13" s="1568"/>
      <c r="K13" s="29"/>
      <c r="L13" s="27"/>
      <c r="M13" s="27"/>
      <c r="N13" s="27"/>
    </row>
    <row r="14" spans="2:14" ht="21" customHeight="1" thickTop="1">
      <c r="B14" s="35" t="s">
        <v>487</v>
      </c>
      <c r="C14" s="550">
        <f aca="true" t="shared" si="0" ref="C14:H14">SUM(C9:C13)</f>
        <v>2871.9959999999996</v>
      </c>
      <c r="D14" s="551">
        <f t="shared" si="0"/>
        <v>2806.6769999999997</v>
      </c>
      <c r="E14" s="551">
        <f t="shared" si="0"/>
        <v>65.31899999999999</v>
      </c>
      <c r="F14" s="551">
        <f t="shared" si="0"/>
        <v>62.256</v>
      </c>
      <c r="G14" s="551">
        <f t="shared" si="0"/>
        <v>4330.44</v>
      </c>
      <c r="H14" s="551">
        <f t="shared" si="0"/>
        <v>0</v>
      </c>
      <c r="I14" s="1711"/>
      <c r="J14" s="1898"/>
      <c r="K14" s="29"/>
      <c r="L14" s="27"/>
      <c r="M14" s="27"/>
      <c r="N14" s="27"/>
    </row>
    <row r="15" spans="2:14" ht="37.5" customHeight="1">
      <c r="B15" s="1335" t="s">
        <v>367</v>
      </c>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10.5" customHeight="1" thickTop="1">
      <c r="B19" s="2215" t="s">
        <v>368</v>
      </c>
      <c r="C19" s="11" t="s">
        <v>493</v>
      </c>
      <c r="D19" s="12" t="s">
        <v>494</v>
      </c>
      <c r="E19" s="13" t="s">
        <v>560</v>
      </c>
      <c r="F19" s="14" t="s">
        <v>495</v>
      </c>
      <c r="G19" s="329"/>
      <c r="H19" s="1331"/>
      <c r="I19" s="1336"/>
      <c r="J19" s="1337"/>
      <c r="K19" s="1331"/>
      <c r="L19" s="1331"/>
      <c r="M19" s="1338"/>
      <c r="N19"/>
    </row>
    <row r="20" spans="2:14" ht="10.5" customHeight="1">
      <c r="B20" s="2216"/>
      <c r="C20" s="246">
        <v>158.258</v>
      </c>
      <c r="D20" s="1339">
        <v>157.206</v>
      </c>
      <c r="E20" s="1339">
        <v>1.074</v>
      </c>
      <c r="F20" s="1339">
        <v>1.074</v>
      </c>
      <c r="G20" s="1339">
        <v>1110.096</v>
      </c>
      <c r="H20" s="1339">
        <v>36.499</v>
      </c>
      <c r="I20" s="1340"/>
      <c r="J20" s="1341"/>
      <c r="K20" s="1342"/>
      <c r="L20" s="1343"/>
      <c r="M20" s="1344"/>
      <c r="N20"/>
    </row>
    <row r="21" spans="2:14" ht="10.5" customHeight="1">
      <c r="B21" s="2215" t="s">
        <v>369</v>
      </c>
      <c r="C21" s="11" t="s">
        <v>493</v>
      </c>
      <c r="D21" s="12" t="s">
        <v>494</v>
      </c>
      <c r="E21" s="13" t="s">
        <v>560</v>
      </c>
      <c r="F21" s="14" t="s">
        <v>495</v>
      </c>
      <c r="G21" s="235"/>
      <c r="H21" s="59"/>
      <c r="I21" s="1345"/>
      <c r="J21" s="1346"/>
      <c r="K21" s="1347"/>
      <c r="L21" s="1347"/>
      <c r="M21" s="1348"/>
      <c r="N21"/>
    </row>
    <row r="22" spans="2:14" ht="10.5" customHeight="1">
      <c r="B22" s="2216"/>
      <c r="C22" s="246">
        <v>714.339</v>
      </c>
      <c r="D22" s="1339">
        <v>694.769</v>
      </c>
      <c r="E22" s="1339">
        <v>19.57</v>
      </c>
      <c r="F22" s="1339">
        <v>19.57</v>
      </c>
      <c r="G22" s="1339">
        <v>0</v>
      </c>
      <c r="H22" s="1339">
        <v>72.284</v>
      </c>
      <c r="I22" s="1340"/>
      <c r="J22" s="1341"/>
      <c r="K22" s="1342"/>
      <c r="L22" s="1343"/>
      <c r="M22" s="1344"/>
      <c r="N22"/>
    </row>
    <row r="23" spans="2:14" ht="10.5" customHeight="1">
      <c r="B23" s="2215" t="s">
        <v>370</v>
      </c>
      <c r="C23" s="11" t="s">
        <v>493</v>
      </c>
      <c r="D23" s="12" t="s">
        <v>494</v>
      </c>
      <c r="E23" s="13" t="s">
        <v>560</v>
      </c>
      <c r="F23" s="14" t="s">
        <v>495</v>
      </c>
      <c r="G23" s="235"/>
      <c r="H23" s="59"/>
      <c r="I23" s="1349"/>
      <c r="J23" s="1350"/>
      <c r="K23" s="283"/>
      <c r="L23" s="283"/>
      <c r="M23" s="1351"/>
      <c r="N23"/>
    </row>
    <row r="24" spans="2:14" ht="10.5" customHeight="1">
      <c r="B24" s="2216"/>
      <c r="C24" s="246">
        <v>967.42</v>
      </c>
      <c r="D24" s="1339">
        <v>946.394</v>
      </c>
      <c r="E24" s="1339">
        <v>21.026</v>
      </c>
      <c r="F24" s="1339">
        <v>21.026</v>
      </c>
      <c r="G24" s="1339">
        <v>0</v>
      </c>
      <c r="H24" s="1339">
        <v>74.366</v>
      </c>
      <c r="I24" s="1340"/>
      <c r="J24" s="1341"/>
      <c r="K24" s="1342"/>
      <c r="L24" s="1343"/>
      <c r="M24" s="1344"/>
      <c r="N24"/>
    </row>
    <row r="25" spans="2:14" ht="10.5" customHeight="1">
      <c r="B25" s="2215" t="s">
        <v>371</v>
      </c>
      <c r="C25" s="11" t="s">
        <v>493</v>
      </c>
      <c r="D25" s="12" t="s">
        <v>494</v>
      </c>
      <c r="E25" s="13" t="s">
        <v>560</v>
      </c>
      <c r="F25" s="14" t="s">
        <v>495</v>
      </c>
      <c r="G25" s="235"/>
      <c r="H25" s="59"/>
      <c r="I25" s="1345"/>
      <c r="J25" s="1346"/>
      <c r="K25" s="1347"/>
      <c r="L25" s="1347"/>
      <c r="M25" s="1348"/>
      <c r="N25"/>
    </row>
    <row r="26" spans="2:14" ht="10.5" customHeight="1">
      <c r="B26" s="2216"/>
      <c r="C26" s="246">
        <v>587.46</v>
      </c>
      <c r="D26" s="1339">
        <v>569.899</v>
      </c>
      <c r="E26" s="1339">
        <v>17.561</v>
      </c>
      <c r="F26" s="1339">
        <v>16.734</v>
      </c>
      <c r="G26" s="1339">
        <v>0</v>
      </c>
      <c r="H26" s="1339">
        <v>92.595</v>
      </c>
      <c r="I26" s="1340"/>
      <c r="J26" s="1341"/>
      <c r="K26" s="1342"/>
      <c r="L26" s="1343"/>
      <c r="M26" s="1344"/>
      <c r="N26"/>
    </row>
    <row r="27" spans="2:14" ht="21" customHeight="1">
      <c r="B27" s="1352"/>
      <c r="C27" s="1353"/>
      <c r="D27" s="1354"/>
      <c r="E27" s="1354"/>
      <c r="F27" s="1354"/>
      <c r="G27" s="1354"/>
      <c r="H27" s="1355"/>
      <c r="I27" s="1356"/>
      <c r="J27" s="1357"/>
      <c r="K27" s="1358"/>
      <c r="L27" s="1359"/>
      <c r="M27" s="1360"/>
      <c r="N27"/>
    </row>
    <row r="28" spans="2:14" ht="13.5" customHeight="1">
      <c r="B28" s="1361" t="s">
        <v>372</v>
      </c>
      <c r="C28" s="46"/>
      <c r="D28" s="46"/>
      <c r="E28" s="46"/>
      <c r="F28" s="46"/>
      <c r="G28" s="46"/>
      <c r="H28" s="46"/>
      <c r="I28" s="45"/>
      <c r="J28" s="45"/>
      <c r="K28" s="48"/>
      <c r="L28" s="27"/>
      <c r="M28" s="27"/>
      <c r="N28" s="27"/>
    </row>
    <row r="29" spans="2:14" ht="13.5" customHeight="1">
      <c r="B29" s="47" t="s">
        <v>373</v>
      </c>
      <c r="C29" s="46"/>
      <c r="D29" s="46"/>
      <c r="E29" s="46"/>
      <c r="F29" s="46"/>
      <c r="G29" s="46"/>
      <c r="H29" s="46"/>
      <c r="I29" s="45"/>
      <c r="J29" s="45"/>
      <c r="K29" s="48"/>
      <c r="L29" s="27"/>
      <c r="M29" s="27"/>
      <c r="N29" s="27"/>
    </row>
    <row r="30" spans="2:14" ht="13.5" customHeight="1">
      <c r="B30" s="47" t="s">
        <v>374</v>
      </c>
      <c r="C30" s="46"/>
      <c r="D30" s="46"/>
      <c r="E30" s="46"/>
      <c r="F30" s="46"/>
      <c r="G30" s="46"/>
      <c r="H30" s="46"/>
      <c r="I30" s="45"/>
      <c r="J30" s="45"/>
      <c r="K30" s="48"/>
      <c r="L30" s="27"/>
      <c r="M30" s="27"/>
      <c r="N30" s="27"/>
    </row>
    <row r="31" spans="2:14" ht="13.5" customHeight="1">
      <c r="B31" s="47" t="s">
        <v>375</v>
      </c>
      <c r="C31" s="46"/>
      <c r="D31" s="46"/>
      <c r="E31" s="46"/>
      <c r="F31" s="46"/>
      <c r="G31" s="46"/>
      <c r="H31" s="46"/>
      <c r="I31" s="45"/>
      <c r="J31" s="45"/>
      <c r="K31" s="48"/>
      <c r="L31" s="27"/>
      <c r="M31" s="27"/>
      <c r="N31" s="27"/>
    </row>
    <row r="32" spans="2:14" ht="22.5" customHeight="1">
      <c r="B32" s="6"/>
      <c r="C32" s="6"/>
      <c r="D32" s="6"/>
      <c r="E32" s="6"/>
      <c r="F32" s="6"/>
      <c r="G32" s="6"/>
      <c r="H32" s="6"/>
      <c r="I32" s="27"/>
      <c r="J32" s="27"/>
      <c r="K32" s="27"/>
      <c r="L32" s="27"/>
      <c r="M32" s="27"/>
      <c r="N32" s="27"/>
    </row>
    <row r="33" spans="2:14" ht="18.75">
      <c r="B33" s="7" t="s">
        <v>499</v>
      </c>
      <c r="J33" s="27"/>
      <c r="K33" s="27"/>
      <c r="L33" s="27"/>
      <c r="M33" s="36" t="s">
        <v>521</v>
      </c>
      <c r="N33" s="27"/>
    </row>
    <row r="34" spans="2:14" ht="7.5" customHeight="1">
      <c r="B34" s="8"/>
      <c r="I34" s="27"/>
      <c r="J34" s="27"/>
      <c r="K34" s="27"/>
      <c r="L34" s="27"/>
      <c r="M34" s="27"/>
      <c r="N34" s="27"/>
    </row>
    <row r="35" spans="2:14" s="10" customFormat="1" ht="29.25" customHeight="1" thickBot="1">
      <c r="B35" s="9"/>
      <c r="C35" s="28" t="s">
        <v>500</v>
      </c>
      <c r="D35" s="25" t="s">
        <v>501</v>
      </c>
      <c r="E35" s="20" t="s">
        <v>522</v>
      </c>
      <c r="F35" s="25" t="s">
        <v>517</v>
      </c>
      <c r="G35" s="25" t="s">
        <v>518</v>
      </c>
      <c r="H35" s="25" t="s">
        <v>526</v>
      </c>
      <c r="I35" s="1582" t="s">
        <v>523</v>
      </c>
      <c r="J35" s="1583"/>
      <c r="K35" s="21" t="s">
        <v>524</v>
      </c>
      <c r="L35" s="21" t="s">
        <v>525</v>
      </c>
      <c r="M35" s="37" t="s">
        <v>485</v>
      </c>
      <c r="N35" s="27"/>
    </row>
    <row r="36" spans="2:14" ht="21" customHeight="1" thickTop="1">
      <c r="B36" s="1362" t="s">
        <v>376</v>
      </c>
      <c r="C36" s="1363">
        <v>503</v>
      </c>
      <c r="D36" s="1364">
        <v>499</v>
      </c>
      <c r="E36" s="1364">
        <v>4</v>
      </c>
      <c r="F36" s="1364">
        <v>4</v>
      </c>
      <c r="G36" s="1364">
        <v>1386</v>
      </c>
      <c r="H36" s="1365">
        <v>7.1</v>
      </c>
      <c r="I36" s="1546"/>
      <c r="J36" s="2214"/>
      <c r="K36" s="32"/>
      <c r="L36" s="32"/>
      <c r="M36" s="174"/>
      <c r="N36" s="27"/>
    </row>
    <row r="37" spans="2:14" ht="21" customHeight="1">
      <c r="B37" s="1362" t="s">
        <v>377</v>
      </c>
      <c r="C37" s="1366">
        <v>99</v>
      </c>
      <c r="D37" s="1367">
        <v>96</v>
      </c>
      <c r="E37" s="1367">
        <v>3</v>
      </c>
      <c r="F37" s="1367">
        <v>3</v>
      </c>
      <c r="G37" s="1367">
        <v>210</v>
      </c>
      <c r="H37" s="1368">
        <v>83</v>
      </c>
      <c r="I37" s="1576"/>
      <c r="J37" s="1540"/>
      <c r="K37" s="32"/>
      <c r="L37" s="32"/>
      <c r="M37" s="178"/>
      <c r="N37" s="27"/>
    </row>
    <row r="38" spans="2:14" ht="21" customHeight="1">
      <c r="B38" s="1362" t="s">
        <v>378</v>
      </c>
      <c r="C38" s="1366">
        <v>646</v>
      </c>
      <c r="D38" s="1367">
        <v>638</v>
      </c>
      <c r="E38" s="1367">
        <v>8</v>
      </c>
      <c r="F38" s="1367">
        <v>8</v>
      </c>
      <c r="G38" s="1367">
        <v>130</v>
      </c>
      <c r="H38" s="1368">
        <v>13.5</v>
      </c>
      <c r="I38" s="1576"/>
      <c r="J38" s="1540"/>
      <c r="K38" s="32"/>
      <c r="L38" s="32"/>
      <c r="M38" s="178"/>
      <c r="N38" s="27"/>
    </row>
    <row r="39" spans="2:14" ht="21" customHeight="1">
      <c r="B39" s="1362" t="s">
        <v>379</v>
      </c>
      <c r="C39" s="1366">
        <v>70</v>
      </c>
      <c r="D39" s="1367">
        <v>64</v>
      </c>
      <c r="E39" s="1367">
        <v>6</v>
      </c>
      <c r="F39" s="1367">
        <v>6</v>
      </c>
      <c r="G39" s="1367">
        <v>0</v>
      </c>
      <c r="H39" s="1368">
        <v>17.9</v>
      </c>
      <c r="I39" s="1576"/>
      <c r="J39" s="1540"/>
      <c r="K39" s="32"/>
      <c r="L39" s="32"/>
      <c r="M39" s="178"/>
      <c r="N39" s="27"/>
    </row>
    <row r="40" spans="2:14" ht="21" customHeight="1">
      <c r="B40" s="1362" t="s">
        <v>641</v>
      </c>
      <c r="C40" s="1366">
        <v>73</v>
      </c>
      <c r="D40" s="1367">
        <v>71</v>
      </c>
      <c r="E40" s="1367">
        <v>2</v>
      </c>
      <c r="F40" s="1367">
        <v>2</v>
      </c>
      <c r="G40" s="1367">
        <v>0</v>
      </c>
      <c r="H40" s="1368">
        <v>0.7</v>
      </c>
      <c r="I40" s="1576"/>
      <c r="J40" s="1540"/>
      <c r="K40" s="32"/>
      <c r="L40" s="32"/>
      <c r="M40" s="178"/>
      <c r="N40" s="27"/>
    </row>
    <row r="41" spans="2:14" ht="21" customHeight="1">
      <c r="B41" s="1362" t="s">
        <v>380</v>
      </c>
      <c r="C41" s="1366">
        <v>18</v>
      </c>
      <c r="D41" s="1367">
        <v>12</v>
      </c>
      <c r="E41" s="1367">
        <v>6</v>
      </c>
      <c r="F41" s="1367">
        <v>6</v>
      </c>
      <c r="G41" s="1367">
        <v>0</v>
      </c>
      <c r="H41" s="1368">
        <v>1.4</v>
      </c>
      <c r="I41" s="1576"/>
      <c r="J41" s="1540"/>
      <c r="K41" s="32"/>
      <c r="L41" s="32"/>
      <c r="M41" s="265"/>
      <c r="N41" s="27"/>
    </row>
    <row r="42" spans="2:14" ht="21" customHeight="1">
      <c r="B42" s="1362" t="s">
        <v>381</v>
      </c>
      <c r="C42" s="1366">
        <v>817</v>
      </c>
      <c r="D42" s="1367">
        <v>748</v>
      </c>
      <c r="E42" s="1367">
        <v>69</v>
      </c>
      <c r="F42" s="1367">
        <v>69</v>
      </c>
      <c r="G42" s="1367">
        <v>994</v>
      </c>
      <c r="H42" s="1368">
        <v>7.1</v>
      </c>
      <c r="I42" s="1576"/>
      <c r="J42" s="1540"/>
      <c r="K42" s="32"/>
      <c r="L42" s="32"/>
      <c r="M42" s="178"/>
      <c r="N42" s="27"/>
    </row>
    <row r="43" spans="2:14" ht="21" customHeight="1">
      <c r="B43" s="1369" t="s">
        <v>644</v>
      </c>
      <c r="C43" s="1366">
        <v>182</v>
      </c>
      <c r="D43" s="1367">
        <v>161</v>
      </c>
      <c r="E43" s="1367">
        <v>21</v>
      </c>
      <c r="F43" s="1367">
        <v>21</v>
      </c>
      <c r="G43" s="1367">
        <v>0</v>
      </c>
      <c r="H43" s="1368">
        <v>0</v>
      </c>
      <c r="I43" s="1576"/>
      <c r="J43" s="1540"/>
      <c r="K43" s="32"/>
      <c r="L43" s="32"/>
      <c r="M43" s="178"/>
      <c r="N43" s="27"/>
    </row>
    <row r="44" spans="2:14" ht="21" customHeight="1">
      <c r="B44" s="1370" t="s">
        <v>382</v>
      </c>
      <c r="C44" s="1366">
        <v>4539</v>
      </c>
      <c r="D44" s="1367">
        <v>3242</v>
      </c>
      <c r="E44" s="1367">
        <v>1297</v>
      </c>
      <c r="F44" s="1367">
        <v>1297</v>
      </c>
      <c r="G44" s="1367">
        <v>0</v>
      </c>
      <c r="H44" s="1368">
        <v>1.4</v>
      </c>
      <c r="I44" s="1576"/>
      <c r="J44" s="1540"/>
      <c r="K44" s="32"/>
      <c r="L44" s="32"/>
      <c r="M44" s="178"/>
      <c r="N44" s="27"/>
    </row>
    <row r="45" spans="2:14" ht="21" customHeight="1">
      <c r="B45" s="1371" t="s">
        <v>626</v>
      </c>
      <c r="C45" s="1372">
        <v>12</v>
      </c>
      <c r="D45" s="1373">
        <v>10</v>
      </c>
      <c r="E45" s="1373">
        <v>2</v>
      </c>
      <c r="F45" s="1373">
        <v>2</v>
      </c>
      <c r="G45" s="1373">
        <v>0</v>
      </c>
      <c r="H45" s="1374">
        <v>0.9</v>
      </c>
      <c r="I45" s="2024"/>
      <c r="J45" s="2025"/>
      <c r="K45" s="253"/>
      <c r="L45" s="253"/>
      <c r="M45" s="1375"/>
      <c r="N45" s="27"/>
    </row>
    <row r="46" spans="2:14" ht="37.5" customHeight="1">
      <c r="B46" s="2217" t="s">
        <v>383</v>
      </c>
      <c r="C46" s="2217"/>
      <c r="D46" s="2217"/>
      <c r="E46" s="2217"/>
      <c r="F46" s="2217"/>
      <c r="G46" s="2217"/>
      <c r="H46" s="2217"/>
      <c r="I46" s="2217"/>
      <c r="J46" s="2217"/>
      <c r="K46" s="2217"/>
      <c r="L46" s="2217"/>
      <c r="M46" s="2217"/>
      <c r="N46" s="27"/>
    </row>
    <row r="47" spans="2:14" ht="18.75" customHeight="1">
      <c r="B47" s="1376"/>
      <c r="C47" s="1376"/>
      <c r="D47" s="1376"/>
      <c r="E47" s="1376"/>
      <c r="F47" s="1376"/>
      <c r="G47" s="1376"/>
      <c r="H47" s="1376"/>
      <c r="I47" s="1376"/>
      <c r="J47" s="1376"/>
      <c r="K47" s="1376"/>
      <c r="L47" s="1376"/>
      <c r="M47" s="1376"/>
      <c r="N47" s="27"/>
    </row>
    <row r="48" spans="2:14" ht="18.75">
      <c r="B48" s="7" t="s">
        <v>502</v>
      </c>
      <c r="J48" s="27"/>
      <c r="K48" s="36" t="s">
        <v>519</v>
      </c>
      <c r="L48" s="27"/>
      <c r="M48" s="27"/>
      <c r="N48" s="27"/>
    </row>
    <row r="49" spans="2:14" ht="7.5" customHeight="1">
      <c r="B49" s="8"/>
      <c r="J49" s="27"/>
      <c r="K49" s="27"/>
      <c r="L49" s="27"/>
      <c r="M49" s="27"/>
      <c r="N49" s="27"/>
    </row>
    <row r="50" spans="2:14" s="10" customFormat="1" ht="48.75" customHeight="1" thickBot="1">
      <c r="B50" s="9"/>
      <c r="C50" s="28" t="s">
        <v>503</v>
      </c>
      <c r="D50" s="25" t="s">
        <v>504</v>
      </c>
      <c r="E50" s="25" t="s">
        <v>505</v>
      </c>
      <c r="F50" s="25" t="s">
        <v>506</v>
      </c>
      <c r="G50" s="25" t="s">
        <v>507</v>
      </c>
      <c r="H50" s="24" t="s">
        <v>508</v>
      </c>
      <c r="I50" s="1569" t="s">
        <v>509</v>
      </c>
      <c r="J50" s="1573"/>
      <c r="K50" s="49" t="s">
        <v>485</v>
      </c>
      <c r="L50" s="29"/>
      <c r="M50" s="27"/>
      <c r="N50" s="27"/>
    </row>
    <row r="51" spans="2:14" ht="21" customHeight="1" thickTop="1">
      <c r="B51" s="1377" t="s">
        <v>384</v>
      </c>
      <c r="C51" s="52">
        <v>5</v>
      </c>
      <c r="D51" s="44">
        <v>-4</v>
      </c>
      <c r="E51" s="44">
        <v>0</v>
      </c>
      <c r="F51" s="44">
        <v>0</v>
      </c>
      <c r="G51" s="44">
        <v>0</v>
      </c>
      <c r="H51" s="44">
        <v>227</v>
      </c>
      <c r="I51" s="1567">
        <v>0</v>
      </c>
      <c r="J51" s="1549" t="e">
        <f>SUM(#REF!)</f>
        <v>#REF!</v>
      </c>
      <c r="K51" s="51"/>
      <c r="L51" s="29"/>
      <c r="M51" s="27"/>
      <c r="N51" s="27"/>
    </row>
    <row r="52" spans="2:14" ht="21" customHeight="1">
      <c r="B52" s="53"/>
      <c r="C52" s="15"/>
      <c r="D52" s="16"/>
      <c r="E52" s="16"/>
      <c r="F52" s="16"/>
      <c r="G52" s="16"/>
      <c r="H52" s="16"/>
      <c r="I52" s="1565"/>
      <c r="J52" s="1566"/>
      <c r="K52" s="54"/>
      <c r="L52" s="29"/>
      <c r="M52" s="27"/>
      <c r="N52" s="27"/>
    </row>
    <row r="53" spans="2:14" ht="21" customHeight="1">
      <c r="B53" s="55" t="s">
        <v>510</v>
      </c>
      <c r="J53" s="27"/>
      <c r="K53" s="27"/>
      <c r="L53" s="27"/>
      <c r="M53" s="27"/>
      <c r="N53" s="27"/>
    </row>
    <row r="54" ht="26.25" customHeight="1"/>
    <row r="55" spans="2:14" ht="18.75">
      <c r="B55" s="17" t="s">
        <v>511</v>
      </c>
      <c r="J55" s="27"/>
      <c r="K55" s="27"/>
      <c r="L55" s="27"/>
      <c r="M55" s="27"/>
      <c r="N55" s="27"/>
    </row>
    <row r="56" ht="7.5" customHeight="1"/>
    <row r="57" spans="2:9" ht="37.5" customHeight="1">
      <c r="B57" s="1571" t="s">
        <v>512</v>
      </c>
      <c r="C57" s="1571"/>
      <c r="D57" s="1572">
        <v>0.28</v>
      </c>
      <c r="E57" s="1572"/>
      <c r="F57" s="1571" t="s">
        <v>513</v>
      </c>
      <c r="G57" s="1571"/>
      <c r="H57" s="1572">
        <v>3.4</v>
      </c>
      <c r="I57" s="1572"/>
    </row>
    <row r="58" spans="2:9" ht="37.5" customHeight="1">
      <c r="B58" s="1571" t="s">
        <v>514</v>
      </c>
      <c r="C58" s="1571"/>
      <c r="D58" s="1572">
        <v>22.5</v>
      </c>
      <c r="E58" s="1572"/>
      <c r="F58" s="1571" t="s">
        <v>515</v>
      </c>
      <c r="G58" s="1571"/>
      <c r="H58" s="1572">
        <v>95.5</v>
      </c>
      <c r="I58" s="1572"/>
    </row>
    <row r="59" spans="2:14" ht="21" customHeight="1">
      <c r="B59" s="55" t="s">
        <v>516</v>
      </c>
      <c r="J59" s="27"/>
      <c r="K59" s="27"/>
      <c r="L59" s="27"/>
      <c r="M59" s="27"/>
      <c r="N59" s="27"/>
    </row>
  </sheetData>
  <mergeCells count="38">
    <mergeCell ref="I43:J43"/>
    <mergeCell ref="I44:J44"/>
    <mergeCell ref="I45:J45"/>
    <mergeCell ref="B46:M46"/>
    <mergeCell ref="I39:J39"/>
    <mergeCell ref="I40:J40"/>
    <mergeCell ref="I41:J41"/>
    <mergeCell ref="I42:J42"/>
    <mergeCell ref="B19:B20"/>
    <mergeCell ref="B23:B24"/>
    <mergeCell ref="B25:B26"/>
    <mergeCell ref="B21:B22"/>
    <mergeCell ref="I36:J36"/>
    <mergeCell ref="I37:J37"/>
    <mergeCell ref="I38:J38"/>
    <mergeCell ref="I3:J3"/>
    <mergeCell ref="I4:J4"/>
    <mergeCell ref="I35:J35"/>
    <mergeCell ref="I14:J14"/>
    <mergeCell ref="I8:J8"/>
    <mergeCell ref="I9:J9"/>
    <mergeCell ref="I10:J10"/>
    <mergeCell ref="H57:I57"/>
    <mergeCell ref="H58:I58"/>
    <mergeCell ref="I50:J50"/>
    <mergeCell ref="I52:J52"/>
    <mergeCell ref="I51:J51"/>
    <mergeCell ref="B57:C57"/>
    <mergeCell ref="B58:C58"/>
    <mergeCell ref="F57:G57"/>
    <mergeCell ref="F58:G58"/>
    <mergeCell ref="D57:E57"/>
    <mergeCell ref="D58:E58"/>
    <mergeCell ref="C1:J1"/>
    <mergeCell ref="I18:J18"/>
    <mergeCell ref="I12:J12"/>
    <mergeCell ref="I13:J13"/>
    <mergeCell ref="I11:J11"/>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31.xml><?xml version="1.0" encoding="utf-8"?>
<worksheet xmlns="http://schemas.openxmlformats.org/spreadsheetml/2006/main" xmlns:r="http://schemas.openxmlformats.org/officeDocument/2006/relationships">
  <dimension ref="B1:N62"/>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21.87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385</v>
      </c>
      <c r="D3" s="5"/>
      <c r="E3" s="5"/>
      <c r="G3" s="23" t="s">
        <v>475</v>
      </c>
      <c r="H3" s="24" t="s">
        <v>476</v>
      </c>
      <c r="I3" s="1569" t="s">
        <v>477</v>
      </c>
      <c r="J3" s="1570"/>
    </row>
    <row r="4" spans="7:11" ht="26.25" customHeight="1" thickTop="1">
      <c r="G4" s="1378">
        <v>3120</v>
      </c>
      <c r="H4" s="1379">
        <v>197</v>
      </c>
      <c r="I4" s="2218">
        <f>G4+H4</f>
        <v>3317</v>
      </c>
      <c r="J4" s="1958"/>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111">
        <v>6491</v>
      </c>
      <c r="D9" s="112">
        <v>6403</v>
      </c>
      <c r="E9" s="112">
        <v>88</v>
      </c>
      <c r="F9" s="112">
        <v>85</v>
      </c>
      <c r="G9" s="112">
        <v>7229</v>
      </c>
      <c r="H9" s="112"/>
      <c r="I9" s="1662"/>
      <c r="J9" s="1663"/>
      <c r="K9" s="29"/>
      <c r="L9" s="27"/>
      <c r="M9" s="27"/>
      <c r="N9" s="27"/>
    </row>
    <row r="10" spans="2:14" ht="21" customHeight="1">
      <c r="B10" s="30"/>
      <c r="C10" s="111"/>
      <c r="D10" s="112"/>
      <c r="E10" s="112"/>
      <c r="F10" s="112"/>
      <c r="G10" s="112"/>
      <c r="H10" s="112"/>
      <c r="I10" s="1649"/>
      <c r="J10" s="1650"/>
      <c r="K10" s="33"/>
      <c r="L10" s="27"/>
      <c r="M10" s="27"/>
      <c r="N10" s="27"/>
    </row>
    <row r="11" spans="2:14" ht="21" customHeight="1">
      <c r="B11" s="30"/>
      <c r="C11" s="111"/>
      <c r="D11" s="112"/>
      <c r="E11" s="112"/>
      <c r="F11" s="112"/>
      <c r="G11" s="112"/>
      <c r="H11" s="112"/>
      <c r="I11" s="1649"/>
      <c r="J11" s="1650"/>
      <c r="K11" s="29"/>
      <c r="L11" s="27"/>
      <c r="M11" s="27"/>
      <c r="N11" s="27"/>
    </row>
    <row r="12" spans="2:14" ht="21" customHeight="1">
      <c r="B12" s="30"/>
      <c r="C12" s="111"/>
      <c r="D12" s="112"/>
      <c r="E12" s="112"/>
      <c r="F12" s="112"/>
      <c r="G12" s="112"/>
      <c r="H12" s="112"/>
      <c r="I12" s="1649"/>
      <c r="J12" s="1650"/>
      <c r="K12" s="29"/>
      <c r="L12" s="27"/>
      <c r="M12" s="27"/>
      <c r="N12" s="27"/>
    </row>
    <row r="13" spans="2:14" ht="21" customHeight="1" thickBot="1">
      <c r="B13" s="34"/>
      <c r="C13" s="230"/>
      <c r="D13" s="231"/>
      <c r="E13" s="231"/>
      <c r="F13" s="231"/>
      <c r="G13" s="231"/>
      <c r="H13" s="231"/>
      <c r="I13" s="1725"/>
      <c r="J13" s="1726"/>
      <c r="K13" s="29"/>
      <c r="L13" s="27"/>
      <c r="M13" s="27"/>
      <c r="N13" s="27"/>
    </row>
    <row r="14" spans="2:14" ht="21" customHeight="1" thickTop="1">
      <c r="B14" s="35" t="s">
        <v>487</v>
      </c>
      <c r="C14" s="232">
        <f>C9</f>
        <v>6491</v>
      </c>
      <c r="D14" s="232">
        <f>D9</f>
        <v>6403</v>
      </c>
      <c r="E14" s="232">
        <f>E9</f>
        <v>88</v>
      </c>
      <c r="F14" s="232">
        <f>F9</f>
        <v>85</v>
      </c>
      <c r="G14" s="232">
        <f>G9</f>
        <v>7229</v>
      </c>
      <c r="H14" s="233"/>
      <c r="I14" s="1533"/>
      <c r="J14" s="2219"/>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1266" t="s">
        <v>386</v>
      </c>
      <c r="C19" s="1380">
        <v>725</v>
      </c>
      <c r="D19" s="1381">
        <v>702</v>
      </c>
      <c r="E19" s="1381">
        <v>23</v>
      </c>
      <c r="F19" s="1382">
        <v>14</v>
      </c>
      <c r="G19" s="1382" t="s">
        <v>154</v>
      </c>
      <c r="H19" s="1382">
        <v>128</v>
      </c>
      <c r="I19" s="2224" t="s">
        <v>154</v>
      </c>
      <c r="J19" s="2224"/>
      <c r="K19" s="1383" t="s">
        <v>154</v>
      </c>
      <c r="L19" s="1383" t="s">
        <v>154</v>
      </c>
      <c r="M19" s="1384"/>
      <c r="N19" s="27"/>
    </row>
    <row r="20" spans="2:14" ht="21" customHeight="1">
      <c r="B20" s="1266" t="s">
        <v>387</v>
      </c>
      <c r="C20" s="1385">
        <v>1143</v>
      </c>
      <c r="D20" s="1386">
        <v>1183</v>
      </c>
      <c r="E20" s="1386">
        <v>-40</v>
      </c>
      <c r="F20" s="1387">
        <v>-40</v>
      </c>
      <c r="G20" s="1386" t="s">
        <v>3</v>
      </c>
      <c r="H20" s="1386">
        <v>92</v>
      </c>
      <c r="I20" s="2225" t="s">
        <v>3</v>
      </c>
      <c r="J20" s="2225"/>
      <c r="K20" s="1388" t="s">
        <v>3</v>
      </c>
      <c r="L20" s="1388" t="s">
        <v>3</v>
      </c>
      <c r="M20" s="1389"/>
      <c r="N20" s="27"/>
    </row>
    <row r="21" spans="2:14" ht="10.5" customHeight="1">
      <c r="B21" s="1390" t="s">
        <v>388</v>
      </c>
      <c r="C21" s="1391">
        <v>808</v>
      </c>
      <c r="D21" s="1392">
        <v>804</v>
      </c>
      <c r="E21" s="1393">
        <v>4</v>
      </c>
      <c r="F21" s="1394">
        <v>4</v>
      </c>
      <c r="G21" s="1395" t="s">
        <v>2</v>
      </c>
      <c r="H21" s="1395">
        <v>83</v>
      </c>
      <c r="I21" s="2227" t="s">
        <v>2</v>
      </c>
      <c r="J21" s="2228"/>
      <c r="K21" s="1396" t="s">
        <v>2</v>
      </c>
      <c r="L21" s="1396" t="s">
        <v>2</v>
      </c>
      <c r="M21" s="1397"/>
      <c r="N21" s="27"/>
    </row>
    <row r="22" spans="2:14" ht="10.5" customHeight="1">
      <c r="B22" s="1398" t="s">
        <v>389</v>
      </c>
      <c r="C22" s="78">
        <v>197</v>
      </c>
      <c r="D22" s="79">
        <v>197</v>
      </c>
      <c r="E22" s="61">
        <v>0</v>
      </c>
      <c r="F22" s="1399">
        <v>0</v>
      </c>
      <c r="G22" s="1400" t="s">
        <v>126</v>
      </c>
      <c r="H22" s="1382">
        <v>0</v>
      </c>
      <c r="I22" s="2226" t="s">
        <v>126</v>
      </c>
      <c r="J22" s="2226"/>
      <c r="K22" s="1383" t="s">
        <v>126</v>
      </c>
      <c r="L22" s="1383" t="s">
        <v>126</v>
      </c>
      <c r="M22" s="1384"/>
      <c r="N22" s="27"/>
    </row>
    <row r="23" spans="2:14" ht="21" customHeight="1">
      <c r="B23" s="1266" t="s">
        <v>390</v>
      </c>
      <c r="C23" s="1400">
        <v>235</v>
      </c>
      <c r="D23" s="1382">
        <v>234</v>
      </c>
      <c r="E23" s="1382">
        <v>1</v>
      </c>
      <c r="F23" s="1382">
        <v>1</v>
      </c>
      <c r="G23" s="1381">
        <v>1318</v>
      </c>
      <c r="H23" s="1381">
        <v>52</v>
      </c>
      <c r="I23" s="1401"/>
      <c r="J23" s="1402" t="s">
        <v>405</v>
      </c>
      <c r="K23" s="1403" t="s">
        <v>405</v>
      </c>
      <c r="L23" s="1403" t="s">
        <v>405</v>
      </c>
      <c r="M23" s="1397"/>
      <c r="N23" s="27"/>
    </row>
    <row r="24" spans="2:14" ht="21" customHeight="1">
      <c r="B24" s="1266" t="s">
        <v>391</v>
      </c>
      <c r="C24" s="1380">
        <v>83</v>
      </c>
      <c r="D24" s="1381">
        <v>83</v>
      </c>
      <c r="E24" s="1381">
        <v>0</v>
      </c>
      <c r="F24" s="1381">
        <v>0</v>
      </c>
      <c r="G24" s="1381">
        <v>1505</v>
      </c>
      <c r="H24" s="1381">
        <v>25</v>
      </c>
      <c r="I24" s="2222" t="s">
        <v>405</v>
      </c>
      <c r="J24" s="2222"/>
      <c r="K24" s="1403" t="s">
        <v>405</v>
      </c>
      <c r="L24" s="1403" t="s">
        <v>405</v>
      </c>
      <c r="M24" s="1397"/>
      <c r="N24" s="27"/>
    </row>
    <row r="25" spans="2:14" ht="21" customHeight="1">
      <c r="B25" s="1404"/>
      <c r="C25" s="1405"/>
      <c r="D25" s="1406"/>
      <c r="E25" s="1406"/>
      <c r="F25" s="1406"/>
      <c r="G25" s="1406"/>
      <c r="H25" s="1406"/>
      <c r="I25" s="2223"/>
      <c r="J25" s="2223"/>
      <c r="K25" s="1407"/>
      <c r="L25" s="1407"/>
      <c r="M25" s="1408"/>
      <c r="N25" s="27"/>
    </row>
    <row r="26" spans="2:14" ht="13.5" customHeight="1">
      <c r="B26" s="47" t="s">
        <v>496</v>
      </c>
      <c r="C26" s="46"/>
      <c r="D26" s="46"/>
      <c r="E26" s="46"/>
      <c r="F26" s="46"/>
      <c r="G26" s="46"/>
      <c r="H26" s="46"/>
      <c r="I26" s="45"/>
      <c r="J26" s="45"/>
      <c r="K26" s="48"/>
      <c r="L26" s="27"/>
      <c r="M26" s="27"/>
      <c r="N26" s="27"/>
    </row>
    <row r="27" spans="2:14" ht="13.5" customHeight="1">
      <c r="B27" s="47" t="s">
        <v>497</v>
      </c>
      <c r="C27" s="46"/>
      <c r="D27" s="46"/>
      <c r="E27" s="46"/>
      <c r="F27" s="46"/>
      <c r="G27" s="46"/>
      <c r="H27" s="46"/>
      <c r="I27" s="45"/>
      <c r="J27" s="45"/>
      <c r="K27" s="48"/>
      <c r="L27" s="27"/>
      <c r="M27" s="27"/>
      <c r="N27" s="27"/>
    </row>
    <row r="28" spans="2:14" ht="13.5" customHeight="1">
      <c r="B28" s="47" t="s">
        <v>498</v>
      </c>
      <c r="C28" s="46"/>
      <c r="D28" s="46"/>
      <c r="E28" s="46"/>
      <c r="F28" s="46"/>
      <c r="G28" s="46"/>
      <c r="H28" s="46"/>
      <c r="I28" s="45"/>
      <c r="J28" s="45"/>
      <c r="K28" s="48"/>
      <c r="L28" s="27"/>
      <c r="M28" s="27"/>
      <c r="N28" s="27"/>
    </row>
    <row r="29" spans="2:14" ht="22.5" customHeight="1">
      <c r="B29" s="6"/>
      <c r="C29" s="6"/>
      <c r="D29" s="6"/>
      <c r="E29" s="6"/>
      <c r="F29" s="6"/>
      <c r="G29" s="6"/>
      <c r="H29" s="6"/>
      <c r="I29" s="27"/>
      <c r="J29" s="27"/>
      <c r="K29" s="27"/>
      <c r="L29" s="27"/>
      <c r="M29" s="27"/>
      <c r="N29" s="27"/>
    </row>
    <row r="30" spans="2:14" ht="18.75">
      <c r="B30" s="7" t="s">
        <v>499</v>
      </c>
      <c r="J30" s="27"/>
      <c r="K30" s="27"/>
      <c r="L30" s="27"/>
      <c r="M30" s="36" t="s">
        <v>521</v>
      </c>
      <c r="N30" s="27"/>
    </row>
    <row r="31" spans="2:14" ht="7.5" customHeight="1">
      <c r="B31" s="8"/>
      <c r="I31" s="27"/>
      <c r="J31" s="27"/>
      <c r="K31" s="27"/>
      <c r="L31" s="27"/>
      <c r="M31" s="27"/>
      <c r="N31" s="27"/>
    </row>
    <row r="32" spans="2:14" s="10" customFormat="1" ht="29.25" customHeight="1" thickBot="1">
      <c r="B32" s="9"/>
      <c r="C32" s="28" t="s">
        <v>500</v>
      </c>
      <c r="D32" s="25" t="s">
        <v>501</v>
      </c>
      <c r="E32" s="20" t="s">
        <v>522</v>
      </c>
      <c r="F32" s="25" t="s">
        <v>517</v>
      </c>
      <c r="G32" s="25" t="s">
        <v>518</v>
      </c>
      <c r="H32" s="25" t="s">
        <v>526</v>
      </c>
      <c r="I32" s="1582" t="s">
        <v>523</v>
      </c>
      <c r="J32" s="1583"/>
      <c r="K32" s="21" t="s">
        <v>524</v>
      </c>
      <c r="L32" s="21" t="s">
        <v>525</v>
      </c>
      <c r="M32" s="37" t="s">
        <v>485</v>
      </c>
      <c r="N32" s="27"/>
    </row>
    <row r="33" spans="2:14" ht="21" customHeight="1" thickTop="1">
      <c r="B33" s="1266" t="s">
        <v>392</v>
      </c>
      <c r="C33" s="31">
        <v>1255</v>
      </c>
      <c r="D33" s="32">
        <v>1255</v>
      </c>
      <c r="E33" s="32">
        <v>0</v>
      </c>
      <c r="F33" s="200">
        <v>0</v>
      </c>
      <c r="G33" s="200">
        <v>152</v>
      </c>
      <c r="H33" s="1409">
        <v>12.88</v>
      </c>
      <c r="I33" s="1693"/>
      <c r="J33" s="1693"/>
      <c r="K33" s="201"/>
      <c r="L33" s="201"/>
      <c r="M33" s="1410"/>
      <c r="N33" s="27"/>
    </row>
    <row r="34" spans="2:14" ht="21" customHeight="1">
      <c r="B34" s="1266" t="s">
        <v>393</v>
      </c>
      <c r="C34" s="31">
        <v>158</v>
      </c>
      <c r="D34" s="32">
        <v>136</v>
      </c>
      <c r="E34" s="32">
        <v>22</v>
      </c>
      <c r="F34" s="40">
        <v>22</v>
      </c>
      <c r="G34" s="40">
        <v>0</v>
      </c>
      <c r="H34" s="1411">
        <v>65.64</v>
      </c>
      <c r="I34" s="204"/>
      <c r="J34" s="205"/>
      <c r="K34" s="41"/>
      <c r="L34" s="41"/>
      <c r="M34" s="1412"/>
      <c r="N34" s="27"/>
    </row>
    <row r="35" spans="2:14" ht="21" customHeight="1">
      <c r="B35" s="1266" t="s">
        <v>393</v>
      </c>
      <c r="C35" s="31">
        <v>167</v>
      </c>
      <c r="D35" s="32">
        <v>143</v>
      </c>
      <c r="E35" s="32">
        <v>28</v>
      </c>
      <c r="F35" s="40">
        <v>28</v>
      </c>
      <c r="G35" s="40">
        <v>0</v>
      </c>
      <c r="H35" s="1411" t="s">
        <v>406</v>
      </c>
      <c r="I35" s="204"/>
      <c r="J35" s="205"/>
      <c r="K35" s="41"/>
      <c r="L35" s="41"/>
      <c r="M35" s="1412" t="s">
        <v>568</v>
      </c>
      <c r="N35" s="27"/>
    </row>
    <row r="36" spans="2:14" ht="21" customHeight="1">
      <c r="B36" s="1266" t="s">
        <v>394</v>
      </c>
      <c r="C36" s="31">
        <v>143</v>
      </c>
      <c r="D36" s="32">
        <v>133</v>
      </c>
      <c r="E36" s="32">
        <v>10</v>
      </c>
      <c r="F36" s="40">
        <v>10</v>
      </c>
      <c r="G36" s="40">
        <v>250</v>
      </c>
      <c r="H36" s="1411">
        <v>37.45</v>
      </c>
      <c r="I36" s="204"/>
      <c r="J36" s="205"/>
      <c r="K36" s="41"/>
      <c r="L36" s="41"/>
      <c r="M36" s="1412"/>
      <c r="N36" s="27"/>
    </row>
    <row r="37" spans="2:14" ht="21" customHeight="1">
      <c r="B37" s="1266" t="s">
        <v>395</v>
      </c>
      <c r="C37" s="31">
        <v>752</v>
      </c>
      <c r="D37" s="32">
        <v>701</v>
      </c>
      <c r="E37" s="32">
        <v>51</v>
      </c>
      <c r="F37" s="40">
        <v>26</v>
      </c>
      <c r="G37" s="40">
        <v>2964</v>
      </c>
      <c r="H37" s="1411">
        <v>7.2</v>
      </c>
      <c r="I37" s="204"/>
      <c r="J37" s="205"/>
      <c r="K37" s="41"/>
      <c r="L37" s="41"/>
      <c r="M37" s="1412"/>
      <c r="N37" s="27"/>
    </row>
    <row r="38" spans="2:14" ht="21" customHeight="1">
      <c r="B38" s="808" t="s">
        <v>590</v>
      </c>
      <c r="C38" s="31">
        <v>73</v>
      </c>
      <c r="D38" s="32">
        <v>71</v>
      </c>
      <c r="E38" s="32">
        <v>2</v>
      </c>
      <c r="F38" s="40">
        <v>2</v>
      </c>
      <c r="G38" s="40">
        <v>0</v>
      </c>
      <c r="H38" s="1411">
        <v>0.987</v>
      </c>
      <c r="I38" s="204"/>
      <c r="J38" s="205"/>
      <c r="K38" s="41"/>
      <c r="L38" s="41"/>
      <c r="M38" s="1412"/>
      <c r="N38" s="27"/>
    </row>
    <row r="39" spans="2:14" ht="21" customHeight="1">
      <c r="B39" s="1266" t="s">
        <v>396</v>
      </c>
      <c r="C39" s="31">
        <v>7</v>
      </c>
      <c r="D39" s="32">
        <v>7</v>
      </c>
      <c r="E39" s="32">
        <v>0</v>
      </c>
      <c r="F39" s="40">
        <v>0</v>
      </c>
      <c r="G39" s="40">
        <v>380</v>
      </c>
      <c r="H39" s="1411">
        <v>1.97</v>
      </c>
      <c r="I39" s="204"/>
      <c r="J39" s="205"/>
      <c r="K39" s="41"/>
      <c r="L39" s="41"/>
      <c r="M39" s="1412"/>
      <c r="N39" s="27"/>
    </row>
    <row r="40" spans="2:14" ht="21" customHeight="1">
      <c r="B40" s="1266" t="s">
        <v>397</v>
      </c>
      <c r="C40" s="31">
        <v>194</v>
      </c>
      <c r="D40" s="32">
        <v>194</v>
      </c>
      <c r="E40" s="32">
        <v>0</v>
      </c>
      <c r="F40" s="40">
        <v>0</v>
      </c>
      <c r="G40" s="40">
        <v>570</v>
      </c>
      <c r="H40" s="1411">
        <v>6.82</v>
      </c>
      <c r="I40" s="204"/>
      <c r="J40" s="205"/>
      <c r="K40" s="41"/>
      <c r="L40" s="41"/>
      <c r="M40" s="1412"/>
      <c r="N40" s="27"/>
    </row>
    <row r="41" spans="2:14" ht="21" customHeight="1">
      <c r="B41" s="1266" t="s">
        <v>538</v>
      </c>
      <c r="C41" s="31">
        <v>182</v>
      </c>
      <c r="D41" s="32">
        <v>161</v>
      </c>
      <c r="E41" s="32">
        <v>21</v>
      </c>
      <c r="F41" s="40">
        <v>21</v>
      </c>
      <c r="G41" s="40">
        <v>0</v>
      </c>
      <c r="H41" s="1411" t="s">
        <v>704</v>
      </c>
      <c r="I41" s="204"/>
      <c r="J41" s="205"/>
      <c r="K41" s="41"/>
      <c r="L41" s="41"/>
      <c r="M41" s="1413" t="s">
        <v>398</v>
      </c>
      <c r="N41" s="27"/>
    </row>
    <row r="42" spans="2:14" ht="21" customHeight="1">
      <c r="B42" s="1266" t="s">
        <v>399</v>
      </c>
      <c r="C42" s="31">
        <v>4539</v>
      </c>
      <c r="D42" s="32">
        <v>3242</v>
      </c>
      <c r="E42" s="32">
        <v>1297</v>
      </c>
      <c r="F42" s="40">
        <v>1297</v>
      </c>
      <c r="G42" s="40">
        <v>0</v>
      </c>
      <c r="H42" s="1411">
        <v>3.13</v>
      </c>
      <c r="I42" s="204"/>
      <c r="J42" s="205"/>
      <c r="K42" s="41"/>
      <c r="L42" s="41"/>
      <c r="M42" s="1412"/>
      <c r="N42" s="27"/>
    </row>
    <row r="43" spans="2:14" ht="21" customHeight="1">
      <c r="B43" s="808" t="s">
        <v>593</v>
      </c>
      <c r="C43" s="31">
        <v>12</v>
      </c>
      <c r="D43" s="32">
        <v>10</v>
      </c>
      <c r="E43" s="32">
        <v>2</v>
      </c>
      <c r="F43" s="40">
        <v>2</v>
      </c>
      <c r="G43" s="40">
        <v>0</v>
      </c>
      <c r="H43" s="1411">
        <v>1.32</v>
      </c>
      <c r="I43" s="204"/>
      <c r="J43" s="205"/>
      <c r="K43" s="41"/>
      <c r="L43" s="41"/>
      <c r="M43" s="1412"/>
      <c r="N43" s="27"/>
    </row>
    <row r="44" spans="2:14" ht="21" customHeight="1">
      <c r="B44" s="1266" t="s">
        <v>400</v>
      </c>
      <c r="C44" s="31">
        <v>463</v>
      </c>
      <c r="D44" s="32">
        <v>460</v>
      </c>
      <c r="E44" s="32">
        <v>97</v>
      </c>
      <c r="F44" s="40">
        <v>97</v>
      </c>
      <c r="G44" s="40">
        <v>0</v>
      </c>
      <c r="H44" s="1411" t="s">
        <v>3</v>
      </c>
      <c r="I44" s="204"/>
      <c r="J44" s="205"/>
      <c r="K44" s="41"/>
      <c r="L44" s="41"/>
      <c r="M44" s="1412" t="s">
        <v>568</v>
      </c>
      <c r="N44" s="27"/>
    </row>
    <row r="45" spans="2:14" ht="21" customHeight="1">
      <c r="B45" s="1414" t="s">
        <v>407</v>
      </c>
      <c r="C45" s="269">
        <v>13</v>
      </c>
      <c r="D45" s="212">
        <v>13</v>
      </c>
      <c r="E45" s="212">
        <v>0</v>
      </c>
      <c r="F45" s="853">
        <v>0</v>
      </c>
      <c r="G45" s="551">
        <v>0</v>
      </c>
      <c r="H45" s="1415" t="s">
        <v>703</v>
      </c>
      <c r="I45" s="1974"/>
      <c r="J45" s="1974"/>
      <c r="K45" s="615"/>
      <c r="L45" s="615"/>
      <c r="M45" s="860" t="s">
        <v>401</v>
      </c>
      <c r="N45" s="27"/>
    </row>
    <row r="46" spans="2:14" ht="37.5" customHeight="1">
      <c r="B46" s="6"/>
      <c r="C46" s="6"/>
      <c r="D46" s="6"/>
      <c r="E46" s="6"/>
      <c r="F46" s="6"/>
      <c r="G46" s="6"/>
      <c r="H46" s="6"/>
      <c r="I46" s="27"/>
      <c r="J46" s="27"/>
      <c r="K46" s="27"/>
      <c r="L46" s="27"/>
      <c r="M46" s="27"/>
      <c r="N46" s="27"/>
    </row>
    <row r="47" spans="2:14" ht="18.75">
      <c r="B47" s="7" t="s">
        <v>502</v>
      </c>
      <c r="J47" s="27"/>
      <c r="K47" s="36" t="s">
        <v>519</v>
      </c>
      <c r="L47" s="27"/>
      <c r="M47" s="27"/>
      <c r="N47" s="27"/>
    </row>
    <row r="48" spans="2:14" ht="7.5" customHeight="1">
      <c r="B48" s="8"/>
      <c r="J48" s="27"/>
      <c r="K48" s="27"/>
      <c r="L48" s="27"/>
      <c r="M48" s="27"/>
      <c r="N48" s="27"/>
    </row>
    <row r="49" spans="2:14" s="10" customFormat="1" ht="48.75" customHeight="1" thickBot="1">
      <c r="B49" s="9"/>
      <c r="C49" s="28" t="s">
        <v>503</v>
      </c>
      <c r="D49" s="25" t="s">
        <v>504</v>
      </c>
      <c r="E49" s="25" t="s">
        <v>505</v>
      </c>
      <c r="F49" s="25" t="s">
        <v>506</v>
      </c>
      <c r="G49" s="25" t="s">
        <v>507</v>
      </c>
      <c r="H49" s="24" t="s">
        <v>508</v>
      </c>
      <c r="I49" s="1569" t="s">
        <v>509</v>
      </c>
      <c r="J49" s="1573"/>
      <c r="K49" s="49" t="s">
        <v>485</v>
      </c>
      <c r="L49" s="29"/>
      <c r="M49" s="27"/>
      <c r="N49" s="27"/>
    </row>
    <row r="50" spans="2:14" ht="21" customHeight="1" thickTop="1">
      <c r="B50" s="30" t="s">
        <v>402</v>
      </c>
      <c r="C50" s="31">
        <v>6</v>
      </c>
      <c r="D50" s="32">
        <v>80</v>
      </c>
      <c r="E50" s="32">
        <v>185</v>
      </c>
      <c r="F50" s="32" t="s">
        <v>408</v>
      </c>
      <c r="G50" s="32" t="s">
        <v>408</v>
      </c>
      <c r="H50" s="32" t="s">
        <v>408</v>
      </c>
      <c r="I50" s="2220" t="s">
        <v>408</v>
      </c>
      <c r="J50" s="2221"/>
      <c r="K50" s="50"/>
      <c r="L50" s="29"/>
      <c r="M50" s="27"/>
      <c r="N50" s="27"/>
    </row>
    <row r="51" spans="2:14" ht="21" customHeight="1">
      <c r="B51" s="30" t="s">
        <v>403</v>
      </c>
      <c r="C51" s="31">
        <v>0</v>
      </c>
      <c r="D51" s="32">
        <v>131</v>
      </c>
      <c r="E51" s="32">
        <v>130</v>
      </c>
      <c r="F51" s="32" t="s">
        <v>115</v>
      </c>
      <c r="G51" s="32" t="s">
        <v>115</v>
      </c>
      <c r="H51" s="32" t="s">
        <v>115</v>
      </c>
      <c r="I51" s="1567" t="s">
        <v>115</v>
      </c>
      <c r="J51" s="2033"/>
      <c r="K51" s="51"/>
      <c r="L51" s="29"/>
      <c r="M51" s="27"/>
      <c r="N51" s="27"/>
    </row>
    <row r="52" spans="2:14" ht="21" customHeight="1">
      <c r="B52" s="30" t="s">
        <v>404</v>
      </c>
      <c r="C52" s="31">
        <v>5</v>
      </c>
      <c r="D52" s="32">
        <v>9</v>
      </c>
      <c r="E52" s="32">
        <v>18</v>
      </c>
      <c r="F52" s="32" t="s">
        <v>199</v>
      </c>
      <c r="G52" s="32" t="s">
        <v>199</v>
      </c>
      <c r="H52" s="32" t="s">
        <v>199</v>
      </c>
      <c r="I52" s="1567" t="s">
        <v>199</v>
      </c>
      <c r="J52" s="2033"/>
      <c r="K52" s="51"/>
      <c r="L52" s="29"/>
      <c r="M52" s="27"/>
      <c r="N52" s="27"/>
    </row>
    <row r="53" spans="2:14" ht="21" customHeight="1">
      <c r="B53" s="43"/>
      <c r="C53" s="52"/>
      <c r="D53" s="44"/>
      <c r="E53" s="44"/>
      <c r="F53" s="44"/>
      <c r="G53" s="44"/>
      <c r="H53" s="44"/>
      <c r="I53" s="1563"/>
      <c r="J53" s="1564"/>
      <c r="K53" s="51"/>
      <c r="L53" s="29"/>
      <c r="M53" s="27"/>
      <c r="N53" s="27"/>
    </row>
    <row r="54" spans="2:14" ht="21" customHeight="1">
      <c r="B54" s="43"/>
      <c r="C54" s="52"/>
      <c r="D54" s="44"/>
      <c r="E54" s="44"/>
      <c r="F54" s="44"/>
      <c r="G54" s="44"/>
      <c r="H54" s="44"/>
      <c r="I54" s="1567"/>
      <c r="J54" s="1549"/>
      <c r="K54" s="51"/>
      <c r="L54" s="29"/>
      <c r="M54" s="27"/>
      <c r="N54" s="27"/>
    </row>
    <row r="55" spans="2:14" ht="21" customHeight="1">
      <c r="B55" s="53"/>
      <c r="C55" s="15"/>
      <c r="D55" s="16"/>
      <c r="E55" s="16"/>
      <c r="F55" s="16"/>
      <c r="G55" s="16"/>
      <c r="H55" s="16"/>
      <c r="I55" s="1565"/>
      <c r="J55" s="1566"/>
      <c r="K55" s="54"/>
      <c r="L55" s="29"/>
      <c r="M55" s="27"/>
      <c r="N55" s="27"/>
    </row>
    <row r="56" spans="2:14" ht="21" customHeight="1">
      <c r="B56" s="55" t="s">
        <v>510</v>
      </c>
      <c r="J56" s="27"/>
      <c r="K56" s="27"/>
      <c r="L56" s="27"/>
      <c r="M56" s="27"/>
      <c r="N56" s="27"/>
    </row>
    <row r="57" ht="26.25" customHeight="1"/>
    <row r="58" spans="2:14" ht="18.75">
      <c r="B58" s="17" t="s">
        <v>511</v>
      </c>
      <c r="J58" s="27"/>
      <c r="K58" s="27"/>
      <c r="L58" s="27"/>
      <c r="M58" s="27"/>
      <c r="N58" s="27"/>
    </row>
    <row r="59" ht="7.5" customHeight="1"/>
    <row r="60" spans="2:9" ht="37.5" customHeight="1">
      <c r="B60" s="1571" t="s">
        <v>512</v>
      </c>
      <c r="C60" s="1571"/>
      <c r="D60" s="1572">
        <v>0.16</v>
      </c>
      <c r="E60" s="1572"/>
      <c r="F60" s="1571" t="s">
        <v>513</v>
      </c>
      <c r="G60" s="1571"/>
      <c r="H60" s="1572">
        <v>2.7</v>
      </c>
      <c r="I60" s="1572"/>
    </row>
    <row r="61" spans="2:9" ht="37.5" customHeight="1">
      <c r="B61" s="1571" t="s">
        <v>514</v>
      </c>
      <c r="C61" s="1571"/>
      <c r="D61" s="1572">
        <v>15.7</v>
      </c>
      <c r="E61" s="1572"/>
      <c r="F61" s="1571" t="s">
        <v>515</v>
      </c>
      <c r="G61" s="1571"/>
      <c r="H61" s="1572">
        <v>79.9</v>
      </c>
      <c r="I61" s="1572"/>
    </row>
    <row r="62" spans="2:14" ht="21" customHeight="1">
      <c r="B62" s="55" t="s">
        <v>516</v>
      </c>
      <c r="J62" s="27"/>
      <c r="K62" s="27"/>
      <c r="L62" s="27"/>
      <c r="M62" s="27"/>
      <c r="N62" s="27"/>
    </row>
  </sheetData>
  <mergeCells count="35">
    <mergeCell ref="C1:J1"/>
    <mergeCell ref="I24:J24"/>
    <mergeCell ref="I25:J25"/>
    <mergeCell ref="I18:J18"/>
    <mergeCell ref="I19:J19"/>
    <mergeCell ref="I20:J20"/>
    <mergeCell ref="I22:J22"/>
    <mergeCell ref="I12:J12"/>
    <mergeCell ref="I13:J13"/>
    <mergeCell ref="I21:J21"/>
    <mergeCell ref="B60:C60"/>
    <mergeCell ref="B61:C61"/>
    <mergeCell ref="F60:G60"/>
    <mergeCell ref="F61:G61"/>
    <mergeCell ref="D60:E60"/>
    <mergeCell ref="D61:E61"/>
    <mergeCell ref="H60:I60"/>
    <mergeCell ref="H61:I61"/>
    <mergeCell ref="I49:J49"/>
    <mergeCell ref="I50:J50"/>
    <mergeCell ref="I51:J51"/>
    <mergeCell ref="I52:J52"/>
    <mergeCell ref="I55:J55"/>
    <mergeCell ref="I53:J53"/>
    <mergeCell ref="I54:J54"/>
    <mergeCell ref="I3:J3"/>
    <mergeCell ref="I4:J4"/>
    <mergeCell ref="I45:J45"/>
    <mergeCell ref="I32:J32"/>
    <mergeCell ref="I33:J33"/>
    <mergeCell ref="I14:J14"/>
    <mergeCell ref="I8:J8"/>
    <mergeCell ref="I9:J9"/>
    <mergeCell ref="I10:J10"/>
    <mergeCell ref="I11:J11"/>
  </mergeCells>
  <printOptions/>
  <pageMargins left="0.7480314960629921" right="0" top="0.5905511811023623" bottom="0.3937007874015748" header="0.5118110236220472" footer="0.5118110236220472"/>
  <pageSetup horizontalDpi="300" verticalDpi="300" orientation="portrait" paperSize="9" scale="62" r:id="rId1"/>
  <headerFooter alignWithMargins="0">
    <oddHeader>&amp;L&amp;12（別添）</oddHeader>
  </headerFooter>
</worksheet>
</file>

<file path=xl/worksheets/sheet32.xml><?xml version="1.0" encoding="utf-8"?>
<worksheet xmlns="http://schemas.openxmlformats.org/spreadsheetml/2006/main" xmlns:r="http://schemas.openxmlformats.org/officeDocument/2006/relationships">
  <dimension ref="B1:N62"/>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3.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2" width="13.125" style="1" customWidth="1"/>
    <col min="13" max="13" width="12.6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18" customHeight="1">
      <c r="I2" s="2"/>
      <c r="J2" s="2" t="s">
        <v>473</v>
      </c>
    </row>
    <row r="3" spans="2:10" ht="45" customHeight="1" thickBot="1">
      <c r="B3" s="3" t="s">
        <v>474</v>
      </c>
      <c r="C3" s="333" t="s">
        <v>409</v>
      </c>
      <c r="D3" s="1531"/>
      <c r="E3" s="1531"/>
      <c r="G3" s="23" t="s">
        <v>475</v>
      </c>
      <c r="H3" s="24" t="s">
        <v>476</v>
      </c>
      <c r="I3" s="1569" t="s">
        <v>477</v>
      </c>
      <c r="J3" s="1570"/>
    </row>
    <row r="4" spans="7:11" ht="24" customHeight="1" thickTop="1">
      <c r="G4" s="1416">
        <v>8052</v>
      </c>
      <c r="H4" s="1417">
        <v>426</v>
      </c>
      <c r="I4" s="2257">
        <f>G4+H4</f>
        <v>8478</v>
      </c>
      <c r="J4" s="2258"/>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4" customHeight="1" thickTop="1">
      <c r="B9" s="1418" t="s">
        <v>486</v>
      </c>
      <c r="C9" s="221">
        <v>14192</v>
      </c>
      <c r="D9" s="127">
        <v>13848</v>
      </c>
      <c r="E9" s="127">
        <f>C9-D9</f>
        <v>344</v>
      </c>
      <c r="F9" s="127">
        <v>301</v>
      </c>
      <c r="G9" s="127">
        <v>21143</v>
      </c>
      <c r="H9" s="127">
        <v>0</v>
      </c>
      <c r="I9" s="2240"/>
      <c r="J9" s="2241"/>
      <c r="K9" s="29"/>
      <c r="L9" s="27"/>
      <c r="M9" s="27"/>
      <c r="N9" s="27"/>
    </row>
    <row r="10" spans="2:14" ht="24" customHeight="1">
      <c r="B10" s="576" t="s">
        <v>236</v>
      </c>
      <c r="C10" s="221">
        <v>47</v>
      </c>
      <c r="D10" s="127">
        <v>47</v>
      </c>
      <c r="E10" s="127">
        <f>C10-D10</f>
        <v>0</v>
      </c>
      <c r="F10" s="127">
        <v>0</v>
      </c>
      <c r="G10" s="127">
        <v>215</v>
      </c>
      <c r="H10" s="127">
        <v>26</v>
      </c>
      <c r="I10" s="2242" t="s">
        <v>221</v>
      </c>
      <c r="J10" s="2243"/>
      <c r="K10" s="33"/>
      <c r="L10" s="27"/>
      <c r="M10" s="27"/>
      <c r="N10" s="27"/>
    </row>
    <row r="11" spans="2:14" ht="24" customHeight="1">
      <c r="B11" s="576" t="s">
        <v>410</v>
      </c>
      <c r="C11" s="221">
        <v>3</v>
      </c>
      <c r="D11" s="127">
        <v>3</v>
      </c>
      <c r="E11" s="127">
        <f>C11-D11</f>
        <v>0</v>
      </c>
      <c r="F11" s="127">
        <v>0</v>
      </c>
      <c r="G11" s="127">
        <v>0</v>
      </c>
      <c r="H11" s="127">
        <v>0</v>
      </c>
      <c r="I11" s="2244"/>
      <c r="J11" s="2245"/>
      <c r="K11" s="29"/>
      <c r="L11" s="27"/>
      <c r="M11" s="27"/>
      <c r="N11" s="27"/>
    </row>
    <row r="12" spans="2:14" ht="24" customHeight="1" thickBot="1">
      <c r="B12" s="1419" t="s">
        <v>411</v>
      </c>
      <c r="C12" s="1420">
        <v>12</v>
      </c>
      <c r="D12" s="1421">
        <v>12</v>
      </c>
      <c r="E12" s="341">
        <f>C12-D12</f>
        <v>0</v>
      </c>
      <c r="F12" s="1421">
        <v>0</v>
      </c>
      <c r="G12" s="1421">
        <v>0</v>
      </c>
      <c r="H12" s="1421">
        <v>12</v>
      </c>
      <c r="I12" s="2255" t="s">
        <v>221</v>
      </c>
      <c r="J12" s="2256"/>
      <c r="K12" s="29"/>
      <c r="L12" s="27"/>
      <c r="M12" s="27"/>
      <c r="N12" s="27"/>
    </row>
    <row r="13" spans="2:14" ht="24" customHeight="1" thickTop="1">
      <c r="B13" s="35" t="s">
        <v>487</v>
      </c>
      <c r="C13" s="1422">
        <v>14216</v>
      </c>
      <c r="D13" s="1423">
        <v>13872</v>
      </c>
      <c r="E13" s="1423">
        <f>C13-D13</f>
        <v>344</v>
      </c>
      <c r="F13" s="1423">
        <v>301</v>
      </c>
      <c r="G13" s="1423">
        <f>SUM(G9:G12)</f>
        <v>21358</v>
      </c>
      <c r="H13" s="1423">
        <v>0</v>
      </c>
      <c r="I13" s="2259" t="s">
        <v>412</v>
      </c>
      <c r="J13" s="2260"/>
      <c r="K13" s="29"/>
      <c r="L13" s="27"/>
      <c r="M13" s="27"/>
      <c r="N13" s="27"/>
    </row>
    <row r="14" spans="9:14" ht="24" customHeight="1">
      <c r="I14" s="27"/>
      <c r="J14" s="27"/>
      <c r="K14" s="27"/>
      <c r="L14" s="27"/>
      <c r="M14" s="27"/>
      <c r="N14" s="27"/>
    </row>
    <row r="15" spans="2:14" ht="18.75">
      <c r="B15" s="7" t="s">
        <v>520</v>
      </c>
      <c r="J15" s="27"/>
      <c r="K15" s="27"/>
      <c r="L15" s="27"/>
      <c r="M15" s="36" t="s">
        <v>521</v>
      </c>
      <c r="N15" s="27"/>
    </row>
    <row r="16" spans="2:14" ht="7.5" customHeight="1">
      <c r="B16" s="8"/>
      <c r="I16" s="27"/>
      <c r="J16" s="27"/>
      <c r="K16" s="27"/>
      <c r="L16" s="27"/>
      <c r="M16" s="27"/>
      <c r="N16" s="27"/>
    </row>
    <row r="17" spans="2:14" s="10" customFormat="1" ht="29.25" customHeight="1" thickBot="1">
      <c r="B17" s="9"/>
      <c r="C17" s="28" t="s">
        <v>488</v>
      </c>
      <c r="D17" s="25" t="s">
        <v>489</v>
      </c>
      <c r="E17" s="20" t="s">
        <v>522</v>
      </c>
      <c r="F17" s="25" t="s">
        <v>490</v>
      </c>
      <c r="G17" s="25" t="s">
        <v>491</v>
      </c>
      <c r="H17" s="25" t="s">
        <v>413</v>
      </c>
      <c r="I17" s="2253" t="s">
        <v>523</v>
      </c>
      <c r="J17" s="2254"/>
      <c r="K17" s="21" t="s">
        <v>524</v>
      </c>
      <c r="L17" s="21" t="s">
        <v>525</v>
      </c>
      <c r="M17" s="37" t="s">
        <v>485</v>
      </c>
      <c r="N17" s="27"/>
    </row>
    <row r="18" spans="2:14" ht="10.5" customHeight="1" thickTop="1">
      <c r="B18" s="1909" t="s">
        <v>414</v>
      </c>
      <c r="C18" s="1424" t="s">
        <v>493</v>
      </c>
      <c r="D18" s="1425" t="s">
        <v>494</v>
      </c>
      <c r="E18" s="1426" t="s">
        <v>560</v>
      </c>
      <c r="F18" s="1427" t="s">
        <v>495</v>
      </c>
      <c r="G18" s="1428"/>
      <c r="H18" s="1428"/>
      <c r="I18" s="242"/>
      <c r="J18" s="243"/>
      <c r="K18" s="1429"/>
      <c r="L18" s="1429"/>
      <c r="M18" s="439"/>
      <c r="N18" s="27"/>
    </row>
    <row r="19" spans="2:14" ht="13.5" customHeight="1">
      <c r="B19" s="1907"/>
      <c r="C19" s="1430">
        <v>2570</v>
      </c>
      <c r="D19" s="1431">
        <v>2567</v>
      </c>
      <c r="E19" s="1432">
        <f>C19-D19</f>
        <v>3</v>
      </c>
      <c r="F19" s="1433">
        <v>3</v>
      </c>
      <c r="G19" s="1434">
        <v>0</v>
      </c>
      <c r="H19" s="1435">
        <v>266</v>
      </c>
      <c r="I19" s="2238"/>
      <c r="J19" s="2238"/>
      <c r="K19" s="1436"/>
      <c r="L19" s="1436"/>
      <c r="M19" s="439"/>
      <c r="N19" s="27"/>
    </row>
    <row r="20" spans="2:14" ht="10.5" customHeight="1">
      <c r="B20" s="1904" t="s">
        <v>415</v>
      </c>
      <c r="C20" s="1437" t="s">
        <v>493</v>
      </c>
      <c r="D20" s="1438" t="s">
        <v>494</v>
      </c>
      <c r="E20" s="1426" t="s">
        <v>560</v>
      </c>
      <c r="F20" s="1439" t="s">
        <v>495</v>
      </c>
      <c r="G20" s="1274"/>
      <c r="H20" s="1274"/>
      <c r="I20" s="2195"/>
      <c r="J20" s="2237"/>
      <c r="K20" s="1440"/>
      <c r="L20" s="1440"/>
      <c r="M20" s="1441"/>
      <c r="N20" s="27"/>
    </row>
    <row r="21" spans="2:14" ht="13.5" customHeight="1">
      <c r="B21" s="1907"/>
      <c r="C21" s="1430">
        <v>527</v>
      </c>
      <c r="D21" s="1431">
        <v>502</v>
      </c>
      <c r="E21" s="1432">
        <f>C21-D21</f>
        <v>25</v>
      </c>
      <c r="F21" s="1433">
        <v>25</v>
      </c>
      <c r="G21" s="1434">
        <v>363</v>
      </c>
      <c r="H21" s="1435">
        <v>29</v>
      </c>
      <c r="I21" s="2238"/>
      <c r="J21" s="2238"/>
      <c r="K21" s="1436"/>
      <c r="L21" s="1436"/>
      <c r="M21" s="439"/>
      <c r="N21" s="27"/>
    </row>
    <row r="22" spans="2:14" ht="10.5" customHeight="1">
      <c r="B22" s="1904" t="s">
        <v>416</v>
      </c>
      <c r="C22" s="1437" t="s">
        <v>493</v>
      </c>
      <c r="D22" s="1438" t="s">
        <v>494</v>
      </c>
      <c r="E22" s="1426" t="s">
        <v>560</v>
      </c>
      <c r="F22" s="1439" t="s">
        <v>495</v>
      </c>
      <c r="G22" s="1274"/>
      <c r="H22" s="1274"/>
      <c r="I22" s="2195"/>
      <c r="J22" s="2237"/>
      <c r="K22" s="1440"/>
      <c r="L22" s="1440"/>
      <c r="M22" s="1441"/>
      <c r="N22" s="27"/>
    </row>
    <row r="23" spans="2:14" ht="13.5" customHeight="1">
      <c r="B23" s="1907"/>
      <c r="C23" s="1430">
        <v>3192</v>
      </c>
      <c r="D23" s="1431">
        <v>3202</v>
      </c>
      <c r="E23" s="1432">
        <f>C23-D23</f>
        <v>-10</v>
      </c>
      <c r="F23" s="1433">
        <v>-10</v>
      </c>
      <c r="G23" s="1434">
        <v>0</v>
      </c>
      <c r="H23" s="1435">
        <v>264</v>
      </c>
      <c r="I23" s="2238"/>
      <c r="J23" s="2238"/>
      <c r="K23" s="1436"/>
      <c r="L23" s="1436"/>
      <c r="M23" s="439"/>
      <c r="N23" s="27"/>
    </row>
    <row r="24" spans="2:14" ht="10.5" customHeight="1">
      <c r="B24" s="1904" t="s">
        <v>673</v>
      </c>
      <c r="C24" s="1437" t="s">
        <v>493</v>
      </c>
      <c r="D24" s="1438" t="s">
        <v>494</v>
      </c>
      <c r="E24" s="1426" t="s">
        <v>560</v>
      </c>
      <c r="F24" s="1439" t="s">
        <v>495</v>
      </c>
      <c r="G24" s="1274"/>
      <c r="H24" s="1274"/>
      <c r="I24" s="2195"/>
      <c r="J24" s="2237"/>
      <c r="K24" s="1440"/>
      <c r="L24" s="1440"/>
      <c r="M24" s="1441"/>
      <c r="N24" s="27"/>
    </row>
    <row r="25" spans="2:14" ht="13.5" customHeight="1">
      <c r="B25" s="1907"/>
      <c r="C25" s="1430">
        <v>1929</v>
      </c>
      <c r="D25" s="1431">
        <v>1780</v>
      </c>
      <c r="E25" s="1432">
        <f>C25-D25</f>
        <v>149</v>
      </c>
      <c r="F25" s="1433">
        <v>149</v>
      </c>
      <c r="G25" s="1434">
        <v>0</v>
      </c>
      <c r="H25" s="1435">
        <v>288</v>
      </c>
      <c r="I25" s="2238"/>
      <c r="J25" s="2238"/>
      <c r="K25" s="1436"/>
      <c r="L25" s="1436"/>
      <c r="M25" s="439"/>
      <c r="N25" s="27"/>
    </row>
    <row r="26" spans="2:14" ht="10.5" customHeight="1">
      <c r="B26" s="1904" t="s">
        <v>664</v>
      </c>
      <c r="C26" s="1437" t="s">
        <v>493</v>
      </c>
      <c r="D26" s="1438" t="s">
        <v>494</v>
      </c>
      <c r="E26" s="1426" t="s">
        <v>560</v>
      </c>
      <c r="F26" s="1439" t="s">
        <v>495</v>
      </c>
      <c r="G26" s="1274"/>
      <c r="H26" s="1274"/>
      <c r="I26" s="2195"/>
      <c r="J26" s="2237"/>
      <c r="K26" s="1440"/>
      <c r="L26" s="1440"/>
      <c r="M26" s="1441"/>
      <c r="N26" s="27"/>
    </row>
    <row r="27" spans="2:14" ht="13.5" customHeight="1">
      <c r="B27" s="1907"/>
      <c r="C27" s="1430">
        <v>439</v>
      </c>
      <c r="D27" s="1431">
        <v>439</v>
      </c>
      <c r="E27" s="1432">
        <f>C27-D27</f>
        <v>0</v>
      </c>
      <c r="F27" s="1433">
        <v>0</v>
      </c>
      <c r="G27" s="1434">
        <v>2977</v>
      </c>
      <c r="H27" s="1435">
        <v>231</v>
      </c>
      <c r="I27" s="2238"/>
      <c r="J27" s="2238"/>
      <c r="K27" s="1436"/>
      <c r="L27" s="1436"/>
      <c r="M27" s="439"/>
      <c r="N27" s="27"/>
    </row>
    <row r="28" spans="2:14" ht="10.5" customHeight="1">
      <c r="B28" s="1904" t="s">
        <v>636</v>
      </c>
      <c r="C28" s="1437" t="s">
        <v>493</v>
      </c>
      <c r="D28" s="1438" t="s">
        <v>494</v>
      </c>
      <c r="E28" s="1426" t="s">
        <v>560</v>
      </c>
      <c r="F28" s="1439" t="s">
        <v>495</v>
      </c>
      <c r="G28" s="1274"/>
      <c r="H28" s="1274"/>
      <c r="I28" s="2195"/>
      <c r="J28" s="2237"/>
      <c r="K28" s="1440"/>
      <c r="L28" s="1440"/>
      <c r="M28" s="1441"/>
      <c r="N28" s="27"/>
    </row>
    <row r="29" spans="2:14" ht="13.5" customHeight="1">
      <c r="B29" s="1907"/>
      <c r="C29" s="1430">
        <v>83</v>
      </c>
      <c r="D29" s="1431">
        <v>83</v>
      </c>
      <c r="E29" s="1432">
        <f>C29-D29</f>
        <v>0</v>
      </c>
      <c r="F29" s="1433">
        <v>0</v>
      </c>
      <c r="G29" s="1434">
        <v>652</v>
      </c>
      <c r="H29" s="1435">
        <v>69</v>
      </c>
      <c r="I29" s="2238"/>
      <c r="J29" s="2238"/>
      <c r="K29" s="1436"/>
      <c r="L29" s="1436"/>
      <c r="M29" s="439"/>
      <c r="N29" s="27"/>
    </row>
    <row r="30" spans="2:14" ht="10.5" customHeight="1">
      <c r="B30" s="1904" t="s">
        <v>618</v>
      </c>
      <c r="C30" s="1437" t="s">
        <v>493</v>
      </c>
      <c r="D30" s="1438" t="s">
        <v>494</v>
      </c>
      <c r="E30" s="1426" t="s">
        <v>560</v>
      </c>
      <c r="F30" s="1439" t="s">
        <v>495</v>
      </c>
      <c r="G30" s="1274"/>
      <c r="H30" s="1274"/>
      <c r="I30" s="2195"/>
      <c r="J30" s="2237"/>
      <c r="K30" s="1440"/>
      <c r="L30" s="1440"/>
      <c r="M30" s="1441"/>
      <c r="N30" s="27"/>
    </row>
    <row r="31" spans="2:14" ht="13.5" customHeight="1">
      <c r="B31" s="1907"/>
      <c r="C31" s="1430">
        <v>42</v>
      </c>
      <c r="D31" s="1431">
        <v>42</v>
      </c>
      <c r="E31" s="1432">
        <f>C31-D31</f>
        <v>0</v>
      </c>
      <c r="F31" s="1433">
        <v>0</v>
      </c>
      <c r="G31" s="1434">
        <v>359</v>
      </c>
      <c r="H31" s="1435">
        <v>38</v>
      </c>
      <c r="I31" s="2238"/>
      <c r="J31" s="2238"/>
      <c r="K31" s="1436"/>
      <c r="L31" s="1436"/>
      <c r="M31" s="439"/>
      <c r="N31" s="27"/>
    </row>
    <row r="32" spans="2:14" ht="10.5" customHeight="1">
      <c r="B32" s="1904" t="s">
        <v>555</v>
      </c>
      <c r="C32" s="1437"/>
      <c r="D32" s="1438"/>
      <c r="E32" s="1426"/>
      <c r="F32" s="1439"/>
      <c r="G32" s="1274"/>
      <c r="H32" s="1274"/>
      <c r="I32" s="2195"/>
      <c r="J32" s="2237"/>
      <c r="K32" s="1440"/>
      <c r="L32" s="1440"/>
      <c r="M32" s="2235" t="s">
        <v>736</v>
      </c>
      <c r="N32" s="27"/>
    </row>
    <row r="33" spans="2:14" ht="13.5" customHeight="1">
      <c r="B33" s="2239"/>
      <c r="C33" s="1442">
        <v>103</v>
      </c>
      <c r="D33" s="1443">
        <v>106</v>
      </c>
      <c r="E33" s="1444"/>
      <c r="F33" s="1445">
        <v>-3</v>
      </c>
      <c r="G33" s="1446">
        <v>1199</v>
      </c>
      <c r="H33" s="1447">
        <v>0</v>
      </c>
      <c r="I33" s="2252">
        <v>97.3</v>
      </c>
      <c r="J33" s="2252"/>
      <c r="K33" s="1443">
        <v>0</v>
      </c>
      <c r="L33" s="1444"/>
      <c r="M33" s="2236"/>
      <c r="N33" s="27"/>
    </row>
    <row r="34" spans="2:14" ht="12" customHeight="1">
      <c r="B34" s="1279" t="s">
        <v>496</v>
      </c>
      <c r="C34" s="46"/>
      <c r="D34" s="46"/>
      <c r="E34" s="46"/>
      <c r="F34" s="46"/>
      <c r="G34" s="46"/>
      <c r="H34" s="46"/>
      <c r="I34" s="45"/>
      <c r="J34" s="45"/>
      <c r="K34" s="48"/>
      <c r="L34" s="27"/>
      <c r="M34" s="27"/>
      <c r="N34" s="27"/>
    </row>
    <row r="35" spans="2:14" ht="12" customHeight="1">
      <c r="B35" s="1279" t="s">
        <v>497</v>
      </c>
      <c r="C35" s="46"/>
      <c r="D35" s="46"/>
      <c r="E35" s="46"/>
      <c r="F35" s="46"/>
      <c r="G35" s="46"/>
      <c r="H35" s="46"/>
      <c r="I35" s="45"/>
      <c r="J35" s="45"/>
      <c r="K35" s="48"/>
      <c r="L35" s="27"/>
      <c r="M35" s="27"/>
      <c r="N35" s="27"/>
    </row>
    <row r="36" spans="2:14" ht="12" customHeight="1">
      <c r="B36" s="1279" t="s">
        <v>498</v>
      </c>
      <c r="C36" s="46"/>
      <c r="D36" s="46"/>
      <c r="E36" s="46"/>
      <c r="F36" s="46"/>
      <c r="G36" s="46"/>
      <c r="H36" s="46"/>
      <c r="I36" s="45"/>
      <c r="J36" s="45"/>
      <c r="K36" s="48"/>
      <c r="L36" s="27"/>
      <c r="M36" s="27"/>
      <c r="N36" s="27"/>
    </row>
    <row r="37" spans="2:14" ht="21" customHeight="1">
      <c r="B37" s="6"/>
      <c r="C37" s="6"/>
      <c r="D37" s="6"/>
      <c r="E37" s="6"/>
      <c r="F37" s="6"/>
      <c r="G37" s="6"/>
      <c r="H37" s="6"/>
      <c r="I37" s="27"/>
      <c r="J37" s="27"/>
      <c r="K37" s="27"/>
      <c r="L37" s="27"/>
      <c r="M37" s="27"/>
      <c r="N37" s="27"/>
    </row>
    <row r="38" spans="2:14" ht="18.75">
      <c r="B38" s="7" t="s">
        <v>499</v>
      </c>
      <c r="J38" s="27"/>
      <c r="K38" s="27"/>
      <c r="L38" s="27"/>
      <c r="M38" s="36" t="s">
        <v>521</v>
      </c>
      <c r="N38" s="27"/>
    </row>
    <row r="39" spans="2:14" ht="7.5" customHeight="1">
      <c r="B39" s="8"/>
      <c r="I39" s="27"/>
      <c r="J39" s="27"/>
      <c r="K39" s="27"/>
      <c r="L39" s="27"/>
      <c r="M39" s="27"/>
      <c r="N39" s="27"/>
    </row>
    <row r="40" spans="2:14" s="10" customFormat="1" ht="29.25" customHeight="1" thickBot="1">
      <c r="B40" s="9"/>
      <c r="C40" s="28" t="s">
        <v>500</v>
      </c>
      <c r="D40" s="25" t="s">
        <v>501</v>
      </c>
      <c r="E40" s="20" t="s">
        <v>522</v>
      </c>
      <c r="F40" s="25" t="s">
        <v>517</v>
      </c>
      <c r="G40" s="25" t="s">
        <v>518</v>
      </c>
      <c r="H40" s="25" t="s">
        <v>526</v>
      </c>
      <c r="I40" s="1582" t="s">
        <v>523</v>
      </c>
      <c r="J40" s="1583"/>
      <c r="K40" s="21" t="s">
        <v>524</v>
      </c>
      <c r="L40" s="21" t="s">
        <v>525</v>
      </c>
      <c r="M40" s="37" t="s">
        <v>485</v>
      </c>
      <c r="N40" s="27"/>
    </row>
    <row r="41" spans="2:14" ht="24" customHeight="1" thickTop="1">
      <c r="B41" s="576" t="s">
        <v>392</v>
      </c>
      <c r="C41" s="221">
        <v>1255</v>
      </c>
      <c r="D41" s="127">
        <v>1255</v>
      </c>
      <c r="E41" s="127">
        <f aca="true" t="shared" si="0" ref="E41:E47">C41-D41</f>
        <v>0</v>
      </c>
      <c r="F41" s="1448">
        <v>0</v>
      </c>
      <c r="G41" s="1448">
        <v>152</v>
      </c>
      <c r="H41" s="1449">
        <v>31.4</v>
      </c>
      <c r="I41" s="2247"/>
      <c r="J41" s="2247"/>
      <c r="K41" s="1450"/>
      <c r="L41" s="1450"/>
      <c r="M41" s="1451" t="s">
        <v>417</v>
      </c>
      <c r="N41" s="27"/>
    </row>
    <row r="42" spans="2:14" ht="24" customHeight="1">
      <c r="B42" s="613" t="s">
        <v>396</v>
      </c>
      <c r="C42" s="1452">
        <v>7</v>
      </c>
      <c r="D42" s="1453">
        <v>7</v>
      </c>
      <c r="E42" s="1453">
        <f t="shared" si="0"/>
        <v>0</v>
      </c>
      <c r="F42" s="1453">
        <v>0</v>
      </c>
      <c r="G42" s="1453">
        <v>380</v>
      </c>
      <c r="H42" s="1454">
        <v>5.1</v>
      </c>
      <c r="I42" s="2229"/>
      <c r="J42" s="2229"/>
      <c r="K42" s="1455"/>
      <c r="L42" s="1455"/>
      <c r="M42" s="1456" t="s">
        <v>418</v>
      </c>
      <c r="N42" s="27"/>
    </row>
    <row r="43" spans="2:14" ht="24" customHeight="1">
      <c r="B43" s="1457" t="s">
        <v>419</v>
      </c>
      <c r="C43" s="1458">
        <v>194</v>
      </c>
      <c r="D43" s="1448">
        <v>194</v>
      </c>
      <c r="E43" s="1448">
        <f t="shared" si="0"/>
        <v>0</v>
      </c>
      <c r="F43" s="1448">
        <v>0</v>
      </c>
      <c r="G43" s="1448">
        <v>570</v>
      </c>
      <c r="H43" s="1449">
        <v>9</v>
      </c>
      <c r="I43" s="2230"/>
      <c r="J43" s="2230"/>
      <c r="K43" s="1450"/>
      <c r="L43" s="1450"/>
      <c r="M43" s="1459" t="s">
        <v>420</v>
      </c>
      <c r="N43" s="27"/>
    </row>
    <row r="44" spans="2:14" ht="24" customHeight="1">
      <c r="B44" s="613" t="s">
        <v>590</v>
      </c>
      <c r="C44" s="1452">
        <v>73</v>
      </c>
      <c r="D44" s="1453">
        <v>71</v>
      </c>
      <c r="E44" s="1453">
        <f t="shared" si="0"/>
        <v>2</v>
      </c>
      <c r="F44" s="1453">
        <v>2</v>
      </c>
      <c r="G44" s="1453">
        <v>0</v>
      </c>
      <c r="H44" s="1454">
        <v>1.7</v>
      </c>
      <c r="I44" s="2229"/>
      <c r="J44" s="2229"/>
      <c r="K44" s="1455"/>
      <c r="L44" s="1455"/>
      <c r="M44" s="1456" t="s">
        <v>421</v>
      </c>
      <c r="N44" s="27"/>
    </row>
    <row r="45" spans="2:14" ht="24" customHeight="1">
      <c r="B45" s="613" t="s">
        <v>538</v>
      </c>
      <c r="C45" s="1452">
        <v>182</v>
      </c>
      <c r="D45" s="1453">
        <v>161</v>
      </c>
      <c r="E45" s="1453">
        <f t="shared" si="0"/>
        <v>21</v>
      </c>
      <c r="F45" s="1453">
        <v>21</v>
      </c>
      <c r="G45" s="1453">
        <v>0</v>
      </c>
      <c r="H45" s="533" t="s">
        <v>430</v>
      </c>
      <c r="I45" s="2231" t="s">
        <v>422</v>
      </c>
      <c r="J45" s="2232"/>
      <c r="K45" s="2233"/>
      <c r="L45" s="2234"/>
      <c r="M45" s="1460"/>
      <c r="N45" s="27"/>
    </row>
    <row r="46" spans="2:14" ht="24" customHeight="1">
      <c r="B46" s="613" t="s">
        <v>592</v>
      </c>
      <c r="C46" s="1452">
        <v>4539</v>
      </c>
      <c r="D46" s="1453">
        <v>3242</v>
      </c>
      <c r="E46" s="1453">
        <f t="shared" si="0"/>
        <v>1297</v>
      </c>
      <c r="F46" s="1453">
        <v>1297</v>
      </c>
      <c r="G46" s="1453">
        <v>0</v>
      </c>
      <c r="H46" s="1454">
        <v>9.3</v>
      </c>
      <c r="I46" s="2231" t="s">
        <v>431</v>
      </c>
      <c r="J46" s="2232"/>
      <c r="K46" s="2233"/>
      <c r="L46" s="2234"/>
      <c r="M46" s="1456" t="s">
        <v>423</v>
      </c>
      <c r="N46" s="27"/>
    </row>
    <row r="47" spans="2:14" ht="24" customHeight="1">
      <c r="B47" s="1457" t="s">
        <v>593</v>
      </c>
      <c r="C47" s="1458">
        <v>12</v>
      </c>
      <c r="D47" s="1448">
        <v>10</v>
      </c>
      <c r="E47" s="1448">
        <f t="shared" si="0"/>
        <v>2</v>
      </c>
      <c r="F47" s="1448">
        <v>2</v>
      </c>
      <c r="G47" s="1448">
        <v>0</v>
      </c>
      <c r="H47" s="1449">
        <v>3.6</v>
      </c>
      <c r="I47" s="2230"/>
      <c r="J47" s="2230"/>
      <c r="K47" s="1450"/>
      <c r="L47" s="1450"/>
      <c r="M47" s="1459" t="s">
        <v>424</v>
      </c>
      <c r="N47" s="27"/>
    </row>
    <row r="48" spans="2:14" ht="24" customHeight="1">
      <c r="B48" s="620" t="s">
        <v>425</v>
      </c>
      <c r="C48" s="1461">
        <v>492</v>
      </c>
      <c r="D48" s="1462">
        <v>448</v>
      </c>
      <c r="E48" s="1462">
        <v>77</v>
      </c>
      <c r="F48" s="397">
        <v>77</v>
      </c>
      <c r="G48" s="1462">
        <v>0</v>
      </c>
      <c r="H48" s="1463">
        <v>3.4</v>
      </c>
      <c r="I48" s="2246"/>
      <c r="J48" s="2246"/>
      <c r="K48" s="1464"/>
      <c r="L48" s="1464"/>
      <c r="M48" s="1465" t="s">
        <v>426</v>
      </c>
      <c r="N48" s="27"/>
    </row>
    <row r="49" spans="2:14" ht="24" customHeight="1">
      <c r="B49" s="6"/>
      <c r="C49" s="6"/>
      <c r="D49" s="6"/>
      <c r="E49" s="6"/>
      <c r="F49" s="6"/>
      <c r="G49" s="6"/>
      <c r="H49" s="6"/>
      <c r="I49" s="27"/>
      <c r="J49" s="27"/>
      <c r="K49" s="27"/>
      <c r="L49" s="27"/>
      <c r="M49" s="27"/>
      <c r="N49" s="27"/>
    </row>
    <row r="50" spans="2:14" ht="18.75">
      <c r="B50" s="7" t="s">
        <v>502</v>
      </c>
      <c r="J50" s="27"/>
      <c r="K50" s="36" t="s">
        <v>519</v>
      </c>
      <c r="L50" s="27"/>
      <c r="M50" s="27"/>
      <c r="N50" s="27"/>
    </row>
    <row r="51" spans="2:14" ht="7.5" customHeight="1">
      <c r="B51" s="8"/>
      <c r="J51" s="27"/>
      <c r="K51" s="27"/>
      <c r="L51" s="27"/>
      <c r="M51" s="27"/>
      <c r="N51" s="27"/>
    </row>
    <row r="52" spans="2:14" s="10" customFormat="1" ht="48.75" customHeight="1" thickBot="1">
      <c r="B52" s="9"/>
      <c r="C52" s="28" t="s">
        <v>503</v>
      </c>
      <c r="D52" s="25" t="s">
        <v>504</v>
      </c>
      <c r="E52" s="25" t="s">
        <v>505</v>
      </c>
      <c r="F52" s="25" t="s">
        <v>506</v>
      </c>
      <c r="G52" s="25" t="s">
        <v>507</v>
      </c>
      <c r="H52" s="24" t="s">
        <v>508</v>
      </c>
      <c r="I52" s="1569" t="s">
        <v>509</v>
      </c>
      <c r="J52" s="1573"/>
      <c r="K52" s="49" t="s">
        <v>485</v>
      </c>
      <c r="L52" s="29"/>
      <c r="M52" s="27"/>
      <c r="N52" s="27"/>
    </row>
    <row r="53" spans="2:14" ht="24" customHeight="1" thickTop="1">
      <c r="B53" s="576" t="s">
        <v>427</v>
      </c>
      <c r="C53" s="221">
        <v>0</v>
      </c>
      <c r="D53" s="127">
        <v>41</v>
      </c>
      <c r="E53" s="127">
        <v>30</v>
      </c>
      <c r="F53" s="70" t="s">
        <v>432</v>
      </c>
      <c r="G53" s="70" t="s">
        <v>432</v>
      </c>
      <c r="H53" s="70" t="s">
        <v>432</v>
      </c>
      <c r="I53" s="2248" t="s">
        <v>432</v>
      </c>
      <c r="J53" s="2249"/>
      <c r="K53" s="1466"/>
      <c r="L53" s="29"/>
      <c r="M53" s="27"/>
      <c r="N53" s="27"/>
    </row>
    <row r="54" spans="2:14" ht="24" customHeight="1">
      <c r="B54" s="576" t="s">
        <v>428</v>
      </c>
      <c r="C54" s="221">
        <v>4</v>
      </c>
      <c r="D54" s="127">
        <v>47</v>
      </c>
      <c r="E54" s="127">
        <v>13</v>
      </c>
      <c r="F54" s="70" t="s">
        <v>433</v>
      </c>
      <c r="G54" s="70" t="s">
        <v>433</v>
      </c>
      <c r="H54" s="70" t="s">
        <v>433</v>
      </c>
      <c r="I54" s="2250" t="s">
        <v>433</v>
      </c>
      <c r="J54" s="2251"/>
      <c r="K54" s="1467"/>
      <c r="L54" s="29"/>
      <c r="M54" s="27"/>
      <c r="N54" s="27"/>
    </row>
    <row r="55" spans="2:14" ht="24" customHeight="1">
      <c r="B55" s="1468" t="s">
        <v>429</v>
      </c>
      <c r="C55" s="1469">
        <v>14</v>
      </c>
      <c r="D55" s="1470">
        <v>12</v>
      </c>
      <c r="E55" s="1470">
        <v>2</v>
      </c>
      <c r="F55" s="545" t="s">
        <v>432</v>
      </c>
      <c r="G55" s="545" t="s">
        <v>432</v>
      </c>
      <c r="H55" s="545" t="s">
        <v>432</v>
      </c>
      <c r="I55" s="1862" t="s">
        <v>432</v>
      </c>
      <c r="J55" s="1863"/>
      <c r="K55" s="1471"/>
      <c r="L55" s="29"/>
      <c r="M55" s="27"/>
      <c r="N55" s="27"/>
    </row>
    <row r="56" spans="2:14" ht="18" customHeight="1">
      <c r="B56" s="1472" t="s">
        <v>510</v>
      </c>
      <c r="J56" s="27"/>
      <c r="K56" s="27"/>
      <c r="L56" s="27"/>
      <c r="M56" s="27"/>
      <c r="N56" s="27"/>
    </row>
    <row r="57" ht="24" customHeight="1"/>
    <row r="58" spans="2:14" ht="18.75">
      <c r="B58" s="17" t="s">
        <v>511</v>
      </c>
      <c r="J58" s="27"/>
      <c r="K58" s="27"/>
      <c r="L58" s="27"/>
      <c r="M58" s="27"/>
      <c r="N58" s="27"/>
    </row>
    <row r="59" ht="7.5" customHeight="1"/>
    <row r="60" spans="2:9" ht="33" customHeight="1">
      <c r="B60" s="1571" t="s">
        <v>512</v>
      </c>
      <c r="C60" s="1571"/>
      <c r="D60" s="1572">
        <v>0.225</v>
      </c>
      <c r="E60" s="1572"/>
      <c r="F60" s="1571" t="s">
        <v>513</v>
      </c>
      <c r="G60" s="1571"/>
      <c r="H60" s="1572">
        <v>3.7</v>
      </c>
      <c r="I60" s="1572"/>
    </row>
    <row r="61" spans="2:9" ht="33" customHeight="1">
      <c r="B61" s="1571" t="s">
        <v>514</v>
      </c>
      <c r="C61" s="1571"/>
      <c r="D61" s="1572">
        <v>16.5</v>
      </c>
      <c r="E61" s="1572"/>
      <c r="F61" s="1571" t="s">
        <v>515</v>
      </c>
      <c r="G61" s="1571"/>
      <c r="H61" s="1572">
        <v>92.5</v>
      </c>
      <c r="I61" s="1572"/>
    </row>
    <row r="62" spans="2:14" ht="21" customHeight="1">
      <c r="B62" s="1473" t="s">
        <v>516</v>
      </c>
      <c r="J62" s="27"/>
      <c r="K62" s="27"/>
      <c r="L62" s="27"/>
      <c r="M62" s="27"/>
      <c r="N62" s="27"/>
    </row>
  </sheetData>
  <mergeCells count="55">
    <mergeCell ref="C1:J1"/>
    <mergeCell ref="I32:J32"/>
    <mergeCell ref="I33:J33"/>
    <mergeCell ref="I17:J17"/>
    <mergeCell ref="I19:J19"/>
    <mergeCell ref="I12:J12"/>
    <mergeCell ref="I3:J3"/>
    <mergeCell ref="I4:J4"/>
    <mergeCell ref="I8:J8"/>
    <mergeCell ref="I13:J13"/>
    <mergeCell ref="B60:C60"/>
    <mergeCell ref="B61:C61"/>
    <mergeCell ref="F60:G60"/>
    <mergeCell ref="F61:G61"/>
    <mergeCell ref="D60:E60"/>
    <mergeCell ref="D61:E61"/>
    <mergeCell ref="H60:I60"/>
    <mergeCell ref="H61:I61"/>
    <mergeCell ref="I52:J52"/>
    <mergeCell ref="I53:J53"/>
    <mergeCell ref="I54:J54"/>
    <mergeCell ref="I55:J55"/>
    <mergeCell ref="I48:J48"/>
    <mergeCell ref="I40:J40"/>
    <mergeCell ref="I41:J41"/>
    <mergeCell ref="I22:J22"/>
    <mergeCell ref="I23:J23"/>
    <mergeCell ref="I25:J25"/>
    <mergeCell ref="I26:J26"/>
    <mergeCell ref="I27:J27"/>
    <mergeCell ref="I44:J44"/>
    <mergeCell ref="I47:J47"/>
    <mergeCell ref="I24:J24"/>
    <mergeCell ref="B26:B27"/>
    <mergeCell ref="I9:J9"/>
    <mergeCell ref="I10:J10"/>
    <mergeCell ref="I11:J11"/>
    <mergeCell ref="B20:B21"/>
    <mergeCell ref="I21:J21"/>
    <mergeCell ref="I20:J20"/>
    <mergeCell ref="B18:B19"/>
    <mergeCell ref="B22:B23"/>
    <mergeCell ref="M32:M33"/>
    <mergeCell ref="B30:B31"/>
    <mergeCell ref="I30:J30"/>
    <mergeCell ref="I31:J31"/>
    <mergeCell ref="B32:B33"/>
    <mergeCell ref="B28:B29"/>
    <mergeCell ref="I28:J28"/>
    <mergeCell ref="I29:J29"/>
    <mergeCell ref="B24:B25"/>
    <mergeCell ref="I42:J42"/>
    <mergeCell ref="I43:J43"/>
    <mergeCell ref="I45:L45"/>
    <mergeCell ref="I46:L46"/>
  </mergeCells>
  <printOptions/>
  <pageMargins left="0.7480314960629921" right="0" top="0.85" bottom="0.3937007874015748" header="0.63" footer="0.5118110236220472"/>
  <pageSetup horizontalDpi="300" verticalDpi="300" orientation="portrait" paperSize="9" scale="65" r:id="rId1"/>
  <headerFooter alignWithMargins="0">
    <oddHeader>&amp;L&amp;12（別添）</oddHeader>
  </headerFooter>
</worksheet>
</file>

<file path=xl/worksheets/sheet33.xml><?xml version="1.0" encoding="utf-8"?>
<worksheet xmlns="http://schemas.openxmlformats.org/spreadsheetml/2006/main" xmlns:r="http://schemas.openxmlformats.org/officeDocument/2006/relationships">
  <dimension ref="B1:R48"/>
  <sheetViews>
    <sheetView view="pageBreakPreview" zoomScaleSheetLayoutView="100" workbookViewId="0" topLeftCell="B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875" style="1" customWidth="1"/>
    <col min="11" max="13" width="13.125" style="1" customWidth="1"/>
    <col min="14" max="15" width="11.75390625" style="1" customWidth="1"/>
    <col min="16"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434</v>
      </c>
      <c r="D3" s="5"/>
      <c r="E3" s="5"/>
      <c r="G3" s="23" t="s">
        <v>475</v>
      </c>
      <c r="H3" s="24" t="s">
        <v>476</v>
      </c>
      <c r="I3" s="1569" t="s">
        <v>477</v>
      </c>
      <c r="J3" s="1570"/>
    </row>
    <row r="4" spans="7:11" ht="26.25" customHeight="1" thickTop="1">
      <c r="G4" s="18">
        <v>2782</v>
      </c>
      <c r="H4" s="19">
        <v>142</v>
      </c>
      <c r="I4" s="1552">
        <v>2924</v>
      </c>
      <c r="J4" s="1553"/>
      <c r="K4" s="26"/>
    </row>
    <row r="5" spans="8:9" ht="16.5" customHeight="1">
      <c r="H5" s="6"/>
      <c r="I5" s="6"/>
    </row>
    <row r="6" spans="2:13" ht="18.75">
      <c r="B6" s="7" t="s">
        <v>478</v>
      </c>
      <c r="J6" s="27"/>
      <c r="K6" s="27" t="s">
        <v>519</v>
      </c>
      <c r="L6" s="27"/>
      <c r="M6" s="27"/>
    </row>
    <row r="7" spans="2:13" ht="7.5" customHeight="1">
      <c r="B7" s="8"/>
      <c r="I7" s="27"/>
      <c r="J7" s="27"/>
      <c r="K7" s="27"/>
      <c r="L7" s="27"/>
      <c r="M7" s="27"/>
    </row>
    <row r="8" spans="2:13" s="10" customFormat="1" ht="29.25" customHeight="1" thickBot="1">
      <c r="B8" s="9"/>
      <c r="C8" s="28" t="s">
        <v>479</v>
      </c>
      <c r="D8" s="25" t="s">
        <v>480</v>
      </c>
      <c r="E8" s="25" t="s">
        <v>481</v>
      </c>
      <c r="F8" s="25" t="s">
        <v>482</v>
      </c>
      <c r="G8" s="25" t="s">
        <v>483</v>
      </c>
      <c r="H8" s="25" t="s">
        <v>484</v>
      </c>
      <c r="I8" s="1558" t="s">
        <v>485</v>
      </c>
      <c r="J8" s="1545"/>
      <c r="K8" s="29"/>
      <c r="L8" s="27"/>
      <c r="M8" s="27"/>
    </row>
    <row r="9" spans="2:13" ht="21" customHeight="1" thickTop="1">
      <c r="B9" s="30" t="s">
        <v>486</v>
      </c>
      <c r="C9" s="111">
        <v>3772</v>
      </c>
      <c r="D9" s="112">
        <v>3702</v>
      </c>
      <c r="E9" s="112">
        <v>70</v>
      </c>
      <c r="F9" s="112">
        <v>37</v>
      </c>
      <c r="G9" s="112">
        <v>6704</v>
      </c>
      <c r="H9" s="112">
        <v>0</v>
      </c>
      <c r="I9" s="1843" t="s">
        <v>435</v>
      </c>
      <c r="J9" s="1844"/>
      <c r="K9" s="29"/>
      <c r="L9" s="27"/>
      <c r="M9" s="27"/>
    </row>
    <row r="10" spans="2:18" ht="36.75" customHeight="1">
      <c r="B10" s="884" t="s">
        <v>436</v>
      </c>
      <c r="C10" s="1474">
        <v>0</v>
      </c>
      <c r="D10" s="1475">
        <v>30</v>
      </c>
      <c r="E10" s="1476">
        <f>SUM(C10-D10)</f>
        <v>-30</v>
      </c>
      <c r="F10" s="1476">
        <v>0</v>
      </c>
      <c r="G10" s="1475">
        <v>9</v>
      </c>
      <c r="H10" s="1475"/>
      <c r="I10" s="2264"/>
      <c r="J10" s="2265"/>
      <c r="K10" s="1265"/>
      <c r="L10"/>
      <c r="M10" s="1477"/>
      <c r="N10" s="1478"/>
      <c r="O10" s="1478"/>
      <c r="P10" s="1478"/>
      <c r="Q10" s="1478"/>
      <c r="R10" s="1478"/>
    </row>
    <row r="11" spans="2:13" ht="21" customHeight="1">
      <c r="B11" s="35" t="s">
        <v>487</v>
      </c>
      <c r="C11" s="232">
        <f aca="true" t="shared" si="0" ref="C11:H11">SUM(C9:C10)</f>
        <v>3772</v>
      </c>
      <c r="D11" s="233">
        <f t="shared" si="0"/>
        <v>3732</v>
      </c>
      <c r="E11" s="233">
        <f t="shared" si="0"/>
        <v>40</v>
      </c>
      <c r="F11" s="233">
        <f t="shared" si="0"/>
        <v>37</v>
      </c>
      <c r="G11" s="233">
        <f t="shared" si="0"/>
        <v>6713</v>
      </c>
      <c r="H11" s="233">
        <f t="shared" si="0"/>
        <v>0</v>
      </c>
      <c r="I11" s="1711"/>
      <c r="J11" s="1898"/>
      <c r="K11" s="29"/>
      <c r="L11" s="27"/>
      <c r="M11" s="27"/>
    </row>
    <row r="12" spans="9:13" ht="37.5" customHeight="1">
      <c r="I12" s="27"/>
      <c r="J12" s="27"/>
      <c r="K12" s="27"/>
      <c r="L12" s="27"/>
      <c r="M12" s="27"/>
    </row>
    <row r="13" spans="2:13" ht="18.75">
      <c r="B13" s="7" t="s">
        <v>520</v>
      </c>
      <c r="J13" s="27"/>
      <c r="K13" s="27"/>
      <c r="L13" s="27"/>
      <c r="M13" s="36" t="s">
        <v>521</v>
      </c>
    </row>
    <row r="14" spans="2:13" ht="7.5" customHeight="1">
      <c r="B14" s="8"/>
      <c r="I14" s="27"/>
      <c r="J14" s="27"/>
      <c r="K14" s="27"/>
      <c r="L14" s="27"/>
      <c r="M14" s="27"/>
    </row>
    <row r="15" spans="2:13" s="10" customFormat="1" ht="29.25" customHeight="1" thickBot="1">
      <c r="B15" s="9"/>
      <c r="C15" s="28" t="s">
        <v>488</v>
      </c>
      <c r="D15" s="25" t="s">
        <v>489</v>
      </c>
      <c r="E15" s="20" t="s">
        <v>522</v>
      </c>
      <c r="F15" s="25" t="s">
        <v>490</v>
      </c>
      <c r="G15" s="25" t="s">
        <v>491</v>
      </c>
      <c r="H15" s="25" t="s">
        <v>484</v>
      </c>
      <c r="I15" s="1582" t="s">
        <v>523</v>
      </c>
      <c r="J15" s="1583"/>
      <c r="K15" s="21" t="s">
        <v>524</v>
      </c>
      <c r="L15" s="21" t="s">
        <v>525</v>
      </c>
      <c r="M15" s="37" t="s">
        <v>485</v>
      </c>
    </row>
    <row r="16" spans="2:13" ht="24.75" customHeight="1" thickTop="1">
      <c r="B16" s="1479" t="s">
        <v>617</v>
      </c>
      <c r="C16" s="31">
        <v>539</v>
      </c>
      <c r="D16" s="32">
        <v>609</v>
      </c>
      <c r="E16" s="32" t="s">
        <v>630</v>
      </c>
      <c r="F16" s="1480">
        <v>-70</v>
      </c>
      <c r="G16" s="173">
        <v>193</v>
      </c>
      <c r="H16" s="173">
        <v>42</v>
      </c>
      <c r="I16" s="1931">
        <v>88.5</v>
      </c>
      <c r="J16" s="1931"/>
      <c r="K16" s="147">
        <v>84</v>
      </c>
      <c r="L16" s="147">
        <v>377</v>
      </c>
      <c r="M16" s="38" t="s">
        <v>492</v>
      </c>
    </row>
    <row r="17" spans="2:13" ht="15.75" customHeight="1">
      <c r="B17" s="30"/>
      <c r="C17" s="282" t="s">
        <v>493</v>
      </c>
      <c r="D17" s="1481" t="s">
        <v>494</v>
      </c>
      <c r="E17" s="1482" t="s">
        <v>560</v>
      </c>
      <c r="F17" s="1483" t="s">
        <v>495</v>
      </c>
      <c r="G17" s="40"/>
      <c r="H17" s="40"/>
      <c r="I17" s="1574"/>
      <c r="J17" s="1574"/>
      <c r="K17" s="41"/>
      <c r="L17" s="41"/>
      <c r="M17" s="42"/>
    </row>
    <row r="18" spans="2:13" ht="24.75" customHeight="1">
      <c r="B18" s="866" t="s">
        <v>437</v>
      </c>
      <c r="C18" s="31">
        <v>130</v>
      </c>
      <c r="D18" s="32">
        <v>130</v>
      </c>
      <c r="E18" s="32">
        <v>0</v>
      </c>
      <c r="F18" s="32">
        <v>0</v>
      </c>
      <c r="G18" s="32">
        <v>716</v>
      </c>
      <c r="H18" s="32">
        <v>30</v>
      </c>
      <c r="I18" s="1891"/>
      <c r="J18" s="1891"/>
      <c r="K18" s="554"/>
      <c r="L18" s="554"/>
      <c r="M18" s="245"/>
    </row>
    <row r="19" spans="2:13" ht="24.75" customHeight="1">
      <c r="B19" s="866" t="s">
        <v>438</v>
      </c>
      <c r="C19" s="31">
        <v>197</v>
      </c>
      <c r="D19" s="32">
        <v>192</v>
      </c>
      <c r="E19" s="32">
        <v>4</v>
      </c>
      <c r="F19" s="32">
        <v>4</v>
      </c>
      <c r="G19" s="32"/>
      <c r="H19" s="32"/>
      <c r="I19" s="1891"/>
      <c r="J19" s="1891"/>
      <c r="K19" s="554"/>
      <c r="L19" s="554"/>
      <c r="M19" s="245"/>
    </row>
    <row r="20" spans="2:14" ht="24.75" customHeight="1">
      <c r="B20" s="866" t="s">
        <v>439</v>
      </c>
      <c r="C20" s="31">
        <v>1035</v>
      </c>
      <c r="D20" s="32">
        <v>1032</v>
      </c>
      <c r="E20" s="32">
        <v>3</v>
      </c>
      <c r="F20" s="32">
        <v>3</v>
      </c>
      <c r="G20" s="32"/>
      <c r="H20" s="32">
        <v>115</v>
      </c>
      <c r="I20" s="1891"/>
      <c r="J20" s="1891"/>
      <c r="K20" s="554"/>
      <c r="L20" s="554"/>
      <c r="M20" s="1484" t="s">
        <v>447</v>
      </c>
      <c r="N20" s="1485"/>
    </row>
    <row r="21" spans="2:13" ht="24.75" customHeight="1">
      <c r="B21" s="866" t="s">
        <v>440</v>
      </c>
      <c r="C21" s="31">
        <v>938</v>
      </c>
      <c r="D21" s="32">
        <v>927</v>
      </c>
      <c r="E21" s="32">
        <v>11</v>
      </c>
      <c r="F21" s="32">
        <v>11</v>
      </c>
      <c r="G21" s="32"/>
      <c r="H21" s="32">
        <v>82</v>
      </c>
      <c r="I21" s="1891"/>
      <c r="J21" s="1891"/>
      <c r="K21" s="554"/>
      <c r="L21" s="554"/>
      <c r="M21" s="38"/>
    </row>
    <row r="22" spans="2:13" ht="24.75" customHeight="1">
      <c r="B22" s="866" t="s">
        <v>441</v>
      </c>
      <c r="C22" s="31">
        <v>8</v>
      </c>
      <c r="D22" s="32">
        <v>6</v>
      </c>
      <c r="E22" s="32" t="s">
        <v>108</v>
      </c>
      <c r="F22" s="32">
        <v>2</v>
      </c>
      <c r="G22" s="32"/>
      <c r="H22" s="32"/>
      <c r="I22" s="1576"/>
      <c r="J22" s="1540"/>
      <c r="K22" s="554"/>
      <c r="L22" s="554"/>
      <c r="M22" s="38"/>
    </row>
    <row r="23" spans="2:13" ht="24.75" customHeight="1">
      <c r="B23" s="886" t="s">
        <v>442</v>
      </c>
      <c r="C23" s="252">
        <v>686</v>
      </c>
      <c r="D23" s="253">
        <v>646</v>
      </c>
      <c r="E23" s="253">
        <v>40</v>
      </c>
      <c r="F23" s="253">
        <v>35</v>
      </c>
      <c r="G23" s="253">
        <v>9</v>
      </c>
      <c r="H23" s="253">
        <v>120</v>
      </c>
      <c r="I23" s="1721"/>
      <c r="J23" s="1721"/>
      <c r="K23" s="214"/>
      <c r="L23" s="214"/>
      <c r="M23" s="254"/>
    </row>
    <row r="24" spans="2:13" ht="13.5" customHeight="1">
      <c r="B24" s="47" t="s">
        <v>496</v>
      </c>
      <c r="C24" s="46"/>
      <c r="D24" s="46"/>
      <c r="E24" s="46"/>
      <c r="F24" s="46"/>
      <c r="G24" s="46"/>
      <c r="H24" s="46"/>
      <c r="I24" s="45"/>
      <c r="J24" s="45"/>
      <c r="K24" s="48"/>
      <c r="L24" s="27"/>
      <c r="M24" s="27"/>
    </row>
    <row r="25" spans="2:13" ht="13.5" customHeight="1">
      <c r="B25" s="47" t="s">
        <v>497</v>
      </c>
      <c r="C25" s="46"/>
      <c r="D25" s="46"/>
      <c r="E25" s="46"/>
      <c r="F25" s="46"/>
      <c r="G25" s="46"/>
      <c r="H25" s="46"/>
      <c r="I25" s="45"/>
      <c r="J25" s="45"/>
      <c r="K25" s="48"/>
      <c r="L25" s="27"/>
      <c r="M25" s="27"/>
    </row>
    <row r="26" spans="2:13" ht="13.5" customHeight="1">
      <c r="B26" s="47" t="s">
        <v>498</v>
      </c>
      <c r="C26" s="46"/>
      <c r="D26" s="46"/>
      <c r="E26" s="46"/>
      <c r="F26" s="46"/>
      <c r="G26" s="46"/>
      <c r="H26" s="46"/>
      <c r="I26" s="45"/>
      <c r="J26" s="45"/>
      <c r="K26" s="48"/>
      <c r="L26" s="27"/>
      <c r="M26" s="27"/>
    </row>
    <row r="27" spans="2:13" ht="37.5" customHeight="1">
      <c r="B27" s="6"/>
      <c r="C27" s="6"/>
      <c r="D27" s="6"/>
      <c r="E27" s="6"/>
      <c r="F27" s="6"/>
      <c r="G27" s="6"/>
      <c r="H27" s="6"/>
      <c r="I27" s="27"/>
      <c r="J27" s="27"/>
      <c r="K27" s="27"/>
      <c r="L27" s="27"/>
      <c r="M27" s="27"/>
    </row>
    <row r="28" spans="2:13" ht="18.75">
      <c r="B28" s="7" t="s">
        <v>499</v>
      </c>
      <c r="J28" s="27"/>
      <c r="K28" s="27"/>
      <c r="L28" s="27"/>
      <c r="M28" s="36" t="s">
        <v>521</v>
      </c>
    </row>
    <row r="29" spans="2:13" ht="7.5" customHeight="1">
      <c r="B29" s="8"/>
      <c r="I29" s="27"/>
      <c r="J29" s="27"/>
      <c r="K29" s="27"/>
      <c r="L29" s="27"/>
      <c r="M29" s="27"/>
    </row>
    <row r="30" spans="2:13" s="10" customFormat="1" ht="30" customHeight="1" thickBot="1">
      <c r="B30" s="9"/>
      <c r="C30" s="28" t="s">
        <v>500</v>
      </c>
      <c r="D30" s="25" t="s">
        <v>501</v>
      </c>
      <c r="E30" s="20" t="s">
        <v>522</v>
      </c>
      <c r="F30" s="25" t="s">
        <v>517</v>
      </c>
      <c r="G30" s="25" t="s">
        <v>518</v>
      </c>
      <c r="H30" s="25" t="s">
        <v>526</v>
      </c>
      <c r="I30" s="1582" t="s">
        <v>523</v>
      </c>
      <c r="J30" s="1583"/>
      <c r="K30" s="21" t="s">
        <v>524</v>
      </c>
      <c r="L30" s="21" t="s">
        <v>525</v>
      </c>
      <c r="M30" s="37" t="s">
        <v>485</v>
      </c>
    </row>
    <row r="31" spans="2:15" ht="30" customHeight="1" thickTop="1">
      <c r="B31" s="866" t="s">
        <v>677</v>
      </c>
      <c r="C31" s="763">
        <v>1508</v>
      </c>
      <c r="D31" s="264">
        <v>1501</v>
      </c>
      <c r="E31" s="264">
        <v>7</v>
      </c>
      <c r="F31" s="264">
        <v>4</v>
      </c>
      <c r="G31" s="264">
        <v>6719</v>
      </c>
      <c r="H31" s="263">
        <v>4.7</v>
      </c>
      <c r="I31" s="1935"/>
      <c r="J31" s="1935"/>
      <c r="K31" s="264"/>
      <c r="L31" s="264"/>
      <c r="M31" s="1486"/>
      <c r="N31" s="1478"/>
      <c r="O31" s="1487"/>
    </row>
    <row r="32" spans="2:15" ht="30" customHeight="1">
      <c r="B32" s="866" t="s">
        <v>443</v>
      </c>
      <c r="C32" s="763">
        <v>406</v>
      </c>
      <c r="D32" s="264">
        <v>406</v>
      </c>
      <c r="E32" s="264">
        <v>0</v>
      </c>
      <c r="F32" s="264">
        <v>0</v>
      </c>
      <c r="G32" s="264">
        <v>17</v>
      </c>
      <c r="H32" s="263">
        <v>23.9</v>
      </c>
      <c r="I32" s="1934"/>
      <c r="J32" s="1934"/>
      <c r="K32" s="264"/>
      <c r="L32" s="264"/>
      <c r="M32" s="1486"/>
      <c r="N32" s="1478"/>
      <c r="O32" s="1487"/>
    </row>
    <row r="33" spans="2:15" ht="30" customHeight="1">
      <c r="B33" s="866" t="s">
        <v>444</v>
      </c>
      <c r="C33" s="763">
        <v>956</v>
      </c>
      <c r="D33" s="264">
        <v>954</v>
      </c>
      <c r="E33" s="264">
        <v>2</v>
      </c>
      <c r="F33" s="264">
        <v>2</v>
      </c>
      <c r="G33" s="264">
        <v>806</v>
      </c>
      <c r="H33" s="263">
        <v>22.4</v>
      </c>
      <c r="I33" s="1934"/>
      <c r="J33" s="1934"/>
      <c r="K33" s="264"/>
      <c r="L33" s="264"/>
      <c r="M33" s="1486"/>
      <c r="N33" s="1478"/>
      <c r="O33" s="1487"/>
    </row>
    <row r="34" spans="2:15" ht="30" customHeight="1">
      <c r="B34" s="448" t="s">
        <v>445</v>
      </c>
      <c r="C34" s="763">
        <v>12</v>
      </c>
      <c r="D34" s="264">
        <v>10</v>
      </c>
      <c r="E34" s="264">
        <v>2</v>
      </c>
      <c r="F34" s="264">
        <v>2</v>
      </c>
      <c r="G34" s="264">
        <v>0</v>
      </c>
      <c r="H34" s="263">
        <v>1.2</v>
      </c>
      <c r="I34" s="1934"/>
      <c r="J34" s="1934"/>
      <c r="K34" s="264"/>
      <c r="L34" s="264"/>
      <c r="M34" s="1486"/>
      <c r="N34" s="1478"/>
      <c r="O34" s="1487"/>
    </row>
    <row r="35" spans="2:15" ht="123.75" customHeight="1">
      <c r="B35" s="866" t="s">
        <v>448</v>
      </c>
      <c r="C35" s="763">
        <v>182</v>
      </c>
      <c r="D35" s="264">
        <v>161</v>
      </c>
      <c r="E35" s="264">
        <v>21</v>
      </c>
      <c r="F35" s="264">
        <v>21</v>
      </c>
      <c r="G35" s="264">
        <v>0</v>
      </c>
      <c r="H35" s="263" t="s">
        <v>449</v>
      </c>
      <c r="I35" s="1934"/>
      <c r="J35" s="1934"/>
      <c r="K35" s="264"/>
      <c r="L35" s="264"/>
      <c r="M35" s="1488" t="s">
        <v>450</v>
      </c>
      <c r="N35" s="1478"/>
      <c r="O35" s="1489"/>
    </row>
    <row r="36" spans="2:13" ht="29.25" customHeight="1">
      <c r="B36" s="886" t="s">
        <v>451</v>
      </c>
      <c r="C36" s="1490">
        <v>4539</v>
      </c>
      <c r="D36" s="1491">
        <v>3242</v>
      </c>
      <c r="E36" s="1355">
        <f>SUM(C36-D36)</f>
        <v>1297</v>
      </c>
      <c r="F36" s="1491">
        <v>1292</v>
      </c>
      <c r="G36" s="1491">
        <v>0</v>
      </c>
      <c r="H36" s="1492">
        <v>3.6</v>
      </c>
      <c r="I36" s="2261"/>
      <c r="J36" s="2261"/>
      <c r="K36" s="1493"/>
      <c r="L36" s="1493"/>
      <c r="M36" s="1494"/>
    </row>
    <row r="37" spans="2:13" ht="37.5" customHeight="1">
      <c r="B37" s="46"/>
      <c r="C37" s="46"/>
      <c r="D37" s="46"/>
      <c r="E37" s="46"/>
      <c r="F37" s="1495"/>
      <c r="G37" s="46"/>
      <c r="H37" s="46"/>
      <c r="I37" s="45"/>
      <c r="J37" s="45"/>
      <c r="K37" s="46"/>
      <c r="L37" s="46"/>
      <c r="M37" s="46"/>
    </row>
    <row r="38" spans="2:13" ht="18.75">
      <c r="B38" s="7" t="s">
        <v>502</v>
      </c>
      <c r="J38" s="27"/>
      <c r="K38" s="36" t="s">
        <v>519</v>
      </c>
      <c r="L38" s="27"/>
      <c r="M38" s="27"/>
    </row>
    <row r="39" spans="2:13" ht="7.5" customHeight="1">
      <c r="B39" s="8"/>
      <c r="J39" s="27"/>
      <c r="K39" s="27"/>
      <c r="L39" s="27"/>
      <c r="M39" s="27"/>
    </row>
    <row r="40" spans="2:13" s="10" customFormat="1" ht="48.75" customHeight="1" thickBot="1">
      <c r="B40" s="9"/>
      <c r="C40" s="28" t="s">
        <v>503</v>
      </c>
      <c r="D40" s="25" t="s">
        <v>504</v>
      </c>
      <c r="E40" s="25" t="s">
        <v>505</v>
      </c>
      <c r="F40" s="25" t="s">
        <v>506</v>
      </c>
      <c r="G40" s="25" t="s">
        <v>507</v>
      </c>
      <c r="H40" s="24" t="s">
        <v>508</v>
      </c>
      <c r="I40" s="1569" t="s">
        <v>509</v>
      </c>
      <c r="J40" s="1573"/>
      <c r="K40" s="49" t="s">
        <v>485</v>
      </c>
      <c r="L40" s="29"/>
      <c r="M40" s="27"/>
    </row>
    <row r="41" spans="2:13" ht="21" customHeight="1" thickTop="1">
      <c r="B41" s="829" t="s">
        <v>446</v>
      </c>
      <c r="C41" s="1496">
        <v>-2</v>
      </c>
      <c r="D41" s="1497">
        <v>-77</v>
      </c>
      <c r="E41" s="212">
        <v>55</v>
      </c>
      <c r="F41" s="212">
        <v>0</v>
      </c>
      <c r="G41" s="212">
        <v>0</v>
      </c>
      <c r="H41" s="212">
        <v>0</v>
      </c>
      <c r="I41" s="2262">
        <v>0</v>
      </c>
      <c r="J41" s="2263"/>
      <c r="K41" s="1498"/>
      <c r="L41" s="29"/>
      <c r="M41" s="27"/>
    </row>
    <row r="42" spans="2:13" ht="21" customHeight="1">
      <c r="B42" s="55" t="s">
        <v>510</v>
      </c>
      <c r="J42" s="27"/>
      <c r="K42" s="27"/>
      <c r="L42" s="27"/>
      <c r="M42" s="27"/>
    </row>
    <row r="43" ht="37.5" customHeight="1"/>
    <row r="44" spans="2:13" ht="18.75">
      <c r="B44" s="17" t="s">
        <v>511</v>
      </c>
      <c r="J44" s="27"/>
      <c r="K44" s="27"/>
      <c r="L44" s="27"/>
      <c r="M44" s="27"/>
    </row>
    <row r="45" ht="7.5" customHeight="1"/>
    <row r="46" spans="2:9" ht="37.5" customHeight="1">
      <c r="B46" s="1571" t="s">
        <v>512</v>
      </c>
      <c r="C46" s="1571"/>
      <c r="D46" s="1572">
        <v>0.14</v>
      </c>
      <c r="E46" s="1572"/>
      <c r="F46" s="1571" t="s">
        <v>513</v>
      </c>
      <c r="G46" s="1571"/>
      <c r="H46" s="1572">
        <v>1.3</v>
      </c>
      <c r="I46" s="1572"/>
    </row>
    <row r="47" spans="2:9" ht="37.5" customHeight="1">
      <c r="B47" s="1571" t="s">
        <v>514</v>
      </c>
      <c r="C47" s="1571"/>
      <c r="D47" s="1572">
        <v>21.3</v>
      </c>
      <c r="E47" s="1572"/>
      <c r="F47" s="1571" t="s">
        <v>515</v>
      </c>
      <c r="G47" s="1571"/>
      <c r="H47" s="1572">
        <v>90.6</v>
      </c>
      <c r="I47" s="1572"/>
    </row>
    <row r="48" spans="2:13" ht="21" customHeight="1">
      <c r="B48" s="55" t="s">
        <v>516</v>
      </c>
      <c r="J48" s="27"/>
      <c r="K48" s="27"/>
      <c r="L48" s="27"/>
      <c r="M48" s="27"/>
    </row>
  </sheetData>
  <mergeCells count="33">
    <mergeCell ref="I4:J4"/>
    <mergeCell ref="I30:J30"/>
    <mergeCell ref="I11:J11"/>
    <mergeCell ref="I8:J8"/>
    <mergeCell ref="I9:J9"/>
    <mergeCell ref="I10:J10"/>
    <mergeCell ref="I18:J18"/>
    <mergeCell ref="I20:J20"/>
    <mergeCell ref="I22:J22"/>
    <mergeCell ref="H46:I46"/>
    <mergeCell ref="H47:I47"/>
    <mergeCell ref="I40:J40"/>
    <mergeCell ref="I41:J41"/>
    <mergeCell ref="B46:C46"/>
    <mergeCell ref="B47:C47"/>
    <mergeCell ref="F46:G46"/>
    <mergeCell ref="F47:G47"/>
    <mergeCell ref="D46:E46"/>
    <mergeCell ref="D47:E47"/>
    <mergeCell ref="I36:J36"/>
    <mergeCell ref="C1:J1"/>
    <mergeCell ref="I21:J21"/>
    <mergeCell ref="I23:J23"/>
    <mergeCell ref="I15:J15"/>
    <mergeCell ref="I16:J16"/>
    <mergeCell ref="I17:J17"/>
    <mergeCell ref="I19:J19"/>
    <mergeCell ref="I31:J31"/>
    <mergeCell ref="I3:J3"/>
    <mergeCell ref="I32:J32"/>
    <mergeCell ref="I33:J33"/>
    <mergeCell ref="I34:J34"/>
    <mergeCell ref="I35:J35"/>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34.xml><?xml version="1.0" encoding="utf-8"?>
<worksheet xmlns="http://schemas.openxmlformats.org/spreadsheetml/2006/main" xmlns:r="http://schemas.openxmlformats.org/officeDocument/2006/relationships">
  <dimension ref="B1:N55"/>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452</v>
      </c>
      <c r="D3" s="5"/>
      <c r="E3" s="5"/>
      <c r="G3" s="23" t="s">
        <v>475</v>
      </c>
      <c r="H3" s="24" t="s">
        <v>476</v>
      </c>
      <c r="I3" s="1569" t="s">
        <v>477</v>
      </c>
      <c r="J3" s="1570"/>
    </row>
    <row r="4" spans="7:11" ht="26.25" customHeight="1" thickTop="1">
      <c r="G4" s="888">
        <v>1033</v>
      </c>
      <c r="H4" s="889">
        <v>65</v>
      </c>
      <c r="I4" s="2020">
        <v>1098</v>
      </c>
      <c r="J4" s="2021"/>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31">
        <v>1630</v>
      </c>
      <c r="D9" s="32">
        <v>1583</v>
      </c>
      <c r="E9" s="32">
        <v>47</v>
      </c>
      <c r="F9" s="32">
        <v>38</v>
      </c>
      <c r="G9" s="32">
        <v>2829</v>
      </c>
      <c r="H9" s="32" t="s">
        <v>542</v>
      </c>
      <c r="I9" s="1546"/>
      <c r="J9" s="1547"/>
      <c r="K9" s="29"/>
      <c r="L9" s="27"/>
      <c r="M9" s="27"/>
      <c r="N9" s="27"/>
    </row>
    <row r="10" spans="2:14" ht="21" customHeight="1">
      <c r="B10" s="56"/>
      <c r="C10" s="31"/>
      <c r="D10" s="32"/>
      <c r="E10" s="32"/>
      <c r="F10" s="32"/>
      <c r="G10" s="32"/>
      <c r="H10" s="32"/>
      <c r="I10" s="1576"/>
      <c r="J10" s="1577"/>
      <c r="K10" s="33"/>
      <c r="L10" s="27"/>
      <c r="M10" s="27"/>
      <c r="N10" s="27"/>
    </row>
    <row r="11" spans="2:14" ht="21" customHeight="1">
      <c r="B11" s="56"/>
      <c r="C11" s="31"/>
      <c r="D11" s="32"/>
      <c r="E11" s="32"/>
      <c r="F11" s="32"/>
      <c r="G11" s="32"/>
      <c r="H11" s="32"/>
      <c r="I11" s="1576"/>
      <c r="J11" s="1577"/>
      <c r="K11" s="29"/>
      <c r="L11" s="27"/>
      <c r="M11" s="27"/>
      <c r="N11" s="27"/>
    </row>
    <row r="12" spans="2:14" ht="21" customHeight="1">
      <c r="B12" s="56"/>
      <c r="C12" s="31"/>
      <c r="D12" s="32"/>
      <c r="E12" s="1499"/>
      <c r="F12" s="1499"/>
      <c r="G12" s="32"/>
      <c r="H12" s="32"/>
      <c r="I12" s="1576"/>
      <c r="J12" s="1822"/>
      <c r="K12" s="29"/>
      <c r="L12" s="27"/>
      <c r="M12" s="27"/>
      <c r="N12" s="27"/>
    </row>
    <row r="13" spans="2:14" ht="21" customHeight="1" thickBot="1">
      <c r="B13" s="1500"/>
      <c r="C13" s="548"/>
      <c r="D13" s="549"/>
      <c r="E13" s="549"/>
      <c r="F13" s="549"/>
      <c r="G13" s="549"/>
      <c r="H13" s="549"/>
      <c r="I13" s="1578"/>
      <c r="J13" s="1568"/>
      <c r="K13" s="29"/>
      <c r="L13" s="27"/>
      <c r="M13" s="27"/>
      <c r="N13" s="27"/>
    </row>
    <row r="14" spans="2:14" ht="21" customHeight="1" thickTop="1">
      <c r="B14" s="35" t="s">
        <v>487</v>
      </c>
      <c r="C14" s="550">
        <f>SUM(C9:C13)</f>
        <v>1630</v>
      </c>
      <c r="D14" s="840">
        <f>SUM(D9:D13)</f>
        <v>1583</v>
      </c>
      <c r="E14" s="840">
        <f>SUM(E9:E13)</f>
        <v>47</v>
      </c>
      <c r="F14" s="840">
        <f>SUM(F9:F13)</f>
        <v>38</v>
      </c>
      <c r="G14" s="840">
        <f>SUM(G9:G13)</f>
        <v>2829</v>
      </c>
      <c r="H14" s="840" t="s">
        <v>575</v>
      </c>
      <c r="I14" s="1711"/>
      <c r="J14" s="1898"/>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808" t="s">
        <v>716</v>
      </c>
      <c r="C19" s="31">
        <v>93</v>
      </c>
      <c r="D19" s="32">
        <v>93</v>
      </c>
      <c r="E19" s="32" t="s">
        <v>573</v>
      </c>
      <c r="F19" s="1480">
        <v>-1</v>
      </c>
      <c r="G19" s="173">
        <v>771</v>
      </c>
      <c r="H19" s="173">
        <v>74</v>
      </c>
      <c r="I19" s="1931" t="s">
        <v>573</v>
      </c>
      <c r="J19" s="1931"/>
      <c r="K19" s="147" t="s">
        <v>573</v>
      </c>
      <c r="L19" s="147" t="s">
        <v>573</v>
      </c>
      <c r="M19" s="38" t="s">
        <v>453</v>
      </c>
      <c r="N19" s="27"/>
    </row>
    <row r="20" spans="2:14" ht="21" customHeight="1">
      <c r="B20" s="808" t="s">
        <v>712</v>
      </c>
      <c r="C20" s="39">
        <v>63</v>
      </c>
      <c r="D20" s="40">
        <v>63</v>
      </c>
      <c r="E20" s="40" t="s">
        <v>630</v>
      </c>
      <c r="F20" s="40" t="s">
        <v>630</v>
      </c>
      <c r="G20" s="40">
        <v>435</v>
      </c>
      <c r="H20" s="40">
        <v>59</v>
      </c>
      <c r="I20" s="1574" t="s">
        <v>630</v>
      </c>
      <c r="J20" s="1574"/>
      <c r="K20" s="41" t="s">
        <v>630</v>
      </c>
      <c r="L20" s="41" t="s">
        <v>630</v>
      </c>
      <c r="M20" s="42" t="s">
        <v>453</v>
      </c>
      <c r="N20" s="27"/>
    </row>
    <row r="21" spans="2:14" ht="10.5" customHeight="1">
      <c r="B21" s="1811" t="s">
        <v>698</v>
      </c>
      <c r="C21" s="2269">
        <v>234</v>
      </c>
      <c r="D21" s="2270">
        <v>233</v>
      </c>
      <c r="E21" s="2270">
        <v>1</v>
      </c>
      <c r="F21" s="2270">
        <v>1</v>
      </c>
      <c r="G21" s="2266" t="s">
        <v>59</v>
      </c>
      <c r="H21" s="2266">
        <v>37</v>
      </c>
      <c r="I21" s="1934" t="s">
        <v>59</v>
      </c>
      <c r="J21" s="1934"/>
      <c r="K21" s="2266" t="s">
        <v>59</v>
      </c>
      <c r="L21" s="2266" t="s">
        <v>59</v>
      </c>
      <c r="M21" s="2267"/>
      <c r="N21" s="27"/>
    </row>
    <row r="22" spans="2:14" ht="10.5" customHeight="1">
      <c r="B22" s="1812"/>
      <c r="C22" s="2269"/>
      <c r="D22" s="2270"/>
      <c r="E22" s="2270"/>
      <c r="F22" s="2270"/>
      <c r="G22" s="2266"/>
      <c r="H22" s="2266"/>
      <c r="I22" s="1934"/>
      <c r="J22" s="1934"/>
      <c r="K22" s="2266"/>
      <c r="L22" s="2266"/>
      <c r="M22" s="2268"/>
      <c r="N22" s="27"/>
    </row>
    <row r="23" spans="2:14" ht="21" customHeight="1">
      <c r="B23" s="56" t="s">
        <v>454</v>
      </c>
      <c r="C23" s="1501">
        <v>35</v>
      </c>
      <c r="D23" s="264">
        <v>35</v>
      </c>
      <c r="E23" s="264" t="s">
        <v>59</v>
      </c>
      <c r="F23" s="264" t="s">
        <v>59</v>
      </c>
      <c r="G23" s="264">
        <v>2</v>
      </c>
      <c r="H23" s="264" t="s">
        <v>59</v>
      </c>
      <c r="I23" s="1934" t="s">
        <v>59</v>
      </c>
      <c r="J23" s="1934"/>
      <c r="K23" s="264" t="s">
        <v>59</v>
      </c>
      <c r="L23" s="264" t="s">
        <v>59</v>
      </c>
      <c r="M23" s="42"/>
      <c r="N23" s="27"/>
    </row>
    <row r="24" spans="2:14" ht="21" customHeight="1">
      <c r="B24" s="56" t="s">
        <v>638</v>
      </c>
      <c r="C24" s="1501">
        <v>312</v>
      </c>
      <c r="D24" s="264">
        <v>317</v>
      </c>
      <c r="E24" s="1139">
        <v>-5</v>
      </c>
      <c r="F24" s="1139">
        <v>-5</v>
      </c>
      <c r="G24" s="264" t="s">
        <v>604</v>
      </c>
      <c r="H24" s="264">
        <v>24</v>
      </c>
      <c r="I24" s="1934" t="s">
        <v>604</v>
      </c>
      <c r="J24" s="1934"/>
      <c r="K24" s="264" t="s">
        <v>604</v>
      </c>
      <c r="L24" s="264" t="s">
        <v>604</v>
      </c>
      <c r="M24" s="42"/>
      <c r="N24" s="27"/>
    </row>
    <row r="25" spans="2:14" ht="21" customHeight="1">
      <c r="B25" s="829" t="s">
        <v>533</v>
      </c>
      <c r="C25" s="193">
        <v>201</v>
      </c>
      <c r="D25" s="835">
        <v>195</v>
      </c>
      <c r="E25" s="835">
        <v>6</v>
      </c>
      <c r="F25" s="835">
        <v>1</v>
      </c>
      <c r="G25" s="835" t="s">
        <v>605</v>
      </c>
      <c r="H25" s="835">
        <v>37</v>
      </c>
      <c r="I25" s="2162" t="s">
        <v>605</v>
      </c>
      <c r="J25" s="2162"/>
      <c r="K25" s="836" t="s">
        <v>605</v>
      </c>
      <c r="L25" s="836" t="s">
        <v>605</v>
      </c>
      <c r="M25" s="254"/>
      <c r="N25" s="27"/>
    </row>
    <row r="26" spans="2:14" ht="13.5" customHeight="1">
      <c r="B26" s="47" t="s">
        <v>496</v>
      </c>
      <c r="C26" s="46"/>
      <c r="D26" s="46"/>
      <c r="E26" s="46"/>
      <c r="F26" s="46"/>
      <c r="G26" s="46"/>
      <c r="H26" s="46"/>
      <c r="I26" s="45"/>
      <c r="J26" s="45"/>
      <c r="K26" s="48"/>
      <c r="L26" s="27"/>
      <c r="M26" s="27"/>
      <c r="N26" s="27"/>
    </row>
    <row r="27" spans="2:14" ht="13.5" customHeight="1">
      <c r="B27" s="47" t="s">
        <v>497</v>
      </c>
      <c r="C27" s="46"/>
      <c r="D27" s="46"/>
      <c r="E27" s="46"/>
      <c r="F27" s="46"/>
      <c r="G27" s="46"/>
      <c r="H27" s="46"/>
      <c r="I27" s="45"/>
      <c r="J27" s="45"/>
      <c r="K27" s="48"/>
      <c r="L27" s="27"/>
      <c r="M27" s="27"/>
      <c r="N27" s="27"/>
    </row>
    <row r="28" spans="2:14" ht="13.5" customHeight="1">
      <c r="B28" s="47" t="s">
        <v>498</v>
      </c>
      <c r="C28" s="46"/>
      <c r="D28" s="46"/>
      <c r="E28" s="46"/>
      <c r="F28" s="46"/>
      <c r="G28" s="46"/>
      <c r="H28" s="46"/>
      <c r="I28" s="45"/>
      <c r="J28" s="45"/>
      <c r="K28" s="48"/>
      <c r="L28" s="27"/>
      <c r="M28" s="27"/>
      <c r="N28" s="27"/>
    </row>
    <row r="29" spans="2:14" ht="22.5" customHeight="1">
      <c r="B29" s="6"/>
      <c r="C29" s="6"/>
      <c r="D29" s="6"/>
      <c r="E29" s="6"/>
      <c r="F29" s="6"/>
      <c r="G29" s="6"/>
      <c r="H29" s="6"/>
      <c r="I29" s="27"/>
      <c r="J29" s="27"/>
      <c r="K29" s="27"/>
      <c r="L29" s="27"/>
      <c r="M29" s="27"/>
      <c r="N29" s="27"/>
    </row>
    <row r="30" spans="2:14" ht="18.75">
      <c r="B30" s="7" t="s">
        <v>499</v>
      </c>
      <c r="J30" s="27"/>
      <c r="K30" s="27"/>
      <c r="L30" s="27"/>
      <c r="M30" s="36" t="s">
        <v>521</v>
      </c>
      <c r="N30" s="27"/>
    </row>
    <row r="31" spans="2:14" ht="7.5" customHeight="1">
      <c r="B31" s="8"/>
      <c r="I31" s="27"/>
      <c r="J31" s="27"/>
      <c r="K31" s="27"/>
      <c r="L31" s="27"/>
      <c r="M31" s="27"/>
      <c r="N31" s="27"/>
    </row>
    <row r="32" spans="2:14" s="10" customFormat="1" ht="29.25" customHeight="1" thickBot="1">
      <c r="B32" s="9"/>
      <c r="C32" s="28" t="s">
        <v>500</v>
      </c>
      <c r="D32" s="25" t="s">
        <v>501</v>
      </c>
      <c r="E32" s="20" t="s">
        <v>522</v>
      </c>
      <c r="F32" s="25" t="s">
        <v>517</v>
      </c>
      <c r="G32" s="25" t="s">
        <v>518</v>
      </c>
      <c r="H32" s="25" t="s">
        <v>526</v>
      </c>
      <c r="I32" s="1582" t="s">
        <v>523</v>
      </c>
      <c r="J32" s="1583"/>
      <c r="K32" s="21" t="s">
        <v>524</v>
      </c>
      <c r="L32" s="21" t="s">
        <v>525</v>
      </c>
      <c r="M32" s="37" t="s">
        <v>485</v>
      </c>
      <c r="N32" s="27"/>
    </row>
    <row r="33" spans="2:14" ht="21" customHeight="1" thickTop="1">
      <c r="B33" s="56" t="s">
        <v>677</v>
      </c>
      <c r="C33" s="31">
        <v>1508</v>
      </c>
      <c r="D33" s="32">
        <v>1501</v>
      </c>
      <c r="E33" s="32">
        <v>7</v>
      </c>
      <c r="F33" s="173">
        <v>4</v>
      </c>
      <c r="G33" s="173">
        <v>6719</v>
      </c>
      <c r="H33" s="899">
        <v>1.8</v>
      </c>
      <c r="I33" s="1527" t="s">
        <v>611</v>
      </c>
      <c r="J33" s="1527"/>
      <c r="K33" s="173" t="s">
        <v>611</v>
      </c>
      <c r="L33" s="173" t="s">
        <v>611</v>
      </c>
      <c r="M33" s="38"/>
      <c r="N33" s="27"/>
    </row>
    <row r="34" spans="2:14" ht="21" customHeight="1">
      <c r="B34" s="56" t="s">
        <v>678</v>
      </c>
      <c r="C34" s="31">
        <v>406</v>
      </c>
      <c r="D34" s="32">
        <v>406</v>
      </c>
      <c r="E34" s="32" t="s">
        <v>572</v>
      </c>
      <c r="F34" s="40" t="s">
        <v>572</v>
      </c>
      <c r="G34" s="40">
        <v>17</v>
      </c>
      <c r="H34" s="1502">
        <v>12.5</v>
      </c>
      <c r="I34" s="1682" t="s">
        <v>572</v>
      </c>
      <c r="J34" s="1683"/>
      <c r="K34" s="40" t="s">
        <v>572</v>
      </c>
      <c r="L34" s="978" t="s">
        <v>572</v>
      </c>
      <c r="M34" s="152"/>
      <c r="N34" s="27"/>
    </row>
    <row r="35" spans="2:14" ht="21" customHeight="1">
      <c r="B35" s="56" t="s">
        <v>455</v>
      </c>
      <c r="C35" s="31">
        <v>956</v>
      </c>
      <c r="D35" s="32">
        <v>954</v>
      </c>
      <c r="E35" s="32">
        <v>2</v>
      </c>
      <c r="F35" s="40">
        <v>2</v>
      </c>
      <c r="G35" s="40">
        <v>806</v>
      </c>
      <c r="H35" s="1502">
        <v>2.1</v>
      </c>
      <c r="I35" s="1682" t="s">
        <v>690</v>
      </c>
      <c r="J35" s="1683"/>
      <c r="K35" s="40" t="s">
        <v>690</v>
      </c>
      <c r="L35" s="978" t="s">
        <v>690</v>
      </c>
      <c r="M35" s="152"/>
      <c r="N35" s="27"/>
    </row>
    <row r="36" spans="2:14" ht="21" customHeight="1">
      <c r="B36" s="56" t="s">
        <v>538</v>
      </c>
      <c r="C36" s="31">
        <v>182</v>
      </c>
      <c r="D36" s="32">
        <v>161</v>
      </c>
      <c r="E36" s="32">
        <v>21</v>
      </c>
      <c r="F36" s="40">
        <v>21</v>
      </c>
      <c r="G36" s="40" t="s">
        <v>544</v>
      </c>
      <c r="H36" s="1502" t="s">
        <v>544</v>
      </c>
      <c r="I36" s="1682" t="s">
        <v>544</v>
      </c>
      <c r="J36" s="1683"/>
      <c r="K36" s="40" t="s">
        <v>544</v>
      </c>
      <c r="L36" s="978" t="s">
        <v>544</v>
      </c>
      <c r="M36" s="1306"/>
      <c r="N36" s="27"/>
    </row>
    <row r="37" spans="2:14" ht="21" customHeight="1">
      <c r="B37" s="56" t="s">
        <v>592</v>
      </c>
      <c r="C37" s="39">
        <v>4539</v>
      </c>
      <c r="D37" s="40">
        <v>3242</v>
      </c>
      <c r="E37" s="40">
        <v>1297</v>
      </c>
      <c r="F37" s="40">
        <v>1297</v>
      </c>
      <c r="G37" s="40" t="s">
        <v>610</v>
      </c>
      <c r="H37" s="1502">
        <v>1.4</v>
      </c>
      <c r="I37" s="1682" t="s">
        <v>610</v>
      </c>
      <c r="J37" s="2271"/>
      <c r="K37" s="40" t="s">
        <v>610</v>
      </c>
      <c r="L37" s="40" t="s">
        <v>610</v>
      </c>
      <c r="M37" s="42"/>
      <c r="N37" s="27"/>
    </row>
    <row r="38" spans="2:14" ht="21" customHeight="1">
      <c r="B38" s="931" t="s">
        <v>593</v>
      </c>
      <c r="C38" s="550">
        <v>12</v>
      </c>
      <c r="D38" s="551">
        <v>10</v>
      </c>
      <c r="E38" s="551">
        <v>2</v>
      </c>
      <c r="F38" s="551">
        <v>2</v>
      </c>
      <c r="G38" s="551" t="s">
        <v>573</v>
      </c>
      <c r="H38" s="902">
        <v>0.5</v>
      </c>
      <c r="I38" s="1974" t="s">
        <v>573</v>
      </c>
      <c r="J38" s="1974"/>
      <c r="K38" s="551" t="s">
        <v>573</v>
      </c>
      <c r="L38" s="551" t="s">
        <v>573</v>
      </c>
      <c r="M38" s="58"/>
      <c r="N38" s="27"/>
    </row>
    <row r="39" spans="2:14" ht="37.5" customHeight="1">
      <c r="B39" s="6"/>
      <c r="C39" s="6"/>
      <c r="D39" s="6"/>
      <c r="E39" s="6"/>
      <c r="F39" s="6"/>
      <c r="G39" s="6"/>
      <c r="H39" s="6"/>
      <c r="I39" s="27"/>
      <c r="J39" s="27"/>
      <c r="K39" s="27"/>
      <c r="L39" s="27"/>
      <c r="M39" s="27"/>
      <c r="N39" s="27"/>
    </row>
    <row r="40" spans="2:14" ht="18.75">
      <c r="B40" s="7" t="s">
        <v>502</v>
      </c>
      <c r="J40" s="27"/>
      <c r="K40" s="36" t="s">
        <v>519</v>
      </c>
      <c r="L40" s="27"/>
      <c r="M40" s="27"/>
      <c r="N40" s="27"/>
    </row>
    <row r="41" spans="2:14" ht="7.5" customHeight="1">
      <c r="B41" s="8"/>
      <c r="J41" s="27"/>
      <c r="K41" s="27"/>
      <c r="L41" s="27"/>
      <c r="M41" s="27"/>
      <c r="N41" s="27"/>
    </row>
    <row r="42" spans="2:14" s="10" customFormat="1" ht="48.75" customHeight="1" thickBot="1">
      <c r="B42" s="9"/>
      <c r="C42" s="28" t="s">
        <v>503</v>
      </c>
      <c r="D42" s="25" t="s">
        <v>504</v>
      </c>
      <c r="E42" s="25" t="s">
        <v>505</v>
      </c>
      <c r="F42" s="25" t="s">
        <v>506</v>
      </c>
      <c r="G42" s="25" t="s">
        <v>507</v>
      </c>
      <c r="H42" s="24" t="s">
        <v>508</v>
      </c>
      <c r="I42" s="1569" t="s">
        <v>509</v>
      </c>
      <c r="J42" s="1573"/>
      <c r="K42" s="49" t="s">
        <v>485</v>
      </c>
      <c r="L42" s="29"/>
      <c r="M42" s="27"/>
      <c r="N42" s="27"/>
    </row>
    <row r="43" spans="2:14" ht="21" customHeight="1" thickTop="1">
      <c r="B43" s="56" t="s">
        <v>456</v>
      </c>
      <c r="C43" s="31">
        <v>75</v>
      </c>
      <c r="D43" s="32">
        <v>355</v>
      </c>
      <c r="E43" s="32" t="s">
        <v>610</v>
      </c>
      <c r="F43" s="32" t="s">
        <v>610</v>
      </c>
      <c r="G43" s="32">
        <v>300</v>
      </c>
      <c r="H43" s="32" t="s">
        <v>610</v>
      </c>
      <c r="I43" s="1559" t="s">
        <v>610</v>
      </c>
      <c r="J43" s="1560"/>
      <c r="K43" s="50"/>
      <c r="L43" s="29"/>
      <c r="M43" s="27"/>
      <c r="N43" s="27"/>
    </row>
    <row r="44" spans="2:14" ht="21" customHeight="1">
      <c r="B44" s="56" t="s">
        <v>457</v>
      </c>
      <c r="C44" s="31">
        <v>34</v>
      </c>
      <c r="D44" s="32">
        <v>1093</v>
      </c>
      <c r="E44" s="32" t="s">
        <v>458</v>
      </c>
      <c r="F44" s="32" t="s">
        <v>458</v>
      </c>
      <c r="G44" s="32">
        <v>155</v>
      </c>
      <c r="H44" s="32" t="s">
        <v>458</v>
      </c>
      <c r="I44" s="1561" t="s">
        <v>458</v>
      </c>
      <c r="J44" s="1562"/>
      <c r="K44" s="51"/>
      <c r="L44" s="29"/>
      <c r="M44" s="27"/>
      <c r="N44" s="27"/>
    </row>
    <row r="45" spans="2:14" ht="21" customHeight="1">
      <c r="B45" s="30"/>
      <c r="C45" s="31"/>
      <c r="D45" s="32"/>
      <c r="E45" s="32"/>
      <c r="F45" s="32"/>
      <c r="G45" s="32"/>
      <c r="H45" s="32"/>
      <c r="I45" s="1563"/>
      <c r="J45" s="1564"/>
      <c r="K45" s="51"/>
      <c r="L45" s="29"/>
      <c r="M45" s="27"/>
      <c r="N45" s="27"/>
    </row>
    <row r="46" spans="2:14" ht="21" customHeight="1">
      <c r="B46" s="43"/>
      <c r="C46" s="52"/>
      <c r="D46" s="44"/>
      <c r="E46" s="44"/>
      <c r="F46" s="44"/>
      <c r="G46" s="44"/>
      <c r="H46" s="44"/>
      <c r="I46" s="1563"/>
      <c r="J46" s="1564"/>
      <c r="K46" s="51"/>
      <c r="L46" s="29"/>
      <c r="M46" s="27"/>
      <c r="N46" s="27"/>
    </row>
    <row r="47" spans="2:14" ht="21" customHeight="1">
      <c r="B47" s="43"/>
      <c r="C47" s="52"/>
      <c r="D47" s="44"/>
      <c r="E47" s="44"/>
      <c r="F47" s="44"/>
      <c r="G47" s="44"/>
      <c r="H47" s="44"/>
      <c r="I47" s="1567"/>
      <c r="J47" s="1549"/>
      <c r="K47" s="51"/>
      <c r="L47" s="29"/>
      <c r="M47" s="27"/>
      <c r="N47" s="27"/>
    </row>
    <row r="48" spans="2:14" ht="21" customHeight="1">
      <c r="B48" s="53"/>
      <c r="C48" s="15"/>
      <c r="D48" s="16"/>
      <c r="E48" s="16"/>
      <c r="F48" s="16"/>
      <c r="G48" s="16"/>
      <c r="H48" s="16"/>
      <c r="I48" s="1565"/>
      <c r="J48" s="1566"/>
      <c r="K48" s="54"/>
      <c r="L48" s="29"/>
      <c r="M48" s="27"/>
      <c r="N48" s="27"/>
    </row>
    <row r="49" spans="2:14" ht="21" customHeight="1">
      <c r="B49" s="55" t="s">
        <v>510</v>
      </c>
      <c r="J49" s="27"/>
      <c r="K49" s="27"/>
      <c r="L49" s="27"/>
      <c r="M49" s="27"/>
      <c r="N49" s="27"/>
    </row>
    <row r="50" ht="26.25" customHeight="1"/>
    <row r="51" spans="2:14" ht="18.75">
      <c r="B51" s="17" t="s">
        <v>511</v>
      </c>
      <c r="J51" s="27"/>
      <c r="K51" s="27"/>
      <c r="L51" s="27"/>
      <c r="M51" s="27"/>
      <c r="N51" s="27"/>
    </row>
    <row r="52" ht="7.5" customHeight="1"/>
    <row r="53" spans="2:9" ht="37.5" customHeight="1">
      <c r="B53" s="1571" t="s">
        <v>512</v>
      </c>
      <c r="C53" s="1571"/>
      <c r="D53" s="1572">
        <v>0.13</v>
      </c>
      <c r="E53" s="1572"/>
      <c r="F53" s="1571" t="s">
        <v>513</v>
      </c>
      <c r="G53" s="1571"/>
      <c r="H53" s="1572">
        <v>3.7</v>
      </c>
      <c r="I53" s="1572"/>
    </row>
    <row r="54" spans="2:9" ht="37.5" customHeight="1">
      <c r="B54" s="1571" t="s">
        <v>514</v>
      </c>
      <c r="C54" s="1571"/>
      <c r="D54" s="1572">
        <v>21.5</v>
      </c>
      <c r="E54" s="1572"/>
      <c r="F54" s="1571" t="s">
        <v>515</v>
      </c>
      <c r="G54" s="1571"/>
      <c r="H54" s="1572">
        <v>94.3</v>
      </c>
      <c r="I54" s="1572"/>
    </row>
    <row r="55" spans="2:14" ht="21" customHeight="1">
      <c r="B55" s="55" t="s">
        <v>516</v>
      </c>
      <c r="J55" s="27"/>
      <c r="K55" s="27"/>
      <c r="L55" s="27"/>
      <c r="M55" s="27"/>
      <c r="N55" s="27"/>
    </row>
  </sheetData>
  <mergeCells count="49">
    <mergeCell ref="I8:J8"/>
    <mergeCell ref="I9:J9"/>
    <mergeCell ref="I10:J10"/>
    <mergeCell ref="I11:J11"/>
    <mergeCell ref="I38:J38"/>
    <mergeCell ref="I32:J32"/>
    <mergeCell ref="I33:J33"/>
    <mergeCell ref="I14:J14"/>
    <mergeCell ref="I37:J37"/>
    <mergeCell ref="H53:I53"/>
    <mergeCell ref="H54:I54"/>
    <mergeCell ref="I42:J42"/>
    <mergeCell ref="I43:J43"/>
    <mergeCell ref="I44:J44"/>
    <mergeCell ref="I45:J45"/>
    <mergeCell ref="I48:J48"/>
    <mergeCell ref="I46:J46"/>
    <mergeCell ref="I47:J47"/>
    <mergeCell ref="B53:C53"/>
    <mergeCell ref="B54:C54"/>
    <mergeCell ref="F53:G53"/>
    <mergeCell ref="F54:G54"/>
    <mergeCell ref="D53:E53"/>
    <mergeCell ref="D54:E54"/>
    <mergeCell ref="B21:B22"/>
    <mergeCell ref="C1:J1"/>
    <mergeCell ref="I24:J24"/>
    <mergeCell ref="I25:J25"/>
    <mergeCell ref="I18:J18"/>
    <mergeCell ref="I19:J19"/>
    <mergeCell ref="I20:J20"/>
    <mergeCell ref="I13:J13"/>
    <mergeCell ref="I3:J3"/>
    <mergeCell ref="I4:J4"/>
    <mergeCell ref="I12:J12"/>
    <mergeCell ref="I34:J34"/>
    <mergeCell ref="I35:J35"/>
    <mergeCell ref="I36:J36"/>
    <mergeCell ref="I23:J23"/>
    <mergeCell ref="I21:J22"/>
    <mergeCell ref="C21:C22"/>
    <mergeCell ref="D21:D22"/>
    <mergeCell ref="E21:E22"/>
    <mergeCell ref="F21:F22"/>
    <mergeCell ref="K21:K22"/>
    <mergeCell ref="L21:L22"/>
    <mergeCell ref="M21:M22"/>
    <mergeCell ref="G21:G22"/>
    <mergeCell ref="H21:H22"/>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35.xml><?xml version="1.0" encoding="utf-8"?>
<worksheet xmlns="http://schemas.openxmlformats.org/spreadsheetml/2006/main" xmlns:r="http://schemas.openxmlformats.org/officeDocument/2006/relationships">
  <dimension ref="B1:P53"/>
  <sheetViews>
    <sheetView showGridLines="0" showZeros="0" view="pageBreakPreview" zoomScaleNormal="75"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5" width="12.7539062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4" width="6.25390625" style="1" customWidth="1"/>
    <col min="15" max="17" width="11.75390625" style="1" customWidth="1"/>
    <col min="18"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459</v>
      </c>
      <c r="D3" s="5"/>
      <c r="E3" s="5"/>
      <c r="G3" s="23" t="s">
        <v>475</v>
      </c>
      <c r="H3" s="24" t="s">
        <v>476</v>
      </c>
      <c r="I3" s="1569" t="s">
        <v>477</v>
      </c>
      <c r="J3" s="1570"/>
    </row>
    <row r="4" spans="7:11" ht="26.25" customHeight="1" thickTop="1">
      <c r="G4" s="1503">
        <f>ROUND(4353056/1000,0)</f>
        <v>4353</v>
      </c>
      <c r="H4" s="1504">
        <f>ROUND(278668/1000,0)</f>
        <v>279</v>
      </c>
      <c r="I4" s="2274">
        <f>SUM(G4:H4)</f>
        <v>4632</v>
      </c>
      <c r="J4" s="2275"/>
      <c r="K4" s="26"/>
    </row>
    <row r="5" spans="8:9" ht="16.5" customHeight="1">
      <c r="H5" s="6"/>
      <c r="I5" s="6"/>
    </row>
    <row r="6" spans="2:15" ht="18.75">
      <c r="B6" s="7" t="s">
        <v>478</v>
      </c>
      <c r="J6" s="27"/>
      <c r="K6" s="27" t="s">
        <v>519</v>
      </c>
      <c r="L6" s="27"/>
      <c r="M6" s="27"/>
      <c r="N6" s="27"/>
      <c r="O6" s="27"/>
    </row>
    <row r="7" spans="2:15" ht="7.5" customHeight="1">
      <c r="B7" s="8"/>
      <c r="I7" s="27"/>
      <c r="J7" s="27"/>
      <c r="K7" s="27"/>
      <c r="L7" s="27"/>
      <c r="M7" s="27"/>
      <c r="N7" s="27"/>
      <c r="O7" s="27"/>
    </row>
    <row r="8" spans="2:15" s="10" customFormat="1" ht="29.25" customHeight="1" thickBot="1">
      <c r="B8" s="9"/>
      <c r="C8" s="28" t="s">
        <v>479</v>
      </c>
      <c r="D8" s="25" t="s">
        <v>480</v>
      </c>
      <c r="E8" s="25" t="s">
        <v>481</v>
      </c>
      <c r="F8" s="25" t="s">
        <v>482</v>
      </c>
      <c r="G8" s="25" t="s">
        <v>483</v>
      </c>
      <c r="H8" s="25" t="s">
        <v>484</v>
      </c>
      <c r="I8" s="1558" t="s">
        <v>485</v>
      </c>
      <c r="J8" s="1545"/>
      <c r="K8" s="29"/>
      <c r="L8" s="27"/>
      <c r="M8" s="27"/>
      <c r="N8" s="27"/>
      <c r="O8" s="27"/>
    </row>
    <row r="9" spans="2:15" ht="21" customHeight="1" thickTop="1">
      <c r="B9" s="30" t="s">
        <v>486</v>
      </c>
      <c r="C9" s="1505">
        <f>ROUND(8533528/1000,0)</f>
        <v>8534</v>
      </c>
      <c r="D9" s="1506">
        <f>ROUND(8275316/1000,0)</f>
        <v>8275</v>
      </c>
      <c r="E9" s="1506">
        <f>C9-D9</f>
        <v>259</v>
      </c>
      <c r="F9" s="1506">
        <f>E9-ROUND(24000/1000,0)</f>
        <v>235</v>
      </c>
      <c r="G9" s="1506">
        <f>ROUND(10126849/1000,0)</f>
        <v>10127</v>
      </c>
      <c r="H9" s="1506"/>
      <c r="I9" s="2280"/>
      <c r="J9" s="2281"/>
      <c r="K9" s="29"/>
      <c r="L9" s="27"/>
      <c r="M9" s="27"/>
      <c r="N9" s="27"/>
      <c r="O9" s="27"/>
    </row>
    <row r="10" spans="2:15" ht="21" customHeight="1">
      <c r="B10" s="30" t="s">
        <v>460</v>
      </c>
      <c r="C10" s="1505">
        <f>ROUND(57380/1000,0)</f>
        <v>57</v>
      </c>
      <c r="D10" s="1506">
        <f>ROUND(30012/1000,1)</f>
        <v>30</v>
      </c>
      <c r="E10" s="1506">
        <f>C10-D10</f>
        <v>27</v>
      </c>
      <c r="F10" s="1506">
        <f>E10</f>
        <v>27</v>
      </c>
      <c r="G10" s="1506">
        <f>ROUND(81359/1000,0)</f>
        <v>81</v>
      </c>
      <c r="H10" s="1506"/>
      <c r="I10" s="2276"/>
      <c r="J10" s="2277"/>
      <c r="K10" s="33"/>
      <c r="L10" s="27"/>
      <c r="M10" s="27"/>
      <c r="N10" s="27"/>
      <c r="O10" s="27"/>
    </row>
    <row r="11" spans="2:15" ht="21" customHeight="1">
      <c r="B11" s="30" t="s">
        <v>461</v>
      </c>
      <c r="C11" s="1505">
        <f>ROUND(48599/1000,0)</f>
        <v>49</v>
      </c>
      <c r="D11" s="1506">
        <f>ROUND(48539/1000,0)</f>
        <v>49</v>
      </c>
      <c r="E11" s="1506">
        <f>C11-D11</f>
        <v>0</v>
      </c>
      <c r="F11" s="1506">
        <f>E11</f>
        <v>0</v>
      </c>
      <c r="G11" s="1506"/>
      <c r="H11" s="1506"/>
      <c r="I11" s="2276"/>
      <c r="J11" s="2277"/>
      <c r="K11" s="29"/>
      <c r="L11" s="27"/>
      <c r="M11" s="27"/>
      <c r="N11" s="27"/>
      <c r="O11" s="27"/>
    </row>
    <row r="12" spans="2:15" ht="21" customHeight="1">
      <c r="B12" s="30"/>
      <c r="C12" s="1505"/>
      <c r="D12" s="1506"/>
      <c r="E12" s="1506"/>
      <c r="F12" s="1506"/>
      <c r="G12" s="1506"/>
      <c r="H12" s="1506"/>
      <c r="I12" s="2276"/>
      <c r="J12" s="2277"/>
      <c r="K12" s="29"/>
      <c r="L12" s="27"/>
      <c r="M12" s="27"/>
      <c r="N12" s="27"/>
      <c r="O12" s="27"/>
    </row>
    <row r="13" spans="2:15" ht="21" customHeight="1" thickBot="1">
      <c r="B13" s="34"/>
      <c r="C13" s="1507"/>
      <c r="D13" s="1508"/>
      <c r="E13" s="1508"/>
      <c r="F13" s="1508"/>
      <c r="G13" s="1508"/>
      <c r="H13" s="1508"/>
      <c r="I13" s="2278"/>
      <c r="J13" s="2279"/>
      <c r="K13" s="29"/>
      <c r="L13" s="27"/>
      <c r="M13" s="27"/>
      <c r="N13" s="27"/>
      <c r="O13" s="27"/>
    </row>
    <row r="14" spans="2:15" ht="21" customHeight="1" thickTop="1">
      <c r="B14" s="35" t="s">
        <v>487</v>
      </c>
      <c r="C14" s="1509">
        <f>ROUND(8525706/1000,0)</f>
        <v>8526</v>
      </c>
      <c r="D14" s="1510">
        <f>ROUND(8240066/1000,0)</f>
        <v>8240</v>
      </c>
      <c r="E14" s="1510">
        <f>ROUND(285640/1000,0)</f>
        <v>286</v>
      </c>
      <c r="F14" s="1510">
        <f>ROUND(262220/1000,0)</f>
        <v>262</v>
      </c>
      <c r="G14" s="1510">
        <f>ROUND(10208207/1000,0)</f>
        <v>10208</v>
      </c>
      <c r="H14" s="1510"/>
      <c r="I14" s="2272"/>
      <c r="J14" s="2273"/>
      <c r="K14" s="29"/>
      <c r="L14" s="27"/>
      <c r="M14" s="27"/>
      <c r="N14" s="27"/>
      <c r="O14" s="27"/>
    </row>
    <row r="15" spans="9:15" ht="37.5" customHeight="1">
      <c r="I15" s="27"/>
      <c r="J15" s="27"/>
      <c r="K15" s="27"/>
      <c r="L15" s="27"/>
      <c r="M15" s="27"/>
      <c r="N15" s="27"/>
      <c r="O15" s="27"/>
    </row>
    <row r="16" spans="2:15" ht="18.75">
      <c r="B16" s="7" t="s">
        <v>520</v>
      </c>
      <c r="J16" s="27"/>
      <c r="K16" s="27"/>
      <c r="L16" s="27"/>
      <c r="M16" s="36" t="s">
        <v>521</v>
      </c>
      <c r="N16" s="27"/>
      <c r="O16" s="27"/>
    </row>
    <row r="17" spans="2:15" ht="7.5" customHeight="1">
      <c r="B17" s="8"/>
      <c r="I17" s="27"/>
      <c r="J17" s="27"/>
      <c r="K17" s="27"/>
      <c r="L17" s="27"/>
      <c r="M17" s="27"/>
      <c r="N17" s="27"/>
      <c r="O17" s="27"/>
    </row>
    <row r="18" spans="2:15"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c r="O18" s="27"/>
    </row>
    <row r="19" spans="2:15" ht="21" customHeight="1" thickTop="1">
      <c r="B19" s="30" t="s">
        <v>462</v>
      </c>
      <c r="C19" s="69">
        <f>ROUND(135952/1000,0)</f>
        <v>136</v>
      </c>
      <c r="D19" s="70">
        <f>ROUND(127353/1000,0)</f>
        <v>127</v>
      </c>
      <c r="E19" s="70" t="s">
        <v>573</v>
      </c>
      <c r="F19" s="76">
        <f>C19-D19</f>
        <v>9</v>
      </c>
      <c r="G19" s="76">
        <f>ROUND(727493/1000,0)</f>
        <v>727</v>
      </c>
      <c r="H19" s="76">
        <f>ROUND((1150+4006)/1000,0)</f>
        <v>5</v>
      </c>
      <c r="I19" s="2041">
        <v>106.752</v>
      </c>
      <c r="J19" s="2041"/>
      <c r="K19" s="77">
        <v>0</v>
      </c>
      <c r="L19" s="77"/>
      <c r="M19" s="38" t="s">
        <v>492</v>
      </c>
      <c r="N19" s="27"/>
      <c r="O19" s="27"/>
    </row>
    <row r="20" spans="2:15" ht="21" customHeight="1">
      <c r="B20" s="30" t="s">
        <v>463</v>
      </c>
      <c r="C20" s="494">
        <f>ROUND(28300/1000,0)</f>
        <v>28</v>
      </c>
      <c r="D20" s="93">
        <f>ROUND(27641/1000,0)</f>
        <v>28</v>
      </c>
      <c r="E20" s="93">
        <f aca="true" t="shared" si="0" ref="E20:E26">C20-D20</f>
        <v>0</v>
      </c>
      <c r="F20" s="70">
        <f aca="true" t="shared" si="1" ref="F20:F26">E20</f>
        <v>0</v>
      </c>
      <c r="G20" s="93">
        <f>ROUND(540688/1000,0)</f>
        <v>541</v>
      </c>
      <c r="H20" s="93">
        <f>ROUND(21000/1000,0)</f>
        <v>21</v>
      </c>
      <c r="I20" s="2042"/>
      <c r="J20" s="2042"/>
      <c r="K20" s="94"/>
      <c r="L20" s="94"/>
      <c r="M20" s="42" t="s">
        <v>453</v>
      </c>
      <c r="N20" s="27"/>
      <c r="O20" s="27"/>
    </row>
    <row r="21" spans="2:15" ht="21" customHeight="1">
      <c r="B21" s="30" t="s">
        <v>464</v>
      </c>
      <c r="C21" s="494">
        <f>ROUND(9226/1000,0)</f>
        <v>9</v>
      </c>
      <c r="D21" s="93">
        <f>ROUND(9215/1000,0)</f>
        <v>9</v>
      </c>
      <c r="E21" s="93">
        <f t="shared" si="0"/>
        <v>0</v>
      </c>
      <c r="F21" s="70">
        <f t="shared" si="1"/>
        <v>0</v>
      </c>
      <c r="G21" s="93">
        <f>ROUND(73031/1000,0)</f>
        <v>73</v>
      </c>
      <c r="H21" s="93">
        <f>ROUND(8390/1000,0)</f>
        <v>8</v>
      </c>
      <c r="I21" s="2042"/>
      <c r="J21" s="2042"/>
      <c r="K21" s="94"/>
      <c r="L21" s="94"/>
      <c r="M21" s="42" t="s">
        <v>453</v>
      </c>
      <c r="N21" s="27"/>
      <c r="O21" s="27"/>
    </row>
    <row r="22" spans="2:15" ht="21" customHeight="1">
      <c r="B22" s="30" t="s">
        <v>110</v>
      </c>
      <c r="C22" s="69">
        <f>ROUND(319773/1000,0)</f>
        <v>320</v>
      </c>
      <c r="D22" s="70">
        <f>ROUND(319163/1000,0)</f>
        <v>319</v>
      </c>
      <c r="E22" s="70">
        <f t="shared" si="0"/>
        <v>1</v>
      </c>
      <c r="F22" s="70">
        <f t="shared" si="1"/>
        <v>1</v>
      </c>
      <c r="G22" s="93">
        <f>ROUND(919940/1000,0)</f>
        <v>920</v>
      </c>
      <c r="H22" s="2282">
        <f>ROUND(39863/1000,0)</f>
        <v>40</v>
      </c>
      <c r="I22" s="1512"/>
      <c r="J22" s="2283"/>
      <c r="K22" s="963"/>
      <c r="L22" s="963"/>
      <c r="M22" s="42" t="s">
        <v>453</v>
      </c>
      <c r="N22" s="27"/>
      <c r="O22" s="27"/>
    </row>
    <row r="23" spans="2:15" ht="21" customHeight="1">
      <c r="B23" s="113" t="s">
        <v>465</v>
      </c>
      <c r="C23" s="69">
        <f>ROUND(1852587/1000,0)</f>
        <v>1853</v>
      </c>
      <c r="D23" s="70">
        <f>ROUND(1803153/1000,0)</f>
        <v>1803</v>
      </c>
      <c r="E23" s="70">
        <f t="shared" si="0"/>
        <v>50</v>
      </c>
      <c r="F23" s="70">
        <f t="shared" si="1"/>
        <v>50</v>
      </c>
      <c r="G23" s="93"/>
      <c r="H23" s="70">
        <f>ROUND(194613/1000,0)</f>
        <v>195</v>
      </c>
      <c r="I23" s="1512"/>
      <c r="J23" s="2283"/>
      <c r="K23" s="963"/>
      <c r="L23" s="963"/>
      <c r="M23" s="42" t="s">
        <v>453</v>
      </c>
      <c r="N23" s="27"/>
      <c r="O23" s="27"/>
    </row>
    <row r="24" spans="2:15" ht="21" customHeight="1">
      <c r="B24" s="113" t="s">
        <v>466</v>
      </c>
      <c r="C24" s="69">
        <f>ROUND(87699/1000,0)</f>
        <v>88</v>
      </c>
      <c r="D24" s="70">
        <f>ROUND(87454/1000,0)</f>
        <v>87</v>
      </c>
      <c r="E24" s="70">
        <f t="shared" si="0"/>
        <v>1</v>
      </c>
      <c r="F24" s="70">
        <f t="shared" si="1"/>
        <v>1</v>
      </c>
      <c r="G24" s="93">
        <f>ROUND(1148/1000,0)</f>
        <v>1</v>
      </c>
      <c r="H24" s="70"/>
      <c r="I24" s="1512"/>
      <c r="J24" s="2283"/>
      <c r="K24" s="963"/>
      <c r="L24" s="963"/>
      <c r="M24" s="42" t="s">
        <v>453</v>
      </c>
      <c r="N24" s="27"/>
      <c r="O24" s="27"/>
    </row>
    <row r="25" spans="2:15" ht="21" customHeight="1">
      <c r="B25" s="30" t="s">
        <v>111</v>
      </c>
      <c r="C25" s="69">
        <f>ROUND(2015478/1000,0)</f>
        <v>2015</v>
      </c>
      <c r="D25" s="70">
        <f>ROUND(2036720/1000,0)</f>
        <v>2037</v>
      </c>
      <c r="E25" s="70">
        <f t="shared" si="0"/>
        <v>-22</v>
      </c>
      <c r="F25" s="70">
        <f t="shared" si="1"/>
        <v>-22</v>
      </c>
      <c r="G25" s="93"/>
      <c r="H25" s="70">
        <f>ROUND(158893/1000,0)</f>
        <v>159</v>
      </c>
      <c r="I25" s="2284"/>
      <c r="J25" s="2284"/>
      <c r="K25" s="963"/>
      <c r="L25" s="963"/>
      <c r="M25" s="42" t="s">
        <v>453</v>
      </c>
      <c r="N25" s="27"/>
      <c r="O25" s="27"/>
    </row>
    <row r="26" spans="2:15" ht="21" customHeight="1">
      <c r="B26" s="268" t="s">
        <v>467</v>
      </c>
      <c r="C26" s="2285">
        <f>ROUND(1190505/1000,0)</f>
        <v>1191</v>
      </c>
      <c r="D26" s="2286">
        <f>ROUND(1158725/1000,0)</f>
        <v>1159</v>
      </c>
      <c r="E26" s="2286">
        <f t="shared" si="0"/>
        <v>32</v>
      </c>
      <c r="F26" s="2286">
        <f t="shared" si="1"/>
        <v>32</v>
      </c>
      <c r="G26" s="2286"/>
      <c r="H26" s="2286">
        <f>ROUND(181494/1000,0)</f>
        <v>181</v>
      </c>
      <c r="I26" s="2287"/>
      <c r="J26" s="2287"/>
      <c r="K26" s="2288"/>
      <c r="L26" s="2288"/>
      <c r="M26" s="161" t="s">
        <v>453</v>
      </c>
      <c r="N26" s="27"/>
      <c r="O26" s="27"/>
    </row>
    <row r="27" spans="2:15" ht="13.5" customHeight="1">
      <c r="B27" s="47" t="s">
        <v>496</v>
      </c>
      <c r="C27" s="46"/>
      <c r="D27" s="46"/>
      <c r="E27" s="46"/>
      <c r="F27" s="46"/>
      <c r="G27" s="46"/>
      <c r="H27" s="46"/>
      <c r="I27" s="45"/>
      <c r="J27" s="45"/>
      <c r="K27" s="48"/>
      <c r="L27" s="27"/>
      <c r="M27" s="27"/>
      <c r="N27" s="27"/>
      <c r="O27" s="27"/>
    </row>
    <row r="28" spans="2:15" ht="13.5" customHeight="1">
      <c r="B28" s="47" t="s">
        <v>497</v>
      </c>
      <c r="C28" s="46"/>
      <c r="D28" s="46"/>
      <c r="E28" s="46"/>
      <c r="F28" s="46"/>
      <c r="G28" s="46"/>
      <c r="H28" s="46"/>
      <c r="I28" s="45"/>
      <c r="J28" s="45"/>
      <c r="K28" s="48"/>
      <c r="L28" s="27"/>
      <c r="M28" s="27"/>
      <c r="N28" s="27"/>
      <c r="O28" s="27"/>
    </row>
    <row r="29" spans="2:15" ht="13.5" customHeight="1">
      <c r="B29" s="47" t="s">
        <v>498</v>
      </c>
      <c r="C29" s="46"/>
      <c r="D29" s="46"/>
      <c r="E29" s="46"/>
      <c r="F29" s="46"/>
      <c r="G29" s="46"/>
      <c r="H29" s="46"/>
      <c r="I29" s="45"/>
      <c r="J29" s="45"/>
      <c r="K29" s="48"/>
      <c r="L29" s="27"/>
      <c r="M29" s="27"/>
      <c r="N29" s="27"/>
      <c r="O29" s="27"/>
    </row>
    <row r="30" spans="2:15" ht="22.5" customHeight="1">
      <c r="B30" s="6"/>
      <c r="C30" s="6"/>
      <c r="D30" s="6"/>
      <c r="E30" s="6"/>
      <c r="F30" s="6"/>
      <c r="G30" s="6"/>
      <c r="H30" s="6"/>
      <c r="I30" s="27"/>
      <c r="J30" s="27"/>
      <c r="K30" s="27"/>
      <c r="L30" s="27"/>
      <c r="M30" s="27"/>
      <c r="N30" s="27"/>
      <c r="O30" s="27"/>
    </row>
    <row r="31" spans="2:15" ht="18.75">
      <c r="B31" s="7" t="s">
        <v>499</v>
      </c>
      <c r="J31" s="27"/>
      <c r="K31" s="27"/>
      <c r="L31" s="27"/>
      <c r="M31" s="36" t="s">
        <v>521</v>
      </c>
      <c r="N31" s="27"/>
      <c r="O31" s="27"/>
    </row>
    <row r="32" spans="2:15" ht="7.5" customHeight="1">
      <c r="B32" s="8"/>
      <c r="I32" s="27"/>
      <c r="J32" s="27"/>
      <c r="K32" s="27"/>
      <c r="L32" s="27"/>
      <c r="M32" s="27"/>
      <c r="N32" s="27"/>
      <c r="O32" s="27"/>
    </row>
    <row r="33" spans="2:15" s="10" customFormat="1" ht="29.25" customHeight="1" thickBot="1">
      <c r="B33" s="9"/>
      <c r="C33" s="28" t="s">
        <v>500</v>
      </c>
      <c r="D33" s="25" t="s">
        <v>501</v>
      </c>
      <c r="E33" s="20" t="s">
        <v>522</v>
      </c>
      <c r="F33" s="25" t="s">
        <v>517</v>
      </c>
      <c r="G33" s="25" t="s">
        <v>518</v>
      </c>
      <c r="H33" s="25" t="s">
        <v>526</v>
      </c>
      <c r="I33" s="1582" t="s">
        <v>523</v>
      </c>
      <c r="J33" s="1583"/>
      <c r="K33" s="21" t="s">
        <v>524</v>
      </c>
      <c r="L33" s="21" t="s">
        <v>525</v>
      </c>
      <c r="M33" s="37" t="s">
        <v>485</v>
      </c>
      <c r="N33" s="27"/>
      <c r="O33" s="27"/>
    </row>
    <row r="34" spans="2:16" ht="21" customHeight="1" thickTop="1">
      <c r="B34" s="113" t="s">
        <v>723</v>
      </c>
      <c r="C34" s="111">
        <v>728</v>
      </c>
      <c r="D34" s="112">
        <v>728</v>
      </c>
      <c r="E34" s="112"/>
      <c r="F34" s="492"/>
      <c r="G34" s="492">
        <v>194</v>
      </c>
      <c r="H34" s="2289">
        <f>(O34/C34)*100</f>
        <v>25.686813186813183</v>
      </c>
      <c r="I34" s="2290"/>
      <c r="J34" s="2290"/>
      <c r="K34" s="1281"/>
      <c r="L34" s="1281"/>
      <c r="M34" s="38"/>
      <c r="N34" s="2291"/>
      <c r="O34" s="2292">
        <v>187</v>
      </c>
      <c r="P34" s="1">
        <v>186970</v>
      </c>
    </row>
    <row r="35" spans="2:16" ht="21" customHeight="1">
      <c r="B35" s="113" t="s">
        <v>722</v>
      </c>
      <c r="C35" s="111">
        <v>164</v>
      </c>
      <c r="D35" s="112">
        <v>164</v>
      </c>
      <c r="E35" s="112"/>
      <c r="F35" s="1148"/>
      <c r="G35" s="1148">
        <v>258</v>
      </c>
      <c r="H35" s="2293">
        <f>(O35/C35)*100</f>
        <v>15.24390243902439</v>
      </c>
      <c r="I35" s="2294"/>
      <c r="J35" s="2295"/>
      <c r="K35" s="1148"/>
      <c r="L35" s="1148"/>
      <c r="M35" s="265"/>
      <c r="N35" s="2291"/>
      <c r="O35" s="2292">
        <v>25</v>
      </c>
      <c r="P35" s="1">
        <v>25259</v>
      </c>
    </row>
    <row r="36" spans="2:16" ht="21" customHeight="1">
      <c r="B36" s="113" t="s">
        <v>677</v>
      </c>
      <c r="C36" s="111">
        <v>1508</v>
      </c>
      <c r="D36" s="112">
        <v>1501</v>
      </c>
      <c r="E36" s="112">
        <v>7</v>
      </c>
      <c r="F36" s="1148">
        <v>4</v>
      </c>
      <c r="G36" s="1148">
        <v>6719</v>
      </c>
      <c r="H36" s="2293">
        <f>(O36/C36)*100</f>
        <v>8.156498673740053</v>
      </c>
      <c r="I36" s="2294"/>
      <c r="J36" s="2296"/>
      <c r="K36" s="1148"/>
      <c r="L36" s="1148"/>
      <c r="M36" s="265"/>
      <c r="N36" s="2291"/>
      <c r="O36" s="2292">
        <v>123</v>
      </c>
      <c r="P36" s="1">
        <v>123531</v>
      </c>
    </row>
    <row r="37" spans="2:16" ht="21" customHeight="1">
      <c r="B37" s="113" t="s">
        <v>592</v>
      </c>
      <c r="C37" s="111">
        <v>4539</v>
      </c>
      <c r="D37" s="112">
        <v>3242</v>
      </c>
      <c r="E37" s="112">
        <v>1297</v>
      </c>
      <c r="F37" s="1511">
        <v>1297</v>
      </c>
      <c r="G37" s="1511"/>
      <c r="H37" s="2297">
        <f>(O37/C37)*100</f>
        <v>0.13218770654329146</v>
      </c>
      <c r="I37" s="2298"/>
      <c r="J37" s="2299"/>
      <c r="K37" s="1511"/>
      <c r="L37" s="1511"/>
      <c r="M37" s="178"/>
      <c r="N37" s="2291"/>
      <c r="O37" s="2292">
        <v>6</v>
      </c>
      <c r="P37" s="1">
        <f>5881+83</f>
        <v>5964</v>
      </c>
    </row>
    <row r="38" spans="2:16" ht="21" customHeight="1">
      <c r="B38" s="113" t="s">
        <v>538</v>
      </c>
      <c r="C38" s="111">
        <v>182</v>
      </c>
      <c r="D38" s="112">
        <v>161</v>
      </c>
      <c r="E38" s="112">
        <v>21</v>
      </c>
      <c r="F38" s="1511">
        <v>21</v>
      </c>
      <c r="G38" s="112"/>
      <c r="H38" s="329" t="s">
        <v>544</v>
      </c>
      <c r="I38" s="2300"/>
      <c r="J38" s="2300"/>
      <c r="K38" s="1313"/>
      <c r="L38" s="1313"/>
      <c r="M38" s="245"/>
      <c r="N38" s="2291"/>
      <c r="O38" s="2292"/>
      <c r="P38" s="1">
        <v>0</v>
      </c>
    </row>
    <row r="39" spans="2:16" ht="21" customHeight="1">
      <c r="B39" s="396" t="s">
        <v>593</v>
      </c>
      <c r="C39" s="791">
        <v>12</v>
      </c>
      <c r="D39" s="324">
        <v>10</v>
      </c>
      <c r="E39" s="324">
        <v>2</v>
      </c>
      <c r="F39" s="1152">
        <v>2</v>
      </c>
      <c r="G39" s="324"/>
      <c r="H39" s="2301">
        <f>(O39/C39)*100</f>
        <v>1.8083333333333333</v>
      </c>
      <c r="I39" s="2204"/>
      <c r="J39" s="2204"/>
      <c r="K39" s="1318"/>
      <c r="L39" s="1318"/>
      <c r="M39" s="161"/>
      <c r="N39" s="2291"/>
      <c r="O39" s="2292">
        <v>0.217</v>
      </c>
      <c r="P39" s="1">
        <v>217</v>
      </c>
    </row>
    <row r="40" spans="2:15" ht="37.5" customHeight="1">
      <c r="B40" s="6"/>
      <c r="C40" s="6"/>
      <c r="D40" s="6"/>
      <c r="E40" s="6"/>
      <c r="F40" s="6"/>
      <c r="G40" s="6"/>
      <c r="H40" s="6"/>
      <c r="I40" s="27"/>
      <c r="J40" s="27"/>
      <c r="K40" s="27"/>
      <c r="L40" s="27"/>
      <c r="M40" s="27"/>
      <c r="N40" s="27"/>
      <c r="O40" s="2292"/>
    </row>
    <row r="41" spans="2:15" ht="18.75">
      <c r="B41" s="7" t="s">
        <v>502</v>
      </c>
      <c r="J41" s="27"/>
      <c r="K41" s="36" t="s">
        <v>519</v>
      </c>
      <c r="L41" s="27"/>
      <c r="M41" s="27"/>
      <c r="N41" s="27"/>
      <c r="O41" s="27"/>
    </row>
    <row r="42" spans="2:15" ht="7.5" customHeight="1">
      <c r="B42" s="8"/>
      <c r="J42" s="27"/>
      <c r="K42" s="27"/>
      <c r="L42" s="27"/>
      <c r="M42" s="27"/>
      <c r="N42" s="27"/>
      <c r="O42" s="27"/>
    </row>
    <row r="43" spans="2:15" s="10" customFormat="1" ht="48.75" customHeight="1" thickBot="1">
      <c r="B43" s="9"/>
      <c r="C43" s="28" t="s">
        <v>503</v>
      </c>
      <c r="D43" s="25" t="s">
        <v>504</v>
      </c>
      <c r="E43" s="25" t="s">
        <v>505</v>
      </c>
      <c r="F43" s="25" t="s">
        <v>506</v>
      </c>
      <c r="G43" s="25" t="s">
        <v>507</v>
      </c>
      <c r="H43" s="24" t="s">
        <v>508</v>
      </c>
      <c r="I43" s="1569" t="s">
        <v>509</v>
      </c>
      <c r="J43" s="1573"/>
      <c r="K43" s="49" t="s">
        <v>485</v>
      </c>
      <c r="L43" s="29"/>
      <c r="M43" s="27"/>
      <c r="N43" s="27"/>
      <c r="O43" s="27"/>
    </row>
    <row r="44" spans="2:15" ht="21" customHeight="1" thickTop="1">
      <c r="B44" s="30"/>
      <c r="C44" s="31"/>
      <c r="D44" s="32"/>
      <c r="E44" s="32"/>
      <c r="F44" s="32"/>
      <c r="G44" s="32"/>
      <c r="H44" s="32"/>
      <c r="I44" s="1559"/>
      <c r="J44" s="1560"/>
      <c r="K44" s="50"/>
      <c r="L44" s="29"/>
      <c r="M44" s="27"/>
      <c r="N44" s="27"/>
      <c r="O44" s="27"/>
    </row>
    <row r="45" spans="2:15" ht="21" customHeight="1">
      <c r="B45" s="30" t="s">
        <v>468</v>
      </c>
      <c r="C45" s="31"/>
      <c r="D45" s="32"/>
      <c r="E45" s="32"/>
      <c r="F45" s="32"/>
      <c r="G45" s="32"/>
      <c r="H45" s="32"/>
      <c r="I45" s="1727"/>
      <c r="J45" s="1728"/>
      <c r="K45" s="51"/>
      <c r="L45" s="29"/>
      <c r="M45" s="27"/>
      <c r="N45" s="27"/>
      <c r="O45" s="27"/>
    </row>
    <row r="46" spans="2:15" ht="21" customHeight="1">
      <c r="B46" s="53"/>
      <c r="C46" s="15"/>
      <c r="D46" s="16"/>
      <c r="E46" s="16"/>
      <c r="F46" s="16"/>
      <c r="G46" s="16"/>
      <c r="H46" s="16"/>
      <c r="I46" s="1565"/>
      <c r="J46" s="1566"/>
      <c r="K46" s="54"/>
      <c r="L46" s="29"/>
      <c r="M46" s="27"/>
      <c r="N46" s="27"/>
      <c r="O46" s="27"/>
    </row>
    <row r="47" spans="2:15" ht="21" customHeight="1">
      <c r="B47" s="55" t="s">
        <v>510</v>
      </c>
      <c r="J47" s="27"/>
      <c r="K47" s="27"/>
      <c r="L47" s="27"/>
      <c r="M47" s="27"/>
      <c r="N47" s="27"/>
      <c r="O47" s="27"/>
    </row>
    <row r="48" ht="26.25" customHeight="1"/>
    <row r="49" spans="2:15" ht="18.75">
      <c r="B49" s="17" t="s">
        <v>511</v>
      </c>
      <c r="J49" s="27"/>
      <c r="K49" s="27"/>
      <c r="L49" s="27"/>
      <c r="M49" s="27"/>
      <c r="N49" s="27"/>
      <c r="O49" s="27"/>
    </row>
    <row r="50" ht="7.5" customHeight="1"/>
    <row r="51" spans="2:9" ht="37.5" customHeight="1">
      <c r="B51" s="1571" t="s">
        <v>512</v>
      </c>
      <c r="C51" s="1571"/>
      <c r="D51" s="1572">
        <v>0.23</v>
      </c>
      <c r="E51" s="1572"/>
      <c r="F51" s="1571" t="s">
        <v>513</v>
      </c>
      <c r="G51" s="1571"/>
      <c r="H51" s="1674">
        <v>6</v>
      </c>
      <c r="I51" s="1674"/>
    </row>
    <row r="52" spans="2:9" ht="37.5" customHeight="1">
      <c r="B52" s="1571" t="s">
        <v>514</v>
      </c>
      <c r="C52" s="1571"/>
      <c r="D52" s="1572">
        <v>13.7</v>
      </c>
      <c r="E52" s="1572"/>
      <c r="F52" s="1571" t="s">
        <v>515</v>
      </c>
      <c r="G52" s="1571"/>
      <c r="H52" s="1572">
        <v>94.4</v>
      </c>
      <c r="I52" s="1572"/>
    </row>
    <row r="53" spans="2:15" ht="21" customHeight="1">
      <c r="B53" s="55" t="s">
        <v>516</v>
      </c>
      <c r="J53" s="27"/>
      <c r="K53" s="27"/>
      <c r="L53" s="27"/>
      <c r="M53" s="27"/>
      <c r="N53" s="27"/>
      <c r="O53" s="27"/>
    </row>
  </sheetData>
  <mergeCells count="32">
    <mergeCell ref="I14:J14"/>
    <mergeCell ref="I21:J21"/>
    <mergeCell ref="I26:J26"/>
    <mergeCell ref="I3:J3"/>
    <mergeCell ref="I4:J4"/>
    <mergeCell ref="I8:J8"/>
    <mergeCell ref="H52:I52"/>
    <mergeCell ref="I43:J43"/>
    <mergeCell ref="I44:J44"/>
    <mergeCell ref="I45:J45"/>
    <mergeCell ref="I39:J39"/>
    <mergeCell ref="I33:J33"/>
    <mergeCell ref="I34:J34"/>
    <mergeCell ref="H51:I51"/>
    <mergeCell ref="I46:J46"/>
    <mergeCell ref="I38:J38"/>
    <mergeCell ref="B51:C51"/>
    <mergeCell ref="B52:C52"/>
    <mergeCell ref="F51:G51"/>
    <mergeCell ref="F52:G52"/>
    <mergeCell ref="D51:E51"/>
    <mergeCell ref="D52:E52"/>
    <mergeCell ref="C1:J1"/>
    <mergeCell ref="I25:J25"/>
    <mergeCell ref="I18:J18"/>
    <mergeCell ref="I19:J19"/>
    <mergeCell ref="I20:J20"/>
    <mergeCell ref="I12:J12"/>
    <mergeCell ref="I13:J13"/>
    <mergeCell ref="I9:J9"/>
    <mergeCell ref="I10:J10"/>
    <mergeCell ref="I11:J11"/>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4.xml><?xml version="1.0" encoding="utf-8"?>
<worksheet xmlns="http://schemas.openxmlformats.org/spreadsheetml/2006/main" xmlns:r="http://schemas.openxmlformats.org/officeDocument/2006/relationships">
  <dimension ref="B1:N59"/>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33" t="s">
        <v>576</v>
      </c>
      <c r="D3" s="1513"/>
      <c r="E3" s="1513"/>
      <c r="G3" s="23" t="s">
        <v>475</v>
      </c>
      <c r="H3" s="24" t="s">
        <v>476</v>
      </c>
      <c r="I3" s="1569" t="s">
        <v>477</v>
      </c>
      <c r="J3" s="1570"/>
    </row>
    <row r="4" spans="7:11" ht="26.25" customHeight="1" thickTop="1">
      <c r="G4" s="162">
        <v>11178</v>
      </c>
      <c r="H4" s="163">
        <v>482</v>
      </c>
      <c r="I4" s="1715">
        <f>SUM(G4:H4)</f>
        <v>11660</v>
      </c>
      <c r="J4" s="1716"/>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164">
        <v>17167</v>
      </c>
      <c r="D9" s="165">
        <v>16843</v>
      </c>
      <c r="E9" s="165">
        <v>324</v>
      </c>
      <c r="F9" s="165">
        <v>301</v>
      </c>
      <c r="G9" s="165">
        <v>26227</v>
      </c>
      <c r="H9" s="32" t="s">
        <v>542</v>
      </c>
      <c r="I9" s="1717"/>
      <c r="J9" s="1718"/>
      <c r="K9" s="29"/>
      <c r="L9" s="27"/>
      <c r="M9" s="27"/>
      <c r="N9" s="27"/>
    </row>
    <row r="10" spans="2:14" ht="42" customHeight="1">
      <c r="B10" s="166" t="s">
        <v>577</v>
      </c>
      <c r="C10" s="164">
        <v>108</v>
      </c>
      <c r="D10" s="165">
        <v>107</v>
      </c>
      <c r="E10" s="165">
        <v>1</v>
      </c>
      <c r="F10" s="165">
        <v>1</v>
      </c>
      <c r="G10" s="165">
        <v>302</v>
      </c>
      <c r="H10" s="32" t="s">
        <v>604</v>
      </c>
      <c r="I10" s="1701"/>
      <c r="J10" s="1702"/>
      <c r="K10" s="33"/>
      <c r="L10" s="27"/>
      <c r="M10" s="27"/>
      <c r="N10" s="27"/>
    </row>
    <row r="11" spans="2:14" ht="42" customHeight="1" thickBot="1">
      <c r="B11" s="167" t="s">
        <v>578</v>
      </c>
      <c r="C11" s="168">
        <v>34</v>
      </c>
      <c r="D11" s="169" t="s">
        <v>605</v>
      </c>
      <c r="E11" s="170">
        <v>34</v>
      </c>
      <c r="F11" s="170">
        <v>34</v>
      </c>
      <c r="G11" s="169" t="s">
        <v>605</v>
      </c>
      <c r="H11" s="169" t="s">
        <v>605</v>
      </c>
      <c r="I11" s="1703"/>
      <c r="J11" s="1704"/>
      <c r="K11" s="29"/>
      <c r="L11" s="27"/>
      <c r="M11" s="27"/>
      <c r="N11" s="27"/>
    </row>
    <row r="12" spans="2:14" ht="21" customHeight="1" thickTop="1">
      <c r="B12" s="35" t="s">
        <v>487</v>
      </c>
      <c r="C12" s="171">
        <f aca="true" t="shared" si="0" ref="C12:H12">SUM(C9:C11)</f>
        <v>17309</v>
      </c>
      <c r="D12" s="171">
        <f t="shared" si="0"/>
        <v>16950</v>
      </c>
      <c r="E12" s="171">
        <f t="shared" si="0"/>
        <v>359</v>
      </c>
      <c r="F12" s="171">
        <f t="shared" si="0"/>
        <v>336</v>
      </c>
      <c r="G12" s="171">
        <f t="shared" si="0"/>
        <v>26529</v>
      </c>
      <c r="H12" s="171">
        <f t="shared" si="0"/>
        <v>0</v>
      </c>
      <c r="I12" s="1705">
        <f>SUM(I9:J11)</f>
        <v>0</v>
      </c>
      <c r="J12" s="1706"/>
      <c r="K12" s="29"/>
      <c r="L12" s="27"/>
      <c r="M12" s="27"/>
      <c r="N12" s="27"/>
    </row>
    <row r="13" spans="9:14" ht="37.5" customHeight="1">
      <c r="I13" s="27"/>
      <c r="J13" s="27"/>
      <c r="K13" s="27"/>
      <c r="L13" s="27"/>
      <c r="M13" s="27"/>
      <c r="N13" s="27"/>
    </row>
    <row r="14" spans="2:14" ht="18.75">
      <c r="B14" s="7" t="s">
        <v>520</v>
      </c>
      <c r="J14" s="27"/>
      <c r="K14" s="27"/>
      <c r="L14" s="27"/>
      <c r="M14" s="36" t="s">
        <v>521</v>
      </c>
      <c r="N14" s="27"/>
    </row>
    <row r="15" spans="2:14" ht="7.5" customHeight="1">
      <c r="B15" s="8"/>
      <c r="I15" s="27"/>
      <c r="J15" s="27"/>
      <c r="K15" s="27"/>
      <c r="L15" s="27"/>
      <c r="M15" s="27"/>
      <c r="N15" s="27"/>
    </row>
    <row r="16" spans="2:14" s="10" customFormat="1" ht="29.25" customHeight="1" thickBot="1">
      <c r="B16" s="9"/>
      <c r="C16" s="28" t="s">
        <v>488</v>
      </c>
      <c r="D16" s="25" t="s">
        <v>489</v>
      </c>
      <c r="E16" s="20" t="s">
        <v>522</v>
      </c>
      <c r="F16" s="25" t="s">
        <v>490</v>
      </c>
      <c r="G16" s="25" t="s">
        <v>491</v>
      </c>
      <c r="H16" s="25" t="s">
        <v>484</v>
      </c>
      <c r="I16" s="1582" t="s">
        <v>523</v>
      </c>
      <c r="J16" s="1583"/>
      <c r="K16" s="21" t="s">
        <v>524</v>
      </c>
      <c r="L16" s="21" t="s">
        <v>525</v>
      </c>
      <c r="M16" s="37" t="s">
        <v>485</v>
      </c>
      <c r="N16" s="27"/>
    </row>
    <row r="17" spans="2:14" ht="21" customHeight="1" thickTop="1">
      <c r="B17" s="30" t="s">
        <v>555</v>
      </c>
      <c r="C17" s="164">
        <v>585</v>
      </c>
      <c r="D17" s="165">
        <v>549</v>
      </c>
      <c r="E17" s="32" t="s">
        <v>572</v>
      </c>
      <c r="F17" s="172">
        <v>36</v>
      </c>
      <c r="G17" s="172">
        <v>3673</v>
      </c>
      <c r="H17" s="173" t="s">
        <v>572</v>
      </c>
      <c r="I17" s="1700">
        <v>106.9</v>
      </c>
      <c r="J17" s="1700"/>
      <c r="K17" s="147" t="s">
        <v>572</v>
      </c>
      <c r="L17" s="147" t="s">
        <v>572</v>
      </c>
      <c r="M17" s="174" t="s">
        <v>492</v>
      </c>
      <c r="N17" s="27"/>
    </row>
    <row r="18" spans="2:14" ht="16.5" customHeight="1">
      <c r="B18" s="1687" t="s">
        <v>580</v>
      </c>
      <c r="C18" s="11" t="s">
        <v>493</v>
      </c>
      <c r="D18" s="12" t="s">
        <v>494</v>
      </c>
      <c r="E18" s="13"/>
      <c r="F18" s="14" t="s">
        <v>495</v>
      </c>
      <c r="G18" s="175"/>
      <c r="H18" s="175"/>
      <c r="I18" s="1694"/>
      <c r="J18" s="1695"/>
      <c r="K18" s="176"/>
      <c r="L18" s="177"/>
      <c r="M18" s="1696" t="s">
        <v>581</v>
      </c>
      <c r="N18" s="27"/>
    </row>
    <row r="19" spans="2:14" ht="16.5" customHeight="1">
      <c r="B19" s="1688"/>
      <c r="C19" s="179">
        <v>580</v>
      </c>
      <c r="D19" s="180">
        <v>578</v>
      </c>
      <c r="E19" s="181">
        <v>2</v>
      </c>
      <c r="F19" s="182" t="s">
        <v>573</v>
      </c>
      <c r="G19" s="47">
        <v>4191</v>
      </c>
      <c r="H19" s="172">
        <v>200</v>
      </c>
      <c r="I19" s="1689" t="s">
        <v>573</v>
      </c>
      <c r="J19" s="1690"/>
      <c r="K19" s="183" t="s">
        <v>573</v>
      </c>
      <c r="L19" s="183" t="s">
        <v>573</v>
      </c>
      <c r="M19" s="1697"/>
      <c r="N19" s="27"/>
    </row>
    <row r="20" spans="2:14" ht="16.5" customHeight="1">
      <c r="B20" s="1713" t="s">
        <v>582</v>
      </c>
      <c r="C20" s="11" t="s">
        <v>493</v>
      </c>
      <c r="D20" s="12" t="s">
        <v>494</v>
      </c>
      <c r="E20" s="13"/>
      <c r="F20" s="14" t="s">
        <v>495</v>
      </c>
      <c r="G20" s="175"/>
      <c r="H20" s="175"/>
      <c r="I20" s="1694"/>
      <c r="J20" s="1695"/>
      <c r="K20" s="176"/>
      <c r="L20" s="177"/>
      <c r="M20" s="1696" t="s">
        <v>581</v>
      </c>
      <c r="N20" s="27"/>
    </row>
    <row r="21" spans="2:14" ht="16.5" customHeight="1">
      <c r="B21" s="1714"/>
      <c r="C21" s="179">
        <v>143</v>
      </c>
      <c r="D21" s="180">
        <v>143</v>
      </c>
      <c r="E21" s="186" t="s">
        <v>573</v>
      </c>
      <c r="F21" s="182" t="s">
        <v>573</v>
      </c>
      <c r="G21" s="47">
        <v>2131</v>
      </c>
      <c r="H21" s="172">
        <v>113</v>
      </c>
      <c r="I21" s="1689" t="s">
        <v>573</v>
      </c>
      <c r="J21" s="1690"/>
      <c r="K21" s="183" t="s">
        <v>573</v>
      </c>
      <c r="L21" s="183" t="s">
        <v>573</v>
      </c>
      <c r="M21" s="1697"/>
      <c r="N21" s="27"/>
    </row>
    <row r="22" spans="2:14" ht="16.5" customHeight="1">
      <c r="B22" s="1687" t="s">
        <v>583</v>
      </c>
      <c r="C22" s="11" t="s">
        <v>493</v>
      </c>
      <c r="D22" s="12" t="s">
        <v>494</v>
      </c>
      <c r="E22" s="13"/>
      <c r="F22" s="14" t="s">
        <v>495</v>
      </c>
      <c r="G22" s="175"/>
      <c r="H22" s="175"/>
      <c r="I22" s="1694"/>
      <c r="J22" s="1695"/>
      <c r="K22" s="176"/>
      <c r="L22" s="177"/>
      <c r="M22" s="178"/>
      <c r="N22" s="27"/>
    </row>
    <row r="23" spans="2:14" ht="16.5" customHeight="1">
      <c r="B23" s="1688"/>
      <c r="C23" s="179">
        <v>6567</v>
      </c>
      <c r="D23" s="1631">
        <v>6700</v>
      </c>
      <c r="E23" s="187">
        <v>-133</v>
      </c>
      <c r="F23" s="187">
        <v>-133</v>
      </c>
      <c r="G23" s="46" t="s">
        <v>573</v>
      </c>
      <c r="H23" s="172">
        <v>501</v>
      </c>
      <c r="I23" s="1689" t="s">
        <v>573</v>
      </c>
      <c r="J23" s="1690"/>
      <c r="K23" s="183" t="s">
        <v>573</v>
      </c>
      <c r="L23" s="183" t="s">
        <v>573</v>
      </c>
      <c r="M23" s="188"/>
      <c r="N23" s="27"/>
    </row>
    <row r="24" spans="2:14" ht="21" customHeight="1">
      <c r="B24" s="1687" t="s">
        <v>584</v>
      </c>
      <c r="C24" s="11" t="s">
        <v>493</v>
      </c>
      <c r="D24" s="12" t="s">
        <v>494</v>
      </c>
      <c r="E24" s="13"/>
      <c r="F24" s="14" t="s">
        <v>495</v>
      </c>
      <c r="G24" s="175"/>
      <c r="H24" s="175"/>
      <c r="I24" s="1694"/>
      <c r="J24" s="1695"/>
      <c r="K24" s="176"/>
      <c r="L24" s="177"/>
      <c r="M24" s="1698" t="s">
        <v>585</v>
      </c>
      <c r="N24" s="27"/>
    </row>
    <row r="25" spans="2:14" ht="21" customHeight="1">
      <c r="B25" s="1688"/>
      <c r="C25" s="179">
        <v>5705</v>
      </c>
      <c r="D25" s="180">
        <v>5705</v>
      </c>
      <c r="E25" s="186" t="s">
        <v>575</v>
      </c>
      <c r="F25" s="182" t="s">
        <v>575</v>
      </c>
      <c r="G25" s="46" t="s">
        <v>575</v>
      </c>
      <c r="H25" s="172">
        <v>355</v>
      </c>
      <c r="I25" s="1689" t="s">
        <v>575</v>
      </c>
      <c r="J25" s="1690"/>
      <c r="K25" s="183" t="s">
        <v>575</v>
      </c>
      <c r="L25" s="183" t="s">
        <v>575</v>
      </c>
      <c r="M25" s="1699"/>
      <c r="N25" s="27"/>
    </row>
    <row r="26" spans="2:14" ht="16.5" customHeight="1">
      <c r="B26" s="1687" t="s">
        <v>586</v>
      </c>
      <c r="C26" s="11" t="s">
        <v>493</v>
      </c>
      <c r="D26" s="12" t="s">
        <v>494</v>
      </c>
      <c r="E26" s="13"/>
      <c r="F26" s="14" t="s">
        <v>495</v>
      </c>
      <c r="G26" s="175"/>
      <c r="H26" s="175"/>
      <c r="I26" s="1694"/>
      <c r="J26" s="1695"/>
      <c r="K26" s="176"/>
      <c r="L26" s="177"/>
      <c r="M26" s="178"/>
      <c r="N26" s="27"/>
    </row>
    <row r="27" spans="2:14" ht="16.5" customHeight="1">
      <c r="B27" s="1710"/>
      <c r="C27" s="189">
        <v>3832</v>
      </c>
      <c r="D27" s="190">
        <v>3698</v>
      </c>
      <c r="E27" s="191">
        <v>134</v>
      </c>
      <c r="F27" s="192">
        <v>133</v>
      </c>
      <c r="G27" s="193" t="s">
        <v>573</v>
      </c>
      <c r="H27" s="194">
        <v>532</v>
      </c>
      <c r="I27" s="1711" t="s">
        <v>573</v>
      </c>
      <c r="J27" s="1712"/>
      <c r="K27" s="195" t="s">
        <v>573</v>
      </c>
      <c r="L27" s="196" t="s">
        <v>573</v>
      </c>
      <c r="M27" s="197"/>
      <c r="N27" s="27"/>
    </row>
    <row r="28" spans="2:14" ht="13.5" customHeight="1">
      <c r="B28" s="47" t="s">
        <v>606</v>
      </c>
      <c r="C28" s="198"/>
      <c r="D28" s="198"/>
      <c r="E28" s="198"/>
      <c r="F28" s="198"/>
      <c r="G28" s="46"/>
      <c r="H28" s="47"/>
      <c r="I28" s="45"/>
      <c r="J28" s="45"/>
      <c r="K28" s="45"/>
      <c r="L28" s="45"/>
      <c r="M28" s="46"/>
      <c r="N28" s="27"/>
    </row>
    <row r="29" spans="2:14" ht="13.5" customHeight="1">
      <c r="B29" s="47" t="s">
        <v>497</v>
      </c>
      <c r="C29" s="46"/>
      <c r="D29" s="46"/>
      <c r="E29" s="46"/>
      <c r="F29" s="46"/>
      <c r="G29" s="46"/>
      <c r="H29" s="46"/>
      <c r="I29" s="45"/>
      <c r="J29" s="45"/>
      <c r="K29" s="48"/>
      <c r="L29" s="27"/>
      <c r="M29" s="27"/>
      <c r="N29" s="27"/>
    </row>
    <row r="30" spans="2:14" ht="13.5" customHeight="1">
      <c r="B30" s="47" t="s">
        <v>498</v>
      </c>
      <c r="C30" s="46"/>
      <c r="D30" s="46"/>
      <c r="E30" s="46"/>
      <c r="F30" s="46"/>
      <c r="G30" s="46"/>
      <c r="H30" s="46"/>
      <c r="I30" s="45"/>
      <c r="J30" s="45"/>
      <c r="K30" s="48"/>
      <c r="L30" s="27"/>
      <c r="M30" s="27"/>
      <c r="N30" s="27"/>
    </row>
    <row r="31" spans="2:14" ht="22.5" customHeight="1">
      <c r="B31" s="6"/>
      <c r="C31" s="6"/>
      <c r="D31" s="6"/>
      <c r="E31" s="6"/>
      <c r="F31" s="6"/>
      <c r="G31" s="6"/>
      <c r="H31" s="6"/>
      <c r="I31" s="27"/>
      <c r="J31" s="27"/>
      <c r="K31" s="27"/>
      <c r="L31" s="27"/>
      <c r="M31" s="27"/>
      <c r="N31" s="27"/>
    </row>
    <row r="32" spans="2:14" ht="18.75">
      <c r="B32" s="7" t="s">
        <v>499</v>
      </c>
      <c r="J32" s="27"/>
      <c r="K32" s="27"/>
      <c r="L32" s="27"/>
      <c r="M32" s="36" t="s">
        <v>521</v>
      </c>
      <c r="N32" s="27"/>
    </row>
    <row r="33" spans="2:14" ht="7.5" customHeight="1">
      <c r="B33" s="8"/>
      <c r="I33" s="27"/>
      <c r="J33" s="27"/>
      <c r="K33" s="27"/>
      <c r="L33" s="27"/>
      <c r="M33" s="27"/>
      <c r="N33" s="27"/>
    </row>
    <row r="34" spans="2:14" s="10" customFormat="1" ht="29.25" customHeight="1" thickBot="1">
      <c r="B34" s="9"/>
      <c r="C34" s="28" t="s">
        <v>500</v>
      </c>
      <c r="D34" s="25" t="s">
        <v>501</v>
      </c>
      <c r="E34" s="20" t="s">
        <v>522</v>
      </c>
      <c r="F34" s="25" t="s">
        <v>517</v>
      </c>
      <c r="G34" s="25" t="s">
        <v>518</v>
      </c>
      <c r="H34" s="25" t="s">
        <v>526</v>
      </c>
      <c r="I34" s="1582" t="s">
        <v>523</v>
      </c>
      <c r="J34" s="1583"/>
      <c r="K34" s="21" t="s">
        <v>524</v>
      </c>
      <c r="L34" s="21" t="s">
        <v>525</v>
      </c>
      <c r="M34" s="37" t="s">
        <v>485</v>
      </c>
      <c r="N34" s="27"/>
    </row>
    <row r="35" spans="2:14" ht="34.5" customHeight="1" thickTop="1">
      <c r="B35" s="166" t="s">
        <v>587</v>
      </c>
      <c r="C35" s="164">
        <v>2</v>
      </c>
      <c r="D35" s="32" t="s">
        <v>607</v>
      </c>
      <c r="E35" s="165">
        <v>2</v>
      </c>
      <c r="F35" s="199">
        <v>2</v>
      </c>
      <c r="G35" s="200" t="s">
        <v>607</v>
      </c>
      <c r="H35" s="200" t="s">
        <v>607</v>
      </c>
      <c r="I35" s="1693" t="s">
        <v>607</v>
      </c>
      <c r="J35" s="1693"/>
      <c r="K35" s="201" t="s">
        <v>607</v>
      </c>
      <c r="L35" s="201" t="s">
        <v>607</v>
      </c>
      <c r="M35" s="130"/>
      <c r="N35" s="27"/>
    </row>
    <row r="36" spans="2:14" ht="34.5" customHeight="1">
      <c r="B36" s="166" t="s">
        <v>588</v>
      </c>
      <c r="C36" s="164">
        <v>174</v>
      </c>
      <c r="D36" s="165">
        <v>169</v>
      </c>
      <c r="E36" s="165">
        <v>5</v>
      </c>
      <c r="F36" s="202">
        <v>5</v>
      </c>
      <c r="G36" s="202">
        <v>40</v>
      </c>
      <c r="H36" s="203">
        <v>40.6</v>
      </c>
      <c r="I36" s="1682" t="s">
        <v>605</v>
      </c>
      <c r="J36" s="1683"/>
      <c r="K36" s="201" t="s">
        <v>605</v>
      </c>
      <c r="L36" s="201" t="s">
        <v>605</v>
      </c>
      <c r="M36" s="206"/>
      <c r="N36" s="27"/>
    </row>
    <row r="37" spans="2:14" ht="34.5" customHeight="1">
      <c r="B37" s="166" t="s">
        <v>589</v>
      </c>
      <c r="C37" s="164">
        <v>1001</v>
      </c>
      <c r="D37" s="165">
        <v>981</v>
      </c>
      <c r="E37" s="165">
        <v>20</v>
      </c>
      <c r="F37" s="202">
        <v>20</v>
      </c>
      <c r="G37" s="202">
        <v>865</v>
      </c>
      <c r="H37" s="203">
        <v>50.1</v>
      </c>
      <c r="I37" s="1682" t="s">
        <v>608</v>
      </c>
      <c r="J37" s="1683"/>
      <c r="K37" s="201" t="s">
        <v>608</v>
      </c>
      <c r="L37" s="201" t="s">
        <v>608</v>
      </c>
      <c r="M37" s="206"/>
      <c r="N37" s="27"/>
    </row>
    <row r="38" spans="2:14" ht="42.75" customHeight="1">
      <c r="B38" s="166" t="s">
        <v>590</v>
      </c>
      <c r="C38" s="164">
        <v>73</v>
      </c>
      <c r="D38" s="165">
        <v>71</v>
      </c>
      <c r="E38" s="165">
        <v>2</v>
      </c>
      <c r="F38" s="202">
        <v>2</v>
      </c>
      <c r="G38" s="40" t="s">
        <v>573</v>
      </c>
      <c r="H38" s="203">
        <v>7.3</v>
      </c>
      <c r="I38" s="1682" t="s">
        <v>573</v>
      </c>
      <c r="J38" s="1683"/>
      <c r="K38" s="201" t="s">
        <v>573</v>
      </c>
      <c r="L38" s="201" t="s">
        <v>573</v>
      </c>
      <c r="M38" s="206"/>
      <c r="N38" s="27"/>
    </row>
    <row r="39" spans="2:14" ht="42.75" customHeight="1">
      <c r="B39" s="166" t="s">
        <v>591</v>
      </c>
      <c r="C39" s="164">
        <v>41</v>
      </c>
      <c r="D39" s="165">
        <v>39</v>
      </c>
      <c r="E39" s="165">
        <v>2</v>
      </c>
      <c r="F39" s="202">
        <v>2</v>
      </c>
      <c r="G39" s="40" t="s">
        <v>609</v>
      </c>
      <c r="H39" s="203">
        <v>13.7</v>
      </c>
      <c r="I39" s="1682" t="s">
        <v>609</v>
      </c>
      <c r="J39" s="1683"/>
      <c r="K39" s="201" t="s">
        <v>609</v>
      </c>
      <c r="L39" s="201" t="s">
        <v>609</v>
      </c>
      <c r="M39" s="206"/>
      <c r="N39" s="27"/>
    </row>
    <row r="40" spans="2:14" ht="34.5" customHeight="1">
      <c r="B40" s="166" t="s">
        <v>538</v>
      </c>
      <c r="C40" s="164">
        <v>182</v>
      </c>
      <c r="D40" s="165">
        <v>161</v>
      </c>
      <c r="E40" s="165">
        <v>21</v>
      </c>
      <c r="F40" s="202">
        <v>21</v>
      </c>
      <c r="G40" s="40" t="s">
        <v>544</v>
      </c>
      <c r="H40" s="207" t="s">
        <v>544</v>
      </c>
      <c r="I40" s="1682" t="s">
        <v>544</v>
      </c>
      <c r="J40" s="1683"/>
      <c r="K40" s="201" t="s">
        <v>544</v>
      </c>
      <c r="L40" s="201" t="s">
        <v>544</v>
      </c>
      <c r="M40" s="206"/>
      <c r="N40" s="27"/>
    </row>
    <row r="41" spans="2:14" ht="42.75" customHeight="1">
      <c r="B41" s="166" t="s">
        <v>592</v>
      </c>
      <c r="C41" s="164">
        <v>4539</v>
      </c>
      <c r="D41" s="165">
        <v>3242</v>
      </c>
      <c r="E41" s="165">
        <v>1297</v>
      </c>
      <c r="F41" s="202">
        <v>1297</v>
      </c>
      <c r="G41" s="40" t="s">
        <v>610</v>
      </c>
      <c r="H41" s="203">
        <v>6</v>
      </c>
      <c r="I41" s="1682" t="s">
        <v>610</v>
      </c>
      <c r="J41" s="1683"/>
      <c r="K41" s="201" t="s">
        <v>610</v>
      </c>
      <c r="L41" s="201" t="s">
        <v>610</v>
      </c>
      <c r="M41" s="206"/>
      <c r="N41" s="27"/>
    </row>
    <row r="42" spans="2:14" ht="42.75" customHeight="1">
      <c r="B42" s="208" t="s">
        <v>593</v>
      </c>
      <c r="C42" s="209">
        <v>12</v>
      </c>
      <c r="D42" s="210">
        <v>10</v>
      </c>
      <c r="E42" s="210">
        <v>2</v>
      </c>
      <c r="F42" s="211">
        <v>2</v>
      </c>
      <c r="G42" s="212" t="s">
        <v>573</v>
      </c>
      <c r="H42" s="213">
        <v>5.6</v>
      </c>
      <c r="I42" s="1691" t="s">
        <v>573</v>
      </c>
      <c r="J42" s="1692"/>
      <c r="K42" s="214" t="s">
        <v>573</v>
      </c>
      <c r="L42" s="215" t="s">
        <v>573</v>
      </c>
      <c r="M42" s="216"/>
      <c r="N42" s="27"/>
    </row>
    <row r="43" spans="2:14" ht="13.5" customHeight="1">
      <c r="B43" s="47" t="s">
        <v>594</v>
      </c>
      <c r="C43" s="47"/>
      <c r="D43" s="47"/>
      <c r="E43" s="47"/>
      <c r="F43" s="217"/>
      <c r="G43" s="47"/>
      <c r="H43" s="47"/>
      <c r="I43" s="218"/>
      <c r="J43" s="218"/>
      <c r="K43" s="47"/>
      <c r="L43" s="47"/>
      <c r="M43" s="47"/>
      <c r="N43" s="27"/>
    </row>
    <row r="44" spans="2:14" ht="13.5" customHeight="1">
      <c r="B44" s="47" t="s">
        <v>595</v>
      </c>
      <c r="C44" s="47"/>
      <c r="D44" s="47"/>
      <c r="E44" s="47"/>
      <c r="F44" s="217"/>
      <c r="G44" s="47"/>
      <c r="H44" s="47"/>
      <c r="I44" s="218"/>
      <c r="J44" s="218"/>
      <c r="K44" s="47"/>
      <c r="L44" s="47"/>
      <c r="M44" s="47"/>
      <c r="N44" s="27"/>
    </row>
    <row r="45" spans="2:14" ht="37.5" customHeight="1">
      <c r="B45" s="6"/>
      <c r="C45" s="6"/>
      <c r="D45" s="6"/>
      <c r="E45" s="6"/>
      <c r="F45" s="6"/>
      <c r="G45" s="6"/>
      <c r="H45" s="6"/>
      <c r="I45" s="27"/>
      <c r="J45" s="27"/>
      <c r="K45" s="27"/>
      <c r="L45" s="27"/>
      <c r="M45" s="27"/>
      <c r="N45" s="27"/>
    </row>
    <row r="46" spans="2:14" ht="18.75">
      <c r="B46" s="7" t="s">
        <v>502</v>
      </c>
      <c r="J46" s="27"/>
      <c r="K46" s="36" t="s">
        <v>596</v>
      </c>
      <c r="L46" s="27"/>
      <c r="M46" s="27"/>
      <c r="N46" s="27"/>
    </row>
    <row r="47" spans="2:14" ht="7.5" customHeight="1">
      <c r="B47" s="8"/>
      <c r="J47" s="27"/>
      <c r="K47" s="27"/>
      <c r="L47" s="27"/>
      <c r="M47" s="27"/>
      <c r="N47" s="27"/>
    </row>
    <row r="48" spans="2:14" s="10" customFormat="1" ht="48.75" customHeight="1" thickBot="1">
      <c r="B48" s="9"/>
      <c r="C48" s="28" t="s">
        <v>503</v>
      </c>
      <c r="D48" s="25" t="s">
        <v>504</v>
      </c>
      <c r="E48" s="25" t="s">
        <v>505</v>
      </c>
      <c r="F48" s="25" t="s">
        <v>506</v>
      </c>
      <c r="G48" s="25" t="s">
        <v>507</v>
      </c>
      <c r="H48" s="24" t="s">
        <v>508</v>
      </c>
      <c r="I48" s="1569" t="s">
        <v>509</v>
      </c>
      <c r="J48" s="1573"/>
      <c r="K48" s="49" t="s">
        <v>485</v>
      </c>
      <c r="L48" s="29"/>
      <c r="M48" s="27"/>
      <c r="N48" s="27"/>
    </row>
    <row r="49" spans="2:14" ht="34.5" customHeight="1" thickTop="1">
      <c r="B49" s="166" t="s">
        <v>597</v>
      </c>
      <c r="C49" s="164">
        <v>6</v>
      </c>
      <c r="D49" s="165">
        <v>5000</v>
      </c>
      <c r="E49" s="165">
        <v>5000</v>
      </c>
      <c r="F49" s="165">
        <v>353</v>
      </c>
      <c r="G49" s="165">
        <v>42609</v>
      </c>
      <c r="H49" s="32" t="s">
        <v>610</v>
      </c>
      <c r="I49" s="1685" t="s">
        <v>610</v>
      </c>
      <c r="J49" s="1686"/>
      <c r="K49" s="219"/>
      <c r="L49" s="29"/>
      <c r="M49" s="27"/>
      <c r="N49" s="27"/>
    </row>
    <row r="50" spans="2:14" ht="34.5" customHeight="1">
      <c r="B50" s="166" t="s">
        <v>598</v>
      </c>
      <c r="C50" s="164">
        <v>7181</v>
      </c>
      <c r="D50" s="165">
        <v>28332</v>
      </c>
      <c r="E50" s="165">
        <v>5050</v>
      </c>
      <c r="F50" s="32" t="s">
        <v>611</v>
      </c>
      <c r="G50" s="32" t="s">
        <v>611</v>
      </c>
      <c r="H50" s="32" t="s">
        <v>611</v>
      </c>
      <c r="I50" s="1561" t="s">
        <v>611</v>
      </c>
      <c r="J50" s="1562"/>
      <c r="K50" s="220"/>
      <c r="L50" s="29"/>
      <c r="M50" s="27"/>
      <c r="N50" s="27"/>
    </row>
    <row r="51" spans="2:14" ht="34.5" customHeight="1">
      <c r="B51" s="166" t="s">
        <v>599</v>
      </c>
      <c r="C51" s="221">
        <v>-134923</v>
      </c>
      <c r="D51" s="165">
        <v>499000</v>
      </c>
      <c r="E51" s="165">
        <v>10000</v>
      </c>
      <c r="F51" s="165">
        <v>12905</v>
      </c>
      <c r="G51" s="32" t="s">
        <v>579</v>
      </c>
      <c r="H51" s="32" t="s">
        <v>579</v>
      </c>
      <c r="I51" s="1563" t="s">
        <v>579</v>
      </c>
      <c r="J51" s="1564"/>
      <c r="K51" s="220"/>
      <c r="L51" s="29"/>
      <c r="M51" s="27"/>
      <c r="N51" s="27"/>
    </row>
    <row r="52" spans="2:14" ht="55.5" customHeight="1">
      <c r="B52" s="222" t="s">
        <v>600</v>
      </c>
      <c r="C52" s="223">
        <v>-599</v>
      </c>
      <c r="D52" s="224">
        <v>698176</v>
      </c>
      <c r="E52" s="224">
        <v>86</v>
      </c>
      <c r="F52" s="224">
        <v>2679</v>
      </c>
      <c r="G52" s="225" t="s">
        <v>572</v>
      </c>
      <c r="H52" s="225" t="s">
        <v>572</v>
      </c>
      <c r="I52" s="1708">
        <v>20300</v>
      </c>
      <c r="J52" s="1709"/>
      <c r="K52" s="228" t="s">
        <v>601</v>
      </c>
      <c r="L52" s="29"/>
      <c r="M52" s="27"/>
      <c r="N52" s="27"/>
    </row>
    <row r="53" spans="2:14" ht="21" customHeight="1">
      <c r="B53" s="55" t="s">
        <v>602</v>
      </c>
      <c r="J53" s="27"/>
      <c r="K53" s="27"/>
      <c r="L53" s="27"/>
      <c r="M53" s="27"/>
      <c r="N53" s="27"/>
    </row>
    <row r="54" spans="2:11" ht="42" customHeight="1">
      <c r="B54" s="1684" t="s">
        <v>603</v>
      </c>
      <c r="C54" s="1684"/>
      <c r="D54" s="1684"/>
      <c r="E54" s="1684"/>
      <c r="F54" s="1684"/>
      <c r="G54" s="1684"/>
      <c r="H54" s="1684"/>
      <c r="I54" s="1684"/>
      <c r="J54" s="1684"/>
      <c r="K54" s="1684"/>
    </row>
    <row r="55" spans="2:14" ht="18.75">
      <c r="B55" s="17" t="s">
        <v>511</v>
      </c>
      <c r="J55" s="27"/>
      <c r="K55" s="27"/>
      <c r="L55" s="27"/>
      <c r="M55" s="27"/>
      <c r="N55" s="27"/>
    </row>
    <row r="56" ht="7.5" customHeight="1"/>
    <row r="57" spans="2:9" ht="37.5" customHeight="1">
      <c r="B57" s="1571" t="s">
        <v>512</v>
      </c>
      <c r="C57" s="1571"/>
      <c r="D57" s="1572">
        <v>0.559</v>
      </c>
      <c r="E57" s="1572"/>
      <c r="F57" s="1571" t="s">
        <v>513</v>
      </c>
      <c r="G57" s="1571"/>
      <c r="H57" s="1707">
        <v>3</v>
      </c>
      <c r="I57" s="1707"/>
    </row>
    <row r="58" spans="2:9" ht="37.5" customHeight="1">
      <c r="B58" s="1571" t="s">
        <v>514</v>
      </c>
      <c r="C58" s="1571"/>
      <c r="D58" s="1572">
        <v>20.2</v>
      </c>
      <c r="E58" s="1572"/>
      <c r="F58" s="1571" t="s">
        <v>515</v>
      </c>
      <c r="G58" s="1571"/>
      <c r="H58" s="1572">
        <v>91.6</v>
      </c>
      <c r="I58" s="1572"/>
    </row>
    <row r="59" spans="2:14" ht="21" customHeight="1">
      <c r="B59" s="55" t="s">
        <v>516</v>
      </c>
      <c r="J59" s="27"/>
      <c r="K59" s="27"/>
      <c r="L59" s="27"/>
      <c r="M59" s="27"/>
      <c r="N59" s="27"/>
    </row>
  </sheetData>
  <mergeCells count="51">
    <mergeCell ref="I4:J4"/>
    <mergeCell ref="I8:J8"/>
    <mergeCell ref="I9:J9"/>
    <mergeCell ref="B26:B27"/>
    <mergeCell ref="I27:J27"/>
    <mergeCell ref="B20:B21"/>
    <mergeCell ref="I21:J21"/>
    <mergeCell ref="B22:B23"/>
    <mergeCell ref="I37:J37"/>
    <mergeCell ref="I38:J38"/>
    <mergeCell ref="I39:J39"/>
    <mergeCell ref="I40:J40"/>
    <mergeCell ref="H57:I57"/>
    <mergeCell ref="H58:I58"/>
    <mergeCell ref="I48:J48"/>
    <mergeCell ref="I50:J50"/>
    <mergeCell ref="I51:J51"/>
    <mergeCell ref="I52:J52"/>
    <mergeCell ref="B57:C57"/>
    <mergeCell ref="B58:C58"/>
    <mergeCell ref="F57:G57"/>
    <mergeCell ref="F58:G58"/>
    <mergeCell ref="D57:E57"/>
    <mergeCell ref="D58:E58"/>
    <mergeCell ref="B18:B19"/>
    <mergeCell ref="C1:J1"/>
    <mergeCell ref="I23:J23"/>
    <mergeCell ref="I16:J16"/>
    <mergeCell ref="I17:J17"/>
    <mergeCell ref="I19:J19"/>
    <mergeCell ref="I10:J10"/>
    <mergeCell ref="I11:J11"/>
    <mergeCell ref="I12:J12"/>
    <mergeCell ref="I3:J3"/>
    <mergeCell ref="M18:M19"/>
    <mergeCell ref="M20:M21"/>
    <mergeCell ref="M24:M25"/>
    <mergeCell ref="I18:J18"/>
    <mergeCell ref="I20:J20"/>
    <mergeCell ref="I22:J22"/>
    <mergeCell ref="I24:J24"/>
    <mergeCell ref="I41:J41"/>
    <mergeCell ref="B54:K54"/>
    <mergeCell ref="I49:J49"/>
    <mergeCell ref="B24:B25"/>
    <mergeCell ref="I25:J25"/>
    <mergeCell ref="I42:J42"/>
    <mergeCell ref="I34:J34"/>
    <mergeCell ref="I35:J35"/>
    <mergeCell ref="I26:J26"/>
    <mergeCell ref="I36:J36"/>
  </mergeCells>
  <printOptions/>
  <pageMargins left="0.7480314960629921" right="0" top="0.5905511811023623" bottom="0.3937007874015748" header="0.5118110236220472" footer="0.5118110236220472"/>
  <pageSetup horizontalDpi="300" verticalDpi="300" orientation="portrait" paperSize="9" scale="54" r:id="rId1"/>
  <headerFooter alignWithMargins="0">
    <oddHeader>&amp;L&amp;12（別添）</oddHeader>
  </headerFooter>
</worksheet>
</file>

<file path=xl/worksheets/sheet5.xml><?xml version="1.0" encoding="utf-8"?>
<worksheet xmlns="http://schemas.openxmlformats.org/spreadsheetml/2006/main" xmlns:r="http://schemas.openxmlformats.org/officeDocument/2006/relationships">
  <dimension ref="B1:N62"/>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612</v>
      </c>
      <c r="D3" s="5"/>
      <c r="E3" s="5"/>
      <c r="G3" s="23" t="s">
        <v>475</v>
      </c>
      <c r="H3" s="24" t="s">
        <v>476</v>
      </c>
      <c r="I3" s="1569" t="s">
        <v>477</v>
      </c>
      <c r="J3" s="1570"/>
    </row>
    <row r="4" spans="7:11" ht="26.25" customHeight="1" thickTop="1">
      <c r="G4" s="162">
        <v>6881</v>
      </c>
      <c r="H4" s="163">
        <v>307</v>
      </c>
      <c r="I4" s="1729">
        <f>+G4+H4</f>
        <v>7188</v>
      </c>
      <c r="J4" s="1730"/>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229" t="s">
        <v>486</v>
      </c>
      <c r="C9" s="111">
        <v>12111</v>
      </c>
      <c r="D9" s="112">
        <v>11688</v>
      </c>
      <c r="E9" s="112">
        <v>423</v>
      </c>
      <c r="F9" s="112">
        <v>232</v>
      </c>
      <c r="G9" s="112">
        <v>13188</v>
      </c>
      <c r="H9" s="112">
        <v>3</v>
      </c>
      <c r="I9" s="1735" t="s">
        <v>629</v>
      </c>
      <c r="J9" s="1736"/>
      <c r="K9" s="29"/>
      <c r="L9" s="27"/>
      <c r="M9" s="27"/>
      <c r="N9" s="27"/>
    </row>
    <row r="10" spans="2:14" ht="21" customHeight="1">
      <c r="B10" s="229" t="s">
        <v>613</v>
      </c>
      <c r="C10" s="111">
        <v>57</v>
      </c>
      <c r="D10" s="112">
        <v>57</v>
      </c>
      <c r="E10" s="112">
        <v>0</v>
      </c>
      <c r="F10" s="112">
        <v>0</v>
      </c>
      <c r="G10" s="112">
        <v>140</v>
      </c>
      <c r="H10" s="112">
        <v>12</v>
      </c>
      <c r="I10" s="1649"/>
      <c r="J10" s="1650"/>
      <c r="K10" s="33"/>
      <c r="L10" s="27"/>
      <c r="M10" s="27"/>
      <c r="N10" s="27"/>
    </row>
    <row r="11" spans="2:14" ht="21" customHeight="1">
      <c r="B11" s="229" t="s">
        <v>614</v>
      </c>
      <c r="C11" s="111">
        <v>219</v>
      </c>
      <c r="D11" s="112">
        <v>219</v>
      </c>
      <c r="E11" s="112">
        <v>0</v>
      </c>
      <c r="F11" s="112">
        <v>0</v>
      </c>
      <c r="G11" s="112">
        <v>0</v>
      </c>
      <c r="H11" s="112">
        <v>112</v>
      </c>
      <c r="I11" s="1649"/>
      <c r="J11" s="1650"/>
      <c r="K11" s="29"/>
      <c r="L11" s="27"/>
      <c r="M11" s="27"/>
      <c r="N11" s="27"/>
    </row>
    <row r="12" spans="2:14" ht="21" customHeight="1">
      <c r="B12" s="229" t="s">
        <v>615</v>
      </c>
      <c r="C12" s="111">
        <v>1</v>
      </c>
      <c r="D12" s="112">
        <v>1</v>
      </c>
      <c r="E12" s="112">
        <v>0</v>
      </c>
      <c r="F12" s="112">
        <v>0</v>
      </c>
      <c r="G12" s="112">
        <v>0</v>
      </c>
      <c r="H12" s="112">
        <v>0</v>
      </c>
      <c r="I12" s="1649"/>
      <c r="J12" s="1650"/>
      <c r="K12" s="29"/>
      <c r="L12" s="27"/>
      <c r="M12" s="27"/>
      <c r="N12" s="27"/>
    </row>
    <row r="13" spans="2:14" ht="21" customHeight="1" thickBot="1">
      <c r="B13" s="34"/>
      <c r="C13" s="230"/>
      <c r="D13" s="231"/>
      <c r="E13" s="231"/>
      <c r="F13" s="231"/>
      <c r="G13" s="231"/>
      <c r="H13" s="231"/>
      <c r="I13" s="1725"/>
      <c r="J13" s="1726"/>
      <c r="K13" s="29"/>
      <c r="L13" s="27"/>
      <c r="M13" s="27"/>
      <c r="N13" s="27"/>
    </row>
    <row r="14" spans="2:14" ht="21" customHeight="1" thickTop="1">
      <c r="B14" s="35" t="s">
        <v>487</v>
      </c>
      <c r="C14" s="232">
        <v>12224</v>
      </c>
      <c r="D14" s="233">
        <v>11801</v>
      </c>
      <c r="E14" s="233">
        <v>423</v>
      </c>
      <c r="F14" s="233">
        <v>232</v>
      </c>
      <c r="G14" s="233">
        <v>13328</v>
      </c>
      <c r="H14" s="233">
        <v>3</v>
      </c>
      <c r="I14" s="1733" t="s">
        <v>616</v>
      </c>
      <c r="J14" s="1734"/>
      <c r="K14" s="29"/>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229" t="s">
        <v>617</v>
      </c>
      <c r="C19" s="234">
        <v>2952</v>
      </c>
      <c r="D19" s="235">
        <v>2942</v>
      </c>
      <c r="E19" s="235" t="s">
        <v>630</v>
      </c>
      <c r="F19" s="236">
        <v>10</v>
      </c>
      <c r="G19" s="236">
        <v>1688</v>
      </c>
      <c r="H19" s="236">
        <v>198</v>
      </c>
      <c r="I19" s="1722">
        <v>100</v>
      </c>
      <c r="J19" s="1722"/>
      <c r="K19" s="237">
        <v>0</v>
      </c>
      <c r="L19" s="237">
        <v>0</v>
      </c>
      <c r="M19" s="38" t="s">
        <v>492</v>
      </c>
      <c r="N19" s="27"/>
    </row>
    <row r="20" spans="2:14" ht="21" customHeight="1">
      <c r="B20" s="229" t="s">
        <v>555</v>
      </c>
      <c r="C20" s="238">
        <v>355</v>
      </c>
      <c r="D20" s="239">
        <v>312</v>
      </c>
      <c r="E20" s="239" t="s">
        <v>572</v>
      </c>
      <c r="F20" s="240">
        <v>43</v>
      </c>
      <c r="G20" s="239">
        <v>1400</v>
      </c>
      <c r="H20" s="239">
        <v>10</v>
      </c>
      <c r="I20" s="1723">
        <v>113</v>
      </c>
      <c r="J20" s="1723"/>
      <c r="K20" s="241">
        <v>0</v>
      </c>
      <c r="L20" s="241">
        <v>0</v>
      </c>
      <c r="M20" s="42" t="s">
        <v>492</v>
      </c>
      <c r="N20" s="27"/>
    </row>
    <row r="21" spans="2:14" ht="10.5" customHeight="1">
      <c r="B21" s="1719" t="s">
        <v>618</v>
      </c>
      <c r="C21" s="11" t="s">
        <v>493</v>
      </c>
      <c r="D21" s="12" t="s">
        <v>494</v>
      </c>
      <c r="E21" s="13"/>
      <c r="F21" s="14" t="s">
        <v>495</v>
      </c>
      <c r="G21" s="59"/>
      <c r="H21" s="59"/>
      <c r="I21" s="242"/>
      <c r="J21" s="243"/>
      <c r="K21" s="244"/>
      <c r="L21" s="244"/>
      <c r="M21" s="245"/>
      <c r="N21" s="27"/>
    </row>
    <row r="22" spans="2:14" ht="10.5" customHeight="1">
      <c r="B22" s="1720"/>
      <c r="C22" s="246">
        <v>9</v>
      </c>
      <c r="D22" s="247">
        <v>9</v>
      </c>
      <c r="E22" s="248">
        <v>0</v>
      </c>
      <c r="F22" s="249">
        <v>0</v>
      </c>
      <c r="G22" s="250">
        <v>154</v>
      </c>
      <c r="H22" s="236">
        <v>5</v>
      </c>
      <c r="I22" s="1724"/>
      <c r="J22" s="1724"/>
      <c r="K22" s="237"/>
      <c r="L22" s="237"/>
      <c r="M22" s="38"/>
      <c r="N22" s="27"/>
    </row>
    <row r="23" spans="2:14" ht="10.5" customHeight="1">
      <c r="B23" s="1719" t="s">
        <v>619</v>
      </c>
      <c r="C23" s="11" t="s">
        <v>493</v>
      </c>
      <c r="D23" s="12" t="s">
        <v>494</v>
      </c>
      <c r="E23" s="13"/>
      <c r="F23" s="14" t="s">
        <v>495</v>
      </c>
      <c r="G23" s="59"/>
      <c r="H23" s="59"/>
      <c r="I23" s="242"/>
      <c r="J23" s="243"/>
      <c r="K23" s="244"/>
      <c r="L23" s="244"/>
      <c r="M23" s="245"/>
      <c r="N23" s="27"/>
    </row>
    <row r="24" spans="2:14" ht="10.5" customHeight="1">
      <c r="B24" s="1720"/>
      <c r="C24" s="246">
        <v>387</v>
      </c>
      <c r="D24" s="247">
        <v>341</v>
      </c>
      <c r="E24" s="248">
        <v>46</v>
      </c>
      <c r="F24" s="249">
        <v>46</v>
      </c>
      <c r="G24" s="250">
        <v>0</v>
      </c>
      <c r="H24" s="236">
        <v>0</v>
      </c>
      <c r="I24" s="1724"/>
      <c r="J24" s="1724"/>
      <c r="K24" s="237"/>
      <c r="L24" s="237"/>
      <c r="M24" s="38"/>
      <c r="N24" s="27"/>
    </row>
    <row r="25" spans="2:14" ht="10.5" customHeight="1">
      <c r="B25" s="1719" t="s">
        <v>620</v>
      </c>
      <c r="C25" s="11" t="s">
        <v>493</v>
      </c>
      <c r="D25" s="12" t="s">
        <v>494</v>
      </c>
      <c r="E25" s="13"/>
      <c r="F25" s="14" t="s">
        <v>495</v>
      </c>
      <c r="G25" s="59"/>
      <c r="H25" s="59"/>
      <c r="I25" s="242"/>
      <c r="J25" s="243"/>
      <c r="K25" s="244"/>
      <c r="L25" s="244"/>
      <c r="M25" s="245"/>
      <c r="N25" s="27"/>
    </row>
    <row r="26" spans="2:14" ht="10.5" customHeight="1">
      <c r="B26" s="1720"/>
      <c r="C26" s="246">
        <v>55</v>
      </c>
      <c r="D26" s="247">
        <v>38</v>
      </c>
      <c r="E26" s="248">
        <v>17</v>
      </c>
      <c r="F26" s="249">
        <v>15</v>
      </c>
      <c r="G26" s="250">
        <v>0</v>
      </c>
      <c r="H26" s="236">
        <v>0</v>
      </c>
      <c r="I26" s="1724"/>
      <c r="J26" s="1724"/>
      <c r="K26" s="237"/>
      <c r="L26" s="237"/>
      <c r="M26" s="38"/>
      <c r="N26" s="27"/>
    </row>
    <row r="27" spans="2:14" ht="10.5" customHeight="1">
      <c r="B27" s="1719" t="s">
        <v>584</v>
      </c>
      <c r="C27" s="11" t="s">
        <v>493</v>
      </c>
      <c r="D27" s="12" t="s">
        <v>494</v>
      </c>
      <c r="E27" s="13"/>
      <c r="F27" s="14" t="s">
        <v>495</v>
      </c>
      <c r="G27" s="59"/>
      <c r="H27" s="59"/>
      <c r="I27" s="242"/>
      <c r="J27" s="243"/>
      <c r="K27" s="244"/>
      <c r="L27" s="244"/>
      <c r="M27" s="245"/>
      <c r="N27" s="27"/>
    </row>
    <row r="28" spans="2:14" ht="10.5" customHeight="1">
      <c r="B28" s="1720"/>
      <c r="C28" s="246">
        <v>4223</v>
      </c>
      <c r="D28" s="247">
        <v>4202</v>
      </c>
      <c r="E28" s="248">
        <v>21</v>
      </c>
      <c r="F28" s="249">
        <v>21</v>
      </c>
      <c r="G28" s="250">
        <v>0</v>
      </c>
      <c r="H28" s="236">
        <v>397</v>
      </c>
      <c r="I28" s="1724"/>
      <c r="J28" s="1724"/>
      <c r="K28" s="237"/>
      <c r="L28" s="237"/>
      <c r="M28" s="38"/>
      <c r="N28" s="27"/>
    </row>
    <row r="29" spans="2:14" ht="10.5" customHeight="1">
      <c r="B29" s="1719" t="s">
        <v>621</v>
      </c>
      <c r="C29" s="11" t="s">
        <v>493</v>
      </c>
      <c r="D29" s="12" t="s">
        <v>494</v>
      </c>
      <c r="E29" s="13"/>
      <c r="F29" s="14" t="s">
        <v>495</v>
      </c>
      <c r="G29" s="59"/>
      <c r="H29" s="59"/>
      <c r="I29" s="242"/>
      <c r="J29" s="243"/>
      <c r="K29" s="244"/>
      <c r="L29" s="244"/>
      <c r="M29" s="245"/>
      <c r="N29" s="27"/>
    </row>
    <row r="30" spans="2:14" ht="10.5" customHeight="1">
      <c r="B30" s="1720"/>
      <c r="C30" s="246">
        <v>4818</v>
      </c>
      <c r="D30" s="247">
        <v>4818</v>
      </c>
      <c r="E30" s="248">
        <v>0</v>
      </c>
      <c r="F30" s="249">
        <v>0</v>
      </c>
      <c r="G30" s="250">
        <v>0</v>
      </c>
      <c r="H30" s="236">
        <v>338</v>
      </c>
      <c r="I30" s="1724"/>
      <c r="J30" s="1724"/>
      <c r="K30" s="237"/>
      <c r="L30" s="237"/>
      <c r="M30" s="38"/>
      <c r="N30" s="27"/>
    </row>
    <row r="31" spans="2:14" ht="10.5" customHeight="1">
      <c r="B31" s="1719" t="s">
        <v>622</v>
      </c>
      <c r="C31" s="11" t="s">
        <v>493</v>
      </c>
      <c r="D31" s="12" t="s">
        <v>494</v>
      </c>
      <c r="E31" s="13"/>
      <c r="F31" s="14" t="s">
        <v>495</v>
      </c>
      <c r="G31" s="59"/>
      <c r="H31" s="59"/>
      <c r="I31" s="242"/>
      <c r="J31" s="243"/>
      <c r="K31" s="244"/>
      <c r="L31" s="244"/>
      <c r="M31" s="245"/>
      <c r="N31" s="27"/>
    </row>
    <row r="32" spans="2:14" ht="10.5" customHeight="1">
      <c r="B32" s="1720"/>
      <c r="C32" s="246">
        <v>1902</v>
      </c>
      <c r="D32" s="247">
        <v>1847</v>
      </c>
      <c r="E32" s="248">
        <v>55</v>
      </c>
      <c r="F32" s="249">
        <v>53</v>
      </c>
      <c r="G32" s="250">
        <v>0</v>
      </c>
      <c r="H32" s="236">
        <v>297</v>
      </c>
      <c r="I32" s="1724"/>
      <c r="J32" s="1724"/>
      <c r="K32" s="237"/>
      <c r="L32" s="237"/>
      <c r="M32" s="38"/>
      <c r="N32" s="27"/>
    </row>
    <row r="33" spans="2:14" ht="21" customHeight="1">
      <c r="B33" s="251"/>
      <c r="C33" s="252"/>
      <c r="D33" s="253"/>
      <c r="E33" s="253"/>
      <c r="F33" s="253"/>
      <c r="G33" s="253"/>
      <c r="H33" s="253"/>
      <c r="I33" s="1721"/>
      <c r="J33" s="1721"/>
      <c r="K33" s="214"/>
      <c r="L33" s="214"/>
      <c r="M33" s="254"/>
      <c r="N33" s="27"/>
    </row>
    <row r="34" spans="2:14" ht="13.5" customHeight="1">
      <c r="B34" s="47" t="s">
        <v>496</v>
      </c>
      <c r="C34" s="46"/>
      <c r="D34" s="46"/>
      <c r="E34" s="46"/>
      <c r="F34" s="46"/>
      <c r="G34" s="46"/>
      <c r="H34" s="46"/>
      <c r="I34" s="45"/>
      <c r="J34" s="45"/>
      <c r="K34" s="48"/>
      <c r="L34" s="27"/>
      <c r="M34" s="27"/>
      <c r="N34" s="27"/>
    </row>
    <row r="35" spans="2:14" ht="13.5" customHeight="1">
      <c r="B35" s="47" t="s">
        <v>497</v>
      </c>
      <c r="C35" s="46"/>
      <c r="D35" s="46"/>
      <c r="E35" s="46"/>
      <c r="F35" s="46"/>
      <c r="G35" s="46"/>
      <c r="H35" s="46"/>
      <c r="I35" s="45"/>
      <c r="J35" s="45"/>
      <c r="K35" s="48"/>
      <c r="L35" s="27"/>
      <c r="M35" s="27"/>
      <c r="N35" s="27"/>
    </row>
    <row r="36" spans="2:14" ht="13.5" customHeight="1">
      <c r="B36" s="47" t="s">
        <v>498</v>
      </c>
      <c r="C36" s="46"/>
      <c r="D36" s="46"/>
      <c r="E36" s="46"/>
      <c r="F36" s="46"/>
      <c r="G36" s="46"/>
      <c r="H36" s="46"/>
      <c r="I36" s="45"/>
      <c r="J36" s="45"/>
      <c r="K36" s="48"/>
      <c r="L36" s="27"/>
      <c r="M36" s="27"/>
      <c r="N36" s="27"/>
    </row>
    <row r="37" spans="2:14" ht="22.5" customHeight="1">
      <c r="B37" s="6"/>
      <c r="C37" s="6"/>
      <c r="D37" s="6"/>
      <c r="E37" s="6"/>
      <c r="F37" s="6"/>
      <c r="G37" s="6"/>
      <c r="H37" s="6"/>
      <c r="I37" s="27"/>
      <c r="J37" s="27"/>
      <c r="K37" s="27"/>
      <c r="L37" s="27"/>
      <c r="M37" s="27"/>
      <c r="N37" s="27"/>
    </row>
    <row r="38" spans="2:14" ht="18.75">
      <c r="B38" s="7" t="s">
        <v>499</v>
      </c>
      <c r="J38" s="27"/>
      <c r="K38" s="27"/>
      <c r="L38" s="27"/>
      <c r="M38" s="36" t="s">
        <v>521</v>
      </c>
      <c r="N38" s="27"/>
    </row>
    <row r="39" spans="2:14" ht="7.5" customHeight="1">
      <c r="B39" s="8"/>
      <c r="I39" s="27"/>
      <c r="J39" s="27"/>
      <c r="K39" s="27"/>
      <c r="L39" s="27"/>
      <c r="M39" s="27"/>
      <c r="N39" s="27"/>
    </row>
    <row r="40" spans="2:14" s="10" customFormat="1" ht="29.25" customHeight="1" thickBot="1">
      <c r="B40" s="9"/>
      <c r="C40" s="28" t="s">
        <v>500</v>
      </c>
      <c r="D40" s="25" t="s">
        <v>501</v>
      </c>
      <c r="E40" s="20" t="s">
        <v>522</v>
      </c>
      <c r="F40" s="25" t="s">
        <v>517</v>
      </c>
      <c r="G40" s="25" t="s">
        <v>518</v>
      </c>
      <c r="H40" s="25" t="s">
        <v>526</v>
      </c>
      <c r="I40" s="1731" t="s">
        <v>523</v>
      </c>
      <c r="J40" s="1732"/>
      <c r="K40" s="21" t="s">
        <v>524</v>
      </c>
      <c r="L40" s="21" t="s">
        <v>525</v>
      </c>
      <c r="M40" s="37" t="s">
        <v>485</v>
      </c>
      <c r="N40" s="27"/>
    </row>
    <row r="41" spans="2:14" ht="21" customHeight="1" thickTop="1">
      <c r="B41" s="229" t="s">
        <v>623</v>
      </c>
      <c r="C41" s="255">
        <v>503</v>
      </c>
      <c r="D41" s="256">
        <v>499</v>
      </c>
      <c r="E41" s="256">
        <v>4</v>
      </c>
      <c r="F41" s="257">
        <v>4</v>
      </c>
      <c r="G41" s="257">
        <v>1386</v>
      </c>
      <c r="H41" s="258">
        <v>39.3</v>
      </c>
      <c r="I41" s="2304"/>
      <c r="J41" s="2302"/>
      <c r="K41" s="259"/>
      <c r="L41" s="259"/>
      <c r="M41" s="185"/>
      <c r="N41" s="27"/>
    </row>
    <row r="42" spans="2:14" ht="21" customHeight="1">
      <c r="B42" s="260" t="s">
        <v>590</v>
      </c>
      <c r="C42" s="255">
        <v>73</v>
      </c>
      <c r="D42" s="256">
        <v>71</v>
      </c>
      <c r="E42" s="256">
        <v>2</v>
      </c>
      <c r="F42" s="261">
        <v>2</v>
      </c>
      <c r="G42" s="262">
        <v>0</v>
      </c>
      <c r="H42" s="263">
        <v>4.3</v>
      </c>
      <c r="I42" s="771"/>
      <c r="J42" s="772"/>
      <c r="K42" s="264"/>
      <c r="L42" s="264"/>
      <c r="M42" s="265"/>
      <c r="N42" s="27"/>
    </row>
    <row r="43" spans="2:14" ht="21" customHeight="1">
      <c r="B43" s="260" t="s">
        <v>624</v>
      </c>
      <c r="C43" s="255">
        <v>18</v>
      </c>
      <c r="D43" s="256">
        <v>12</v>
      </c>
      <c r="E43" s="256">
        <v>6</v>
      </c>
      <c r="F43" s="257">
        <v>6</v>
      </c>
      <c r="G43" s="257">
        <v>0</v>
      </c>
      <c r="H43" s="263">
        <v>23.4</v>
      </c>
      <c r="I43" s="771"/>
      <c r="J43" s="772"/>
      <c r="K43" s="264"/>
      <c r="L43" s="264"/>
      <c r="M43" s="265"/>
      <c r="N43" s="27"/>
    </row>
    <row r="44" spans="2:14" ht="21" customHeight="1">
      <c r="B44" s="229" t="s">
        <v>625</v>
      </c>
      <c r="C44" s="255">
        <v>817</v>
      </c>
      <c r="D44" s="256">
        <v>748</v>
      </c>
      <c r="E44" s="256">
        <v>69</v>
      </c>
      <c r="F44" s="261">
        <v>39</v>
      </c>
      <c r="G44" s="262">
        <v>994</v>
      </c>
      <c r="H44" s="263">
        <v>34.9</v>
      </c>
      <c r="I44" s="771"/>
      <c r="J44" s="772"/>
      <c r="K44" s="264"/>
      <c r="L44" s="264"/>
      <c r="M44" s="265"/>
      <c r="N44" s="27"/>
    </row>
    <row r="45" spans="2:14" ht="72">
      <c r="B45" s="260" t="s">
        <v>538</v>
      </c>
      <c r="C45" s="255">
        <v>182</v>
      </c>
      <c r="D45" s="256">
        <v>161</v>
      </c>
      <c r="E45" s="256">
        <v>21</v>
      </c>
      <c r="F45" s="261">
        <v>21</v>
      </c>
      <c r="G45" s="262">
        <v>0</v>
      </c>
      <c r="H45" s="263" t="s">
        <v>544</v>
      </c>
      <c r="I45" s="771"/>
      <c r="J45" s="772"/>
      <c r="K45" s="264"/>
      <c r="L45" s="264"/>
      <c r="M45" s="266" t="s">
        <v>631</v>
      </c>
      <c r="N45" s="27"/>
    </row>
    <row r="46" spans="2:14" ht="19.5" customHeight="1">
      <c r="B46" s="260" t="s">
        <v>592</v>
      </c>
      <c r="C46" s="255">
        <v>4539</v>
      </c>
      <c r="D46" s="256">
        <v>3242</v>
      </c>
      <c r="E46" s="256">
        <v>1297</v>
      </c>
      <c r="F46" s="261">
        <v>1297</v>
      </c>
      <c r="G46" s="262">
        <v>0</v>
      </c>
      <c r="H46" s="263">
        <v>5.3</v>
      </c>
      <c r="I46" s="771"/>
      <c r="J46" s="772"/>
      <c r="K46" s="264"/>
      <c r="L46" s="264"/>
      <c r="M46" s="266"/>
      <c r="N46" s="27"/>
    </row>
    <row r="47" spans="2:14" ht="21" customHeight="1">
      <c r="B47" s="229" t="s">
        <v>626</v>
      </c>
      <c r="C47" s="255">
        <v>12</v>
      </c>
      <c r="D47" s="256">
        <v>10</v>
      </c>
      <c r="E47" s="256">
        <v>2</v>
      </c>
      <c r="F47" s="257">
        <v>2</v>
      </c>
      <c r="G47" s="257">
        <v>0</v>
      </c>
      <c r="H47" s="267">
        <v>3.2</v>
      </c>
      <c r="I47" s="822"/>
      <c r="J47" s="2303"/>
      <c r="K47" s="44"/>
      <c r="L47" s="44"/>
      <c r="M47" s="178"/>
      <c r="N47" s="27"/>
    </row>
    <row r="48" spans="2:14" ht="21" customHeight="1">
      <c r="B48" s="268"/>
      <c r="C48" s="269"/>
      <c r="D48" s="212"/>
      <c r="E48" s="212"/>
      <c r="F48" s="270"/>
      <c r="G48" s="212"/>
      <c r="H48" s="271"/>
      <c r="I48" s="2305"/>
      <c r="J48" s="1544"/>
      <c r="K48" s="160"/>
      <c r="L48" s="160"/>
      <c r="M48" s="161"/>
      <c r="N48" s="27"/>
    </row>
    <row r="49" spans="2:14" ht="26.25" customHeight="1">
      <c r="B49" s="6"/>
      <c r="C49" s="6"/>
      <c r="D49" s="6"/>
      <c r="E49" s="6"/>
      <c r="F49" s="6"/>
      <c r="G49" s="6"/>
      <c r="H49" s="6"/>
      <c r="I49" s="27"/>
      <c r="J49" s="27"/>
      <c r="K49" s="27"/>
      <c r="L49" s="27"/>
      <c r="M49" s="27"/>
      <c r="N49" s="27"/>
    </row>
    <row r="50" spans="2:14" ht="18.75">
      <c r="B50" s="7" t="s">
        <v>502</v>
      </c>
      <c r="J50" s="27"/>
      <c r="K50" s="36" t="s">
        <v>519</v>
      </c>
      <c r="L50" s="27"/>
      <c r="M50" s="27"/>
      <c r="N50" s="27"/>
    </row>
    <row r="51" spans="2:14" ht="7.5" customHeight="1">
      <c r="B51" s="8"/>
      <c r="J51" s="27"/>
      <c r="K51" s="27"/>
      <c r="L51" s="27"/>
      <c r="M51" s="27"/>
      <c r="N51" s="27"/>
    </row>
    <row r="52" spans="2:14" s="10" customFormat="1" ht="48.75" customHeight="1" thickBot="1">
      <c r="B52" s="9"/>
      <c r="C52" s="28" t="s">
        <v>503</v>
      </c>
      <c r="D52" s="25" t="s">
        <v>504</v>
      </c>
      <c r="E52" s="25" t="s">
        <v>505</v>
      </c>
      <c r="F52" s="25" t="s">
        <v>506</v>
      </c>
      <c r="G52" s="25" t="s">
        <v>507</v>
      </c>
      <c r="H52" s="24" t="s">
        <v>508</v>
      </c>
      <c r="I52" s="1569" t="s">
        <v>509</v>
      </c>
      <c r="J52" s="1573"/>
      <c r="K52" s="49" t="s">
        <v>485</v>
      </c>
      <c r="L52" s="29"/>
      <c r="M52" s="27"/>
      <c r="N52" s="27"/>
    </row>
    <row r="53" spans="2:14" ht="21" customHeight="1" thickTop="1">
      <c r="B53" s="229" t="s">
        <v>627</v>
      </c>
      <c r="C53" s="31">
        <v>0</v>
      </c>
      <c r="D53" s="32">
        <v>2</v>
      </c>
      <c r="E53" s="32">
        <v>2</v>
      </c>
      <c r="F53" s="32">
        <v>0</v>
      </c>
      <c r="G53" s="32">
        <v>0</v>
      </c>
      <c r="H53" s="32">
        <v>0</v>
      </c>
      <c r="I53" s="1559">
        <v>0</v>
      </c>
      <c r="J53" s="1560"/>
      <c r="K53" s="50"/>
      <c r="L53" s="29"/>
      <c r="M53" s="27"/>
      <c r="N53" s="27"/>
    </row>
    <row r="54" spans="2:14" ht="21" customHeight="1">
      <c r="B54" s="229" t="s">
        <v>628</v>
      </c>
      <c r="C54" s="31">
        <v>0</v>
      </c>
      <c r="D54" s="32">
        <v>21</v>
      </c>
      <c r="E54" s="32">
        <v>5</v>
      </c>
      <c r="F54" s="32">
        <v>0</v>
      </c>
      <c r="G54" s="32">
        <v>0</v>
      </c>
      <c r="H54" s="32">
        <v>0</v>
      </c>
      <c r="I54" s="1727">
        <v>0</v>
      </c>
      <c r="J54" s="1728"/>
      <c r="K54" s="51"/>
      <c r="L54" s="29"/>
      <c r="M54" s="27"/>
      <c r="N54" s="27"/>
    </row>
    <row r="55" spans="2:14" ht="21" customHeight="1">
      <c r="B55" s="53"/>
      <c r="C55" s="15"/>
      <c r="D55" s="16"/>
      <c r="E55" s="16"/>
      <c r="F55" s="16"/>
      <c r="G55" s="16"/>
      <c r="H55" s="16"/>
      <c r="I55" s="1565"/>
      <c r="J55" s="1566"/>
      <c r="K55" s="54"/>
      <c r="L55" s="29"/>
      <c r="M55" s="27"/>
      <c r="N55" s="27"/>
    </row>
    <row r="56" spans="2:14" ht="21" customHeight="1">
      <c r="B56" s="55" t="s">
        <v>510</v>
      </c>
      <c r="J56" s="27"/>
      <c r="K56" s="27"/>
      <c r="L56" s="27"/>
      <c r="M56" s="27"/>
      <c r="N56" s="27"/>
    </row>
    <row r="57" ht="18.75" customHeight="1"/>
    <row r="58" spans="2:14" ht="18.75">
      <c r="B58" s="17" t="s">
        <v>511</v>
      </c>
      <c r="J58" s="27"/>
      <c r="K58" s="27"/>
      <c r="L58" s="27"/>
      <c r="M58" s="27"/>
      <c r="N58" s="27"/>
    </row>
    <row r="59" ht="7.5" customHeight="1"/>
    <row r="60" spans="2:9" ht="37.5" customHeight="1">
      <c r="B60" s="1571" t="s">
        <v>512</v>
      </c>
      <c r="C60" s="1571"/>
      <c r="D60" s="1572">
        <v>0.371</v>
      </c>
      <c r="E60" s="1572"/>
      <c r="F60" s="1571" t="s">
        <v>513</v>
      </c>
      <c r="G60" s="1571"/>
      <c r="H60" s="1572">
        <v>3.4</v>
      </c>
      <c r="I60" s="1572"/>
    </row>
    <row r="61" spans="2:9" ht="37.5" customHeight="1">
      <c r="B61" s="1571" t="s">
        <v>514</v>
      </c>
      <c r="C61" s="1571"/>
      <c r="D61" s="1572">
        <v>12.8</v>
      </c>
      <c r="E61" s="1572"/>
      <c r="F61" s="1571" t="s">
        <v>515</v>
      </c>
      <c r="G61" s="1571"/>
      <c r="H61" s="1572">
        <v>84.4</v>
      </c>
      <c r="I61" s="1572"/>
    </row>
    <row r="62" spans="2:14" ht="21" customHeight="1">
      <c r="B62" s="55" t="s">
        <v>516</v>
      </c>
      <c r="J62" s="27"/>
      <c r="K62" s="27"/>
      <c r="L62" s="27"/>
      <c r="M62" s="27"/>
      <c r="N62" s="27"/>
    </row>
  </sheetData>
  <mergeCells count="39">
    <mergeCell ref="B31:B32"/>
    <mergeCell ref="I32:J32"/>
    <mergeCell ref="B27:B28"/>
    <mergeCell ref="I28:J28"/>
    <mergeCell ref="B29:B30"/>
    <mergeCell ref="I30:J30"/>
    <mergeCell ref="B23:B24"/>
    <mergeCell ref="I24:J24"/>
    <mergeCell ref="B25:B26"/>
    <mergeCell ref="I26:J26"/>
    <mergeCell ref="I4:J4"/>
    <mergeCell ref="I40:J40"/>
    <mergeCell ref="I14:J14"/>
    <mergeCell ref="I8:J8"/>
    <mergeCell ref="I9:J9"/>
    <mergeCell ref="I10:J10"/>
    <mergeCell ref="I11:J11"/>
    <mergeCell ref="H60:I60"/>
    <mergeCell ref="H61:I61"/>
    <mergeCell ref="I52:J52"/>
    <mergeCell ref="I53:J53"/>
    <mergeCell ref="I54:J54"/>
    <mergeCell ref="I55:J55"/>
    <mergeCell ref="B60:C60"/>
    <mergeCell ref="B61:C61"/>
    <mergeCell ref="F60:G60"/>
    <mergeCell ref="F61:G61"/>
    <mergeCell ref="D60:E60"/>
    <mergeCell ref="D61:E61"/>
    <mergeCell ref="B21:B22"/>
    <mergeCell ref="C1:J1"/>
    <mergeCell ref="I33:J33"/>
    <mergeCell ref="I18:J18"/>
    <mergeCell ref="I19:J19"/>
    <mergeCell ref="I20:J20"/>
    <mergeCell ref="I22:J22"/>
    <mergeCell ref="I12:J12"/>
    <mergeCell ref="I13:J13"/>
    <mergeCell ref="I3:J3"/>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6.xml><?xml version="1.0" encoding="utf-8"?>
<worksheet xmlns="http://schemas.openxmlformats.org/spreadsheetml/2006/main" xmlns:r="http://schemas.openxmlformats.org/officeDocument/2006/relationships">
  <dimension ref="B1:N61"/>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2" t="s">
        <v>473</v>
      </c>
    </row>
    <row r="3" spans="2:10" ht="45" customHeight="1" thickBot="1">
      <c r="B3" s="3" t="s">
        <v>474</v>
      </c>
      <c r="C3" s="3" t="s">
        <v>632</v>
      </c>
      <c r="D3" s="5"/>
      <c r="E3" s="5"/>
      <c r="G3" s="23" t="s">
        <v>475</v>
      </c>
      <c r="H3" s="24" t="s">
        <v>476</v>
      </c>
      <c r="I3" s="1569" t="s">
        <v>477</v>
      </c>
      <c r="J3" s="1570"/>
    </row>
    <row r="4" spans="7:11" ht="26.25" customHeight="1" thickTop="1">
      <c r="G4" s="162">
        <v>7166</v>
      </c>
      <c r="H4" s="163">
        <v>280</v>
      </c>
      <c r="I4" s="1729">
        <v>7446</v>
      </c>
      <c r="J4" s="1730"/>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545"/>
      <c r="K8" s="29"/>
      <c r="L8" s="27"/>
      <c r="M8" s="27"/>
      <c r="N8" s="27"/>
    </row>
    <row r="9" spans="2:14" ht="21" customHeight="1" thickTop="1">
      <c r="B9" s="30" t="s">
        <v>486</v>
      </c>
      <c r="C9" s="111">
        <v>11581</v>
      </c>
      <c r="D9" s="112">
        <v>11516</v>
      </c>
      <c r="E9" s="112">
        <v>66</v>
      </c>
      <c r="F9" s="112">
        <v>62</v>
      </c>
      <c r="G9" s="112">
        <v>24751</v>
      </c>
      <c r="H9" s="112">
        <v>10</v>
      </c>
      <c r="I9" s="1546"/>
      <c r="J9" s="1547"/>
      <c r="K9" s="29"/>
      <c r="L9" s="27"/>
      <c r="M9" s="27"/>
      <c r="N9" s="27"/>
    </row>
    <row r="10" spans="2:14" ht="21" customHeight="1">
      <c r="B10" s="30" t="s">
        <v>633</v>
      </c>
      <c r="C10" s="111">
        <v>12</v>
      </c>
      <c r="D10" s="112">
        <v>12</v>
      </c>
      <c r="E10" s="112"/>
      <c r="F10" s="112"/>
      <c r="G10" s="112"/>
      <c r="H10" s="112">
        <v>3</v>
      </c>
      <c r="I10" s="1576"/>
      <c r="J10" s="1577"/>
      <c r="K10" s="29"/>
      <c r="L10" s="27"/>
      <c r="M10" s="27"/>
      <c r="N10" s="27"/>
    </row>
    <row r="11" spans="2:14" ht="24.75" thickBot="1">
      <c r="B11" s="272" t="s">
        <v>634</v>
      </c>
      <c r="C11" s="111">
        <v>181</v>
      </c>
      <c r="D11" s="112">
        <v>180</v>
      </c>
      <c r="E11" s="112">
        <v>1</v>
      </c>
      <c r="F11" s="112">
        <v>1</v>
      </c>
      <c r="G11" s="112">
        <v>1090</v>
      </c>
      <c r="H11" s="112"/>
      <c r="I11" s="1749"/>
      <c r="J11" s="1750"/>
      <c r="K11" s="33"/>
      <c r="L11" s="27"/>
      <c r="M11" s="27"/>
      <c r="N11" s="27"/>
    </row>
    <row r="12" spans="2:14" ht="21" customHeight="1" thickTop="1">
      <c r="B12" s="273" t="s">
        <v>487</v>
      </c>
      <c r="C12" s="274">
        <v>11765</v>
      </c>
      <c r="D12" s="275">
        <v>11699</v>
      </c>
      <c r="E12" s="275">
        <v>66</v>
      </c>
      <c r="F12" s="275">
        <v>62</v>
      </c>
      <c r="G12" s="275">
        <v>25841</v>
      </c>
      <c r="H12" s="275">
        <v>10</v>
      </c>
      <c r="I12" s="1747"/>
      <c r="J12" s="1748"/>
      <c r="K12" s="29"/>
      <c r="L12" s="27"/>
      <c r="M12" s="27"/>
      <c r="N12" s="27"/>
    </row>
    <row r="13" spans="9:14" ht="37.5" customHeight="1">
      <c r="I13" s="27"/>
      <c r="J13" s="27"/>
      <c r="K13" s="27"/>
      <c r="L13" s="27"/>
      <c r="M13" s="27"/>
      <c r="N13" s="27"/>
    </row>
    <row r="14" spans="2:14" ht="18.75">
      <c r="B14" s="7" t="s">
        <v>520</v>
      </c>
      <c r="J14" s="27"/>
      <c r="K14" s="27"/>
      <c r="L14" s="27"/>
      <c r="M14" s="36" t="s">
        <v>521</v>
      </c>
      <c r="N14" s="27"/>
    </row>
    <row r="15" spans="2:14" ht="7.5" customHeight="1">
      <c r="B15" s="8"/>
      <c r="I15" s="27"/>
      <c r="J15" s="27"/>
      <c r="K15" s="27"/>
      <c r="L15" s="27"/>
      <c r="M15" s="27"/>
      <c r="N15" s="27"/>
    </row>
    <row r="16" spans="2:14" s="10" customFormat="1" ht="29.25" customHeight="1" thickBot="1">
      <c r="B16" s="276"/>
      <c r="C16" s="277" t="s">
        <v>488</v>
      </c>
      <c r="D16" s="278" t="s">
        <v>489</v>
      </c>
      <c r="E16" s="279" t="s">
        <v>522</v>
      </c>
      <c r="F16" s="278" t="s">
        <v>490</v>
      </c>
      <c r="G16" s="278" t="s">
        <v>491</v>
      </c>
      <c r="H16" s="278" t="s">
        <v>484</v>
      </c>
      <c r="I16" s="1731" t="s">
        <v>523</v>
      </c>
      <c r="J16" s="1732"/>
      <c r="K16" s="280" t="s">
        <v>524</v>
      </c>
      <c r="L16" s="280" t="s">
        <v>525</v>
      </c>
      <c r="M16" s="281" t="s">
        <v>485</v>
      </c>
      <c r="N16" s="27"/>
    </row>
    <row r="17" spans="2:14" ht="10.5" customHeight="1" thickTop="1">
      <c r="B17" s="1751" t="s">
        <v>635</v>
      </c>
      <c r="C17" s="11" t="s">
        <v>493</v>
      </c>
      <c r="D17" s="12" t="s">
        <v>494</v>
      </c>
      <c r="E17" s="13" t="s">
        <v>560</v>
      </c>
      <c r="F17" s="14" t="s">
        <v>495</v>
      </c>
      <c r="G17" s="283"/>
      <c r="H17" s="283"/>
      <c r="I17" s="6"/>
      <c r="J17" s="6"/>
      <c r="K17" s="284"/>
      <c r="L17" s="285"/>
      <c r="M17" s="286"/>
      <c r="N17"/>
    </row>
    <row r="18" spans="2:14" ht="10.5" customHeight="1">
      <c r="B18" s="1752"/>
      <c r="C18" s="287">
        <v>29</v>
      </c>
      <c r="D18" s="288">
        <v>29</v>
      </c>
      <c r="E18" s="289" t="s">
        <v>573</v>
      </c>
      <c r="F18" s="289" t="s">
        <v>573</v>
      </c>
      <c r="G18" s="289" t="s">
        <v>573</v>
      </c>
      <c r="H18" s="289">
        <v>1</v>
      </c>
      <c r="I18" s="1739"/>
      <c r="J18" s="1740"/>
      <c r="K18" s="290"/>
      <c r="L18" s="290"/>
      <c r="M18" s="291"/>
      <c r="N18"/>
    </row>
    <row r="19" spans="2:14" ht="10.5" customHeight="1">
      <c r="B19" s="1751" t="s">
        <v>636</v>
      </c>
      <c r="C19" s="292" t="s">
        <v>493</v>
      </c>
      <c r="D19" s="293" t="s">
        <v>494</v>
      </c>
      <c r="E19" s="294" t="s">
        <v>560</v>
      </c>
      <c r="F19" s="2307" t="s">
        <v>495</v>
      </c>
      <c r="G19" s="2306"/>
      <c r="H19" s="296"/>
      <c r="I19" s="297"/>
      <c r="J19" s="297"/>
      <c r="K19" s="298"/>
      <c r="L19" s="299"/>
      <c r="M19" s="300"/>
      <c r="N19"/>
    </row>
    <row r="20" spans="2:14" ht="10.5" customHeight="1">
      <c r="B20" s="1752"/>
      <c r="C20" s="246">
        <v>652</v>
      </c>
      <c r="D20" s="247">
        <v>652</v>
      </c>
      <c r="E20" s="301" t="s">
        <v>573</v>
      </c>
      <c r="F20" s="2308" t="s">
        <v>573</v>
      </c>
      <c r="G20" s="302">
        <v>4989</v>
      </c>
      <c r="H20" s="301">
        <v>406</v>
      </c>
      <c r="I20" s="1753"/>
      <c r="J20" s="1754"/>
      <c r="K20" s="303"/>
      <c r="L20" s="303"/>
      <c r="M20" s="304"/>
      <c r="N20"/>
    </row>
    <row r="21" spans="2:14" ht="10.5" customHeight="1">
      <c r="B21" s="1751" t="s">
        <v>637</v>
      </c>
      <c r="C21" s="292" t="s">
        <v>493</v>
      </c>
      <c r="D21" s="293" t="s">
        <v>494</v>
      </c>
      <c r="E21" s="294" t="s">
        <v>560</v>
      </c>
      <c r="F21" s="2307" t="s">
        <v>495</v>
      </c>
      <c r="G21" s="2306"/>
      <c r="H21" s="296"/>
      <c r="I21" s="297"/>
      <c r="J21" s="297"/>
      <c r="K21" s="298"/>
      <c r="L21" s="299"/>
      <c r="M21" s="300"/>
      <c r="N21"/>
    </row>
    <row r="22" spans="2:14" ht="10.5" customHeight="1">
      <c r="B22" s="1752"/>
      <c r="C22" s="246">
        <v>13</v>
      </c>
      <c r="D22" s="247">
        <v>13</v>
      </c>
      <c r="E22" s="301" t="s">
        <v>573</v>
      </c>
      <c r="F22" s="2308" t="s">
        <v>573</v>
      </c>
      <c r="G22" s="302">
        <v>90</v>
      </c>
      <c r="H22" s="301">
        <v>10</v>
      </c>
      <c r="I22" s="1753"/>
      <c r="J22" s="1754"/>
      <c r="K22" s="303"/>
      <c r="L22" s="303"/>
      <c r="M22" s="304"/>
      <c r="N22"/>
    </row>
    <row r="23" spans="2:14" ht="10.5" customHeight="1">
      <c r="B23" s="1751" t="s">
        <v>531</v>
      </c>
      <c r="C23" s="292" t="s">
        <v>493</v>
      </c>
      <c r="D23" s="293" t="s">
        <v>494</v>
      </c>
      <c r="E23" s="294" t="s">
        <v>560</v>
      </c>
      <c r="F23" s="2307" t="s">
        <v>495</v>
      </c>
      <c r="G23" s="2306"/>
      <c r="H23" s="296"/>
      <c r="I23" s="297"/>
      <c r="J23" s="297"/>
      <c r="K23" s="298"/>
      <c r="L23" s="305"/>
      <c r="M23" s="306"/>
      <c r="N23"/>
    </row>
    <row r="24" spans="2:14" ht="10.5" customHeight="1">
      <c r="B24" s="1752"/>
      <c r="C24" s="246">
        <v>3295</v>
      </c>
      <c r="D24" s="247">
        <v>3279</v>
      </c>
      <c r="E24" s="248">
        <v>16</v>
      </c>
      <c r="F24" s="249">
        <v>16</v>
      </c>
      <c r="G24" s="302" t="s">
        <v>573</v>
      </c>
      <c r="H24" s="301">
        <v>294</v>
      </c>
      <c r="I24" s="1753"/>
      <c r="J24" s="1754"/>
      <c r="K24" s="303"/>
      <c r="L24" s="307"/>
      <c r="M24" s="308"/>
      <c r="N24"/>
    </row>
    <row r="25" spans="2:14" ht="10.5" customHeight="1">
      <c r="B25" s="1751" t="s">
        <v>638</v>
      </c>
      <c r="C25" s="292" t="s">
        <v>493</v>
      </c>
      <c r="D25" s="293" t="s">
        <v>494</v>
      </c>
      <c r="E25" s="294" t="s">
        <v>560</v>
      </c>
      <c r="F25" s="2307" t="s">
        <v>495</v>
      </c>
      <c r="G25" s="2306"/>
      <c r="H25" s="296"/>
      <c r="I25" s="297"/>
      <c r="J25" s="297"/>
      <c r="K25" s="298"/>
      <c r="L25" s="299"/>
      <c r="M25" s="300"/>
      <c r="N25"/>
    </row>
    <row r="26" spans="2:14" ht="10.5" customHeight="1">
      <c r="B26" s="1752"/>
      <c r="C26" s="246">
        <v>3919</v>
      </c>
      <c r="D26" s="247">
        <v>3919</v>
      </c>
      <c r="E26" s="301" t="s">
        <v>573</v>
      </c>
      <c r="F26" s="2308" t="s">
        <v>573</v>
      </c>
      <c r="G26" s="302" t="s">
        <v>573</v>
      </c>
      <c r="H26" s="301">
        <v>317</v>
      </c>
      <c r="I26" s="1753"/>
      <c r="J26" s="1754"/>
      <c r="K26" s="303"/>
      <c r="L26" s="303"/>
      <c r="M26" s="304"/>
      <c r="N26"/>
    </row>
    <row r="27" spans="2:14" ht="10.5" customHeight="1">
      <c r="B27" s="1751" t="s">
        <v>533</v>
      </c>
      <c r="C27" s="292" t="s">
        <v>493</v>
      </c>
      <c r="D27" s="293" t="s">
        <v>494</v>
      </c>
      <c r="E27" s="294" t="s">
        <v>560</v>
      </c>
      <c r="F27" s="2307" t="s">
        <v>495</v>
      </c>
      <c r="G27" s="2306"/>
      <c r="H27" s="296"/>
      <c r="I27" s="297"/>
      <c r="J27" s="297"/>
      <c r="K27" s="298"/>
      <c r="L27" s="299"/>
      <c r="M27" s="300"/>
      <c r="N27"/>
    </row>
    <row r="28" spans="2:14" ht="10.5" customHeight="1">
      <c r="B28" s="1752"/>
      <c r="C28" s="246">
        <v>1866</v>
      </c>
      <c r="D28" s="247">
        <v>1825</v>
      </c>
      <c r="E28" s="248">
        <v>41</v>
      </c>
      <c r="F28" s="249">
        <v>41</v>
      </c>
      <c r="G28" s="301" t="s">
        <v>573</v>
      </c>
      <c r="H28" s="301">
        <v>286</v>
      </c>
      <c r="I28" s="1753"/>
      <c r="J28" s="1754"/>
      <c r="K28" s="303"/>
      <c r="L28" s="303"/>
      <c r="M28" s="304"/>
      <c r="N28"/>
    </row>
    <row r="29" spans="2:14" ht="21" customHeight="1">
      <c r="B29" s="309" t="s">
        <v>555</v>
      </c>
      <c r="C29" s="310">
        <v>628</v>
      </c>
      <c r="D29" s="311">
        <v>598</v>
      </c>
      <c r="E29" s="311"/>
      <c r="F29" s="311">
        <v>30</v>
      </c>
      <c r="G29" s="311">
        <v>3773</v>
      </c>
      <c r="H29" s="2309">
        <v>44</v>
      </c>
      <c r="I29" s="1741">
        <v>105.3</v>
      </c>
      <c r="J29" s="1741"/>
      <c r="K29" s="312" t="s">
        <v>556</v>
      </c>
      <c r="L29" s="313" t="s">
        <v>556</v>
      </c>
      <c r="M29" s="314" t="s">
        <v>492</v>
      </c>
      <c r="N29"/>
    </row>
    <row r="30" spans="2:14" ht="13.5" customHeight="1">
      <c r="B30" s="47" t="s">
        <v>496</v>
      </c>
      <c r="C30" s="46"/>
      <c r="D30" s="46"/>
      <c r="E30" s="46"/>
      <c r="F30" s="46"/>
      <c r="G30" s="46"/>
      <c r="H30" s="46"/>
      <c r="I30" s="45"/>
      <c r="J30" s="45"/>
      <c r="K30" s="48"/>
      <c r="L30" s="27"/>
      <c r="M30" s="27"/>
      <c r="N30" s="27"/>
    </row>
    <row r="31" spans="2:14" ht="13.5" customHeight="1">
      <c r="B31" s="47" t="s">
        <v>497</v>
      </c>
      <c r="C31" s="46"/>
      <c r="D31" s="46"/>
      <c r="E31" s="46"/>
      <c r="F31" s="46"/>
      <c r="G31" s="46"/>
      <c r="H31" s="46"/>
      <c r="I31" s="45"/>
      <c r="J31" s="45"/>
      <c r="K31" s="48"/>
      <c r="L31" s="27"/>
      <c r="M31" s="27"/>
      <c r="N31" s="27"/>
    </row>
    <row r="32" spans="2:14" ht="13.5" customHeight="1">
      <c r="B32" s="47" t="s">
        <v>498</v>
      </c>
      <c r="C32" s="46"/>
      <c r="D32" s="46"/>
      <c r="E32" s="46"/>
      <c r="F32" s="46"/>
      <c r="G32" s="46"/>
      <c r="H32" s="46"/>
      <c r="I32" s="45"/>
      <c r="J32" s="45"/>
      <c r="K32" s="48"/>
      <c r="L32" s="27"/>
      <c r="M32" s="27"/>
      <c r="N32" s="27"/>
    </row>
    <row r="33" spans="2:14" ht="22.5" customHeight="1">
      <c r="B33" s="6"/>
      <c r="C33" s="6"/>
      <c r="D33" s="6"/>
      <c r="E33" s="6"/>
      <c r="F33" s="6"/>
      <c r="G33" s="6"/>
      <c r="H33" s="6"/>
      <c r="I33" s="27"/>
      <c r="J33" s="27"/>
      <c r="K33" s="27"/>
      <c r="L33" s="27"/>
      <c r="M33" s="27"/>
      <c r="N33" s="27"/>
    </row>
    <row r="34" spans="2:14" ht="18.75">
      <c r="B34" s="7" t="s">
        <v>499</v>
      </c>
      <c r="J34" s="27"/>
      <c r="K34" s="27"/>
      <c r="L34" s="27"/>
      <c r="M34" s="36" t="s">
        <v>521</v>
      </c>
      <c r="N34" s="27"/>
    </row>
    <row r="35" spans="2:14" ht="7.5" customHeight="1">
      <c r="B35" s="8"/>
      <c r="I35" s="27"/>
      <c r="J35" s="27"/>
      <c r="K35" s="27"/>
      <c r="L35" s="27"/>
      <c r="M35" s="27"/>
      <c r="N35" s="27"/>
    </row>
    <row r="36" spans="2:14" s="10" customFormat="1" ht="29.25" customHeight="1" thickBot="1">
      <c r="B36" s="9"/>
      <c r="C36" s="28" t="s">
        <v>500</v>
      </c>
      <c r="D36" s="25" t="s">
        <v>501</v>
      </c>
      <c r="E36" s="20" t="s">
        <v>522</v>
      </c>
      <c r="F36" s="25" t="s">
        <v>517</v>
      </c>
      <c r="G36" s="25" t="s">
        <v>518</v>
      </c>
      <c r="H36" s="25" t="s">
        <v>526</v>
      </c>
      <c r="I36" s="1582" t="s">
        <v>523</v>
      </c>
      <c r="J36" s="1583"/>
      <c r="K36" s="21" t="s">
        <v>524</v>
      </c>
      <c r="L36" s="21" t="s">
        <v>525</v>
      </c>
      <c r="M36" s="37" t="s">
        <v>485</v>
      </c>
      <c r="N36" s="27"/>
    </row>
    <row r="37" spans="2:14" ht="21" customHeight="1" thickTop="1">
      <c r="B37" s="119" t="s">
        <v>639</v>
      </c>
      <c r="C37" s="315">
        <v>1255.3</v>
      </c>
      <c r="D37" s="316">
        <v>1255.3</v>
      </c>
      <c r="E37" s="316">
        <v>0</v>
      </c>
      <c r="F37" s="317">
        <v>0</v>
      </c>
      <c r="G37" s="317">
        <v>151.9</v>
      </c>
      <c r="H37" s="318">
        <v>28.4</v>
      </c>
      <c r="I37" s="1693"/>
      <c r="J37" s="1693"/>
      <c r="K37" s="201"/>
      <c r="L37" s="201"/>
      <c r="M37" s="319"/>
      <c r="N37" s="27"/>
    </row>
    <row r="38" spans="2:14" ht="21" customHeight="1">
      <c r="B38" s="119" t="s">
        <v>640</v>
      </c>
      <c r="C38" s="315">
        <v>752.2</v>
      </c>
      <c r="D38" s="316">
        <v>701</v>
      </c>
      <c r="E38" s="316">
        <v>51.2</v>
      </c>
      <c r="F38" s="316">
        <v>26.4</v>
      </c>
      <c r="G38" s="316">
        <v>2964.4</v>
      </c>
      <c r="H38" s="320">
        <v>51.9</v>
      </c>
      <c r="I38" s="1682"/>
      <c r="J38" s="1683"/>
      <c r="K38" s="41"/>
      <c r="L38" s="41"/>
      <c r="M38" s="42"/>
      <c r="N38" s="27"/>
    </row>
    <row r="39" spans="2:14" ht="21" customHeight="1">
      <c r="B39" s="119" t="s">
        <v>641</v>
      </c>
      <c r="C39" s="315">
        <v>72.6</v>
      </c>
      <c r="D39" s="316">
        <v>70.6</v>
      </c>
      <c r="E39" s="316">
        <v>2</v>
      </c>
      <c r="F39" s="316">
        <v>2</v>
      </c>
      <c r="G39" s="316">
        <v>0</v>
      </c>
      <c r="H39" s="320">
        <v>3.2</v>
      </c>
      <c r="I39" s="1682"/>
      <c r="J39" s="1683"/>
      <c r="K39" s="41"/>
      <c r="L39" s="41"/>
      <c r="M39" s="42"/>
      <c r="N39" s="27"/>
    </row>
    <row r="40" spans="2:14" ht="21" customHeight="1">
      <c r="B40" s="119" t="s">
        <v>642</v>
      </c>
      <c r="C40" s="315">
        <v>6.6</v>
      </c>
      <c r="D40" s="316">
        <v>6.5</v>
      </c>
      <c r="E40" s="316">
        <v>0.1</v>
      </c>
      <c r="F40" s="316">
        <v>0.1</v>
      </c>
      <c r="G40" s="316">
        <v>379.5</v>
      </c>
      <c r="H40" s="320">
        <v>5.6</v>
      </c>
      <c r="I40" s="1682"/>
      <c r="J40" s="1683"/>
      <c r="K40" s="41"/>
      <c r="L40" s="41"/>
      <c r="M40" s="42"/>
      <c r="N40" s="27"/>
    </row>
    <row r="41" spans="2:14" ht="21" customHeight="1">
      <c r="B41" s="119" t="s">
        <v>643</v>
      </c>
      <c r="C41" s="315">
        <v>193.8</v>
      </c>
      <c r="D41" s="316">
        <v>193.8</v>
      </c>
      <c r="E41" s="316">
        <v>0</v>
      </c>
      <c r="F41" s="316">
        <v>0</v>
      </c>
      <c r="G41" s="316">
        <v>569.9</v>
      </c>
      <c r="H41" s="320">
        <v>64.6</v>
      </c>
      <c r="I41" s="1682"/>
      <c r="J41" s="1683"/>
      <c r="K41" s="41"/>
      <c r="L41" s="41"/>
      <c r="M41" s="42"/>
      <c r="N41" s="27"/>
    </row>
    <row r="42" spans="2:14" ht="21" customHeight="1">
      <c r="B42" s="119" t="s">
        <v>644</v>
      </c>
      <c r="C42" s="315">
        <v>182</v>
      </c>
      <c r="D42" s="316">
        <v>161.3</v>
      </c>
      <c r="E42" s="316">
        <v>20.7</v>
      </c>
      <c r="F42" s="316">
        <v>20.7</v>
      </c>
      <c r="G42" s="316">
        <v>0</v>
      </c>
      <c r="H42" s="321" t="s">
        <v>649</v>
      </c>
      <c r="I42" s="1682"/>
      <c r="J42" s="1683"/>
      <c r="K42" s="41"/>
      <c r="L42" s="41"/>
      <c r="M42" s="42"/>
      <c r="N42" s="27"/>
    </row>
    <row r="43" spans="2:14" ht="21" customHeight="1">
      <c r="B43" s="119" t="s">
        <v>626</v>
      </c>
      <c r="C43" s="315">
        <v>12</v>
      </c>
      <c r="D43" s="316">
        <v>9.6</v>
      </c>
      <c r="E43" s="316">
        <v>2.4</v>
      </c>
      <c r="F43" s="316">
        <v>2.4</v>
      </c>
      <c r="G43" s="316">
        <v>0</v>
      </c>
      <c r="H43" s="320">
        <v>3.6</v>
      </c>
      <c r="I43" s="1682"/>
      <c r="J43" s="1683"/>
      <c r="K43" s="41"/>
      <c r="L43" s="41"/>
      <c r="M43" s="42"/>
      <c r="N43" s="27"/>
    </row>
    <row r="44" spans="2:14" ht="21" customHeight="1">
      <c r="B44" s="322" t="s">
        <v>646</v>
      </c>
      <c r="C44" s="323">
        <v>463</v>
      </c>
      <c r="D44" s="324">
        <v>459.8</v>
      </c>
      <c r="E44" s="324">
        <v>96.5</v>
      </c>
      <c r="F44" s="324">
        <v>96.5</v>
      </c>
      <c r="G44" s="324">
        <v>0</v>
      </c>
      <c r="H44" s="325">
        <v>25</v>
      </c>
      <c r="I44" s="1737"/>
      <c r="J44" s="1738"/>
      <c r="K44" s="160"/>
      <c r="L44" s="160"/>
      <c r="M44" s="161"/>
      <c r="N44" s="27"/>
    </row>
    <row r="45" spans="2:14" ht="37.5" customHeight="1">
      <c r="B45" s="6"/>
      <c r="C45" s="6"/>
      <c r="D45" s="6"/>
      <c r="E45" s="6"/>
      <c r="F45" s="6"/>
      <c r="G45" s="6"/>
      <c r="H45" s="6"/>
      <c r="I45" s="27"/>
      <c r="J45" s="27"/>
      <c r="K45" s="27"/>
      <c r="L45" s="27"/>
      <c r="M45" s="27"/>
      <c r="N45" s="27"/>
    </row>
    <row r="46" spans="2:14" ht="18.75">
      <c r="B46" s="7" t="s">
        <v>502</v>
      </c>
      <c r="J46" s="27"/>
      <c r="K46" s="36" t="s">
        <v>519</v>
      </c>
      <c r="L46" s="27"/>
      <c r="M46" s="27"/>
      <c r="N46" s="27"/>
    </row>
    <row r="47" spans="2:14" ht="7.5" customHeight="1">
      <c r="B47" s="8"/>
      <c r="J47" s="27"/>
      <c r="K47" s="27"/>
      <c r="L47" s="27"/>
      <c r="M47" s="27"/>
      <c r="N47" s="27"/>
    </row>
    <row r="48" spans="2:14" s="10" customFormat="1" ht="48.75" customHeight="1" thickBot="1">
      <c r="B48" s="9"/>
      <c r="C48" s="28" t="s">
        <v>503</v>
      </c>
      <c r="D48" s="25" t="s">
        <v>504</v>
      </c>
      <c r="E48" s="25" t="s">
        <v>505</v>
      </c>
      <c r="F48" s="25" t="s">
        <v>506</v>
      </c>
      <c r="G48" s="25" t="s">
        <v>507</v>
      </c>
      <c r="H48" s="24" t="s">
        <v>508</v>
      </c>
      <c r="I48" s="1569" t="s">
        <v>509</v>
      </c>
      <c r="J48" s="1573"/>
      <c r="K48" s="49" t="s">
        <v>485</v>
      </c>
      <c r="L48" s="29"/>
      <c r="M48" s="27"/>
      <c r="N48" s="27"/>
    </row>
    <row r="49" spans="2:14" ht="21" customHeight="1" thickTop="1">
      <c r="B49" s="119" t="s">
        <v>647</v>
      </c>
      <c r="C49" s="328">
        <v>0</v>
      </c>
      <c r="D49" s="329">
        <v>233</v>
      </c>
      <c r="E49" s="329">
        <v>6</v>
      </c>
      <c r="F49" s="321" t="s">
        <v>579</v>
      </c>
      <c r="G49" s="321" t="s">
        <v>579</v>
      </c>
      <c r="H49" s="329">
        <v>379</v>
      </c>
      <c r="I49" s="1743" t="s">
        <v>579</v>
      </c>
      <c r="J49" s="1744"/>
      <c r="K49" s="330"/>
      <c r="L49" s="29"/>
      <c r="M49" s="27"/>
      <c r="N49" s="27"/>
    </row>
    <row r="50" spans="2:14" ht="21" customHeight="1">
      <c r="B50" s="119" t="s">
        <v>648</v>
      </c>
      <c r="C50" s="328">
        <v>6</v>
      </c>
      <c r="D50" s="329">
        <v>97</v>
      </c>
      <c r="E50" s="329">
        <v>50</v>
      </c>
      <c r="F50" s="321" t="s">
        <v>645</v>
      </c>
      <c r="G50" s="321" t="s">
        <v>645</v>
      </c>
      <c r="H50" s="321" t="s">
        <v>645</v>
      </c>
      <c r="I50" s="1745" t="s">
        <v>645</v>
      </c>
      <c r="J50" s="1746"/>
      <c r="K50" s="331"/>
      <c r="L50" s="29"/>
      <c r="M50" s="27"/>
      <c r="N50" s="27"/>
    </row>
    <row r="51" spans="2:14" ht="21" customHeight="1">
      <c r="B51" s="30"/>
      <c r="C51" s="31"/>
      <c r="D51" s="32"/>
      <c r="E51" s="32"/>
      <c r="F51" s="32"/>
      <c r="G51" s="32"/>
      <c r="H51" s="32"/>
      <c r="I51" s="1563"/>
      <c r="J51" s="1564"/>
      <c r="K51" s="51"/>
      <c r="L51" s="29"/>
      <c r="M51" s="27"/>
      <c r="N51" s="27"/>
    </row>
    <row r="52" spans="2:14" ht="21" customHeight="1">
      <c r="B52" s="43"/>
      <c r="C52" s="52"/>
      <c r="D52" s="44"/>
      <c r="E52" s="44"/>
      <c r="F52" s="44"/>
      <c r="G52" s="44"/>
      <c r="H52" s="44"/>
      <c r="I52" s="1563"/>
      <c r="J52" s="1564"/>
      <c r="K52" s="51"/>
      <c r="L52" s="29"/>
      <c r="M52" s="27"/>
      <c r="N52" s="27"/>
    </row>
    <row r="53" spans="2:14" ht="21" customHeight="1">
      <c r="B53" s="43"/>
      <c r="C53" s="52"/>
      <c r="D53" s="44"/>
      <c r="E53" s="44"/>
      <c r="F53" s="44"/>
      <c r="G53" s="44"/>
      <c r="H53" s="44"/>
      <c r="I53" s="1567"/>
      <c r="J53" s="1549"/>
      <c r="K53" s="51"/>
      <c r="L53" s="29"/>
      <c r="M53" s="27"/>
      <c r="N53" s="27"/>
    </row>
    <row r="54" spans="2:14" ht="21" customHeight="1">
      <c r="B54" s="53"/>
      <c r="C54" s="15"/>
      <c r="D54" s="16"/>
      <c r="E54" s="16"/>
      <c r="F54" s="16"/>
      <c r="G54" s="16"/>
      <c r="H54" s="16"/>
      <c r="I54" s="1565"/>
      <c r="J54" s="1566"/>
      <c r="K54" s="54"/>
      <c r="L54" s="29"/>
      <c r="M54" s="27"/>
      <c r="N54" s="27"/>
    </row>
    <row r="55" spans="2:14" ht="21" customHeight="1">
      <c r="B55" s="55" t="s">
        <v>510</v>
      </c>
      <c r="J55" s="27"/>
      <c r="K55" s="27"/>
      <c r="L55" s="27"/>
      <c r="M55" s="27"/>
      <c r="N55" s="27"/>
    </row>
    <row r="56" ht="26.25" customHeight="1"/>
    <row r="57" spans="2:14" ht="18.75">
      <c r="B57" s="17" t="s">
        <v>511</v>
      </c>
      <c r="J57" s="27"/>
      <c r="K57" s="27"/>
      <c r="L57" s="27"/>
      <c r="M57" s="27"/>
      <c r="N57" s="27"/>
    </row>
    <row r="58" ht="7.5" customHeight="1"/>
    <row r="59" spans="2:9" ht="37.5" customHeight="1">
      <c r="B59" s="1571" t="s">
        <v>512</v>
      </c>
      <c r="C59" s="1571"/>
      <c r="D59" s="1742">
        <v>0.4</v>
      </c>
      <c r="E59" s="1742"/>
      <c r="F59" s="1571" t="s">
        <v>513</v>
      </c>
      <c r="G59" s="1571"/>
      <c r="H59" s="1572">
        <v>0.9</v>
      </c>
      <c r="I59" s="1572"/>
    </row>
    <row r="60" spans="2:9" ht="37.5" customHeight="1">
      <c r="B60" s="1571" t="s">
        <v>514</v>
      </c>
      <c r="C60" s="1571"/>
      <c r="D60" s="1572">
        <v>24.5</v>
      </c>
      <c r="E60" s="1572"/>
      <c r="F60" s="1571" t="s">
        <v>515</v>
      </c>
      <c r="G60" s="1571"/>
      <c r="H60" s="1572">
        <v>99.1</v>
      </c>
      <c r="I60" s="1572"/>
    </row>
    <row r="61" spans="2:14" ht="21" customHeight="1">
      <c r="B61" s="55" t="s">
        <v>516</v>
      </c>
      <c r="J61" s="27"/>
      <c r="K61" s="27"/>
      <c r="L61" s="27"/>
      <c r="M61" s="27"/>
      <c r="N61" s="27"/>
    </row>
  </sheetData>
  <mergeCells count="46">
    <mergeCell ref="I28:J28"/>
    <mergeCell ref="I24:J24"/>
    <mergeCell ref="I26:J26"/>
    <mergeCell ref="I20:J20"/>
    <mergeCell ref="I22:J22"/>
    <mergeCell ref="B25:B26"/>
    <mergeCell ref="B27:B28"/>
    <mergeCell ref="B17:B18"/>
    <mergeCell ref="B21:B22"/>
    <mergeCell ref="B23:B24"/>
    <mergeCell ref="B19:B20"/>
    <mergeCell ref="I12:J12"/>
    <mergeCell ref="I8:J8"/>
    <mergeCell ref="I9:J9"/>
    <mergeCell ref="I11:J11"/>
    <mergeCell ref="I10:J10"/>
    <mergeCell ref="H60:I60"/>
    <mergeCell ref="I48:J48"/>
    <mergeCell ref="I49:J49"/>
    <mergeCell ref="I50:J50"/>
    <mergeCell ref="I51:J51"/>
    <mergeCell ref="I54:J54"/>
    <mergeCell ref="I52:J52"/>
    <mergeCell ref="I53:J53"/>
    <mergeCell ref="B60:C60"/>
    <mergeCell ref="F59:G59"/>
    <mergeCell ref="F60:G60"/>
    <mergeCell ref="D59:E59"/>
    <mergeCell ref="D60:E60"/>
    <mergeCell ref="C1:J1"/>
    <mergeCell ref="I16:J16"/>
    <mergeCell ref="I3:J3"/>
    <mergeCell ref="B59:C59"/>
    <mergeCell ref="H59:I59"/>
    <mergeCell ref="I18:J18"/>
    <mergeCell ref="I4:J4"/>
    <mergeCell ref="I36:J36"/>
    <mergeCell ref="I37:J37"/>
    <mergeCell ref="I29:J29"/>
    <mergeCell ref="I42:J42"/>
    <mergeCell ref="I43:J43"/>
    <mergeCell ref="I44:J44"/>
    <mergeCell ref="I38:J38"/>
    <mergeCell ref="I39:J39"/>
    <mergeCell ref="I40:J40"/>
    <mergeCell ref="I41:J41"/>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7.xml><?xml version="1.0" encoding="utf-8"?>
<worksheet xmlns="http://schemas.openxmlformats.org/spreadsheetml/2006/main" xmlns:r="http://schemas.openxmlformats.org/officeDocument/2006/relationships">
  <dimension ref="B1:N66"/>
  <sheetViews>
    <sheetView view="pageBreakPreview" zoomScaleNormal="85" zoomScaleSheetLayoutView="100" workbookViewId="0" topLeftCell="A1">
      <selection activeCell="F4" sqref="F4"/>
    </sheetView>
  </sheetViews>
  <sheetFormatPr defaultColWidth="9.00390625" defaultRowHeight="13.5"/>
  <cols>
    <col min="1" max="1" width="2.875" style="1" customWidth="1"/>
    <col min="2" max="2" width="19.625" style="1" customWidth="1"/>
    <col min="3" max="4" width="11.25390625" style="1" customWidth="1"/>
    <col min="5" max="6" width="12.75390625" style="1" customWidth="1"/>
    <col min="7" max="7" width="15.25390625" style="1" bestFit="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2"/>
      <c r="J2" s="332" t="s">
        <v>473</v>
      </c>
    </row>
    <row r="3" spans="2:10" ht="45" customHeight="1" thickBot="1">
      <c r="B3" s="333" t="s">
        <v>650</v>
      </c>
      <c r="C3" s="333" t="s">
        <v>651</v>
      </c>
      <c r="D3" s="333"/>
      <c r="E3" s="5"/>
      <c r="G3" s="23" t="s">
        <v>652</v>
      </c>
      <c r="H3" s="24" t="s">
        <v>476</v>
      </c>
      <c r="I3" s="1569" t="s">
        <v>653</v>
      </c>
      <c r="J3" s="1570"/>
    </row>
    <row r="4" spans="7:11" ht="26.25" customHeight="1" thickTop="1">
      <c r="G4" s="334">
        <v>6309</v>
      </c>
      <c r="H4" s="335">
        <v>282.2</v>
      </c>
      <c r="I4" s="1786">
        <f>G4+H4</f>
        <v>6591.2</v>
      </c>
      <c r="J4" s="1787"/>
      <c r="K4" s="26"/>
    </row>
    <row r="5" spans="8:9" ht="16.5" customHeight="1">
      <c r="H5" s="6"/>
      <c r="I5" s="6"/>
    </row>
    <row r="6" spans="2:14" ht="18.75">
      <c r="B6" s="7" t="s">
        <v>478</v>
      </c>
      <c r="J6" s="36" t="s">
        <v>519</v>
      </c>
      <c r="K6" s="27"/>
      <c r="L6" s="27"/>
      <c r="M6" s="27"/>
      <c r="N6" s="27"/>
    </row>
    <row r="7" spans="2:14" ht="7.5" customHeight="1">
      <c r="B7" s="8"/>
      <c r="I7" s="27"/>
      <c r="J7" s="27"/>
      <c r="K7" s="27"/>
      <c r="L7" s="27"/>
      <c r="M7" s="27"/>
      <c r="N7" s="27"/>
    </row>
    <row r="8" spans="2:14" s="10" customFormat="1" ht="29.25" customHeight="1" thickBot="1">
      <c r="B8" s="9"/>
      <c r="C8" s="23" t="s">
        <v>479</v>
      </c>
      <c r="D8" s="24" t="s">
        <v>480</v>
      </c>
      <c r="E8" s="24" t="s">
        <v>481</v>
      </c>
      <c r="F8" s="24" t="s">
        <v>482</v>
      </c>
      <c r="G8" s="24" t="s">
        <v>483</v>
      </c>
      <c r="H8" s="24" t="s">
        <v>654</v>
      </c>
      <c r="I8" s="1775" t="s">
        <v>485</v>
      </c>
      <c r="J8" s="1788"/>
      <c r="K8" s="48"/>
      <c r="L8" s="27"/>
      <c r="M8" s="27"/>
      <c r="N8" s="27"/>
    </row>
    <row r="9" spans="2:14" ht="21" customHeight="1" thickTop="1">
      <c r="B9" s="113" t="s">
        <v>686</v>
      </c>
      <c r="C9" s="337">
        <v>10169.6</v>
      </c>
      <c r="D9" s="115">
        <v>10040.7</v>
      </c>
      <c r="E9" s="115">
        <f>C9-D9</f>
        <v>128.89999999999964</v>
      </c>
      <c r="F9" s="115">
        <v>100.6</v>
      </c>
      <c r="G9" s="115">
        <v>13768.8</v>
      </c>
      <c r="H9" s="115">
        <v>5</v>
      </c>
      <c r="I9" s="1789"/>
      <c r="J9" s="1790"/>
      <c r="K9" s="48"/>
      <c r="L9" s="27"/>
      <c r="M9" s="27"/>
      <c r="N9" s="27"/>
    </row>
    <row r="10" spans="2:14" ht="21" customHeight="1">
      <c r="B10" s="113" t="s">
        <v>655</v>
      </c>
      <c r="C10" s="337">
        <v>59.8</v>
      </c>
      <c r="D10" s="115">
        <v>59.8</v>
      </c>
      <c r="E10" s="115">
        <f>C10-D10</f>
        <v>0</v>
      </c>
      <c r="F10" s="115">
        <v>0</v>
      </c>
      <c r="G10" s="115">
        <v>3.4</v>
      </c>
      <c r="H10" s="115">
        <v>18</v>
      </c>
      <c r="I10" s="1761"/>
      <c r="J10" s="1791"/>
      <c r="K10" s="48"/>
      <c r="L10" s="27"/>
      <c r="M10" s="27"/>
      <c r="N10" s="27"/>
    </row>
    <row r="11" spans="2:14" ht="21" customHeight="1">
      <c r="B11" s="113" t="s">
        <v>656</v>
      </c>
      <c r="C11" s="337">
        <v>244.1</v>
      </c>
      <c r="D11" s="115">
        <v>244.1</v>
      </c>
      <c r="E11" s="115">
        <f>C11-D11</f>
        <v>0</v>
      </c>
      <c r="F11" s="115">
        <v>0</v>
      </c>
      <c r="G11" s="338" t="s">
        <v>573</v>
      </c>
      <c r="H11" s="115">
        <v>139.8</v>
      </c>
      <c r="I11" s="1761"/>
      <c r="J11" s="1762"/>
      <c r="K11" s="48"/>
      <c r="L11" s="27"/>
      <c r="M11" s="27"/>
      <c r="N11" s="27"/>
    </row>
    <row r="12" spans="2:14" ht="21" customHeight="1" thickBot="1">
      <c r="B12" s="339" t="s">
        <v>657</v>
      </c>
      <c r="C12" s="340">
        <v>3.4</v>
      </c>
      <c r="D12" s="341">
        <v>3.4</v>
      </c>
      <c r="E12" s="341">
        <f>C12-D12</f>
        <v>0</v>
      </c>
      <c r="F12" s="341">
        <v>0</v>
      </c>
      <c r="G12" s="342" t="s">
        <v>575</v>
      </c>
      <c r="H12" s="341">
        <v>1.7</v>
      </c>
      <c r="I12" s="1763"/>
      <c r="J12" s="1764"/>
      <c r="K12" s="48"/>
      <c r="L12" s="27"/>
      <c r="M12" s="27"/>
      <c r="N12" s="27"/>
    </row>
    <row r="13" spans="2:14" ht="21" customHeight="1" thickTop="1">
      <c r="B13" s="273" t="s">
        <v>687</v>
      </c>
      <c r="C13" s="343">
        <v>10303.4</v>
      </c>
      <c r="D13" s="344">
        <v>10174.5</v>
      </c>
      <c r="E13" s="344">
        <f>C13-D13</f>
        <v>128.89999999999964</v>
      </c>
      <c r="F13" s="344">
        <v>100.6</v>
      </c>
      <c r="G13" s="344">
        <v>13772.3</v>
      </c>
      <c r="H13" s="344">
        <v>5</v>
      </c>
      <c r="I13" s="1770"/>
      <c r="J13" s="1771"/>
      <c r="K13" s="48"/>
      <c r="L13" s="27"/>
      <c r="M13" s="27"/>
      <c r="N13" s="27"/>
    </row>
    <row r="14" spans="9:14" ht="37.5" customHeight="1">
      <c r="I14" s="27"/>
      <c r="J14" s="27"/>
      <c r="K14" s="27"/>
      <c r="L14" s="27"/>
      <c r="M14" s="27"/>
      <c r="N14" s="27"/>
    </row>
    <row r="15" spans="2:14" ht="18.75">
      <c r="B15" s="7" t="s">
        <v>520</v>
      </c>
      <c r="J15" s="27"/>
      <c r="K15" s="27"/>
      <c r="L15" s="27"/>
      <c r="M15" s="36" t="s">
        <v>658</v>
      </c>
      <c r="N15" s="27"/>
    </row>
    <row r="16" spans="2:14" ht="7.5" customHeight="1">
      <c r="B16" s="8"/>
      <c r="I16" s="27"/>
      <c r="J16" s="27"/>
      <c r="K16" s="27"/>
      <c r="L16" s="27"/>
      <c r="M16" s="27"/>
      <c r="N16" s="27"/>
    </row>
    <row r="17" spans="2:14" s="10" customFormat="1" ht="29.25" customHeight="1" thickBot="1">
      <c r="B17" s="9"/>
      <c r="C17" s="345" t="s">
        <v>659</v>
      </c>
      <c r="D17" s="24" t="s">
        <v>660</v>
      </c>
      <c r="E17" s="346" t="s">
        <v>661</v>
      </c>
      <c r="F17" s="24" t="s">
        <v>490</v>
      </c>
      <c r="G17" s="24" t="s">
        <v>662</v>
      </c>
      <c r="H17" s="24" t="s">
        <v>654</v>
      </c>
      <c r="I17" s="1774" t="s">
        <v>523</v>
      </c>
      <c r="J17" s="1775"/>
      <c r="K17" s="346" t="s">
        <v>524</v>
      </c>
      <c r="L17" s="346" t="s">
        <v>525</v>
      </c>
      <c r="M17" s="347" t="s">
        <v>485</v>
      </c>
      <c r="N17" s="27"/>
    </row>
    <row r="18" spans="2:14" ht="21" customHeight="1" thickTop="1">
      <c r="B18" s="113" t="s">
        <v>663</v>
      </c>
      <c r="C18" s="348">
        <v>398.8</v>
      </c>
      <c r="D18" s="349">
        <v>377.1</v>
      </c>
      <c r="E18" s="350" t="s">
        <v>572</v>
      </c>
      <c r="F18" s="349">
        <v>21.7</v>
      </c>
      <c r="G18" s="349">
        <v>1492.3</v>
      </c>
      <c r="H18" s="349">
        <v>0</v>
      </c>
      <c r="I18" s="1785">
        <f>398831/375217*100</f>
        <v>106.29342487147437</v>
      </c>
      <c r="J18" s="1785"/>
      <c r="K18" s="351">
        <v>0</v>
      </c>
      <c r="L18" s="351">
        <v>0</v>
      </c>
      <c r="M18" s="352" t="s">
        <v>492</v>
      </c>
      <c r="N18" s="27"/>
    </row>
    <row r="19" spans="2:14" ht="11.25" customHeight="1">
      <c r="B19" s="1765" t="s">
        <v>664</v>
      </c>
      <c r="C19" s="354" t="s">
        <v>493</v>
      </c>
      <c r="D19" s="12" t="s">
        <v>494</v>
      </c>
      <c r="E19" s="1792">
        <v>113.6</v>
      </c>
      <c r="F19" s="12" t="s">
        <v>495</v>
      </c>
      <c r="G19" s="1777">
        <v>521.9</v>
      </c>
      <c r="H19" s="1777">
        <v>11.7</v>
      </c>
      <c r="I19" s="1767" t="s">
        <v>573</v>
      </c>
      <c r="J19" s="1768"/>
      <c r="K19" s="1755" t="s">
        <v>556</v>
      </c>
      <c r="L19" s="1755" t="s">
        <v>556</v>
      </c>
      <c r="M19" s="355"/>
      <c r="N19" s="27"/>
    </row>
    <row r="20" spans="2:14" ht="11.25" customHeight="1">
      <c r="B20" s="1766"/>
      <c r="C20" s="357">
        <v>119</v>
      </c>
      <c r="D20" s="358">
        <v>108.2</v>
      </c>
      <c r="E20" s="1793"/>
      <c r="F20" s="358">
        <v>10.9</v>
      </c>
      <c r="G20" s="1778"/>
      <c r="H20" s="1778"/>
      <c r="I20" s="1769"/>
      <c r="J20" s="1769"/>
      <c r="K20" s="1757"/>
      <c r="L20" s="1757"/>
      <c r="M20" s="352"/>
      <c r="N20" s="27"/>
    </row>
    <row r="21" spans="2:14" ht="11.25" customHeight="1">
      <c r="B21" s="359" t="s">
        <v>665</v>
      </c>
      <c r="C21" s="354" t="s">
        <v>493</v>
      </c>
      <c r="D21" s="12" t="s">
        <v>494</v>
      </c>
      <c r="E21" s="1792">
        <f>C22-D22</f>
        <v>0</v>
      </c>
      <c r="F21" s="12" t="s">
        <v>495</v>
      </c>
      <c r="G21" s="1777">
        <v>5459.7</v>
      </c>
      <c r="H21" s="1777">
        <v>291.4</v>
      </c>
      <c r="I21" s="1767" t="s">
        <v>573</v>
      </c>
      <c r="J21" s="1768"/>
      <c r="K21" s="1755" t="s">
        <v>556</v>
      </c>
      <c r="L21" s="1755" t="s">
        <v>556</v>
      </c>
      <c r="M21" s="355"/>
      <c r="N21" s="27"/>
    </row>
    <row r="22" spans="2:14" ht="11.25" customHeight="1">
      <c r="B22" s="360" t="s">
        <v>666</v>
      </c>
      <c r="C22" s="361">
        <v>567.9</v>
      </c>
      <c r="D22" s="362">
        <v>567.9</v>
      </c>
      <c r="E22" s="1793"/>
      <c r="F22" s="362">
        <v>0</v>
      </c>
      <c r="G22" s="1778"/>
      <c r="H22" s="1778"/>
      <c r="I22" s="1769"/>
      <c r="J22" s="1769"/>
      <c r="K22" s="1757"/>
      <c r="L22" s="1757"/>
      <c r="M22" s="363"/>
      <c r="N22" s="27"/>
    </row>
    <row r="23" spans="2:14" ht="11.25" customHeight="1">
      <c r="B23" s="359" t="s">
        <v>688</v>
      </c>
      <c r="C23" s="354" t="s">
        <v>493</v>
      </c>
      <c r="D23" s="12" t="s">
        <v>494</v>
      </c>
      <c r="E23" s="1792">
        <f>C24-D24</f>
        <v>0</v>
      </c>
      <c r="F23" s="12" t="s">
        <v>495</v>
      </c>
      <c r="G23" s="1777">
        <v>254.5</v>
      </c>
      <c r="H23" s="1777">
        <v>20.7</v>
      </c>
      <c r="I23" s="1767" t="s">
        <v>573</v>
      </c>
      <c r="J23" s="1768"/>
      <c r="K23" s="1755" t="s">
        <v>556</v>
      </c>
      <c r="L23" s="1755" t="s">
        <v>556</v>
      </c>
      <c r="M23" s="352"/>
      <c r="N23" s="27"/>
    </row>
    <row r="24" spans="2:14" ht="11.25" customHeight="1">
      <c r="B24" s="360" t="s">
        <v>667</v>
      </c>
      <c r="C24" s="361">
        <v>24.9</v>
      </c>
      <c r="D24" s="362">
        <v>24.9</v>
      </c>
      <c r="E24" s="1793"/>
      <c r="F24" s="362">
        <v>0</v>
      </c>
      <c r="G24" s="1778"/>
      <c r="H24" s="1778"/>
      <c r="I24" s="1769"/>
      <c r="J24" s="1769"/>
      <c r="K24" s="1757"/>
      <c r="L24" s="1757"/>
      <c r="M24" s="364"/>
      <c r="N24" s="27"/>
    </row>
    <row r="25" spans="2:14" ht="11.25" customHeight="1">
      <c r="B25" s="359" t="s">
        <v>689</v>
      </c>
      <c r="C25" s="354" t="s">
        <v>493</v>
      </c>
      <c r="D25" s="12" t="s">
        <v>494</v>
      </c>
      <c r="E25" s="1792">
        <f>C26-D26</f>
        <v>0</v>
      </c>
      <c r="F25" s="12" t="s">
        <v>495</v>
      </c>
      <c r="G25" s="1777">
        <v>224.2</v>
      </c>
      <c r="H25" s="1777">
        <v>17.7</v>
      </c>
      <c r="I25" s="1767" t="s">
        <v>573</v>
      </c>
      <c r="J25" s="1768"/>
      <c r="K25" s="1755" t="s">
        <v>556</v>
      </c>
      <c r="L25" s="1755" t="s">
        <v>556</v>
      </c>
      <c r="M25" s="365"/>
      <c r="N25" s="27"/>
    </row>
    <row r="26" spans="2:14" ht="11.25" customHeight="1">
      <c r="B26" s="360" t="s">
        <v>668</v>
      </c>
      <c r="C26" s="366">
        <v>20.8</v>
      </c>
      <c r="D26" s="367">
        <v>20.8</v>
      </c>
      <c r="E26" s="1793"/>
      <c r="F26" s="367">
        <v>0</v>
      </c>
      <c r="G26" s="1778"/>
      <c r="H26" s="1778"/>
      <c r="I26" s="1769"/>
      <c r="J26" s="1769"/>
      <c r="K26" s="1757"/>
      <c r="L26" s="1757"/>
      <c r="M26" s="352"/>
      <c r="N26" s="27"/>
    </row>
    <row r="27" spans="2:14" ht="11.25" customHeight="1">
      <c r="B27" s="1758" t="s">
        <v>669</v>
      </c>
      <c r="C27" s="354" t="s">
        <v>493</v>
      </c>
      <c r="D27" s="12" t="s">
        <v>494</v>
      </c>
      <c r="E27" s="1792">
        <f>C28-D28</f>
        <v>0</v>
      </c>
      <c r="F27" s="12" t="s">
        <v>495</v>
      </c>
      <c r="G27" s="1777">
        <v>150.1</v>
      </c>
      <c r="H27" s="1777">
        <v>25.7</v>
      </c>
      <c r="I27" s="1767" t="s">
        <v>573</v>
      </c>
      <c r="J27" s="1768"/>
      <c r="K27" s="1755" t="s">
        <v>556</v>
      </c>
      <c r="L27" s="1755" t="s">
        <v>556</v>
      </c>
      <c r="M27" s="355"/>
      <c r="N27" s="27"/>
    </row>
    <row r="28" spans="2:14" ht="11.25" customHeight="1">
      <c r="B28" s="1759"/>
      <c r="C28" s="368">
        <v>126.4</v>
      </c>
      <c r="D28" s="362">
        <v>126.4</v>
      </c>
      <c r="E28" s="1793"/>
      <c r="F28" s="362">
        <v>0</v>
      </c>
      <c r="G28" s="1778"/>
      <c r="H28" s="1778"/>
      <c r="I28" s="1769"/>
      <c r="J28" s="1769"/>
      <c r="K28" s="1757"/>
      <c r="L28" s="1757"/>
      <c r="M28" s="363"/>
      <c r="N28" s="27"/>
    </row>
    <row r="29" spans="2:14" ht="11.25" customHeight="1">
      <c r="B29" s="1758" t="s">
        <v>619</v>
      </c>
      <c r="C29" s="354" t="s">
        <v>493</v>
      </c>
      <c r="D29" s="12" t="s">
        <v>494</v>
      </c>
      <c r="E29" s="1792">
        <f>C30-D30</f>
        <v>3.3999999999999773</v>
      </c>
      <c r="F29" s="12" t="s">
        <v>495</v>
      </c>
      <c r="G29" s="1777">
        <v>1594.9</v>
      </c>
      <c r="H29" s="1777">
        <v>0</v>
      </c>
      <c r="I29" s="1767" t="s">
        <v>573</v>
      </c>
      <c r="J29" s="1768"/>
      <c r="K29" s="1755" t="s">
        <v>556</v>
      </c>
      <c r="L29" s="1755" t="s">
        <v>556</v>
      </c>
      <c r="M29" s="355"/>
      <c r="N29" s="27"/>
    </row>
    <row r="30" spans="2:14" ht="11.25" customHeight="1">
      <c r="B30" s="1759"/>
      <c r="C30" s="368">
        <v>368.7</v>
      </c>
      <c r="D30" s="362">
        <v>365.3</v>
      </c>
      <c r="E30" s="1793"/>
      <c r="F30" s="362">
        <v>3.4</v>
      </c>
      <c r="G30" s="1778"/>
      <c r="H30" s="1778"/>
      <c r="I30" s="1769"/>
      <c r="J30" s="1769"/>
      <c r="K30" s="1757"/>
      <c r="L30" s="1757"/>
      <c r="M30" s="363"/>
      <c r="N30" s="27"/>
    </row>
    <row r="31" spans="2:14" ht="11.25" customHeight="1">
      <c r="B31" s="1758" t="s">
        <v>670</v>
      </c>
      <c r="C31" s="354" t="s">
        <v>493</v>
      </c>
      <c r="D31" s="12" t="s">
        <v>494</v>
      </c>
      <c r="E31" s="1794">
        <f>C32-D32</f>
        <v>0</v>
      </c>
      <c r="F31" s="12" t="s">
        <v>495</v>
      </c>
      <c r="G31" s="1777">
        <v>639.9</v>
      </c>
      <c r="H31" s="1777">
        <v>95.3</v>
      </c>
      <c r="I31" s="1767" t="s">
        <v>573</v>
      </c>
      <c r="J31" s="1768"/>
      <c r="K31" s="1755" t="s">
        <v>556</v>
      </c>
      <c r="L31" s="1755" t="s">
        <v>556</v>
      </c>
      <c r="M31" s="355"/>
      <c r="N31" s="27"/>
    </row>
    <row r="32" spans="2:14" ht="11.25" customHeight="1">
      <c r="B32" s="1760"/>
      <c r="C32" s="370">
        <v>106</v>
      </c>
      <c r="D32" s="367">
        <v>106</v>
      </c>
      <c r="E32" s="1795"/>
      <c r="F32" s="367">
        <v>0</v>
      </c>
      <c r="G32" s="1780"/>
      <c r="H32" s="1780"/>
      <c r="I32" s="1756"/>
      <c r="J32" s="1756"/>
      <c r="K32" s="1756"/>
      <c r="L32" s="1756"/>
      <c r="M32" s="352"/>
      <c r="N32" s="27"/>
    </row>
    <row r="33" spans="2:14" ht="11.25" customHeight="1">
      <c r="B33" s="1796" t="s">
        <v>671</v>
      </c>
      <c r="C33" s="372" t="s">
        <v>493</v>
      </c>
      <c r="D33" s="373" t="s">
        <v>494</v>
      </c>
      <c r="E33" s="1792">
        <v>0</v>
      </c>
      <c r="F33" s="12" t="s">
        <v>495</v>
      </c>
      <c r="G33" s="1755" t="s">
        <v>556</v>
      </c>
      <c r="H33" s="1803">
        <v>259</v>
      </c>
      <c r="I33" s="1799" t="s">
        <v>573</v>
      </c>
      <c r="J33" s="1800"/>
      <c r="K33" s="1755" t="s">
        <v>556</v>
      </c>
      <c r="L33" s="1755" t="s">
        <v>556</v>
      </c>
      <c r="M33" s="374"/>
      <c r="N33" s="27"/>
    </row>
    <row r="34" spans="2:14" ht="11.25" customHeight="1">
      <c r="B34" s="1797"/>
      <c r="C34" s="375">
        <v>2868.6</v>
      </c>
      <c r="D34" s="376">
        <v>2868.6</v>
      </c>
      <c r="E34" s="1809"/>
      <c r="F34" s="362">
        <v>0</v>
      </c>
      <c r="G34" s="1757"/>
      <c r="H34" s="1804"/>
      <c r="I34" s="1757"/>
      <c r="J34" s="1757"/>
      <c r="K34" s="1757"/>
      <c r="L34" s="1757"/>
      <c r="M34" s="377"/>
      <c r="N34" s="27"/>
    </row>
    <row r="35" spans="2:14" ht="11.25" customHeight="1">
      <c r="B35" s="1759" t="s">
        <v>672</v>
      </c>
      <c r="C35" s="378" t="s">
        <v>493</v>
      </c>
      <c r="D35" s="373" t="s">
        <v>494</v>
      </c>
      <c r="E35" s="1792">
        <f>C36-D36</f>
        <v>-20</v>
      </c>
      <c r="F35" s="12" t="s">
        <v>495</v>
      </c>
      <c r="G35" s="1755" t="s">
        <v>556</v>
      </c>
      <c r="H35" s="1777">
        <v>216.2</v>
      </c>
      <c r="I35" s="1801" t="s">
        <v>573</v>
      </c>
      <c r="J35" s="1756"/>
      <c r="K35" s="1805" t="s">
        <v>556</v>
      </c>
      <c r="L35" s="1805" t="s">
        <v>556</v>
      </c>
      <c r="M35" s="380"/>
      <c r="N35" s="27"/>
    </row>
    <row r="36" spans="2:14" ht="11.25" customHeight="1">
      <c r="B36" s="1758"/>
      <c r="C36" s="375">
        <v>2730</v>
      </c>
      <c r="D36" s="376">
        <v>2750</v>
      </c>
      <c r="E36" s="1793"/>
      <c r="F36" s="367">
        <v>-19.7</v>
      </c>
      <c r="G36" s="1757"/>
      <c r="H36" s="1778"/>
      <c r="I36" s="1756"/>
      <c r="J36" s="1756"/>
      <c r="K36" s="1756"/>
      <c r="L36" s="1756"/>
      <c r="M36" s="380"/>
      <c r="N36" s="27"/>
    </row>
    <row r="37" spans="2:14" ht="11.25" customHeight="1">
      <c r="B37" s="1796" t="s">
        <v>673</v>
      </c>
      <c r="C37" s="372" t="s">
        <v>493</v>
      </c>
      <c r="D37" s="373" t="s">
        <v>494</v>
      </c>
      <c r="E37" s="1792">
        <v>65</v>
      </c>
      <c r="F37" s="12" t="s">
        <v>495</v>
      </c>
      <c r="G37" s="1777">
        <v>14.3</v>
      </c>
      <c r="H37" s="1777">
        <v>281.4</v>
      </c>
      <c r="I37" s="1799" t="s">
        <v>573</v>
      </c>
      <c r="J37" s="1800"/>
      <c r="K37" s="1806" t="s">
        <v>556</v>
      </c>
      <c r="L37" s="1806" t="s">
        <v>556</v>
      </c>
      <c r="M37" s="374"/>
      <c r="N37" s="27"/>
    </row>
    <row r="38" spans="2:14" ht="11.25" customHeight="1">
      <c r="B38" s="1798"/>
      <c r="C38" s="382">
        <v>1897.5</v>
      </c>
      <c r="D38" s="383">
        <v>1832.5</v>
      </c>
      <c r="E38" s="1810"/>
      <c r="F38" s="384">
        <v>64</v>
      </c>
      <c r="G38" s="1808"/>
      <c r="H38" s="1808"/>
      <c r="I38" s="1802"/>
      <c r="J38" s="1802"/>
      <c r="K38" s="1807"/>
      <c r="L38" s="1807"/>
      <c r="M38" s="385"/>
      <c r="N38" s="27"/>
    </row>
    <row r="39" spans="2:14" ht="13.5" customHeight="1">
      <c r="B39" s="47" t="s">
        <v>496</v>
      </c>
      <c r="C39" s="46"/>
      <c r="D39" s="46"/>
      <c r="E39" s="46"/>
      <c r="F39" s="46"/>
      <c r="G39" s="46"/>
      <c r="H39" s="46"/>
      <c r="I39" s="45"/>
      <c r="J39" s="45"/>
      <c r="K39" s="386"/>
      <c r="L39" s="386"/>
      <c r="M39" s="27"/>
      <c r="N39" s="27"/>
    </row>
    <row r="40" spans="2:14" ht="13.5" customHeight="1">
      <c r="B40" s="47" t="s">
        <v>497</v>
      </c>
      <c r="C40" s="46"/>
      <c r="D40" s="46"/>
      <c r="E40" s="46"/>
      <c r="F40" s="46"/>
      <c r="G40" s="46"/>
      <c r="H40" s="46"/>
      <c r="I40" s="45"/>
      <c r="J40" s="45"/>
      <c r="K40" s="48"/>
      <c r="L40" s="27"/>
      <c r="M40" s="27"/>
      <c r="N40" s="27"/>
    </row>
    <row r="41" spans="2:14" ht="13.5" customHeight="1">
      <c r="B41" s="47" t="s">
        <v>498</v>
      </c>
      <c r="C41" s="46"/>
      <c r="D41" s="46"/>
      <c r="E41" s="46"/>
      <c r="F41" s="46"/>
      <c r="G41" s="46"/>
      <c r="H41" s="46"/>
      <c r="I41" s="45"/>
      <c r="J41" s="45"/>
      <c r="K41" s="48"/>
      <c r="L41" s="27"/>
      <c r="M41" s="27"/>
      <c r="N41" s="27"/>
    </row>
    <row r="42" spans="2:14" ht="22.5" customHeight="1">
      <c r="B42" s="6"/>
      <c r="C42" s="6"/>
      <c r="D42" s="6"/>
      <c r="E42" s="6"/>
      <c r="F42" s="6"/>
      <c r="G42" s="6"/>
      <c r="H42" s="6"/>
      <c r="I42" s="27"/>
      <c r="J42" s="27"/>
      <c r="K42" s="27"/>
      <c r="L42" s="27"/>
      <c r="M42" s="27"/>
      <c r="N42" s="27"/>
    </row>
    <row r="43" spans="2:14" ht="18.75">
      <c r="B43" s="7" t="s">
        <v>499</v>
      </c>
      <c r="J43" s="27"/>
      <c r="K43" s="27"/>
      <c r="L43" s="27"/>
      <c r="M43" s="36" t="s">
        <v>658</v>
      </c>
      <c r="N43" s="27"/>
    </row>
    <row r="44" spans="2:14" ht="7.5" customHeight="1">
      <c r="B44" s="8"/>
      <c r="I44" s="27"/>
      <c r="J44" s="27"/>
      <c r="K44" s="27"/>
      <c r="L44" s="27"/>
      <c r="M44" s="27"/>
      <c r="N44" s="27"/>
    </row>
    <row r="45" spans="2:14" s="10" customFormat="1" ht="29.25" customHeight="1" thickBot="1">
      <c r="B45" s="9"/>
      <c r="C45" s="23" t="s">
        <v>500</v>
      </c>
      <c r="D45" s="24" t="s">
        <v>501</v>
      </c>
      <c r="E45" s="346" t="s">
        <v>661</v>
      </c>
      <c r="F45" s="24" t="s">
        <v>517</v>
      </c>
      <c r="G45" s="24" t="s">
        <v>674</v>
      </c>
      <c r="H45" s="24" t="s">
        <v>675</v>
      </c>
      <c r="I45" s="1774" t="s">
        <v>523</v>
      </c>
      <c r="J45" s="1775"/>
      <c r="K45" s="346" t="s">
        <v>524</v>
      </c>
      <c r="L45" s="346" t="s">
        <v>525</v>
      </c>
      <c r="M45" s="387" t="s">
        <v>485</v>
      </c>
      <c r="N45" s="27"/>
    </row>
    <row r="46" spans="2:14" ht="21" customHeight="1" thickTop="1">
      <c r="B46" s="113" t="s">
        <v>676</v>
      </c>
      <c r="C46" s="388">
        <v>512</v>
      </c>
      <c r="D46" s="389">
        <v>478.2</v>
      </c>
      <c r="E46" s="390">
        <f aca="true" t="shared" si="0" ref="E46:E52">C46-D46</f>
        <v>33.80000000000001</v>
      </c>
      <c r="F46" s="116">
        <v>33.8</v>
      </c>
      <c r="G46" s="116">
        <v>189.1</v>
      </c>
      <c r="H46" s="116">
        <v>45.6</v>
      </c>
      <c r="I46" s="1776" t="s">
        <v>573</v>
      </c>
      <c r="J46" s="1776"/>
      <c r="K46" s="391" t="s">
        <v>573</v>
      </c>
      <c r="L46" s="391" t="s">
        <v>573</v>
      </c>
      <c r="M46" s="392"/>
      <c r="N46" s="27"/>
    </row>
    <row r="47" spans="2:14" ht="21" customHeight="1">
      <c r="B47" s="113" t="s">
        <v>677</v>
      </c>
      <c r="C47" s="388">
        <v>1507.6</v>
      </c>
      <c r="D47" s="389">
        <v>1500.8</v>
      </c>
      <c r="E47" s="389">
        <f t="shared" si="0"/>
        <v>6.7999999999999545</v>
      </c>
      <c r="F47" s="389">
        <v>4.1</v>
      </c>
      <c r="G47" s="389">
        <v>6719.3</v>
      </c>
      <c r="H47" s="389">
        <v>13.3</v>
      </c>
      <c r="I47" s="1772" t="s">
        <v>611</v>
      </c>
      <c r="J47" s="1772"/>
      <c r="K47" s="393" t="s">
        <v>611</v>
      </c>
      <c r="L47" s="393" t="s">
        <v>611</v>
      </c>
      <c r="M47" s="394"/>
      <c r="N47" s="27"/>
    </row>
    <row r="48" spans="2:14" ht="21" customHeight="1">
      <c r="B48" s="113" t="s">
        <v>678</v>
      </c>
      <c r="C48" s="388">
        <v>405.5</v>
      </c>
      <c r="D48" s="389">
        <v>405.5</v>
      </c>
      <c r="E48" s="389">
        <f t="shared" si="0"/>
        <v>0</v>
      </c>
      <c r="F48" s="389">
        <v>0</v>
      </c>
      <c r="G48" s="389">
        <v>17.1</v>
      </c>
      <c r="H48" s="389">
        <v>56.6</v>
      </c>
      <c r="I48" s="1772" t="s">
        <v>572</v>
      </c>
      <c r="J48" s="1772"/>
      <c r="K48" s="393" t="s">
        <v>572</v>
      </c>
      <c r="L48" s="393" t="s">
        <v>572</v>
      </c>
      <c r="M48" s="394"/>
      <c r="N48" s="27"/>
    </row>
    <row r="49" spans="2:14" ht="21" customHeight="1">
      <c r="B49" s="113" t="s">
        <v>679</v>
      </c>
      <c r="C49" s="388">
        <v>955.8</v>
      </c>
      <c r="D49" s="389">
        <v>953.7</v>
      </c>
      <c r="E49" s="389">
        <f t="shared" si="0"/>
        <v>2.099999999999909</v>
      </c>
      <c r="F49" s="389">
        <v>2.1</v>
      </c>
      <c r="G49" s="389">
        <v>805.6</v>
      </c>
      <c r="H49" s="389">
        <v>66.7</v>
      </c>
      <c r="I49" s="1772" t="s">
        <v>690</v>
      </c>
      <c r="J49" s="1772"/>
      <c r="K49" s="393" t="s">
        <v>690</v>
      </c>
      <c r="L49" s="393" t="s">
        <v>690</v>
      </c>
      <c r="M49" s="394"/>
      <c r="N49" s="27"/>
    </row>
    <row r="50" spans="2:14" ht="21" customHeight="1">
      <c r="B50" s="371" t="s">
        <v>592</v>
      </c>
      <c r="C50" s="388">
        <v>4538.4</v>
      </c>
      <c r="D50" s="389">
        <v>3241.9</v>
      </c>
      <c r="E50" s="389">
        <f t="shared" si="0"/>
        <v>1296.4999999999995</v>
      </c>
      <c r="F50" s="389">
        <v>1296.5</v>
      </c>
      <c r="G50" s="389">
        <v>0</v>
      </c>
      <c r="H50" s="389">
        <v>6.5</v>
      </c>
      <c r="I50" s="1772" t="s">
        <v>610</v>
      </c>
      <c r="J50" s="1772"/>
      <c r="K50" s="393" t="s">
        <v>610</v>
      </c>
      <c r="L50" s="393" t="s">
        <v>610</v>
      </c>
      <c r="M50" s="394"/>
      <c r="N50" s="27"/>
    </row>
    <row r="51" spans="2:14" ht="21" customHeight="1">
      <c r="B51" s="113" t="s">
        <v>538</v>
      </c>
      <c r="C51" s="337">
        <v>182</v>
      </c>
      <c r="D51" s="115">
        <v>161.3</v>
      </c>
      <c r="E51" s="115">
        <f t="shared" si="0"/>
        <v>20.69999999999999</v>
      </c>
      <c r="F51" s="115">
        <v>20.7</v>
      </c>
      <c r="G51" s="115">
        <v>0</v>
      </c>
      <c r="H51" s="338" t="s">
        <v>544</v>
      </c>
      <c r="I51" s="1772" t="s">
        <v>544</v>
      </c>
      <c r="J51" s="1772"/>
      <c r="K51" s="393" t="s">
        <v>544</v>
      </c>
      <c r="L51" s="393" t="s">
        <v>544</v>
      </c>
      <c r="M51" s="395"/>
      <c r="N51" s="27"/>
    </row>
    <row r="52" spans="2:14" ht="21" customHeight="1">
      <c r="B52" s="396" t="s">
        <v>593</v>
      </c>
      <c r="C52" s="223">
        <v>12</v>
      </c>
      <c r="D52" s="397">
        <v>9.6</v>
      </c>
      <c r="E52" s="397">
        <f t="shared" si="0"/>
        <v>2.4000000000000004</v>
      </c>
      <c r="F52" s="397">
        <v>2.4</v>
      </c>
      <c r="G52" s="397">
        <v>0</v>
      </c>
      <c r="H52" s="397">
        <v>3.1</v>
      </c>
      <c r="I52" s="1773" t="s">
        <v>573</v>
      </c>
      <c r="J52" s="1773"/>
      <c r="K52" s="398" t="s">
        <v>573</v>
      </c>
      <c r="L52" s="398" t="s">
        <v>573</v>
      </c>
      <c r="M52" s="399"/>
      <c r="N52" s="27"/>
    </row>
    <row r="53" spans="2:14" ht="37.5" customHeight="1">
      <c r="B53" s="6"/>
      <c r="C53" s="6"/>
      <c r="D53" s="6"/>
      <c r="E53" s="6"/>
      <c r="F53" s="6"/>
      <c r="G53" s="6"/>
      <c r="H53" s="6"/>
      <c r="I53" s="27"/>
      <c r="J53" s="27"/>
      <c r="K53" s="27"/>
      <c r="L53" s="27"/>
      <c r="M53" s="27"/>
      <c r="N53" s="27"/>
    </row>
    <row r="54" spans="2:14" ht="18.75">
      <c r="B54" s="7" t="s">
        <v>502</v>
      </c>
      <c r="J54" s="27"/>
      <c r="K54" s="36" t="s">
        <v>519</v>
      </c>
      <c r="L54" s="27"/>
      <c r="M54" s="27"/>
      <c r="N54" s="27"/>
    </row>
    <row r="55" spans="2:14" ht="7.5" customHeight="1">
      <c r="B55" s="8"/>
      <c r="J55" s="27"/>
      <c r="K55" s="27"/>
      <c r="L55" s="27"/>
      <c r="M55" s="27"/>
      <c r="N55" s="27"/>
    </row>
    <row r="56" spans="2:14" s="10" customFormat="1" ht="48.75" customHeight="1" thickBot="1">
      <c r="B56" s="9"/>
      <c r="C56" s="23" t="s">
        <v>503</v>
      </c>
      <c r="D56" s="24" t="s">
        <v>504</v>
      </c>
      <c r="E56" s="24" t="s">
        <v>680</v>
      </c>
      <c r="F56" s="24" t="s">
        <v>681</v>
      </c>
      <c r="G56" s="24" t="s">
        <v>682</v>
      </c>
      <c r="H56" s="24" t="s">
        <v>508</v>
      </c>
      <c r="I56" s="1781" t="s">
        <v>509</v>
      </c>
      <c r="J56" s="1781"/>
      <c r="K56" s="400" t="s">
        <v>485</v>
      </c>
      <c r="L56" s="48"/>
      <c r="M56" s="27"/>
      <c r="N56" s="27"/>
    </row>
    <row r="57" spans="2:14" ht="21" customHeight="1" thickTop="1">
      <c r="B57" s="113" t="s">
        <v>683</v>
      </c>
      <c r="C57" s="337">
        <v>0.1</v>
      </c>
      <c r="D57" s="115">
        <v>4.7</v>
      </c>
      <c r="E57" s="115">
        <v>5</v>
      </c>
      <c r="F57" s="338" t="s">
        <v>573</v>
      </c>
      <c r="G57" s="338" t="s">
        <v>573</v>
      </c>
      <c r="H57" s="338" t="s">
        <v>573</v>
      </c>
      <c r="I57" s="1782" t="s">
        <v>573</v>
      </c>
      <c r="J57" s="1782"/>
      <c r="K57" s="401"/>
      <c r="L57" s="48"/>
      <c r="M57" s="27"/>
      <c r="N57" s="27"/>
    </row>
    <row r="58" spans="2:14" ht="21" customHeight="1">
      <c r="B58" s="113" t="s">
        <v>684</v>
      </c>
      <c r="C58" s="337">
        <v>8.1</v>
      </c>
      <c r="D58" s="115">
        <v>-25.9</v>
      </c>
      <c r="E58" s="115">
        <v>50</v>
      </c>
      <c r="F58" s="115">
        <v>5.8</v>
      </c>
      <c r="G58" s="115">
        <v>20.8</v>
      </c>
      <c r="H58" s="338" t="s">
        <v>543</v>
      </c>
      <c r="I58" s="1783">
        <v>305.3</v>
      </c>
      <c r="J58" s="1783"/>
      <c r="K58" s="402"/>
      <c r="L58" s="48"/>
      <c r="M58" s="27"/>
      <c r="N58" s="27"/>
    </row>
    <row r="59" spans="2:14" ht="21" customHeight="1">
      <c r="B59" s="396" t="s">
        <v>685</v>
      </c>
      <c r="C59" s="223">
        <v>2</v>
      </c>
      <c r="D59" s="397">
        <v>26.6</v>
      </c>
      <c r="E59" s="397">
        <v>10</v>
      </c>
      <c r="F59" s="403" t="s">
        <v>579</v>
      </c>
      <c r="G59" s="397">
        <v>274</v>
      </c>
      <c r="H59" s="397">
        <v>1778.4</v>
      </c>
      <c r="I59" s="1784" t="s">
        <v>579</v>
      </c>
      <c r="J59" s="1784"/>
      <c r="K59" s="404"/>
      <c r="L59" s="48"/>
      <c r="M59" s="27"/>
      <c r="N59" s="27"/>
    </row>
    <row r="60" spans="2:14" ht="21" customHeight="1">
      <c r="B60" s="55" t="s">
        <v>510</v>
      </c>
      <c r="J60" s="27"/>
      <c r="K60" s="27"/>
      <c r="L60" s="27"/>
      <c r="M60" s="27"/>
      <c r="N60" s="27"/>
    </row>
    <row r="61" ht="26.25" customHeight="1"/>
    <row r="62" spans="2:14" ht="18.75">
      <c r="B62" s="17" t="s">
        <v>511</v>
      </c>
      <c r="J62" s="27"/>
      <c r="K62" s="27"/>
      <c r="L62" s="27"/>
      <c r="M62" s="27"/>
      <c r="N62" s="27"/>
    </row>
    <row r="63" ht="7.5" customHeight="1"/>
    <row r="64" spans="2:9" ht="37.5" customHeight="1">
      <c r="B64" s="1571" t="s">
        <v>512</v>
      </c>
      <c r="C64" s="1571"/>
      <c r="D64" s="1779">
        <v>0.391</v>
      </c>
      <c r="E64" s="1779"/>
      <c r="F64" s="1571" t="s">
        <v>513</v>
      </c>
      <c r="G64" s="1571"/>
      <c r="H64" s="1779">
        <v>1.6</v>
      </c>
      <c r="I64" s="1779"/>
    </row>
    <row r="65" spans="2:9" ht="37.5" customHeight="1">
      <c r="B65" s="1571" t="s">
        <v>514</v>
      </c>
      <c r="C65" s="1571"/>
      <c r="D65" s="1779">
        <v>19.6</v>
      </c>
      <c r="E65" s="1779"/>
      <c r="F65" s="1571" t="s">
        <v>515</v>
      </c>
      <c r="G65" s="1571"/>
      <c r="H65" s="1779">
        <v>91.6</v>
      </c>
      <c r="I65" s="1779"/>
    </row>
    <row r="66" spans="2:14" ht="21" customHeight="1">
      <c r="B66" s="55" t="s">
        <v>516</v>
      </c>
      <c r="J66" s="27"/>
      <c r="K66" s="27"/>
      <c r="L66" s="27"/>
      <c r="M66" s="27"/>
      <c r="N66" s="27"/>
    </row>
  </sheetData>
  <mergeCells count="98">
    <mergeCell ref="G37:G38"/>
    <mergeCell ref="H37:H38"/>
    <mergeCell ref="E33:E34"/>
    <mergeCell ref="E35:E36"/>
    <mergeCell ref="E37:E38"/>
    <mergeCell ref="L33:L34"/>
    <mergeCell ref="K35:K36"/>
    <mergeCell ref="L35:L36"/>
    <mergeCell ref="K37:K38"/>
    <mergeCell ref="L37:L38"/>
    <mergeCell ref="B33:B34"/>
    <mergeCell ref="B35:B36"/>
    <mergeCell ref="B37:B38"/>
    <mergeCell ref="I33:J34"/>
    <mergeCell ref="I35:J36"/>
    <mergeCell ref="I37:J38"/>
    <mergeCell ref="G33:G34"/>
    <mergeCell ref="H33:H34"/>
    <mergeCell ref="G35:G36"/>
    <mergeCell ref="H35:H36"/>
    <mergeCell ref="E27:E28"/>
    <mergeCell ref="E29:E30"/>
    <mergeCell ref="E31:E32"/>
    <mergeCell ref="G27:G28"/>
    <mergeCell ref="G29:G30"/>
    <mergeCell ref="G31:G32"/>
    <mergeCell ref="G19:G20"/>
    <mergeCell ref="G21:G22"/>
    <mergeCell ref="G23:G24"/>
    <mergeCell ref="G25:G26"/>
    <mergeCell ref="L25:L26"/>
    <mergeCell ref="E19:E20"/>
    <mergeCell ref="E21:E22"/>
    <mergeCell ref="E23:E24"/>
    <mergeCell ref="E25:E26"/>
    <mergeCell ref="H19:H20"/>
    <mergeCell ref="H21:H22"/>
    <mergeCell ref="H23:H24"/>
    <mergeCell ref="H25:H26"/>
    <mergeCell ref="I21:J22"/>
    <mergeCell ref="C1:J1"/>
    <mergeCell ref="I17:J17"/>
    <mergeCell ref="I18:J18"/>
    <mergeCell ref="I3:J3"/>
    <mergeCell ref="I4:J4"/>
    <mergeCell ref="I8:J8"/>
    <mergeCell ref="I9:J9"/>
    <mergeCell ref="I10:J10"/>
    <mergeCell ref="B64:C64"/>
    <mergeCell ref="B65:C65"/>
    <mergeCell ref="F64:G64"/>
    <mergeCell ref="F65:G65"/>
    <mergeCell ref="D64:E64"/>
    <mergeCell ref="D65:E65"/>
    <mergeCell ref="H65:I65"/>
    <mergeCell ref="I56:J56"/>
    <mergeCell ref="I57:J57"/>
    <mergeCell ref="I58:J58"/>
    <mergeCell ref="I59:J59"/>
    <mergeCell ref="H27:H28"/>
    <mergeCell ref="I47:J47"/>
    <mergeCell ref="I48:J48"/>
    <mergeCell ref="H64:I64"/>
    <mergeCell ref="H29:H30"/>
    <mergeCell ref="H31:H32"/>
    <mergeCell ref="I25:J26"/>
    <mergeCell ref="I52:J52"/>
    <mergeCell ref="I45:J45"/>
    <mergeCell ref="I46:J46"/>
    <mergeCell ref="I50:J50"/>
    <mergeCell ref="I51:J51"/>
    <mergeCell ref="K27:K28"/>
    <mergeCell ref="K29:K30"/>
    <mergeCell ref="I49:J49"/>
    <mergeCell ref="K31:K32"/>
    <mergeCell ref="I27:J28"/>
    <mergeCell ref="I29:J30"/>
    <mergeCell ref="K33:K34"/>
    <mergeCell ref="B29:B30"/>
    <mergeCell ref="B31:B32"/>
    <mergeCell ref="I11:J11"/>
    <mergeCell ref="I12:J12"/>
    <mergeCell ref="B27:B28"/>
    <mergeCell ref="B19:B20"/>
    <mergeCell ref="I19:J20"/>
    <mergeCell ref="I13:J13"/>
    <mergeCell ref="I31:J32"/>
    <mergeCell ref="I23:J24"/>
    <mergeCell ref="L31:L32"/>
    <mergeCell ref="K19:K20"/>
    <mergeCell ref="K21:K22"/>
    <mergeCell ref="L19:L20"/>
    <mergeCell ref="L21:L22"/>
    <mergeCell ref="L27:L28"/>
    <mergeCell ref="L29:L30"/>
    <mergeCell ref="K23:K24"/>
    <mergeCell ref="K25:K26"/>
    <mergeCell ref="L23:L24"/>
  </mergeCells>
  <printOptions horizontalCentered="1"/>
  <pageMargins left="0.1968503937007874" right="0.1968503937007874" top="0.7874015748031497"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8.xml><?xml version="1.0" encoding="utf-8"?>
<worksheet xmlns="http://schemas.openxmlformats.org/spreadsheetml/2006/main" xmlns:r="http://schemas.openxmlformats.org/officeDocument/2006/relationships">
  <dimension ref="B1:N59"/>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2.50390625" style="1" customWidth="1"/>
    <col min="3" max="4" width="11.25390625" style="1" customWidth="1"/>
    <col min="5" max="7" width="11.875" style="1" customWidth="1"/>
    <col min="8" max="8" width="13.1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405"/>
      <c r="J2" s="405" t="s">
        <v>473</v>
      </c>
    </row>
    <row r="3" spans="2:10" ht="45" customHeight="1" thickBot="1">
      <c r="B3" s="3" t="s">
        <v>474</v>
      </c>
      <c r="C3" s="3" t="s">
        <v>691</v>
      </c>
      <c r="D3" s="5"/>
      <c r="E3" s="5"/>
      <c r="G3" s="23" t="s">
        <v>475</v>
      </c>
      <c r="H3" s="25" t="s">
        <v>476</v>
      </c>
      <c r="I3" s="1825" t="s">
        <v>477</v>
      </c>
      <c r="J3" s="1826"/>
    </row>
    <row r="4" spans="7:11" ht="26.25" customHeight="1" thickTop="1">
      <c r="G4" s="108">
        <v>5185</v>
      </c>
      <c r="H4" s="110">
        <v>235.5</v>
      </c>
      <c r="I4" s="1827">
        <f>SUM(G4:H4)</f>
        <v>5420.5</v>
      </c>
      <c r="J4" s="1828"/>
      <c r="K4" s="26"/>
    </row>
    <row r="5" spans="8:9" ht="16.5" customHeight="1">
      <c r="H5" s="6"/>
      <c r="I5" s="6"/>
    </row>
    <row r="6" spans="2:14" ht="18.75">
      <c r="B6" s="7" t="s">
        <v>478</v>
      </c>
      <c r="J6" s="27"/>
      <c r="K6" s="27" t="s">
        <v>519</v>
      </c>
      <c r="L6" s="27"/>
      <c r="M6" s="27"/>
      <c r="N6" s="27"/>
    </row>
    <row r="7" spans="2:14" ht="7.5" customHeight="1">
      <c r="B7" s="8"/>
      <c r="I7" s="27"/>
      <c r="J7" s="27"/>
      <c r="K7" s="27"/>
      <c r="L7" s="27"/>
      <c r="M7" s="27"/>
      <c r="N7" s="27"/>
    </row>
    <row r="8" spans="2:14" s="10" customFormat="1" ht="29.25" customHeight="1" thickBot="1">
      <c r="B8" s="9"/>
      <c r="C8" s="28" t="s">
        <v>479</v>
      </c>
      <c r="D8" s="25" t="s">
        <v>480</v>
      </c>
      <c r="E8" s="25" t="s">
        <v>481</v>
      </c>
      <c r="F8" s="25" t="s">
        <v>482</v>
      </c>
      <c r="G8" s="25" t="s">
        <v>483</v>
      </c>
      <c r="H8" s="25" t="s">
        <v>484</v>
      </c>
      <c r="I8" s="1558" t="s">
        <v>485</v>
      </c>
      <c r="J8" s="1842"/>
      <c r="K8" s="48"/>
      <c r="L8" s="27"/>
      <c r="M8" s="27"/>
      <c r="N8" s="27"/>
    </row>
    <row r="9" spans="2:14" ht="21" customHeight="1" thickTop="1">
      <c r="B9" s="30" t="s">
        <v>486</v>
      </c>
      <c r="C9" s="69">
        <v>8799</v>
      </c>
      <c r="D9" s="70">
        <v>8744</v>
      </c>
      <c r="E9" s="70">
        <v>55</v>
      </c>
      <c r="F9" s="70">
        <v>28</v>
      </c>
      <c r="G9" s="70">
        <v>13971</v>
      </c>
      <c r="H9" s="70">
        <v>0</v>
      </c>
      <c r="I9" s="1843" t="s">
        <v>692</v>
      </c>
      <c r="J9" s="1844"/>
      <c r="K9" s="48"/>
      <c r="L9" s="27"/>
      <c r="M9" s="27"/>
      <c r="N9" s="27"/>
    </row>
    <row r="10" spans="2:14" ht="21" customHeight="1">
      <c r="B10" s="30"/>
      <c r="C10" s="406"/>
      <c r="D10" s="407"/>
      <c r="E10" s="407"/>
      <c r="F10" s="407"/>
      <c r="G10" s="407"/>
      <c r="H10" s="407"/>
      <c r="I10" s="1576"/>
      <c r="J10" s="1822"/>
      <c r="K10" s="408"/>
      <c r="L10" s="27"/>
      <c r="M10" s="27"/>
      <c r="N10" s="27"/>
    </row>
    <row r="11" spans="2:14" ht="21" customHeight="1">
      <c r="B11" s="30"/>
      <c r="C11" s="406"/>
      <c r="D11" s="407"/>
      <c r="E11" s="407"/>
      <c r="F11" s="407"/>
      <c r="G11" s="407"/>
      <c r="H11" s="407"/>
      <c r="I11" s="1576"/>
      <c r="J11" s="1822"/>
      <c r="K11" s="48"/>
      <c r="L11" s="27"/>
      <c r="M11" s="27"/>
      <c r="N11" s="27"/>
    </row>
    <row r="12" spans="2:14" ht="21" customHeight="1">
      <c r="B12" s="30"/>
      <c r="C12" s="406"/>
      <c r="D12" s="407"/>
      <c r="E12" s="407"/>
      <c r="F12" s="407"/>
      <c r="G12" s="407"/>
      <c r="H12" s="407"/>
      <c r="I12" s="1576"/>
      <c r="J12" s="1822"/>
      <c r="K12" s="48"/>
      <c r="L12" s="27"/>
      <c r="M12" s="27"/>
      <c r="N12" s="27"/>
    </row>
    <row r="13" spans="2:14" ht="21" customHeight="1" thickBot="1">
      <c r="B13" s="34"/>
      <c r="C13" s="409"/>
      <c r="D13" s="410"/>
      <c r="E13" s="410"/>
      <c r="F13" s="410"/>
      <c r="G13" s="410"/>
      <c r="H13" s="410"/>
      <c r="I13" s="1578"/>
      <c r="J13" s="1823"/>
      <c r="K13" s="48"/>
      <c r="L13" s="27"/>
      <c r="M13" s="27"/>
      <c r="N13" s="27"/>
    </row>
    <row r="14" spans="2:14" ht="21" customHeight="1" thickTop="1">
      <c r="B14" s="35" t="s">
        <v>487</v>
      </c>
      <c r="C14" s="95">
        <f aca="true" t="shared" si="0" ref="C14:H14">SUM(C9:C13)</f>
        <v>8799</v>
      </c>
      <c r="D14" s="96">
        <f t="shared" si="0"/>
        <v>8744</v>
      </c>
      <c r="E14" s="96">
        <f t="shared" si="0"/>
        <v>55</v>
      </c>
      <c r="F14" s="96">
        <f t="shared" si="0"/>
        <v>28</v>
      </c>
      <c r="G14" s="96">
        <f t="shared" si="0"/>
        <v>13971</v>
      </c>
      <c r="H14" s="96">
        <f t="shared" si="0"/>
        <v>0</v>
      </c>
      <c r="I14" s="1711"/>
      <c r="J14" s="1841"/>
      <c r="K14" s="48"/>
      <c r="L14" s="27"/>
      <c r="M14" s="27"/>
      <c r="N14" s="27"/>
    </row>
    <row r="15" spans="9:14" ht="37.5" customHeight="1">
      <c r="I15" s="27"/>
      <c r="J15" s="27"/>
      <c r="K15" s="27"/>
      <c r="L15" s="27"/>
      <c r="M15" s="27"/>
      <c r="N15" s="27"/>
    </row>
    <row r="16" spans="2:14" ht="18.75">
      <c r="B16" s="7" t="s">
        <v>520</v>
      </c>
      <c r="J16" s="27"/>
      <c r="K16" s="27"/>
      <c r="L16" s="27"/>
      <c r="M16" s="36" t="s">
        <v>521</v>
      </c>
      <c r="N16" s="27"/>
    </row>
    <row r="17" spans="2:14" ht="7.5" customHeight="1">
      <c r="B17" s="8"/>
      <c r="I17" s="27"/>
      <c r="J17" s="27"/>
      <c r="K17" s="27"/>
      <c r="L17" s="27"/>
      <c r="M17" s="27"/>
      <c r="N17" s="27"/>
    </row>
    <row r="18" spans="2:14" s="10" customFormat="1" ht="29.25" customHeight="1" thickBot="1">
      <c r="B18" s="9"/>
      <c r="C18" s="28" t="s">
        <v>488</v>
      </c>
      <c r="D18" s="25" t="s">
        <v>489</v>
      </c>
      <c r="E18" s="20" t="s">
        <v>522</v>
      </c>
      <c r="F18" s="25" t="s">
        <v>490</v>
      </c>
      <c r="G18" s="25" t="s">
        <v>491</v>
      </c>
      <c r="H18" s="25" t="s">
        <v>484</v>
      </c>
      <c r="I18" s="1582" t="s">
        <v>523</v>
      </c>
      <c r="J18" s="1583"/>
      <c r="K18" s="21" t="s">
        <v>524</v>
      </c>
      <c r="L18" s="21" t="s">
        <v>525</v>
      </c>
      <c r="M18" s="37" t="s">
        <v>485</v>
      </c>
      <c r="N18" s="27"/>
    </row>
    <row r="19" spans="2:14" ht="21" customHeight="1" thickTop="1">
      <c r="B19" s="30" t="s">
        <v>555</v>
      </c>
      <c r="C19" s="411">
        <v>309</v>
      </c>
      <c r="D19" s="412">
        <v>274</v>
      </c>
      <c r="E19" s="412" t="s">
        <v>703</v>
      </c>
      <c r="F19" s="413">
        <v>35</v>
      </c>
      <c r="G19" s="413">
        <v>1315</v>
      </c>
      <c r="H19" s="413">
        <v>15</v>
      </c>
      <c r="I19" s="1821">
        <v>114.8</v>
      </c>
      <c r="J19" s="1821"/>
      <c r="K19" s="414">
        <v>0</v>
      </c>
      <c r="L19" s="414">
        <v>0</v>
      </c>
      <c r="M19" s="415" t="s">
        <v>492</v>
      </c>
      <c r="N19" s="27"/>
    </row>
    <row r="20" spans="2:14" ht="10.5" customHeight="1">
      <c r="B20" s="1811" t="s">
        <v>693</v>
      </c>
      <c r="C20" s="416" t="s">
        <v>493</v>
      </c>
      <c r="D20" s="417" t="s">
        <v>494</v>
      </c>
      <c r="E20" s="418"/>
      <c r="F20" s="419" t="s">
        <v>495</v>
      </c>
      <c r="G20" s="420"/>
      <c r="H20" s="420"/>
      <c r="I20" s="421"/>
      <c r="J20" s="422"/>
      <c r="K20" s="423"/>
      <c r="L20" s="424"/>
      <c r="M20" s="1813" t="s">
        <v>694</v>
      </c>
      <c r="N20" s="27"/>
    </row>
    <row r="21" spans="2:14" ht="10.5" customHeight="1">
      <c r="B21" s="1812"/>
      <c r="C21" s="425">
        <v>125</v>
      </c>
      <c r="D21" s="426">
        <v>125</v>
      </c>
      <c r="E21" s="427">
        <v>0</v>
      </c>
      <c r="F21" s="428">
        <v>0</v>
      </c>
      <c r="G21" s="429">
        <v>1155</v>
      </c>
      <c r="H21" s="430">
        <v>125</v>
      </c>
      <c r="I21" s="1824"/>
      <c r="J21" s="1824"/>
      <c r="K21" s="431"/>
      <c r="L21" s="431"/>
      <c r="M21" s="1814"/>
      <c r="N21" s="27"/>
    </row>
    <row r="22" spans="2:14" ht="10.5" customHeight="1">
      <c r="B22" s="1815" t="s">
        <v>695</v>
      </c>
      <c r="C22" s="432" t="s">
        <v>493</v>
      </c>
      <c r="D22" s="433" t="s">
        <v>494</v>
      </c>
      <c r="E22" s="418"/>
      <c r="F22" s="434" t="s">
        <v>495</v>
      </c>
      <c r="G22" s="435"/>
      <c r="H22" s="435"/>
      <c r="I22" s="421"/>
      <c r="J22" s="422"/>
      <c r="K22" s="436"/>
      <c r="L22" s="437"/>
      <c r="M22" s="1813" t="s">
        <v>696</v>
      </c>
      <c r="N22" s="27"/>
    </row>
    <row r="23" spans="2:14" ht="10.5" customHeight="1">
      <c r="B23" s="1816"/>
      <c r="C23" s="425">
        <v>379</v>
      </c>
      <c r="D23" s="426">
        <v>357</v>
      </c>
      <c r="E23" s="427">
        <v>11</v>
      </c>
      <c r="F23" s="428">
        <v>11</v>
      </c>
      <c r="G23" s="429">
        <v>0</v>
      </c>
      <c r="H23" s="430">
        <v>0</v>
      </c>
      <c r="I23" s="1817"/>
      <c r="J23" s="1817"/>
      <c r="K23" s="424"/>
      <c r="L23" s="424"/>
      <c r="M23" s="1814"/>
      <c r="N23" s="27"/>
    </row>
    <row r="24" spans="2:14" ht="10.5" customHeight="1">
      <c r="B24" s="1815" t="s">
        <v>697</v>
      </c>
      <c r="C24" s="432" t="s">
        <v>493</v>
      </c>
      <c r="D24" s="433" t="s">
        <v>494</v>
      </c>
      <c r="E24" s="418"/>
      <c r="F24" s="434" t="s">
        <v>495</v>
      </c>
      <c r="G24" s="435"/>
      <c r="H24" s="435"/>
      <c r="I24" s="421"/>
      <c r="J24" s="422"/>
      <c r="K24" s="436"/>
      <c r="L24" s="437"/>
      <c r="M24" s="1813" t="s">
        <v>696</v>
      </c>
      <c r="N24" s="27"/>
    </row>
    <row r="25" spans="2:14" ht="10.5" customHeight="1">
      <c r="B25" s="1816"/>
      <c r="C25" s="425">
        <v>40</v>
      </c>
      <c r="D25" s="426">
        <v>41</v>
      </c>
      <c r="E25" s="427">
        <v>0</v>
      </c>
      <c r="F25" s="428">
        <v>0</v>
      </c>
      <c r="G25" s="429">
        <v>0</v>
      </c>
      <c r="H25" s="430">
        <v>0</v>
      </c>
      <c r="I25" s="1817"/>
      <c r="J25" s="1817"/>
      <c r="K25" s="424"/>
      <c r="L25" s="424"/>
      <c r="M25" s="1814"/>
      <c r="N25" s="27"/>
    </row>
    <row r="26" spans="2:14" ht="10.5" customHeight="1">
      <c r="B26" s="1815" t="s">
        <v>698</v>
      </c>
      <c r="C26" s="432" t="s">
        <v>493</v>
      </c>
      <c r="D26" s="433" t="s">
        <v>494</v>
      </c>
      <c r="E26" s="418"/>
      <c r="F26" s="434" t="s">
        <v>495</v>
      </c>
      <c r="G26" s="435"/>
      <c r="H26" s="435"/>
      <c r="I26" s="421"/>
      <c r="J26" s="422"/>
      <c r="K26" s="436"/>
      <c r="L26" s="436"/>
      <c r="M26" s="438"/>
      <c r="N26" s="27"/>
    </row>
    <row r="27" spans="2:14" ht="10.5" customHeight="1">
      <c r="B27" s="1816"/>
      <c r="C27" s="425">
        <v>2430</v>
      </c>
      <c r="D27" s="426">
        <v>2406</v>
      </c>
      <c r="E27" s="427">
        <v>24</v>
      </c>
      <c r="F27" s="428">
        <v>24</v>
      </c>
      <c r="G27" s="429">
        <v>0</v>
      </c>
      <c r="H27" s="430">
        <v>237</v>
      </c>
      <c r="I27" s="1817"/>
      <c r="J27" s="1817"/>
      <c r="K27" s="424"/>
      <c r="L27" s="424"/>
      <c r="M27" s="439"/>
      <c r="N27" s="27"/>
    </row>
    <row r="28" spans="2:14" ht="10.5" customHeight="1">
      <c r="B28" s="1815" t="s">
        <v>532</v>
      </c>
      <c r="C28" s="432" t="s">
        <v>493</v>
      </c>
      <c r="D28" s="433" t="s">
        <v>494</v>
      </c>
      <c r="E28" s="418"/>
      <c r="F28" s="434" t="s">
        <v>495</v>
      </c>
      <c r="G28" s="435"/>
      <c r="H28" s="435"/>
      <c r="I28" s="421"/>
      <c r="J28" s="422"/>
      <c r="K28" s="436"/>
      <c r="L28" s="436"/>
      <c r="M28" s="438"/>
      <c r="N28" s="27"/>
    </row>
    <row r="29" spans="2:14" ht="10.5" customHeight="1">
      <c r="B29" s="1816"/>
      <c r="C29" s="425">
        <v>2717</v>
      </c>
      <c r="D29" s="426">
        <v>2770</v>
      </c>
      <c r="E29" s="427">
        <v>-53</v>
      </c>
      <c r="F29" s="428">
        <v>-53</v>
      </c>
      <c r="G29" s="429">
        <v>0</v>
      </c>
      <c r="H29" s="430">
        <v>218</v>
      </c>
      <c r="I29" s="1817"/>
      <c r="J29" s="1817"/>
      <c r="K29" s="424"/>
      <c r="L29" s="424"/>
      <c r="M29" s="439"/>
      <c r="N29" s="27"/>
    </row>
    <row r="30" spans="2:14" ht="10.5" customHeight="1">
      <c r="B30" s="1815" t="s">
        <v>533</v>
      </c>
      <c r="C30" s="432" t="s">
        <v>493</v>
      </c>
      <c r="D30" s="433" t="s">
        <v>494</v>
      </c>
      <c r="E30" s="418"/>
      <c r="F30" s="434" t="s">
        <v>495</v>
      </c>
      <c r="G30" s="435"/>
      <c r="H30" s="435"/>
      <c r="I30" s="421"/>
      <c r="J30" s="422"/>
      <c r="K30" s="436"/>
      <c r="L30" s="436"/>
      <c r="M30" s="438"/>
      <c r="N30" s="27"/>
    </row>
    <row r="31" spans="2:14" ht="10.5" customHeight="1">
      <c r="B31" s="1819"/>
      <c r="C31" s="440">
        <v>1935</v>
      </c>
      <c r="D31" s="441">
        <v>1875</v>
      </c>
      <c r="E31" s="442">
        <v>60</v>
      </c>
      <c r="F31" s="443">
        <v>60</v>
      </c>
      <c r="G31" s="444">
        <v>0</v>
      </c>
      <c r="H31" s="445">
        <v>289</v>
      </c>
      <c r="I31" s="1820"/>
      <c r="J31" s="1820"/>
      <c r="K31" s="446"/>
      <c r="L31" s="446"/>
      <c r="M31" s="447"/>
      <c r="N31" s="27"/>
    </row>
    <row r="32" spans="2:14" ht="13.5" customHeight="1">
      <c r="B32" s="47" t="s">
        <v>496</v>
      </c>
      <c r="C32" s="46"/>
      <c r="D32" s="46"/>
      <c r="E32" s="46"/>
      <c r="F32" s="46"/>
      <c r="G32" s="46"/>
      <c r="H32" s="46"/>
      <c r="I32" s="45"/>
      <c r="J32" s="45"/>
      <c r="K32" s="48"/>
      <c r="L32" s="27"/>
      <c r="M32" s="27"/>
      <c r="N32" s="27"/>
    </row>
    <row r="33" spans="2:14" ht="13.5" customHeight="1">
      <c r="B33" s="47" t="s">
        <v>497</v>
      </c>
      <c r="C33" s="46"/>
      <c r="D33" s="46"/>
      <c r="E33" s="46"/>
      <c r="F33" s="46"/>
      <c r="G33" s="46"/>
      <c r="H33" s="46"/>
      <c r="I33" s="45"/>
      <c r="J33" s="45"/>
      <c r="K33" s="48"/>
      <c r="L33" s="27"/>
      <c r="M33" s="27"/>
      <c r="N33" s="27"/>
    </row>
    <row r="34" spans="2:14" ht="13.5" customHeight="1">
      <c r="B34" s="47" t="s">
        <v>498</v>
      </c>
      <c r="C34" s="46"/>
      <c r="D34" s="46"/>
      <c r="E34" s="46"/>
      <c r="F34" s="46"/>
      <c r="G34" s="46"/>
      <c r="H34" s="46"/>
      <c r="I34" s="45"/>
      <c r="J34" s="45"/>
      <c r="K34" s="48"/>
      <c r="L34" s="27"/>
      <c r="M34" s="27"/>
      <c r="N34" s="27"/>
    </row>
    <row r="35" spans="2:14" ht="22.5" customHeight="1">
      <c r="B35" s="6"/>
      <c r="C35" s="6"/>
      <c r="D35" s="6"/>
      <c r="E35" s="6"/>
      <c r="F35" s="6"/>
      <c r="G35" s="6"/>
      <c r="H35" s="6"/>
      <c r="I35" s="27"/>
      <c r="J35" s="27"/>
      <c r="K35" s="27"/>
      <c r="L35" s="27"/>
      <c r="M35" s="27"/>
      <c r="N35" s="27"/>
    </row>
    <row r="36" spans="2:14" ht="18.75">
      <c r="B36" s="7" t="s">
        <v>499</v>
      </c>
      <c r="J36" s="27"/>
      <c r="K36" s="27"/>
      <c r="L36" s="27"/>
      <c r="M36" s="36" t="s">
        <v>521</v>
      </c>
      <c r="N36" s="27"/>
    </row>
    <row r="37" spans="2:14" ht="7.5" customHeight="1">
      <c r="B37" s="8"/>
      <c r="I37" s="27"/>
      <c r="J37" s="27"/>
      <c r="K37" s="27"/>
      <c r="L37" s="27"/>
      <c r="M37" s="27"/>
      <c r="N37" s="27"/>
    </row>
    <row r="38" spans="2:14" s="10" customFormat="1" ht="29.25" customHeight="1" thickBot="1">
      <c r="B38" s="9"/>
      <c r="C38" s="28" t="s">
        <v>500</v>
      </c>
      <c r="D38" s="25" t="s">
        <v>501</v>
      </c>
      <c r="E38" s="20" t="s">
        <v>522</v>
      </c>
      <c r="F38" s="25" t="s">
        <v>517</v>
      </c>
      <c r="G38" s="25" t="s">
        <v>518</v>
      </c>
      <c r="H38" s="25" t="s">
        <v>526</v>
      </c>
      <c r="I38" s="1582" t="s">
        <v>523</v>
      </c>
      <c r="J38" s="1583"/>
      <c r="K38" s="21" t="s">
        <v>524</v>
      </c>
      <c r="L38" s="21" t="s">
        <v>525</v>
      </c>
      <c r="M38" s="37" t="s">
        <v>485</v>
      </c>
      <c r="N38" s="27"/>
    </row>
    <row r="39" spans="2:14" ht="21" customHeight="1" thickTop="1">
      <c r="B39" s="448" t="s">
        <v>699</v>
      </c>
      <c r="C39" s="411">
        <v>1508</v>
      </c>
      <c r="D39" s="412">
        <v>1501</v>
      </c>
      <c r="E39" s="412">
        <v>7</v>
      </c>
      <c r="F39" s="413">
        <v>4</v>
      </c>
      <c r="G39" s="413">
        <v>6719</v>
      </c>
      <c r="H39" s="413">
        <v>14.8</v>
      </c>
      <c r="I39" s="1840"/>
      <c r="J39" s="1840"/>
      <c r="K39" s="449"/>
      <c r="L39" s="449"/>
      <c r="M39" s="450"/>
      <c r="N39" s="27"/>
    </row>
    <row r="40" spans="2:14" ht="21" customHeight="1">
      <c r="B40" s="448" t="s">
        <v>538</v>
      </c>
      <c r="C40" s="411">
        <v>182</v>
      </c>
      <c r="D40" s="412">
        <v>161</v>
      </c>
      <c r="E40" s="412">
        <v>21</v>
      </c>
      <c r="F40" s="412">
        <v>21</v>
      </c>
      <c r="G40" s="412">
        <v>0</v>
      </c>
      <c r="H40" s="412" t="s">
        <v>704</v>
      </c>
      <c r="I40" s="1818"/>
      <c r="J40" s="1818"/>
      <c r="K40" s="451"/>
      <c r="L40" s="451"/>
      <c r="M40" s="452"/>
      <c r="N40" s="27"/>
    </row>
    <row r="41" spans="2:14" ht="21" customHeight="1">
      <c r="B41" s="448" t="s">
        <v>592</v>
      </c>
      <c r="C41" s="411">
        <v>4539</v>
      </c>
      <c r="D41" s="412">
        <v>3242</v>
      </c>
      <c r="E41" s="412">
        <v>1297</v>
      </c>
      <c r="F41" s="412">
        <v>1297</v>
      </c>
      <c r="G41" s="412">
        <v>0</v>
      </c>
      <c r="H41" s="412">
        <v>5.7</v>
      </c>
      <c r="I41" s="1818"/>
      <c r="J41" s="1818"/>
      <c r="K41" s="451"/>
      <c r="L41" s="451"/>
      <c r="M41" s="452"/>
      <c r="N41" s="27"/>
    </row>
    <row r="42" spans="2:14" ht="21" customHeight="1">
      <c r="B42" s="453" t="s">
        <v>593</v>
      </c>
      <c r="C42" s="454">
        <v>12</v>
      </c>
      <c r="D42" s="455">
        <v>10</v>
      </c>
      <c r="E42" s="455">
        <v>2</v>
      </c>
      <c r="F42" s="456">
        <v>2</v>
      </c>
      <c r="G42" s="455">
        <v>0</v>
      </c>
      <c r="H42" s="455">
        <v>3</v>
      </c>
      <c r="I42" s="1839"/>
      <c r="J42" s="1839"/>
      <c r="K42" s="457"/>
      <c r="L42" s="457"/>
      <c r="M42" s="458"/>
      <c r="N42" s="27"/>
    </row>
    <row r="43" spans="2:14" ht="37.5" customHeight="1">
      <c r="B43" s="6"/>
      <c r="C43" s="6"/>
      <c r="D43" s="6"/>
      <c r="E43" s="6"/>
      <c r="F43" s="6"/>
      <c r="G43" s="6"/>
      <c r="H43" s="6"/>
      <c r="I43" s="27"/>
      <c r="J43" s="27"/>
      <c r="K43" s="27"/>
      <c r="L43" s="27"/>
      <c r="M43" s="27"/>
      <c r="N43" s="27"/>
    </row>
    <row r="44" spans="2:14" ht="18.75">
      <c r="B44" s="7" t="s">
        <v>502</v>
      </c>
      <c r="J44" s="27"/>
      <c r="K44" s="36" t="s">
        <v>519</v>
      </c>
      <c r="L44" s="27"/>
      <c r="M44" s="27"/>
      <c r="N44" s="27"/>
    </row>
    <row r="45" spans="2:14" ht="7.5" customHeight="1">
      <c r="B45" s="8"/>
      <c r="J45" s="27"/>
      <c r="K45" s="27"/>
      <c r="L45" s="27"/>
      <c r="M45" s="27"/>
      <c r="N45" s="27"/>
    </row>
    <row r="46" spans="2:14" s="10" customFormat="1" ht="48.75" customHeight="1" thickBot="1">
      <c r="B46" s="9"/>
      <c r="C46" s="28" t="s">
        <v>503</v>
      </c>
      <c r="D46" s="25" t="s">
        <v>504</v>
      </c>
      <c r="E46" s="25" t="s">
        <v>505</v>
      </c>
      <c r="F46" s="25" t="s">
        <v>506</v>
      </c>
      <c r="G46" s="25" t="s">
        <v>507</v>
      </c>
      <c r="H46" s="24" t="s">
        <v>508</v>
      </c>
      <c r="I46" s="1569" t="s">
        <v>509</v>
      </c>
      <c r="J46" s="1573"/>
      <c r="K46" s="49" t="s">
        <v>485</v>
      </c>
      <c r="L46" s="29"/>
      <c r="M46" s="27"/>
      <c r="N46" s="27"/>
    </row>
    <row r="47" spans="2:14" ht="21" customHeight="1" thickTop="1">
      <c r="B47" s="448" t="s">
        <v>700</v>
      </c>
      <c r="C47" s="459">
        <v>2</v>
      </c>
      <c r="D47" s="460">
        <v>-21</v>
      </c>
      <c r="E47" s="460">
        <v>1</v>
      </c>
      <c r="F47" s="460">
        <v>0</v>
      </c>
      <c r="G47" s="460">
        <v>0</v>
      </c>
      <c r="H47" s="460">
        <v>0</v>
      </c>
      <c r="I47" s="1829">
        <v>0</v>
      </c>
      <c r="J47" s="1830"/>
      <c r="K47" s="50"/>
      <c r="L47" s="29"/>
      <c r="M47" s="27"/>
      <c r="N47" s="27"/>
    </row>
    <row r="48" spans="2:14" ht="21" customHeight="1">
      <c r="B48" s="461" t="s">
        <v>701</v>
      </c>
      <c r="C48" s="459">
        <v>90</v>
      </c>
      <c r="D48" s="460">
        <v>386</v>
      </c>
      <c r="E48" s="460">
        <v>50</v>
      </c>
      <c r="F48" s="460">
        <v>0</v>
      </c>
      <c r="G48" s="460">
        <v>0</v>
      </c>
      <c r="H48" s="460">
        <v>0</v>
      </c>
      <c r="I48" s="1831">
        <v>0</v>
      </c>
      <c r="J48" s="1832"/>
      <c r="K48" s="51"/>
      <c r="L48" s="29"/>
      <c r="M48" s="27"/>
      <c r="N48" s="27"/>
    </row>
    <row r="49" spans="2:14" ht="21" customHeight="1">
      <c r="B49" s="448" t="s">
        <v>702</v>
      </c>
      <c r="C49" s="459">
        <v>-12</v>
      </c>
      <c r="D49" s="460">
        <v>19</v>
      </c>
      <c r="E49" s="460">
        <v>10</v>
      </c>
      <c r="F49" s="460">
        <v>0</v>
      </c>
      <c r="G49" s="460">
        <v>168</v>
      </c>
      <c r="H49" s="460">
        <v>0</v>
      </c>
      <c r="I49" s="1833">
        <v>0</v>
      </c>
      <c r="J49" s="1834"/>
      <c r="K49" s="51"/>
      <c r="L49" s="29"/>
      <c r="M49" s="27"/>
      <c r="N49" s="27"/>
    </row>
    <row r="50" spans="2:14" ht="21" customHeight="1">
      <c r="B50" s="43"/>
      <c r="C50" s="462"/>
      <c r="D50" s="463"/>
      <c r="E50" s="463"/>
      <c r="F50" s="463"/>
      <c r="G50" s="463"/>
      <c r="H50" s="463"/>
      <c r="I50" s="1833"/>
      <c r="J50" s="1834"/>
      <c r="K50" s="51"/>
      <c r="L50" s="29"/>
      <c r="M50" s="27"/>
      <c r="N50" s="27"/>
    </row>
    <row r="51" spans="2:14" ht="21" customHeight="1">
      <c r="B51" s="43"/>
      <c r="C51" s="464"/>
      <c r="D51" s="465"/>
      <c r="E51" s="465"/>
      <c r="F51" s="465"/>
      <c r="G51" s="465"/>
      <c r="H51" s="465"/>
      <c r="I51" s="1837"/>
      <c r="J51" s="1838"/>
      <c r="K51" s="51"/>
      <c r="L51" s="29"/>
      <c r="M51" s="27"/>
      <c r="N51" s="27"/>
    </row>
    <row r="52" spans="2:14" ht="21" customHeight="1">
      <c r="B52" s="53"/>
      <c r="C52" s="466"/>
      <c r="D52" s="467"/>
      <c r="E52" s="467"/>
      <c r="F52" s="467"/>
      <c r="G52" s="467"/>
      <c r="H52" s="467"/>
      <c r="I52" s="1835"/>
      <c r="J52" s="1836"/>
      <c r="K52" s="54"/>
      <c r="L52" s="29"/>
      <c r="M52" s="27"/>
      <c r="N52" s="27"/>
    </row>
    <row r="53" spans="2:14" ht="21" customHeight="1">
      <c r="B53" s="55" t="s">
        <v>510</v>
      </c>
      <c r="J53" s="27"/>
      <c r="K53" s="27"/>
      <c r="L53" s="27"/>
      <c r="M53" s="27"/>
      <c r="N53" s="27"/>
    </row>
    <row r="54" ht="26.25" customHeight="1"/>
    <row r="55" spans="2:14" ht="18.75">
      <c r="B55" s="17" t="s">
        <v>511</v>
      </c>
      <c r="J55" s="27"/>
      <c r="K55" s="27"/>
      <c r="L55" s="27"/>
      <c r="M55" s="27"/>
      <c r="N55" s="27"/>
    </row>
    <row r="56" ht="7.5" customHeight="1"/>
    <row r="57" spans="2:9" ht="37.5" customHeight="1">
      <c r="B57" s="1571" t="s">
        <v>512</v>
      </c>
      <c r="C57" s="1571"/>
      <c r="D57" s="1572">
        <v>0.283</v>
      </c>
      <c r="E57" s="1572"/>
      <c r="F57" s="1571" t="s">
        <v>513</v>
      </c>
      <c r="G57" s="1571"/>
      <c r="H57" s="1572">
        <v>0.5</v>
      </c>
      <c r="I57" s="1572"/>
    </row>
    <row r="58" spans="2:9" ht="37.5" customHeight="1">
      <c r="B58" s="1571" t="s">
        <v>514</v>
      </c>
      <c r="C58" s="1571"/>
      <c r="D58" s="1572">
        <v>18.1</v>
      </c>
      <c r="E58" s="1572"/>
      <c r="F58" s="1571" t="s">
        <v>515</v>
      </c>
      <c r="G58" s="1571"/>
      <c r="H58" s="1572">
        <v>92.8</v>
      </c>
      <c r="I58" s="1572"/>
    </row>
    <row r="59" spans="2:14" ht="21" customHeight="1">
      <c r="B59" s="55" t="s">
        <v>516</v>
      </c>
      <c r="J59" s="27"/>
      <c r="K59" s="27"/>
      <c r="L59" s="27"/>
      <c r="M59" s="27"/>
      <c r="N59" s="27"/>
    </row>
  </sheetData>
  <mergeCells count="47">
    <mergeCell ref="I8:J8"/>
    <mergeCell ref="I9:J9"/>
    <mergeCell ref="I10:J10"/>
    <mergeCell ref="I11:J11"/>
    <mergeCell ref="I42:J42"/>
    <mergeCell ref="I38:J38"/>
    <mergeCell ref="I39:J39"/>
    <mergeCell ref="I14:J14"/>
    <mergeCell ref="I27:J27"/>
    <mergeCell ref="I41:J41"/>
    <mergeCell ref="H57:I57"/>
    <mergeCell ref="H58:I58"/>
    <mergeCell ref="I46:J46"/>
    <mergeCell ref="I47:J47"/>
    <mergeCell ref="I48:J48"/>
    <mergeCell ref="I49:J49"/>
    <mergeCell ref="I52:J52"/>
    <mergeCell ref="I50:J50"/>
    <mergeCell ref="I51:J51"/>
    <mergeCell ref="B57:C57"/>
    <mergeCell ref="B58:C58"/>
    <mergeCell ref="F57:G57"/>
    <mergeCell ref="F58:G58"/>
    <mergeCell ref="D57:E57"/>
    <mergeCell ref="D58:E58"/>
    <mergeCell ref="C1:J1"/>
    <mergeCell ref="I31:J31"/>
    <mergeCell ref="I18:J18"/>
    <mergeCell ref="I19:J19"/>
    <mergeCell ref="I23:J23"/>
    <mergeCell ref="I12:J12"/>
    <mergeCell ref="I13:J13"/>
    <mergeCell ref="I21:J21"/>
    <mergeCell ref="I3:J3"/>
    <mergeCell ref="I4:J4"/>
    <mergeCell ref="B28:B29"/>
    <mergeCell ref="I29:J29"/>
    <mergeCell ref="B22:B23"/>
    <mergeCell ref="I40:J40"/>
    <mergeCell ref="B30:B31"/>
    <mergeCell ref="B26:B27"/>
    <mergeCell ref="B20:B21"/>
    <mergeCell ref="M20:M21"/>
    <mergeCell ref="M22:M23"/>
    <mergeCell ref="M24:M25"/>
    <mergeCell ref="B24:B25"/>
    <mergeCell ref="I25:J25"/>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xl/worksheets/sheet9.xml><?xml version="1.0" encoding="utf-8"?>
<worksheet xmlns="http://schemas.openxmlformats.org/spreadsheetml/2006/main" xmlns:r="http://schemas.openxmlformats.org/officeDocument/2006/relationships">
  <dimension ref="B1:N78"/>
  <sheetViews>
    <sheetView view="pageBreakPreview" zoomScaleSheetLayoutView="100" workbookViewId="0" topLeftCell="A1">
      <selection activeCell="F4" sqref="F4"/>
    </sheetView>
  </sheetViews>
  <sheetFormatPr defaultColWidth="9.00390625" defaultRowHeight="13.5"/>
  <cols>
    <col min="1" max="1" width="2.875" style="1" customWidth="1"/>
    <col min="2" max="2" width="18.00390625" style="1" customWidth="1"/>
    <col min="3" max="8" width="11.875" style="1" customWidth="1"/>
    <col min="9" max="9" width="8.125" style="1" customWidth="1"/>
    <col min="10" max="10" width="5.00390625" style="1" customWidth="1"/>
    <col min="11" max="13" width="11.875" style="1" customWidth="1"/>
    <col min="14" max="16" width="11.75390625" style="1" customWidth="1"/>
    <col min="17" max="16384" width="9.00390625" style="1" customWidth="1"/>
  </cols>
  <sheetData>
    <row r="1" spans="3:10" ht="24">
      <c r="C1" s="1580" t="s">
        <v>472</v>
      </c>
      <c r="D1" s="1580"/>
      <c r="E1" s="1580"/>
      <c r="F1" s="1580"/>
      <c r="G1" s="1580"/>
      <c r="H1" s="1580"/>
      <c r="I1" s="1580"/>
      <c r="J1" s="1580"/>
    </row>
    <row r="2" spans="9:10" ht="26.25" customHeight="1">
      <c r="I2" s="1845" t="s">
        <v>705</v>
      </c>
      <c r="J2" s="1845"/>
    </row>
    <row r="3" spans="2:10" ht="45" customHeight="1" thickBot="1">
      <c r="B3" s="3" t="s">
        <v>474</v>
      </c>
      <c r="C3" s="3" t="s">
        <v>706</v>
      </c>
      <c r="D3" s="5"/>
      <c r="E3" s="5"/>
      <c r="G3" s="468" t="s">
        <v>475</v>
      </c>
      <c r="H3" s="469" t="s">
        <v>476</v>
      </c>
      <c r="I3" s="1854" t="s">
        <v>477</v>
      </c>
      <c r="J3" s="1870"/>
    </row>
    <row r="4" spans="7:11" ht="26.25" customHeight="1">
      <c r="G4" s="471">
        <v>10792</v>
      </c>
      <c r="H4" s="472">
        <v>482</v>
      </c>
      <c r="I4" s="1871">
        <f>G4+H4</f>
        <v>11274</v>
      </c>
      <c r="J4" s="1872"/>
      <c r="K4" s="26"/>
    </row>
    <row r="5" spans="7:11" ht="26.25" customHeight="1">
      <c r="G5" s="473"/>
      <c r="H5" s="473"/>
      <c r="I5" s="474"/>
      <c r="J5" s="475"/>
      <c r="K5" s="26"/>
    </row>
    <row r="6" spans="8:9" ht="16.5" customHeight="1">
      <c r="H6" s="6"/>
      <c r="I6" s="6"/>
    </row>
    <row r="7" spans="2:14" ht="18.75">
      <c r="B7" s="7" t="s">
        <v>734</v>
      </c>
      <c r="I7" s="1846" t="s">
        <v>519</v>
      </c>
      <c r="J7" s="1846"/>
      <c r="K7" s="27"/>
      <c r="L7" s="27"/>
      <c r="M7" s="27"/>
      <c r="N7" s="27"/>
    </row>
    <row r="8" spans="2:14" ht="7.5" customHeight="1">
      <c r="B8" s="8"/>
      <c r="I8" s="27"/>
      <c r="J8" s="27"/>
      <c r="K8" s="27"/>
      <c r="L8" s="27"/>
      <c r="M8" s="27"/>
      <c r="N8" s="27"/>
    </row>
    <row r="9" spans="2:14" s="10" customFormat="1" ht="30" customHeight="1">
      <c r="B9" s="476"/>
      <c r="C9" s="477" t="s">
        <v>479</v>
      </c>
      <c r="D9" s="470" t="s">
        <v>480</v>
      </c>
      <c r="E9" s="470" t="s">
        <v>481</v>
      </c>
      <c r="F9" s="470" t="s">
        <v>482</v>
      </c>
      <c r="G9" s="478" t="s">
        <v>483</v>
      </c>
      <c r="H9" s="470" t="s">
        <v>484</v>
      </c>
      <c r="I9" s="1873" t="s">
        <v>485</v>
      </c>
      <c r="J9" s="1874"/>
      <c r="K9" s="479"/>
      <c r="L9" s="27"/>
      <c r="M9" s="27"/>
      <c r="N9" s="27"/>
    </row>
    <row r="10" spans="2:14" ht="30" customHeight="1">
      <c r="B10" s="480" t="s">
        <v>486</v>
      </c>
      <c r="C10" s="481">
        <v>18613</v>
      </c>
      <c r="D10" s="76">
        <v>18513</v>
      </c>
      <c r="E10" s="76">
        <f>C10-D10</f>
        <v>100</v>
      </c>
      <c r="F10" s="76">
        <v>78</v>
      </c>
      <c r="G10" s="76">
        <v>25303</v>
      </c>
      <c r="H10" s="70">
        <v>0</v>
      </c>
      <c r="I10" s="1847"/>
      <c r="J10" s="1848"/>
      <c r="K10" s="479"/>
      <c r="L10" s="27"/>
      <c r="M10" s="27"/>
      <c r="N10" s="27"/>
    </row>
    <row r="11" spans="2:14" ht="30" customHeight="1">
      <c r="B11" s="482" t="s">
        <v>707</v>
      </c>
      <c r="C11" s="69">
        <v>14</v>
      </c>
      <c r="D11" s="70">
        <v>14</v>
      </c>
      <c r="E11" s="70">
        <v>0</v>
      </c>
      <c r="F11" s="70">
        <v>0</v>
      </c>
      <c r="G11" s="70">
        <v>0</v>
      </c>
      <c r="H11" s="70">
        <v>3</v>
      </c>
      <c r="I11" s="1651"/>
      <c r="J11" s="1652"/>
      <c r="K11" s="483"/>
      <c r="L11" s="27"/>
      <c r="M11" s="27"/>
      <c r="N11" s="27"/>
    </row>
    <row r="12" spans="2:14" ht="30" customHeight="1">
      <c r="B12" s="482" t="s">
        <v>708</v>
      </c>
      <c r="C12" s="69">
        <v>6</v>
      </c>
      <c r="D12" s="70">
        <v>6</v>
      </c>
      <c r="E12" s="70">
        <v>0</v>
      </c>
      <c r="F12" s="70">
        <v>0</v>
      </c>
      <c r="G12" s="70">
        <v>0</v>
      </c>
      <c r="H12" s="70">
        <v>5</v>
      </c>
      <c r="I12" s="1651"/>
      <c r="J12" s="1652"/>
      <c r="K12" s="479"/>
      <c r="L12" s="27"/>
      <c r="M12" s="27"/>
      <c r="N12" s="27"/>
    </row>
    <row r="13" spans="2:14" ht="30" customHeight="1">
      <c r="B13" s="482" t="s">
        <v>709</v>
      </c>
      <c r="C13" s="69">
        <v>4</v>
      </c>
      <c r="D13" s="70">
        <v>4</v>
      </c>
      <c r="E13" s="70">
        <v>0</v>
      </c>
      <c r="F13" s="70">
        <v>0</v>
      </c>
      <c r="G13" s="70">
        <v>13</v>
      </c>
      <c r="H13" s="70">
        <v>0</v>
      </c>
      <c r="I13" s="1651"/>
      <c r="J13" s="1652"/>
      <c r="K13" s="479"/>
      <c r="L13" s="27"/>
      <c r="M13" s="27"/>
      <c r="N13" s="27"/>
    </row>
    <row r="14" spans="2:14" ht="30" customHeight="1">
      <c r="B14" s="484" t="s">
        <v>710</v>
      </c>
      <c r="C14" s="92">
        <v>275</v>
      </c>
      <c r="D14" s="93">
        <v>275</v>
      </c>
      <c r="E14" s="93">
        <v>0</v>
      </c>
      <c r="F14" s="93">
        <v>0</v>
      </c>
      <c r="G14" s="98">
        <v>0</v>
      </c>
      <c r="H14" s="93">
        <v>21</v>
      </c>
      <c r="I14" s="1868"/>
      <c r="J14" s="1869"/>
      <c r="K14" s="479"/>
      <c r="L14" s="27"/>
      <c r="M14" s="27"/>
      <c r="N14" s="27"/>
    </row>
    <row r="15" spans="2:14" ht="30" customHeight="1">
      <c r="B15" s="485" t="s">
        <v>711</v>
      </c>
      <c r="C15" s="486">
        <v>10</v>
      </c>
      <c r="D15" s="487">
        <v>10</v>
      </c>
      <c r="E15" s="487">
        <v>0</v>
      </c>
      <c r="F15" s="487">
        <v>0</v>
      </c>
      <c r="G15" s="487">
        <v>0</v>
      </c>
      <c r="H15" s="487">
        <v>8</v>
      </c>
      <c r="I15" s="1660"/>
      <c r="J15" s="1661"/>
      <c r="K15" s="479"/>
      <c r="L15" s="27"/>
      <c r="M15" s="27"/>
      <c r="N15" s="27"/>
    </row>
    <row r="16" spans="2:14" ht="30" customHeight="1">
      <c r="B16" s="488" t="s">
        <v>487</v>
      </c>
      <c r="C16" s="95">
        <v>18870</v>
      </c>
      <c r="D16" s="96">
        <v>18770</v>
      </c>
      <c r="E16" s="96">
        <f>C16-D16</f>
        <v>100</v>
      </c>
      <c r="F16" s="96">
        <v>78</v>
      </c>
      <c r="G16" s="96">
        <v>25316</v>
      </c>
      <c r="H16" s="96">
        <v>0</v>
      </c>
      <c r="I16" s="1660"/>
      <c r="J16" s="1661"/>
      <c r="K16" s="479"/>
      <c r="L16" s="27"/>
      <c r="M16" s="27"/>
      <c r="N16" s="27"/>
    </row>
    <row r="17" spans="9:14" ht="32.25" customHeight="1">
      <c r="I17" s="27"/>
      <c r="J17" s="27"/>
      <c r="K17" s="27"/>
      <c r="L17" s="27"/>
      <c r="M17" s="27"/>
      <c r="N17" s="27"/>
    </row>
    <row r="18" spans="9:14" ht="29.25" customHeight="1">
      <c r="I18" s="27"/>
      <c r="J18" s="27"/>
      <c r="K18" s="27"/>
      <c r="L18" s="27"/>
      <c r="M18" s="27"/>
      <c r="N18" s="27"/>
    </row>
    <row r="19" spans="2:14" ht="18.75">
      <c r="B19" s="7" t="s">
        <v>520</v>
      </c>
      <c r="J19" s="27"/>
      <c r="K19" s="27"/>
      <c r="L19" s="27"/>
      <c r="M19" s="36" t="s">
        <v>521</v>
      </c>
      <c r="N19" s="27"/>
    </row>
    <row r="20" spans="2:14" ht="7.5" customHeight="1">
      <c r="B20" s="8"/>
      <c r="I20" s="27"/>
      <c r="J20" s="27"/>
      <c r="K20" s="27"/>
      <c r="L20" s="27"/>
      <c r="M20" s="27"/>
      <c r="N20" s="27"/>
    </row>
    <row r="21" spans="2:14" s="10" customFormat="1" ht="30" customHeight="1">
      <c r="B21" s="476"/>
      <c r="C21" s="477" t="s">
        <v>659</v>
      </c>
      <c r="D21" s="470" t="s">
        <v>660</v>
      </c>
      <c r="E21" s="489" t="s">
        <v>522</v>
      </c>
      <c r="F21" s="470" t="s">
        <v>490</v>
      </c>
      <c r="G21" s="470" t="s">
        <v>491</v>
      </c>
      <c r="H21" s="470" t="s">
        <v>484</v>
      </c>
      <c r="I21" s="1850" t="s">
        <v>523</v>
      </c>
      <c r="J21" s="1851"/>
      <c r="K21" s="490" t="s">
        <v>524</v>
      </c>
      <c r="L21" s="490" t="s">
        <v>525</v>
      </c>
      <c r="M21" s="491" t="s">
        <v>485</v>
      </c>
      <c r="N21" s="27"/>
    </row>
    <row r="22" spans="2:14" ht="30" customHeight="1">
      <c r="B22" s="480" t="s">
        <v>617</v>
      </c>
      <c r="C22" s="481">
        <v>2475</v>
      </c>
      <c r="D22" s="76">
        <v>2697</v>
      </c>
      <c r="E22" s="173" t="s">
        <v>630</v>
      </c>
      <c r="F22" s="76">
        <v>-222</v>
      </c>
      <c r="G22" s="76">
        <v>1698</v>
      </c>
      <c r="H22" s="122">
        <v>211</v>
      </c>
      <c r="I22" s="1866">
        <v>91.8</v>
      </c>
      <c r="J22" s="1866"/>
      <c r="K22" s="492">
        <v>0</v>
      </c>
      <c r="L22" s="77">
        <v>1170</v>
      </c>
      <c r="M22" s="493" t="s">
        <v>492</v>
      </c>
      <c r="N22" s="27"/>
    </row>
    <row r="23" spans="2:14" ht="30" customHeight="1">
      <c r="B23" s="482" t="s">
        <v>555</v>
      </c>
      <c r="C23" s="494">
        <v>415</v>
      </c>
      <c r="D23" s="93">
        <v>402</v>
      </c>
      <c r="E23" s="40" t="s">
        <v>572</v>
      </c>
      <c r="F23" s="98">
        <v>13</v>
      </c>
      <c r="G23" s="93">
        <v>2830</v>
      </c>
      <c r="H23" s="93">
        <v>14</v>
      </c>
      <c r="I23" s="1867">
        <v>103.1</v>
      </c>
      <c r="J23" s="1867"/>
      <c r="K23" s="316">
        <v>0</v>
      </c>
      <c r="L23" s="316">
        <v>0</v>
      </c>
      <c r="M23" s="495" t="s">
        <v>492</v>
      </c>
      <c r="N23" s="27"/>
    </row>
    <row r="24" spans="2:14" ht="15" customHeight="1">
      <c r="B24" s="1875" t="s">
        <v>712</v>
      </c>
      <c r="C24" s="11" t="s">
        <v>493</v>
      </c>
      <c r="D24" s="12" t="s">
        <v>494</v>
      </c>
      <c r="E24" s="13"/>
      <c r="F24" s="14" t="s">
        <v>495</v>
      </c>
      <c r="G24" s="44"/>
      <c r="H24" s="44"/>
      <c r="I24" s="45"/>
      <c r="J24" s="496"/>
      <c r="K24" s="497"/>
      <c r="L24" s="497"/>
      <c r="M24" s="498"/>
      <c r="N24" s="27"/>
    </row>
    <row r="25" spans="2:14" ht="15" customHeight="1">
      <c r="B25" s="1876"/>
      <c r="C25" s="499">
        <v>978</v>
      </c>
      <c r="D25" s="500">
        <v>1014</v>
      </c>
      <c r="E25" s="501">
        <v>0</v>
      </c>
      <c r="F25" s="502">
        <v>0</v>
      </c>
      <c r="G25" s="481">
        <v>6918</v>
      </c>
      <c r="H25" s="76">
        <v>281</v>
      </c>
      <c r="I25" s="1852" t="s">
        <v>573</v>
      </c>
      <c r="J25" s="1852"/>
      <c r="K25" s="75" t="s">
        <v>573</v>
      </c>
      <c r="L25" s="75" t="s">
        <v>573</v>
      </c>
      <c r="M25" s="493"/>
      <c r="N25" s="27"/>
    </row>
    <row r="26" spans="2:14" ht="15" customHeight="1">
      <c r="B26" s="1875" t="s">
        <v>713</v>
      </c>
      <c r="C26" s="503" t="s">
        <v>493</v>
      </c>
      <c r="D26" s="504" t="s">
        <v>494</v>
      </c>
      <c r="E26" s="13"/>
      <c r="F26" s="14" t="s">
        <v>495</v>
      </c>
      <c r="G26" s="44"/>
      <c r="H26" s="44"/>
      <c r="I26" s="45"/>
      <c r="J26" s="496"/>
      <c r="K26" s="497"/>
      <c r="L26" s="497"/>
      <c r="M26" s="498"/>
      <c r="N26" s="27"/>
    </row>
    <row r="27" spans="2:14" ht="15" customHeight="1">
      <c r="B27" s="1876"/>
      <c r="C27" s="499">
        <v>225</v>
      </c>
      <c r="D27" s="500">
        <v>300</v>
      </c>
      <c r="E27" s="501">
        <v>-75</v>
      </c>
      <c r="F27" s="502">
        <v>-75</v>
      </c>
      <c r="G27" s="481">
        <v>383</v>
      </c>
      <c r="H27" s="76">
        <v>0</v>
      </c>
      <c r="I27" s="1852" t="s">
        <v>573</v>
      </c>
      <c r="J27" s="1852"/>
      <c r="K27" s="75" t="s">
        <v>573</v>
      </c>
      <c r="L27" s="75" t="s">
        <v>573</v>
      </c>
      <c r="M27" s="493"/>
      <c r="N27" s="27"/>
    </row>
    <row r="28" spans="2:14" ht="15" customHeight="1">
      <c r="B28" s="1875" t="s">
        <v>714</v>
      </c>
      <c r="C28" s="503" t="s">
        <v>493</v>
      </c>
      <c r="D28" s="504" t="s">
        <v>494</v>
      </c>
      <c r="E28" s="13"/>
      <c r="F28" s="14" t="s">
        <v>495</v>
      </c>
      <c r="G28" s="44"/>
      <c r="H28" s="44"/>
      <c r="I28" s="45"/>
      <c r="J28" s="496"/>
      <c r="K28" s="497"/>
      <c r="L28" s="497"/>
      <c r="M28" s="498"/>
      <c r="N28" s="27"/>
    </row>
    <row r="29" spans="2:14" ht="15" customHeight="1">
      <c r="B29" s="1876"/>
      <c r="C29" s="499">
        <v>41</v>
      </c>
      <c r="D29" s="500">
        <v>41</v>
      </c>
      <c r="E29" s="501">
        <v>0</v>
      </c>
      <c r="F29" s="502">
        <v>0</v>
      </c>
      <c r="G29" s="481">
        <v>0</v>
      </c>
      <c r="H29" s="76">
        <v>9</v>
      </c>
      <c r="I29" s="1852" t="s">
        <v>573</v>
      </c>
      <c r="J29" s="1852"/>
      <c r="K29" s="75" t="s">
        <v>573</v>
      </c>
      <c r="L29" s="75" t="s">
        <v>573</v>
      </c>
      <c r="M29" s="493"/>
      <c r="N29" s="27"/>
    </row>
    <row r="30" spans="2:14" ht="15" customHeight="1">
      <c r="B30" s="1875" t="s">
        <v>715</v>
      </c>
      <c r="C30" s="503" t="s">
        <v>493</v>
      </c>
      <c r="D30" s="504" t="s">
        <v>494</v>
      </c>
      <c r="E30" s="13"/>
      <c r="F30" s="14" t="s">
        <v>495</v>
      </c>
      <c r="G30" s="44"/>
      <c r="H30" s="44"/>
      <c r="I30" s="45"/>
      <c r="J30" s="496"/>
      <c r="K30" s="497"/>
      <c r="L30" s="497"/>
      <c r="M30" s="498"/>
      <c r="N30" s="27"/>
    </row>
    <row r="31" spans="2:14" ht="15" customHeight="1">
      <c r="B31" s="1876"/>
      <c r="C31" s="499">
        <v>49</v>
      </c>
      <c r="D31" s="500">
        <v>49</v>
      </c>
      <c r="E31" s="501">
        <v>0</v>
      </c>
      <c r="F31" s="502">
        <v>0</v>
      </c>
      <c r="G31" s="481">
        <v>576</v>
      </c>
      <c r="H31" s="76">
        <v>39</v>
      </c>
      <c r="I31" s="1852" t="s">
        <v>573</v>
      </c>
      <c r="J31" s="1852"/>
      <c r="K31" s="75" t="s">
        <v>573</v>
      </c>
      <c r="L31" s="75" t="s">
        <v>573</v>
      </c>
      <c r="M31" s="493"/>
      <c r="N31" s="27"/>
    </row>
    <row r="32" spans="2:14" ht="15" customHeight="1">
      <c r="B32" s="1875" t="s">
        <v>716</v>
      </c>
      <c r="C32" s="503" t="s">
        <v>493</v>
      </c>
      <c r="D32" s="504" t="s">
        <v>494</v>
      </c>
      <c r="E32" s="13"/>
      <c r="F32" s="14" t="s">
        <v>495</v>
      </c>
      <c r="G32" s="44"/>
      <c r="H32" s="44"/>
      <c r="I32" s="45"/>
      <c r="J32" s="496"/>
      <c r="K32" s="497"/>
      <c r="L32" s="505"/>
      <c r="M32" s="498"/>
      <c r="N32" s="27"/>
    </row>
    <row r="33" spans="2:14" ht="15" customHeight="1">
      <c r="B33" s="1876"/>
      <c r="C33" s="506">
        <v>648</v>
      </c>
      <c r="D33" s="507">
        <v>648</v>
      </c>
      <c r="E33" s="501">
        <v>0</v>
      </c>
      <c r="F33" s="502">
        <v>0</v>
      </c>
      <c r="G33" s="508">
        <v>2188</v>
      </c>
      <c r="H33" s="509">
        <v>73</v>
      </c>
      <c r="I33" s="1852" t="s">
        <v>573</v>
      </c>
      <c r="J33" s="1880"/>
      <c r="K33" s="510" t="s">
        <v>573</v>
      </c>
      <c r="L33" s="511" t="s">
        <v>573</v>
      </c>
      <c r="M33" s="377"/>
      <c r="N33" s="27"/>
    </row>
    <row r="34" spans="2:14" ht="15" customHeight="1">
      <c r="B34" s="1877" t="s">
        <v>717</v>
      </c>
      <c r="C34" s="512" t="s">
        <v>493</v>
      </c>
      <c r="D34" s="513" t="s">
        <v>494</v>
      </c>
      <c r="E34" s="13"/>
      <c r="F34" s="514" t="s">
        <v>495</v>
      </c>
      <c r="G34" s="379"/>
      <c r="H34" s="379"/>
      <c r="I34" s="45"/>
      <c r="J34" s="496"/>
      <c r="K34" s="515"/>
      <c r="L34" s="515"/>
      <c r="M34" s="493"/>
      <c r="N34" s="27"/>
    </row>
    <row r="35" spans="2:14" ht="15" customHeight="1">
      <c r="B35" s="1876"/>
      <c r="C35" s="499">
        <v>3938</v>
      </c>
      <c r="D35" s="500">
        <v>3938</v>
      </c>
      <c r="E35" s="501">
        <v>0</v>
      </c>
      <c r="F35" s="502">
        <v>0</v>
      </c>
      <c r="G35" s="481">
        <v>3</v>
      </c>
      <c r="H35" s="76">
        <v>373</v>
      </c>
      <c r="I35" s="1880" t="s">
        <v>573</v>
      </c>
      <c r="J35" s="1882"/>
      <c r="K35" s="75" t="s">
        <v>573</v>
      </c>
      <c r="L35" s="75" t="s">
        <v>573</v>
      </c>
      <c r="M35" s="493"/>
      <c r="N35" s="27"/>
    </row>
    <row r="36" spans="2:14" ht="15" customHeight="1">
      <c r="B36" s="1875" t="s">
        <v>718</v>
      </c>
      <c r="C36" s="503" t="s">
        <v>493</v>
      </c>
      <c r="D36" s="504" t="s">
        <v>494</v>
      </c>
      <c r="E36" s="13"/>
      <c r="F36" s="14" t="s">
        <v>495</v>
      </c>
      <c r="G36" s="44"/>
      <c r="H36" s="44"/>
      <c r="I36" s="45"/>
      <c r="J36" s="496"/>
      <c r="K36" s="497"/>
      <c r="L36" s="497"/>
      <c r="M36" s="498"/>
      <c r="N36" s="27"/>
    </row>
    <row r="37" spans="2:14" ht="15" customHeight="1">
      <c r="B37" s="1876"/>
      <c r="C37" s="499">
        <v>393</v>
      </c>
      <c r="D37" s="500">
        <v>563</v>
      </c>
      <c r="E37" s="501">
        <v>-170</v>
      </c>
      <c r="F37" s="502">
        <v>-170</v>
      </c>
      <c r="G37" s="481">
        <v>55</v>
      </c>
      <c r="H37" s="76">
        <v>57</v>
      </c>
      <c r="I37" s="1852" t="s">
        <v>573</v>
      </c>
      <c r="J37" s="1852"/>
      <c r="K37" s="75" t="s">
        <v>573</v>
      </c>
      <c r="L37" s="75" t="s">
        <v>573</v>
      </c>
      <c r="M37" s="493"/>
      <c r="N37" s="27"/>
    </row>
    <row r="38" spans="2:14" ht="15" customHeight="1">
      <c r="B38" s="1875" t="s">
        <v>719</v>
      </c>
      <c r="C38" s="503" t="s">
        <v>493</v>
      </c>
      <c r="D38" s="504" t="s">
        <v>494</v>
      </c>
      <c r="E38" s="13"/>
      <c r="F38" s="14" t="s">
        <v>495</v>
      </c>
      <c r="G38" s="44"/>
      <c r="H38" s="44"/>
      <c r="I38" s="45"/>
      <c r="J38" s="496"/>
      <c r="K38" s="497"/>
      <c r="L38" s="497"/>
      <c r="M38" s="498"/>
      <c r="N38" s="27"/>
    </row>
    <row r="39" spans="2:14" ht="15" customHeight="1">
      <c r="B39" s="1876"/>
      <c r="C39" s="516">
        <v>4473</v>
      </c>
      <c r="D39" s="517">
        <v>4545</v>
      </c>
      <c r="E39" s="501">
        <v>-72</v>
      </c>
      <c r="F39" s="502">
        <v>-72</v>
      </c>
      <c r="G39" s="481">
        <v>0</v>
      </c>
      <c r="H39" s="76">
        <v>348</v>
      </c>
      <c r="I39" s="1852" t="s">
        <v>573</v>
      </c>
      <c r="J39" s="1852"/>
      <c r="K39" s="75" t="s">
        <v>573</v>
      </c>
      <c r="L39" s="75" t="s">
        <v>573</v>
      </c>
      <c r="M39" s="493"/>
      <c r="N39" s="27"/>
    </row>
    <row r="40" spans="2:14" ht="15" customHeight="1">
      <c r="B40" s="1875" t="s">
        <v>720</v>
      </c>
      <c r="C40" s="11" t="s">
        <v>493</v>
      </c>
      <c r="D40" s="12" t="s">
        <v>494</v>
      </c>
      <c r="E40" s="13"/>
      <c r="F40" s="14" t="s">
        <v>495</v>
      </c>
      <c r="G40" s="44"/>
      <c r="H40" s="44"/>
      <c r="I40" s="45"/>
      <c r="J40" s="496"/>
      <c r="K40" s="497"/>
      <c r="L40" s="497"/>
      <c r="M40" s="498"/>
      <c r="N40" s="27"/>
    </row>
    <row r="41" spans="2:14" ht="15" customHeight="1">
      <c r="B41" s="1876"/>
      <c r="C41" s="518">
        <v>8</v>
      </c>
      <c r="D41" s="519">
        <v>8</v>
      </c>
      <c r="E41" s="520">
        <v>0</v>
      </c>
      <c r="F41" s="521">
        <v>0</v>
      </c>
      <c r="G41" s="508">
        <v>0</v>
      </c>
      <c r="H41" s="509">
        <v>5</v>
      </c>
      <c r="I41" s="1881" t="s">
        <v>573</v>
      </c>
      <c r="J41" s="1881"/>
      <c r="K41" s="522" t="s">
        <v>573</v>
      </c>
      <c r="L41" s="522" t="s">
        <v>573</v>
      </c>
      <c r="M41" s="523"/>
      <c r="N41" s="27"/>
    </row>
    <row r="42" spans="2:14" ht="15" customHeight="1">
      <c r="B42" s="1877" t="s">
        <v>721</v>
      </c>
      <c r="C42" s="524" t="s">
        <v>493</v>
      </c>
      <c r="D42" s="525" t="s">
        <v>494</v>
      </c>
      <c r="E42" s="13"/>
      <c r="F42" s="514" t="s">
        <v>495</v>
      </c>
      <c r="G42" s="379"/>
      <c r="H42" s="379"/>
      <c r="I42" s="45"/>
      <c r="J42" s="496"/>
      <c r="K42" s="515"/>
      <c r="L42" s="515"/>
      <c r="M42" s="493"/>
      <c r="N42" s="27"/>
    </row>
    <row r="43" spans="2:14" ht="15" customHeight="1">
      <c r="B43" s="1878"/>
      <c r="C43" s="526">
        <v>2754</v>
      </c>
      <c r="D43" s="527">
        <v>2549</v>
      </c>
      <c r="E43" s="528">
        <v>205</v>
      </c>
      <c r="F43" s="529">
        <v>202</v>
      </c>
      <c r="G43" s="486">
        <v>0</v>
      </c>
      <c r="H43" s="487">
        <v>369</v>
      </c>
      <c r="I43" s="1879" t="s">
        <v>573</v>
      </c>
      <c r="J43" s="1879"/>
      <c r="K43" s="530" t="s">
        <v>573</v>
      </c>
      <c r="L43" s="530" t="s">
        <v>573</v>
      </c>
      <c r="M43" s="531"/>
      <c r="N43" s="27"/>
    </row>
    <row r="44" spans="2:14" ht="13.5" customHeight="1">
      <c r="B44" s="47" t="s">
        <v>496</v>
      </c>
      <c r="C44" s="46"/>
      <c r="D44" s="46"/>
      <c r="E44" s="46"/>
      <c r="F44" s="46"/>
      <c r="G44" s="46"/>
      <c r="H44" s="46"/>
      <c r="I44" s="45"/>
      <c r="J44" s="45"/>
      <c r="K44" s="48"/>
      <c r="L44" s="27"/>
      <c r="M44" s="27"/>
      <c r="N44" s="27"/>
    </row>
    <row r="45" spans="2:14" ht="13.5" customHeight="1">
      <c r="B45" s="47" t="s">
        <v>497</v>
      </c>
      <c r="C45" s="46"/>
      <c r="D45" s="46"/>
      <c r="E45" s="46"/>
      <c r="F45" s="46"/>
      <c r="G45" s="46"/>
      <c r="H45" s="46"/>
      <c r="I45" s="45"/>
      <c r="J45" s="45"/>
      <c r="K45" s="48"/>
      <c r="L45" s="27"/>
      <c r="M45" s="27"/>
      <c r="N45" s="27"/>
    </row>
    <row r="46" spans="2:14" ht="13.5" customHeight="1">
      <c r="B46" s="47" t="s">
        <v>498</v>
      </c>
      <c r="C46" s="46"/>
      <c r="D46" s="46"/>
      <c r="E46" s="46"/>
      <c r="F46" s="46"/>
      <c r="G46" s="46"/>
      <c r="H46" s="46"/>
      <c r="I46" s="45"/>
      <c r="J46" s="45"/>
      <c r="K46" s="48"/>
      <c r="L46" s="27"/>
      <c r="M46" s="27"/>
      <c r="N46" s="27"/>
    </row>
    <row r="47" spans="2:14" ht="22.5" customHeight="1">
      <c r="B47" s="6"/>
      <c r="C47" s="6"/>
      <c r="D47" s="6"/>
      <c r="E47" s="6"/>
      <c r="F47" s="6"/>
      <c r="G47" s="6"/>
      <c r="H47" s="6"/>
      <c r="I47" s="27"/>
      <c r="J47" s="27"/>
      <c r="K47" s="27"/>
      <c r="L47" s="27"/>
      <c r="M47" s="27"/>
      <c r="N47" s="27"/>
    </row>
    <row r="48" spans="2:14" ht="28.5" customHeight="1">
      <c r="B48" s="6"/>
      <c r="C48" s="6"/>
      <c r="D48" s="6"/>
      <c r="E48" s="6"/>
      <c r="F48" s="6"/>
      <c r="G48" s="6"/>
      <c r="H48" s="6"/>
      <c r="I48" s="27"/>
      <c r="J48" s="27"/>
      <c r="K48" s="27"/>
      <c r="L48" s="27"/>
      <c r="M48" s="27"/>
      <c r="N48" s="27"/>
    </row>
    <row r="49" spans="2:14" ht="18.75">
      <c r="B49" s="7" t="s">
        <v>499</v>
      </c>
      <c r="J49" s="27"/>
      <c r="K49" s="27"/>
      <c r="L49" s="27"/>
      <c r="M49" s="36" t="s">
        <v>521</v>
      </c>
      <c r="N49" s="27"/>
    </row>
    <row r="50" spans="2:14" ht="7.5" customHeight="1">
      <c r="B50" s="8"/>
      <c r="I50" s="27"/>
      <c r="J50" s="27"/>
      <c r="K50" s="27"/>
      <c r="L50" s="27"/>
      <c r="M50" s="27"/>
      <c r="N50" s="27"/>
    </row>
    <row r="51" spans="2:14" s="10" customFormat="1" ht="30" customHeight="1">
      <c r="B51" s="476"/>
      <c r="C51" s="477" t="s">
        <v>500</v>
      </c>
      <c r="D51" s="470" t="s">
        <v>501</v>
      </c>
      <c r="E51" s="489" t="s">
        <v>522</v>
      </c>
      <c r="F51" s="470" t="s">
        <v>517</v>
      </c>
      <c r="G51" s="470" t="s">
        <v>518</v>
      </c>
      <c r="H51" s="470" t="s">
        <v>526</v>
      </c>
      <c r="I51" s="1850" t="s">
        <v>523</v>
      </c>
      <c r="J51" s="1851"/>
      <c r="K51" s="490" t="s">
        <v>524</v>
      </c>
      <c r="L51" s="490" t="s">
        <v>525</v>
      </c>
      <c r="M51" s="491" t="s">
        <v>485</v>
      </c>
      <c r="N51" s="27"/>
    </row>
    <row r="52" spans="2:14" ht="30" customHeight="1">
      <c r="B52" s="480" t="s">
        <v>677</v>
      </c>
      <c r="C52" s="481">
        <v>1508</v>
      </c>
      <c r="D52" s="76">
        <v>1501</v>
      </c>
      <c r="E52" s="76">
        <v>7</v>
      </c>
      <c r="F52" s="76">
        <v>4</v>
      </c>
      <c r="G52" s="76">
        <v>6719</v>
      </c>
      <c r="H52" s="532">
        <v>52.9</v>
      </c>
      <c r="I52" s="1852" t="s">
        <v>611</v>
      </c>
      <c r="J52" s="1852"/>
      <c r="K52" s="75" t="s">
        <v>611</v>
      </c>
      <c r="L52" s="75" t="s">
        <v>611</v>
      </c>
      <c r="M52" s="493"/>
      <c r="N52" s="27"/>
    </row>
    <row r="53" spans="2:14" ht="30" customHeight="1">
      <c r="B53" s="484" t="s">
        <v>722</v>
      </c>
      <c r="C53" s="92">
        <v>164</v>
      </c>
      <c r="D53" s="93">
        <v>164</v>
      </c>
      <c r="E53" s="93">
        <v>0</v>
      </c>
      <c r="F53" s="98">
        <v>0</v>
      </c>
      <c r="G53" s="93">
        <v>258</v>
      </c>
      <c r="H53" s="533">
        <v>82.1</v>
      </c>
      <c r="I53" s="1853" t="s">
        <v>573</v>
      </c>
      <c r="J53" s="1853"/>
      <c r="K53" s="82" t="s">
        <v>573</v>
      </c>
      <c r="L53" s="82" t="s">
        <v>573</v>
      </c>
      <c r="M53" s="495"/>
      <c r="N53" s="27"/>
    </row>
    <row r="54" spans="2:14" ht="30" customHeight="1">
      <c r="B54" s="484" t="s">
        <v>723</v>
      </c>
      <c r="C54" s="92">
        <v>728</v>
      </c>
      <c r="D54" s="93">
        <v>728</v>
      </c>
      <c r="E54" s="93">
        <v>0</v>
      </c>
      <c r="F54" s="98">
        <v>0</v>
      </c>
      <c r="G54" s="93">
        <v>194</v>
      </c>
      <c r="H54" s="533">
        <v>73</v>
      </c>
      <c r="I54" s="1853" t="s">
        <v>573</v>
      </c>
      <c r="J54" s="1853"/>
      <c r="K54" s="82" t="s">
        <v>573</v>
      </c>
      <c r="L54" s="82" t="s">
        <v>573</v>
      </c>
      <c r="M54" s="495"/>
      <c r="N54" s="27"/>
    </row>
    <row r="55" spans="2:14" ht="30" customHeight="1">
      <c r="B55" s="484" t="s">
        <v>538</v>
      </c>
      <c r="C55" s="92">
        <v>182</v>
      </c>
      <c r="D55" s="93">
        <v>161</v>
      </c>
      <c r="E55" s="93">
        <v>21</v>
      </c>
      <c r="F55" s="98">
        <v>21</v>
      </c>
      <c r="G55" s="93">
        <v>0</v>
      </c>
      <c r="H55" s="533" t="s">
        <v>544</v>
      </c>
      <c r="I55" s="1853" t="s">
        <v>544</v>
      </c>
      <c r="J55" s="1853"/>
      <c r="K55" s="82" t="s">
        <v>544</v>
      </c>
      <c r="L55" s="82" t="s">
        <v>544</v>
      </c>
      <c r="M55" s="495"/>
      <c r="N55" s="27"/>
    </row>
    <row r="56" spans="2:14" ht="30" customHeight="1">
      <c r="B56" s="484" t="s">
        <v>592</v>
      </c>
      <c r="C56" s="92">
        <v>4539</v>
      </c>
      <c r="D56" s="93">
        <v>3242</v>
      </c>
      <c r="E56" s="93">
        <v>1297</v>
      </c>
      <c r="F56" s="98">
        <v>1297</v>
      </c>
      <c r="G56" s="93">
        <v>0</v>
      </c>
      <c r="H56" s="533">
        <v>7.4</v>
      </c>
      <c r="I56" s="1853" t="s">
        <v>610</v>
      </c>
      <c r="J56" s="1853"/>
      <c r="K56" s="82" t="s">
        <v>610</v>
      </c>
      <c r="L56" s="82" t="s">
        <v>610</v>
      </c>
      <c r="M56" s="495"/>
      <c r="N56" s="27"/>
    </row>
    <row r="57" spans="2:14" ht="30" customHeight="1">
      <c r="B57" s="534" t="s">
        <v>593</v>
      </c>
      <c r="C57" s="95">
        <v>12</v>
      </c>
      <c r="D57" s="96">
        <v>10</v>
      </c>
      <c r="E57" s="96">
        <v>2</v>
      </c>
      <c r="F57" s="535">
        <v>2</v>
      </c>
      <c r="G57" s="96">
        <v>0</v>
      </c>
      <c r="H57" s="536">
        <v>5.1</v>
      </c>
      <c r="I57" s="1849" t="s">
        <v>573</v>
      </c>
      <c r="J57" s="1849"/>
      <c r="K57" s="83" t="s">
        <v>573</v>
      </c>
      <c r="L57" s="83" t="s">
        <v>573</v>
      </c>
      <c r="M57" s="537"/>
      <c r="N57" s="27"/>
    </row>
    <row r="58" spans="2:14" ht="37.5" customHeight="1">
      <c r="B58" s="6"/>
      <c r="C58" s="6"/>
      <c r="D58" s="6"/>
      <c r="E58" s="6"/>
      <c r="F58" s="6"/>
      <c r="G58" s="6"/>
      <c r="H58" s="6"/>
      <c r="I58" s="27"/>
      <c r="J58" s="27"/>
      <c r="K58" s="27"/>
      <c r="L58" s="27"/>
      <c r="M58" s="27"/>
      <c r="N58" s="27"/>
    </row>
    <row r="59" spans="2:14" ht="21.75" customHeight="1">
      <c r="B59" s="6"/>
      <c r="C59" s="6"/>
      <c r="D59" s="6"/>
      <c r="E59" s="6"/>
      <c r="F59" s="6"/>
      <c r="G59" s="6"/>
      <c r="H59" s="6"/>
      <c r="I59" s="27"/>
      <c r="J59" s="27"/>
      <c r="K59" s="27"/>
      <c r="L59" s="27"/>
      <c r="M59" s="27"/>
      <c r="N59" s="27"/>
    </row>
    <row r="60" spans="2:14" ht="18.75">
      <c r="B60" s="7" t="s">
        <v>502</v>
      </c>
      <c r="J60" s="27"/>
      <c r="K60" s="36"/>
      <c r="L60" s="36" t="s">
        <v>519</v>
      </c>
      <c r="M60" s="27"/>
      <c r="N60" s="27"/>
    </row>
    <row r="61" spans="2:14" ht="7.5" customHeight="1">
      <c r="B61" s="8"/>
      <c r="J61" s="27"/>
      <c r="K61" s="27"/>
      <c r="L61" s="27"/>
      <c r="M61" s="27"/>
      <c r="N61" s="27"/>
    </row>
    <row r="62" spans="2:14" s="10" customFormat="1" ht="57" customHeight="1">
      <c r="B62" s="476"/>
      <c r="C62" s="477" t="s">
        <v>503</v>
      </c>
      <c r="D62" s="470" t="s">
        <v>504</v>
      </c>
      <c r="E62" s="470" t="s">
        <v>505</v>
      </c>
      <c r="F62" s="470" t="s">
        <v>506</v>
      </c>
      <c r="G62" s="470" t="s">
        <v>507</v>
      </c>
      <c r="H62" s="538" t="s">
        <v>508</v>
      </c>
      <c r="I62" s="1854" t="s">
        <v>509</v>
      </c>
      <c r="J62" s="1855"/>
      <c r="K62" s="1883" t="s">
        <v>485</v>
      </c>
      <c r="L62" s="1884"/>
      <c r="M62" s="27"/>
      <c r="N62" s="27"/>
    </row>
    <row r="63" spans="2:14" ht="30" customHeight="1">
      <c r="B63" s="480" t="s">
        <v>724</v>
      </c>
      <c r="C63" s="481">
        <v>-21</v>
      </c>
      <c r="D63" s="76">
        <v>140</v>
      </c>
      <c r="E63" s="76">
        <v>5</v>
      </c>
      <c r="F63" s="76">
        <v>0</v>
      </c>
      <c r="G63" s="76">
        <v>0</v>
      </c>
      <c r="H63" s="76">
        <v>644</v>
      </c>
      <c r="I63" s="1856">
        <v>0</v>
      </c>
      <c r="J63" s="1857"/>
      <c r="K63" s="1885"/>
      <c r="L63" s="1886"/>
      <c r="M63" s="27"/>
      <c r="N63" s="27"/>
    </row>
    <row r="64" spans="2:14" ht="30" customHeight="1">
      <c r="B64" s="482" t="s">
        <v>725</v>
      </c>
      <c r="C64" s="69">
        <v>2</v>
      </c>
      <c r="D64" s="70">
        <v>86</v>
      </c>
      <c r="E64" s="70">
        <v>70</v>
      </c>
      <c r="F64" s="70">
        <v>0</v>
      </c>
      <c r="G64" s="70">
        <v>0</v>
      </c>
      <c r="H64" s="70">
        <v>0</v>
      </c>
      <c r="I64" s="1858">
        <v>0</v>
      </c>
      <c r="J64" s="1859"/>
      <c r="K64" s="1887"/>
      <c r="L64" s="1888"/>
      <c r="M64" s="27"/>
      <c r="N64" s="27"/>
    </row>
    <row r="65" spans="2:14" ht="30" customHeight="1">
      <c r="B65" s="482" t="s">
        <v>726</v>
      </c>
      <c r="C65" s="69">
        <v>4</v>
      </c>
      <c r="D65" s="70">
        <v>21</v>
      </c>
      <c r="E65" s="70">
        <v>11</v>
      </c>
      <c r="F65" s="70">
        <v>13</v>
      </c>
      <c r="G65" s="70">
        <v>0</v>
      </c>
      <c r="H65" s="70">
        <v>0</v>
      </c>
      <c r="I65" s="1860">
        <v>0</v>
      </c>
      <c r="J65" s="1861"/>
      <c r="K65" s="1887"/>
      <c r="L65" s="1888"/>
      <c r="M65" s="27"/>
      <c r="N65" s="27"/>
    </row>
    <row r="66" spans="2:14" ht="30" customHeight="1">
      <c r="B66" s="539" t="s">
        <v>727</v>
      </c>
      <c r="C66" s="540">
        <v>-1</v>
      </c>
      <c r="D66" s="541">
        <v>34</v>
      </c>
      <c r="E66" s="541">
        <v>16</v>
      </c>
      <c r="F66" s="541">
        <v>0</v>
      </c>
      <c r="G66" s="541">
        <v>0</v>
      </c>
      <c r="H66" s="541">
        <v>0</v>
      </c>
      <c r="I66" s="1860">
        <v>0</v>
      </c>
      <c r="J66" s="1861"/>
      <c r="K66" s="1887"/>
      <c r="L66" s="1888"/>
      <c r="M66" s="27"/>
      <c r="N66" s="27"/>
    </row>
    <row r="67" spans="2:14" ht="30" customHeight="1">
      <c r="B67" s="539" t="s">
        <v>728</v>
      </c>
      <c r="C67" s="540">
        <v>5</v>
      </c>
      <c r="D67" s="541">
        <v>8</v>
      </c>
      <c r="E67" s="541">
        <v>2</v>
      </c>
      <c r="F67" s="541">
        <v>5</v>
      </c>
      <c r="G67" s="541">
        <v>0</v>
      </c>
      <c r="H67" s="541">
        <v>0</v>
      </c>
      <c r="I67" s="1864">
        <v>0</v>
      </c>
      <c r="J67" s="1865"/>
      <c r="K67" s="1887"/>
      <c r="L67" s="1888"/>
      <c r="M67" s="27"/>
      <c r="N67" s="27"/>
    </row>
    <row r="68" spans="2:14" ht="30" customHeight="1">
      <c r="B68" s="539" t="s">
        <v>729</v>
      </c>
      <c r="C68" s="542">
        <v>0</v>
      </c>
      <c r="D68" s="70">
        <v>152</v>
      </c>
      <c r="E68" s="70">
        <v>75</v>
      </c>
      <c r="F68" s="70">
        <v>1</v>
      </c>
      <c r="G68" s="70">
        <v>0</v>
      </c>
      <c r="H68" s="70">
        <v>0</v>
      </c>
      <c r="I68" s="1858">
        <v>0</v>
      </c>
      <c r="J68" s="1859"/>
      <c r="K68" s="1887"/>
      <c r="L68" s="1888"/>
      <c r="M68" s="27"/>
      <c r="N68" s="27"/>
    </row>
    <row r="69" spans="2:14" ht="30" customHeight="1">
      <c r="B69" s="482" t="s">
        <v>730</v>
      </c>
      <c r="C69" s="69">
        <v>0</v>
      </c>
      <c r="D69" s="70">
        <v>11</v>
      </c>
      <c r="E69" s="70">
        <v>5</v>
      </c>
      <c r="F69" s="70">
        <v>50</v>
      </c>
      <c r="G69" s="70">
        <v>0</v>
      </c>
      <c r="H69" s="70">
        <v>0</v>
      </c>
      <c r="I69" s="1860">
        <v>0</v>
      </c>
      <c r="J69" s="1861"/>
      <c r="K69" s="1887"/>
      <c r="L69" s="1888"/>
      <c r="M69" s="27"/>
      <c r="N69" s="27"/>
    </row>
    <row r="70" spans="2:14" ht="30" customHeight="1">
      <c r="B70" s="539" t="s">
        <v>731</v>
      </c>
      <c r="C70" s="540">
        <v>-4</v>
      </c>
      <c r="D70" s="541">
        <v>29</v>
      </c>
      <c r="E70" s="541">
        <v>25</v>
      </c>
      <c r="F70" s="541">
        <v>0</v>
      </c>
      <c r="G70" s="541">
        <v>0</v>
      </c>
      <c r="H70" s="541">
        <v>0</v>
      </c>
      <c r="I70" s="1864">
        <v>0</v>
      </c>
      <c r="J70" s="1865"/>
      <c r="K70" s="1887"/>
      <c r="L70" s="1888"/>
      <c r="M70" s="27"/>
      <c r="N70" s="27"/>
    </row>
    <row r="71" spans="2:14" ht="30" customHeight="1">
      <c r="B71" s="543" t="s">
        <v>732</v>
      </c>
      <c r="C71" s="544">
        <v>-135</v>
      </c>
      <c r="D71" s="545">
        <v>373</v>
      </c>
      <c r="E71" s="545">
        <v>32</v>
      </c>
      <c r="F71" s="545">
        <v>125</v>
      </c>
      <c r="G71" s="545">
        <v>0</v>
      </c>
      <c r="H71" s="545">
        <v>0</v>
      </c>
      <c r="I71" s="1862">
        <v>0</v>
      </c>
      <c r="J71" s="1863"/>
      <c r="K71" s="1889" t="s">
        <v>733</v>
      </c>
      <c r="L71" s="1890"/>
      <c r="M71" s="27"/>
      <c r="N71" s="27"/>
    </row>
    <row r="72" spans="2:14" ht="21" customHeight="1">
      <c r="B72" s="55" t="s">
        <v>510</v>
      </c>
      <c r="J72" s="27"/>
      <c r="K72" s="27"/>
      <c r="L72" s="27"/>
      <c r="M72" s="27"/>
      <c r="N72" s="27"/>
    </row>
    <row r="73" ht="26.25" customHeight="1"/>
    <row r="74" spans="2:14" ht="18.75">
      <c r="B74" s="17" t="s">
        <v>511</v>
      </c>
      <c r="J74" s="27"/>
      <c r="K74" s="27"/>
      <c r="L74" s="27"/>
      <c r="M74" s="27"/>
      <c r="N74" s="27"/>
    </row>
    <row r="75" ht="7.5" customHeight="1"/>
    <row r="76" spans="2:9" ht="37.5" customHeight="1">
      <c r="B76" s="1571" t="s">
        <v>512</v>
      </c>
      <c r="C76" s="1571"/>
      <c r="D76" s="1572">
        <v>0.39</v>
      </c>
      <c r="E76" s="1572"/>
      <c r="F76" s="1571" t="s">
        <v>513</v>
      </c>
      <c r="G76" s="1571"/>
      <c r="H76" s="1572">
        <v>0.7</v>
      </c>
      <c r="I76" s="1572"/>
    </row>
    <row r="77" spans="2:9" ht="37.5" customHeight="1">
      <c r="B77" s="1571" t="s">
        <v>514</v>
      </c>
      <c r="C77" s="1571"/>
      <c r="D77" s="1674">
        <v>19</v>
      </c>
      <c r="E77" s="1674"/>
      <c r="F77" s="1571" t="s">
        <v>515</v>
      </c>
      <c r="G77" s="1571"/>
      <c r="H77" s="1572">
        <v>97.6</v>
      </c>
      <c r="I77" s="1572"/>
    </row>
    <row r="78" spans="2:14" ht="21" customHeight="1">
      <c r="B78" s="55" t="s">
        <v>516</v>
      </c>
      <c r="J78" s="27"/>
      <c r="K78" s="27"/>
      <c r="L78" s="27"/>
      <c r="M78" s="27"/>
      <c r="N78" s="27"/>
    </row>
  </sheetData>
  <mergeCells count="71">
    <mergeCell ref="K68:L68"/>
    <mergeCell ref="K69:L69"/>
    <mergeCell ref="K70:L70"/>
    <mergeCell ref="K71:L71"/>
    <mergeCell ref="I66:J66"/>
    <mergeCell ref="I67:J67"/>
    <mergeCell ref="K62:L62"/>
    <mergeCell ref="K63:L63"/>
    <mergeCell ref="K64:L64"/>
    <mergeCell ref="K65:L65"/>
    <mergeCell ref="K66:L66"/>
    <mergeCell ref="K67:L67"/>
    <mergeCell ref="B34:B35"/>
    <mergeCell ref="I35:J35"/>
    <mergeCell ref="B36:B37"/>
    <mergeCell ref="I37:J37"/>
    <mergeCell ref="B28:B29"/>
    <mergeCell ref="I29:J29"/>
    <mergeCell ref="B24:B25"/>
    <mergeCell ref="I25:J25"/>
    <mergeCell ref="B26:B27"/>
    <mergeCell ref="I27:J27"/>
    <mergeCell ref="B30:B31"/>
    <mergeCell ref="I31:J31"/>
    <mergeCell ref="B42:B43"/>
    <mergeCell ref="I43:J43"/>
    <mergeCell ref="B38:B39"/>
    <mergeCell ref="I39:J39"/>
    <mergeCell ref="B32:B33"/>
    <mergeCell ref="I33:J33"/>
    <mergeCell ref="B40:B41"/>
    <mergeCell ref="I41:J41"/>
    <mergeCell ref="C1:J1"/>
    <mergeCell ref="I21:J21"/>
    <mergeCell ref="I22:J22"/>
    <mergeCell ref="I23:J23"/>
    <mergeCell ref="I13:J13"/>
    <mergeCell ref="I15:J15"/>
    <mergeCell ref="I14:J14"/>
    <mergeCell ref="I3:J3"/>
    <mergeCell ref="I4:J4"/>
    <mergeCell ref="I9:J9"/>
    <mergeCell ref="B76:C76"/>
    <mergeCell ref="B77:C77"/>
    <mergeCell ref="F76:G76"/>
    <mergeCell ref="F77:G77"/>
    <mergeCell ref="D76:E76"/>
    <mergeCell ref="D77:E77"/>
    <mergeCell ref="H76:I76"/>
    <mergeCell ref="H77:I77"/>
    <mergeCell ref="I62:J62"/>
    <mergeCell ref="I63:J63"/>
    <mergeCell ref="I68:J68"/>
    <mergeCell ref="I69:J69"/>
    <mergeCell ref="I71:J71"/>
    <mergeCell ref="I70:J70"/>
    <mergeCell ref="I64:J64"/>
    <mergeCell ref="I65:J65"/>
    <mergeCell ref="I12:J12"/>
    <mergeCell ref="I57:J57"/>
    <mergeCell ref="I51:J51"/>
    <mergeCell ref="I52:J52"/>
    <mergeCell ref="I16:J16"/>
    <mergeCell ref="I56:J56"/>
    <mergeCell ref="I55:J55"/>
    <mergeCell ref="I53:J53"/>
    <mergeCell ref="I54:J54"/>
    <mergeCell ref="I2:J2"/>
    <mergeCell ref="I7:J7"/>
    <mergeCell ref="I10:J10"/>
    <mergeCell ref="I11:J11"/>
  </mergeCells>
  <printOptions/>
  <pageMargins left="0.7480314960629921" right="0" top="0.5905511811023623" bottom="0.3937007874015748" header="0.5118110236220472" footer="0.5118110236220472"/>
  <pageSetup cellComments="asDisplayed" horizontalDpi="300" verticalDpi="300" orientation="portrait" paperSize="9" scale="45"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2008-03-14T07:56:24Z</cp:lastPrinted>
  <dcterms:created xsi:type="dcterms:W3CDTF">2008-02-15T06:55:04Z</dcterms:created>
  <dcterms:modified xsi:type="dcterms:W3CDTF">2008-03-14T07:58:56Z</dcterms:modified>
  <cp:category/>
  <cp:version/>
  <cp:contentType/>
  <cp:contentStatus/>
</cp:coreProperties>
</file>