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9045" tabRatio="879" firstSheet="35" activeTab="37"/>
  </bookViews>
  <sheets>
    <sheet name="01高知市" sheetId="1" r:id="rId1"/>
    <sheet name="02室戸市" sheetId="2" r:id="rId2"/>
    <sheet name="03安芸市" sheetId="3" r:id="rId3"/>
    <sheet name="04南国市" sheetId="4" r:id="rId4"/>
    <sheet name="05土佐市" sheetId="5" r:id="rId5"/>
    <sheet name="06須崎市" sheetId="6" r:id="rId6"/>
    <sheet name="07宿毛市" sheetId="7" r:id="rId7"/>
    <sheet name="08土佐清水市" sheetId="8" r:id="rId8"/>
    <sheet name="09四万十市" sheetId="9" r:id="rId9"/>
    <sheet name="10香南市（まとめ）" sheetId="10" r:id="rId10"/>
    <sheet name="10香南市（合併後）" sheetId="11" r:id="rId11"/>
    <sheet name="10香南市（旧野市町）" sheetId="12" r:id="rId12"/>
    <sheet name="10香南市（旧香我美町）" sheetId="13" r:id="rId13"/>
    <sheet name="10香南市（旧夜須町）" sheetId="14" r:id="rId14"/>
    <sheet name="10香南市（旧赤岡町）" sheetId="15" r:id="rId15"/>
    <sheet name="10香南市（旧吉川村）" sheetId="16" r:id="rId16"/>
    <sheet name="11香美市" sheetId="17" r:id="rId17"/>
    <sheet name="11香美市（旧土佐山田町）" sheetId="18" r:id="rId18"/>
    <sheet name="11香美市（旧香北町）" sheetId="19" r:id="rId19"/>
    <sheet name="11香美市（旧物部村）" sheetId="20" r:id="rId20"/>
    <sheet name="12東洋町" sheetId="21" r:id="rId21"/>
    <sheet name="13奈半利町" sheetId="22" r:id="rId22"/>
    <sheet name="14田野町" sheetId="23" r:id="rId23"/>
    <sheet name="15安田町" sheetId="24" r:id="rId24"/>
    <sheet name="16北川村" sheetId="25" r:id="rId25"/>
    <sheet name="17馬路村" sheetId="26" r:id="rId26"/>
    <sheet name="18芸西村" sheetId="27" r:id="rId27"/>
    <sheet name="19本山町" sheetId="28" r:id="rId28"/>
    <sheet name="20大豊町" sheetId="29" r:id="rId29"/>
    <sheet name="21土佐町" sheetId="30" r:id="rId30"/>
    <sheet name="22大川村" sheetId="31" r:id="rId31"/>
    <sheet name="23春野町" sheetId="32" r:id="rId32"/>
    <sheet name="24いの町" sheetId="33" r:id="rId33"/>
    <sheet name="25仁淀川町" sheetId="34" r:id="rId34"/>
    <sheet name="26中土佐町" sheetId="35" r:id="rId35"/>
    <sheet name="27佐川町" sheetId="36" r:id="rId36"/>
    <sheet name="28越知町" sheetId="37" r:id="rId37"/>
    <sheet name="29檮原町" sheetId="38" r:id="rId38"/>
    <sheet name="30日高村" sheetId="39" r:id="rId39"/>
    <sheet name="31津野町" sheetId="40" r:id="rId40"/>
    <sheet name="32四万十町" sheetId="41" r:id="rId41"/>
    <sheet name="32四万十町（旧町村分）" sheetId="42" r:id="rId42"/>
    <sheet name="33大月町" sheetId="43" r:id="rId43"/>
    <sheet name="34三原村" sheetId="44" r:id="rId44"/>
    <sheet name="35黒潮町" sheetId="45" r:id="rId45"/>
  </sheets>
  <definedNames>
    <definedName name="_xlnm.Print_Area" localSheetId="8">'09四万十市'!$A$1:$K$104</definedName>
    <definedName name="_xlnm.Print_Area" localSheetId="31">'23春野町'!$B$1:$K$51</definedName>
    <definedName name="_xlnm.Print_Area" localSheetId="32">'24いの町'!$B$1:$K$62</definedName>
    <definedName name="_xlnm.Print_Area" localSheetId="44">'35黒潮町'!$A$1:$K$86</definedName>
  </definedNames>
  <calcPr fullCalcOnLoad="1"/>
</workbook>
</file>

<file path=xl/comments30.xml><?xml version="1.0" encoding="utf-8"?>
<comments xmlns="http://schemas.openxmlformats.org/spreadsheetml/2006/main">
  <authors>
    <author>kubouchi-sei</author>
  </authors>
  <commentList>
    <comment ref="I38" authorId="0">
      <text>
        <r>
          <rPr>
            <b/>
            <sz val="9"/>
            <rFont val="ＭＳ Ｐゴシック"/>
            <family val="3"/>
          </rPr>
          <t>kubouchi-sei:</t>
        </r>
        <r>
          <rPr>
            <sz val="9"/>
            <rFont val="ＭＳ Ｐゴシック"/>
            <family val="3"/>
          </rPr>
          <t xml:space="preserve">
一組への負担金のうち公営企業会計分は決統上繰出金に分類。</t>
        </r>
      </text>
    </comment>
  </commentList>
</comments>
</file>

<file path=xl/comments7.xml><?xml version="1.0" encoding="utf-8"?>
<comments xmlns="http://schemas.openxmlformats.org/spreadsheetml/2006/main">
  <authors>
    <author>soumu</author>
  </authors>
  <commentList>
    <comment ref="H47" authorId="0">
      <text>
        <r>
          <rPr>
            <b/>
            <sz val="9"/>
            <rFont val="ＭＳ Ｐゴシック"/>
            <family val="3"/>
          </rPr>
          <t>全体：118,678,152
宿毛：10,066,429
会計課伝票より</t>
        </r>
      </text>
    </comment>
  </commentList>
</comments>
</file>

<file path=xl/sharedStrings.xml><?xml version="1.0" encoding="utf-8"?>
<sst xmlns="http://schemas.openxmlformats.org/spreadsheetml/2006/main" count="5125" uniqueCount="1012">
  <si>
    <t xml:space="preserve">市町村振興協会交付金を財源として、こうち人づくり広域連合に対して負担
　金を支出することとしているが、同交付金は同協会から直接同広域連合に交付
　されているため「当該団体の負担割合」欄は「－（バー）」表示とする。
</t>
  </si>
  <si>
    <t>芸西村</t>
  </si>
  <si>
    <t>代替輸送会計</t>
  </si>
  <si>
    <t>住宅新築会計</t>
  </si>
  <si>
    <t>下水道会計</t>
  </si>
  <si>
    <t>老人保健会計</t>
  </si>
  <si>
    <t>高知県広域食肉センター事務組合</t>
  </si>
  <si>
    <t>高知県市町村総合事務組合</t>
  </si>
  <si>
    <t>繰出金　　　　　1，916千円　　　</t>
  </si>
  <si>
    <t>※市町村振興協会交付金を財源として、こうち人づくり広域連合に対して負担金を支出することとしているが、</t>
  </si>
  <si>
    <t>同交付金は同協会から直接広域連合に交付されているため「当該団体の負担割合」欄は「－（バー）表示」とする。</t>
  </si>
  <si>
    <t>本　山　町</t>
  </si>
  <si>
    <t>住宅新築資金貸付会計</t>
  </si>
  <si>
    <t>子牛価格安定事業会計</t>
  </si>
  <si>
    <t>汗見川へき地診療所会計</t>
  </si>
  <si>
    <t>介護保険事業会計（介護サービス）</t>
  </si>
  <si>
    <t>嶺北広域行政事務組合</t>
  </si>
  <si>
    <t>嶺北広域行政事務組合（介護サービス）</t>
  </si>
  <si>
    <t>広域食肉センター事務組合</t>
  </si>
  <si>
    <t>本山町土佐町中学校組合</t>
  </si>
  <si>
    <t>＊こうち人づくり広域連合について、市町村振興協会交付金を財源として、負担金を支出することとしているが、同交付金は同協会から直接同広域連合に交付されているため「当該団体の負担割合」欄は「－」表示とする。</t>
  </si>
  <si>
    <t>農業公社</t>
  </si>
  <si>
    <t>（株）嶺北畜産</t>
  </si>
  <si>
    <t>大豊町</t>
  </si>
  <si>
    <t>基金から16百万円繰入</t>
  </si>
  <si>
    <t>嶺北広域行政事務組合</t>
  </si>
  <si>
    <t>計</t>
  </si>
  <si>
    <t>高知県総合事務組合</t>
  </si>
  <si>
    <t>※市町村振興協会交付金を財源として、こうち人づくり広域連合に対して負担金を支出することとしているが、同交付金は同協会から直接広域連合に交付されているため「当該団体の負担割合」欄は「－（バー）」表示とする。</t>
  </si>
  <si>
    <t>株式会社大豊ゆとりファーム</t>
  </si>
  <si>
    <t>財団法人大豊町観光開発協会</t>
  </si>
  <si>
    <t>大豊町土地開発公社</t>
  </si>
  <si>
    <t>平成19年１月 解散</t>
  </si>
  <si>
    <t>株式会社ゆとりすとパークおおとよ</t>
  </si>
  <si>
    <t>平成18年6月 解散</t>
  </si>
  <si>
    <t>－</t>
  </si>
  <si>
    <t>土佐町</t>
  </si>
  <si>
    <t>青少年等の家特別会計</t>
  </si>
  <si>
    <t>住宅新築資金等貸付事業特別会計</t>
  </si>
  <si>
    <t>地蔵寺財産区特別会計</t>
  </si>
  <si>
    <t>（歳入）　　</t>
  </si>
  <si>
    <t>（形式収支）</t>
  </si>
  <si>
    <t>（実質収支）</t>
  </si>
  <si>
    <t>（歳出）</t>
  </si>
  <si>
    <t>水道事業特別会計</t>
  </si>
  <si>
    <t>内　　　訳</t>
  </si>
  <si>
    <t>特定環境保全公共下水道事業</t>
  </si>
  <si>
    <t>農業集落排水事業</t>
  </si>
  <si>
    <t>小規模集合廃水処理事業</t>
  </si>
  <si>
    <t>特定地域生活廃水処理事業</t>
  </si>
  <si>
    <t>（千円　，　％）</t>
  </si>
  <si>
    <t>嶺北広域行政事務組合（特別養護老人ホーム）</t>
  </si>
  <si>
    <t>公営企業会計
「繰出金　1,915千円」</t>
  </si>
  <si>
    <t>経常損益
（千円）</t>
  </si>
  <si>
    <t>資本又は
正味財産
（千円）</t>
  </si>
  <si>
    <t>当該団体からの出資金
（千円）</t>
  </si>
  <si>
    <t>当該団体からの補助金
（千円）</t>
  </si>
  <si>
    <t>当該団体からの貸付金
（千円）</t>
  </si>
  <si>
    <t>土佐産商株式会社</t>
  </si>
  <si>
    <t>（財）木材研究所土佐人材養成センター</t>
  </si>
  <si>
    <t>土佐町開発財団</t>
  </si>
  <si>
    <t>（歳出）</t>
  </si>
  <si>
    <t>－</t>
  </si>
  <si>
    <t>※市町村振興協会交付金を財源として、こうち人づくり広域連合に対して負担金を支出することとしているが、同交付金は同協会から直接同広域連合に交付されているため「当該団体の負担割合」欄は「－」表示とする。</t>
  </si>
  <si>
    <t>財政状況等一覧表（平成１７年度）</t>
  </si>
  <si>
    <t>大川村</t>
  </si>
  <si>
    <t>他会計から
の繰入金</t>
  </si>
  <si>
    <t>総収益
（歳入）</t>
  </si>
  <si>
    <t>総費用
（歳出）</t>
  </si>
  <si>
    <t>純損益
（形式収支）</t>
  </si>
  <si>
    <t>不良債務
（実質収支）</t>
  </si>
  <si>
    <t>国民健康保険
特別会計事業勘定</t>
  </si>
  <si>
    <t>国民健康保険
特別会計診療勘定</t>
  </si>
  <si>
    <t>形式収支
（純損益）</t>
  </si>
  <si>
    <t>実質収支
（不良債務）</t>
  </si>
  <si>
    <t>嶺北広域行政
事務組合</t>
  </si>
  <si>
    <t>幡多中央環境施設組合</t>
  </si>
  <si>
    <t>幡多広域市町村圏事務組合</t>
  </si>
  <si>
    <t>高知西部環境施設組合</t>
  </si>
  <si>
    <t>高知県市町村総合事務組合</t>
  </si>
  <si>
    <t>嶺北広域行政
事務組合
公営企業会計</t>
  </si>
  <si>
    <t>当該団体か
らの出資金
（千円）</t>
  </si>
  <si>
    <t>当該団体か
らの補助金
（千円）</t>
  </si>
  <si>
    <t>当該団体か
らの貸付金
（千円）</t>
  </si>
  <si>
    <t>社団法人大川村
ふるさとむら公社</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</si>
  <si>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</si>
  <si>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春野町</t>
  </si>
  <si>
    <t>基金会計繰入金131</t>
  </si>
  <si>
    <t>住宅新築資金等特別会計</t>
  </si>
  <si>
    <t>一般会計繰入金</t>
  </si>
  <si>
    <t>住宅改修資金特別会計</t>
  </si>
  <si>
    <t>弘岡下財産区特別会計</t>
  </si>
  <si>
    <t>西分財産区特別会計</t>
  </si>
  <si>
    <t>上水道事業会計</t>
  </si>
  <si>
    <t>一般会計112、基金会計16</t>
  </si>
  <si>
    <t>老人保健特別会計</t>
  </si>
  <si>
    <t>介護保険事業特別会計</t>
  </si>
  <si>
    <t>一般会計213、基金会計3</t>
  </si>
  <si>
    <t>農業集落排水事業特別会計</t>
  </si>
  <si>
    <t>一般会計214、基金会計3</t>
  </si>
  <si>
    <t>特別養護老人ホーム特別会計</t>
  </si>
  <si>
    <t>基金会計繰入金1</t>
  </si>
  <si>
    <t>歳入　　
　（総収益）</t>
  </si>
  <si>
    <t>歳出　　　
（総費用）</t>
  </si>
  <si>
    <t>当該団体の　
負担割合</t>
  </si>
  <si>
    <t>市町村振興協会交付金を財源としてこうち人づくり広域連合に対して負担金を支出することとしているが、同交付金は同協会から直接同広域連合に交付されている為「当該団体の負担割合一覧は「－」表示とする。</t>
  </si>
  <si>
    <t>仁淀川広域市町村圏事務組合</t>
  </si>
  <si>
    <t>仁淀消防組合</t>
  </si>
  <si>
    <t>春野町土地開発公社</t>
  </si>
  <si>
    <t>いの町</t>
  </si>
  <si>
    <t>地方債
現在高</t>
  </si>
  <si>
    <t>基金から
779,092千円繰入</t>
  </si>
  <si>
    <t>水資源対策事業特別会計</t>
  </si>
  <si>
    <t>基金から
46,165千円繰入</t>
  </si>
  <si>
    <t>墓地公園事業特別会計</t>
  </si>
  <si>
    <t>基金から
825,257千円繰入</t>
  </si>
  <si>
    <t>（単位：千円）</t>
  </si>
  <si>
    <t>総収益</t>
  </si>
  <si>
    <t>総費用</t>
  </si>
  <si>
    <t>純損益</t>
  </si>
  <si>
    <t>不良債務</t>
  </si>
  <si>
    <t>　（注） 法適用企業とは、地方公営企業法を適用している公営企業のことです。</t>
  </si>
  <si>
    <t>訪問看護事業特別会計</t>
  </si>
  <si>
    <t>基金から
1,230千円繰入</t>
  </si>
  <si>
    <t>国民健康保険特別会計
(事業勘定)</t>
  </si>
  <si>
    <t>国民健康保険特別会計
(直診勘定)</t>
  </si>
  <si>
    <t>特別養護老人ホーム特別会計
（老人短期入所施設）</t>
  </si>
  <si>
    <t>特別養護老人ホーム特別会計
(指定介護老人福祉施設)</t>
  </si>
  <si>
    <t>基金から
6,000千円繰入</t>
  </si>
  <si>
    <t>（単位：千円，％）</t>
  </si>
  <si>
    <t>町の負担割合</t>
  </si>
  <si>
    <t>仁淀川下流衛生事務組合</t>
  </si>
  <si>
    <t>仁淀消防組合</t>
  </si>
  <si>
    <t>仁淀川中央清掃事務組合</t>
  </si>
  <si>
    <t>高知県広域食肉センター事務組合</t>
  </si>
  <si>
    <t>嶺北広域行政事務組合</t>
  </si>
  <si>
    <t>仁淀川広域市町村圏事務組合</t>
  </si>
  <si>
    <t>高知中央西部焼却処理事務組合</t>
  </si>
  <si>
    <t>こうち人づくり広域連合</t>
  </si>
  <si>
    <t>高知県市町村総合事務組合</t>
  </si>
  <si>
    <t>嶺北広域行政事務組合
（公営企業会計）</t>
  </si>
  <si>
    <t>（総収益）</t>
  </si>
  <si>
    <t>（総費用）</t>
  </si>
  <si>
    <t>（純損益）</t>
  </si>
  <si>
    <t>　※市町村振興協会交付金を財源として、こうち人づくり広域連合に対して負担金を支出することとされていますが、同交付金は同協会から
　直接、同広域連合に交付されているため「町の負担割合」欄は「－（バー）」表示しています。</t>
  </si>
  <si>
    <t>町からの
出資金</t>
  </si>
  <si>
    <t>町からの
補助金</t>
  </si>
  <si>
    <t>町からの
貸付金</t>
  </si>
  <si>
    <t>町からの
債務保証に係る
債務残高</t>
  </si>
  <si>
    <t>町からの
損失補償に係る
債務残高</t>
  </si>
  <si>
    <t>いの町土地開発公社</t>
  </si>
  <si>
    <t>(財)伊野町農業振興公社</t>
  </si>
  <si>
    <t>(財)いの町農業公社</t>
  </si>
  <si>
    <t>施設管理委託料
9,592千円</t>
  </si>
  <si>
    <r>
      <t>(有</t>
    </r>
    <r>
      <rPr>
        <sz val="11"/>
        <rFont val="ＭＳ Ｐゴシック"/>
        <family val="0"/>
      </rPr>
      <t>)</t>
    </r>
    <r>
      <rPr>
        <sz val="11"/>
        <rFont val="ＭＳ Ｐゴシック"/>
        <family val="0"/>
      </rPr>
      <t>むささびの里</t>
    </r>
  </si>
  <si>
    <t>施設管理委託料
1,659千円</t>
  </si>
  <si>
    <t>　（注）　損益計算書を作成していない民法法人は「経常損益」の欄には当期正味財産増減額を記入しています。</t>
  </si>
  <si>
    <t>　（注）　実質公債費比率は、平成１８年度の起債協議手続きにおいて用いる平成１５年度から平成１７年度の３カ年平均です。</t>
  </si>
  <si>
    <t>－</t>
  </si>
  <si>
    <t>介護保険特別会計</t>
  </si>
  <si>
    <t>下水道事業特別会計</t>
  </si>
  <si>
    <t>農業集落排水事業特別会計</t>
  </si>
  <si>
    <t>財政状況等一覧表（１８年度）</t>
  </si>
  <si>
    <t>仁淀川町</t>
  </si>
  <si>
    <t>うち旧吾川村分</t>
  </si>
  <si>
    <t>うち旧仁淀村分</t>
  </si>
  <si>
    <t>うち旧池川町分</t>
  </si>
  <si>
    <t>うち仁淀川町分</t>
  </si>
  <si>
    <t>うち旧池川町分</t>
  </si>
  <si>
    <t>国保直診会計</t>
  </si>
  <si>
    <t>うち仁淀川町分</t>
  </si>
  <si>
    <t>老健会計</t>
  </si>
  <si>
    <t>介護会計</t>
  </si>
  <si>
    <t>法非適用</t>
  </si>
  <si>
    <t>農集排事業会計</t>
  </si>
  <si>
    <t>高吾北広域事務組合</t>
  </si>
  <si>
    <t>－</t>
  </si>
  <si>
    <t>※市町村振興協会交付金を財源として、こうち人づくり広域連合に対して負担</t>
  </si>
  <si>
    <t>－</t>
  </si>
  <si>
    <t>　金を支出することとしているが、同交付金は同協会から直接同広域連合に交付</t>
  </si>
  <si>
    <t>　されているため「当該団体の負担割合」欄は「－（バー）」表示とする。</t>
  </si>
  <si>
    <t>林道桐見川白石線管理組合</t>
  </si>
  <si>
    <t>－</t>
  </si>
  <si>
    <t>（株）アプロス</t>
  </si>
  <si>
    <t>（株）ソニア</t>
  </si>
  <si>
    <t>仁淀川町介護公社</t>
  </si>
  <si>
    <t>仁淀川町池川自然学園</t>
  </si>
  <si>
    <t>仁淀川町仁淀開発公社</t>
  </si>
  <si>
    <t>－</t>
  </si>
  <si>
    <t>－</t>
  </si>
  <si>
    <t>－</t>
  </si>
  <si>
    <t>中土佐町</t>
  </si>
  <si>
    <t>旧中土佐町</t>
  </si>
  <si>
    <t>旧大野見村</t>
  </si>
  <si>
    <t>中土佐町住宅新築資金等貸付事業特別会計</t>
  </si>
  <si>
    <t>中土佐町定住促進宅地造成事業特別会計</t>
  </si>
  <si>
    <t>平成１７年度
廃止</t>
  </si>
  <si>
    <t>　（注）　１．各会計の旧中土佐町・旧大野見村分については、平成１８年１２月末打ち切り決算の状況です。</t>
  </si>
  <si>
    <t>中土佐町簡易水道特別会計</t>
  </si>
  <si>
    <t>（歳入）
174</t>
  </si>
  <si>
    <t>（歳出）
178</t>
  </si>
  <si>
    <t>（形式収支）
2</t>
  </si>
  <si>
    <t>（実質収支）
2</t>
  </si>
  <si>
    <t>（歳入）
80</t>
  </si>
  <si>
    <t>（歳出）
64</t>
  </si>
  <si>
    <t>（形式収支）
16</t>
  </si>
  <si>
    <t>（実質収支）
16</t>
  </si>
  <si>
    <t>（歳入）
15</t>
  </si>
  <si>
    <t>（歳出）
29</t>
  </si>
  <si>
    <t>（形式収支）
△14</t>
  </si>
  <si>
    <t>（実質収支）
△14</t>
  </si>
  <si>
    <t>中土佐町農業集落排水事業特別会計</t>
  </si>
  <si>
    <t>（歳入）
113</t>
  </si>
  <si>
    <t>（歳出）
114</t>
  </si>
  <si>
    <t>（歳入）
9</t>
  </si>
  <si>
    <t>（歳出）
8</t>
  </si>
  <si>
    <t>（形式収支）
1</t>
  </si>
  <si>
    <t>（実質収支）
1</t>
  </si>
  <si>
    <t>（歳入）
5</t>
  </si>
  <si>
    <t>（歳出）
17</t>
  </si>
  <si>
    <t>（形式収支）
△12</t>
  </si>
  <si>
    <t>（実質収支）
△12</t>
  </si>
  <si>
    <t>中土佐町国民健康保険特別会計</t>
  </si>
  <si>
    <t>(歳入）
1,043</t>
  </si>
  <si>
    <r>
      <t>（歳出）
1</t>
    </r>
    <r>
      <rPr>
        <sz val="11"/>
        <rFont val="ＭＳ Ｐゴシック"/>
        <family val="0"/>
      </rPr>
      <t>,</t>
    </r>
    <r>
      <rPr>
        <sz val="11"/>
        <rFont val="ＭＳ Ｐゴシック"/>
        <family val="0"/>
      </rPr>
      <t>032</t>
    </r>
  </si>
  <si>
    <t>（形式収支）
11</t>
  </si>
  <si>
    <t>（実質収支）
11</t>
  </si>
  <si>
    <t>（歳入）
421</t>
  </si>
  <si>
    <t>（歳出）
571</t>
  </si>
  <si>
    <t>（形式収支）
△150</t>
  </si>
  <si>
    <t>（実質収支）
△150</t>
  </si>
  <si>
    <t>（歳入）
117</t>
  </si>
  <si>
    <t>（歳出）
113</t>
  </si>
  <si>
    <t>（形式収支）
4</t>
  </si>
  <si>
    <t>（実質収支）
4</t>
  </si>
  <si>
    <t>中土佐町老人保健特別会計</t>
  </si>
  <si>
    <t>（歳入）
1,479</t>
  </si>
  <si>
    <t>（歳出）
1,479</t>
  </si>
  <si>
    <t>（形式収支）
-</t>
  </si>
  <si>
    <t>（実質収支）
-</t>
  </si>
  <si>
    <t>（歳入）
741</t>
  </si>
  <si>
    <t>（歳出）
800</t>
  </si>
  <si>
    <t>（形式収支）
△59</t>
  </si>
  <si>
    <t>（実質収支）
△59</t>
  </si>
  <si>
    <t>（歳入）
191</t>
  </si>
  <si>
    <t>（歳出）
191</t>
  </si>
  <si>
    <t>中土佐町介護保険特別会計</t>
  </si>
  <si>
    <t>（歳入）
872</t>
  </si>
  <si>
    <t>（歳出）
871</t>
  </si>
  <si>
    <t>（歳入）
393</t>
  </si>
  <si>
    <t>（歳出）
467</t>
  </si>
  <si>
    <t>（形式収支）
△74</t>
  </si>
  <si>
    <t>（実質収支）
△74</t>
  </si>
  <si>
    <t>（歳入）
136</t>
  </si>
  <si>
    <t>（歳出）
111</t>
  </si>
  <si>
    <t>（形式収支）
25</t>
  </si>
  <si>
    <t>（実質収支）
25</t>
  </si>
  <si>
    <t>　　　　　３．各会計の旧中土佐町・旧大野見村分については、平成１８年１２月末打ち切り決算の状況です。</t>
  </si>
  <si>
    <t>高幡消防組合</t>
  </si>
  <si>
    <t>津野山養護老人ホーム組合</t>
  </si>
  <si>
    <t>高幡東部清掃組合</t>
  </si>
  <si>
    <t>高幡身体障害者療護施設組合</t>
  </si>
  <si>
    <t>高幡広域市町村圏事務組合</t>
  </si>
  <si>
    <t>高陵特別養護老人ホーム組合</t>
  </si>
  <si>
    <t>高幡西部特別養護老人ホーム組合</t>
  </si>
  <si>
    <t>中土佐町地域振興公社</t>
  </si>
  <si>
    <t>四万十の村株式会社</t>
  </si>
  <si>
    <t>-</t>
  </si>
  <si>
    <t>596</t>
  </si>
  <si>
    <t>477</t>
  </si>
  <si>
    <t>263</t>
  </si>
  <si>
    <t>318</t>
  </si>
  <si>
    <r>
      <t>1</t>
    </r>
    <r>
      <rPr>
        <sz val="11"/>
        <rFont val="ＭＳ Ｐゴシック"/>
        <family val="0"/>
      </rPr>
      <t>22</t>
    </r>
  </si>
  <si>
    <r>
      <t>1</t>
    </r>
    <r>
      <rPr>
        <sz val="11"/>
        <rFont val="ＭＳ Ｐゴシック"/>
        <family val="0"/>
      </rPr>
      <t>4</t>
    </r>
  </si>
  <si>
    <t>17</t>
  </si>
  <si>
    <t>16</t>
  </si>
  <si>
    <t>-</t>
  </si>
  <si>
    <t>-</t>
  </si>
  <si>
    <t>-</t>
  </si>
  <si>
    <t>高知県高岡郡佐川町</t>
  </si>
  <si>
    <t>住宅新築資金等貸付事業会計</t>
  </si>
  <si>
    <t>特定環境保全公共下水道事業会計</t>
  </si>
  <si>
    <t>日高村佐川町学校組合</t>
  </si>
  <si>
    <t>高吾北広域町村事務組合（一般会計等分）</t>
  </si>
  <si>
    <t>高吾北広域町村事務組合（公営企業会計分）</t>
  </si>
  <si>
    <t>※市町村振興協会交付金を財源として、こうち人づくり広域連合に対して負担金を支出することとしているが、同交付金は</t>
  </si>
  <si>
    <t>　同協会から直接同広域連合に交付されているため「当該団体の負担割合」欄は「－（バー表示）」とする。</t>
  </si>
  <si>
    <t>越知町</t>
  </si>
  <si>
    <t>（百万円）</t>
  </si>
  <si>
    <t>土地取得事業特別会計</t>
  </si>
  <si>
    <t>蚕糸資料館事業特別会計</t>
  </si>
  <si>
    <t>横倉山自然の森博物館事業特別会計</t>
  </si>
  <si>
    <t>法適用</t>
  </si>
  <si>
    <t>（百万円　，　％）</t>
  </si>
  <si>
    <t>高幡広域市町村圏事務組合</t>
  </si>
  <si>
    <t>越知町土地開発公社</t>
  </si>
  <si>
    <t>国民健康保険事業特別会計</t>
  </si>
  <si>
    <t>老人保健特別会計</t>
  </si>
  <si>
    <t>介護保険事業特別会計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</si>
  <si>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</si>
  <si>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　</t>
  </si>
  <si>
    <t>　</t>
  </si>
  <si>
    <t>梼原町</t>
  </si>
  <si>
    <t>基金から300百万繰入</t>
  </si>
  <si>
    <t>松原診療所特別会計</t>
  </si>
  <si>
    <t>四万川診療所特別会計</t>
  </si>
  <si>
    <t>病院会計</t>
  </si>
  <si>
    <t>農業集落排水特別会計</t>
  </si>
  <si>
    <t>風ぐるま会計</t>
  </si>
  <si>
    <t>基金から13百万繰入</t>
  </si>
  <si>
    <t>介護保険事業会計</t>
  </si>
  <si>
    <t>老人保健事業会計</t>
  </si>
  <si>
    <t>歳入　　　　　（総収益）</t>
  </si>
  <si>
    <t>歳出　　　　　（総費用）</t>
  </si>
  <si>
    <t>津野山養護老人ホーム事務組合</t>
  </si>
  <si>
    <t>高幡広域食肉センター事務組合</t>
  </si>
  <si>
    <t>高幡広域市町村圏事務組合</t>
  </si>
  <si>
    <t>高幡消防事務組合</t>
  </si>
  <si>
    <t>高幡身体障害者療護施設事務組合</t>
  </si>
  <si>
    <t>高陵特別養護老人ホーム組合</t>
  </si>
  <si>
    <t>津野山広域町村事務組合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</si>
  <si>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</si>
  <si>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資本又は　　正味財産　　（千円）</t>
  </si>
  <si>
    <t>当該団体か　らの出資金　（千円）</t>
  </si>
  <si>
    <t>当該団体か　らの補助金　（千円）</t>
  </si>
  <si>
    <t>当該団体から　の貸付金　　（千円）</t>
  </si>
  <si>
    <t>当該団体から　の債務保証に　係る債務残高</t>
  </si>
  <si>
    <t>当該団体から　の損失補償に　係る債務残高</t>
  </si>
  <si>
    <t>梼原町若者定住農林</t>
  </si>
  <si>
    <t>株式会社　雲の上</t>
  </si>
  <si>
    <t>梼原町土地開発公社</t>
  </si>
  <si>
    <t>－</t>
  </si>
  <si>
    <t>－</t>
  </si>
  <si>
    <t>日高村</t>
  </si>
  <si>
    <t>仁淀川下流衛生事務組合</t>
  </si>
  <si>
    <t>日高村佐川町学校組合</t>
  </si>
  <si>
    <t>仁淀消防組合</t>
  </si>
  <si>
    <t>仁淀川中央清掃事務組合</t>
  </si>
  <si>
    <t>高知県広域食肉センター事務組合</t>
  </si>
  <si>
    <t>仁淀川広域市町村圏事務組合</t>
  </si>
  <si>
    <t>高知中央西部焼却処理事務組合</t>
  </si>
  <si>
    <t>資本又は　正味財産</t>
  </si>
  <si>
    <t>津野町</t>
  </si>
  <si>
    <t>（歳入）
438</t>
  </si>
  <si>
    <t>（歳出）
434</t>
  </si>
  <si>
    <t>（形式収支）
3</t>
  </si>
  <si>
    <t>生活環境施設整備特別会計</t>
  </si>
  <si>
    <t>（歳入）
105</t>
  </si>
  <si>
    <t>（歳出）
104</t>
  </si>
  <si>
    <t>国民健康保険事業（事業勘定）特別会計</t>
  </si>
  <si>
    <t>（歳入）
747</t>
  </si>
  <si>
    <t>（歳出）
741</t>
  </si>
  <si>
    <t>（形式収支）
6</t>
  </si>
  <si>
    <t>（実質収支）
6</t>
  </si>
  <si>
    <t>-</t>
  </si>
  <si>
    <t>国民健康保険事業（直営診療施設勘定）特別会計</t>
  </si>
  <si>
    <t>（歳入）
192</t>
  </si>
  <si>
    <t>（歳出）
192</t>
  </si>
  <si>
    <t>（歳入）
696</t>
  </si>
  <si>
    <t>（歳出）
667</t>
  </si>
  <si>
    <t>（形式収支）
29</t>
  </si>
  <si>
    <t>（歳入）
1149</t>
  </si>
  <si>
    <t>（歳出）
1159</t>
  </si>
  <si>
    <t>（形式収支）
△10</t>
  </si>
  <si>
    <t>（千円　，　％）</t>
  </si>
  <si>
    <t>津野山養護老人ホーム組合</t>
  </si>
  <si>
    <t>津野山広域町村事務組合</t>
  </si>
  <si>
    <t>高幡身体障害者療護施設組合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</si>
  <si>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</si>
  <si>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（有）ふるさとセンター</t>
  </si>
  <si>
    <t>（株）プレカット四万十</t>
  </si>
  <si>
    <t>津野町開発公社</t>
  </si>
  <si>
    <t>―</t>
  </si>
  <si>
    <t>―</t>
  </si>
  <si>
    <t>―</t>
  </si>
  <si>
    <t>―</t>
  </si>
  <si>
    <t>―</t>
  </si>
  <si>
    <t>―</t>
  </si>
  <si>
    <t>高知県</t>
  </si>
  <si>
    <t>四万十町</t>
  </si>
  <si>
    <t>住宅新築資金等貸付事業特別会計</t>
  </si>
  <si>
    <t>園芸作物価格安定事業特別会計</t>
  </si>
  <si>
    <t>ふるさとの森づくり事業特別会計</t>
  </si>
  <si>
    <t>国民健康保険（直診勘定）診療所特別会計</t>
  </si>
  <si>
    <t>老人保健医療事業特別会計</t>
  </si>
  <si>
    <t>　　　　　２．不良債務が～百万円となるときは、「△～」と表記している。</t>
  </si>
  <si>
    <t>繰出金
6,640千円</t>
  </si>
  <si>
    <t>負担金
362,351千円</t>
  </si>
  <si>
    <t>負担金
14,875千円</t>
  </si>
  <si>
    <t>負担金
277千円</t>
  </si>
  <si>
    <t>負担金
146千円</t>
  </si>
  <si>
    <t>負担金
1,126千円</t>
  </si>
  <si>
    <t>※高知県市町村総合事務組合の負担割合及び負担金は議会議員公務災害補償に係るもののみを計上</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</si>
  <si>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</si>
  <si>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(財)地域振興公社</t>
  </si>
  <si>
    <t>㈱あぐり窪川</t>
  </si>
  <si>
    <t>㈲営農支援センター四万十</t>
  </si>
  <si>
    <r>
      <t>合併前に係る旧町村別の決算状況</t>
    </r>
    <r>
      <rPr>
        <b/>
        <sz val="16"/>
        <rFont val="ＭＳ ゴシック"/>
        <family val="3"/>
      </rPr>
      <t>（平成18年3月19日打ち切り決算）</t>
    </r>
  </si>
  <si>
    <t>旧窪川町</t>
  </si>
  <si>
    <t>旧大正町</t>
  </si>
  <si>
    <t>旧十和村</t>
  </si>
  <si>
    <t>旧高幡西部衛　　　生施設組合</t>
  </si>
  <si>
    <t>―</t>
  </si>
  <si>
    <t>国民健康保険大正診療所特別会計</t>
  </si>
  <si>
    <t>国民健康保険十和診療所特別会計</t>
  </si>
  <si>
    <t>大道へき地診療所特別会計</t>
  </si>
  <si>
    <t>※旧町村の決算は3月19日で打ち切り決算となったため、各特別会計では赤字決算となっている。</t>
  </si>
  <si>
    <t>―</t>
  </si>
  <si>
    <t>―</t>
  </si>
  <si>
    <t>―</t>
  </si>
  <si>
    <t>―</t>
  </si>
  <si>
    <t>　―</t>
  </si>
  <si>
    <t>―</t>
  </si>
  <si>
    <t>　―</t>
  </si>
  <si>
    <t>大月町</t>
  </si>
  <si>
    <t>１　一般会計及び特別会計の財政状況（主として普通会計に係るもの）</t>
  </si>
  <si>
    <t>会計</t>
  </si>
  <si>
    <t>基金から82百万円繰入</t>
  </si>
  <si>
    <t>一   般   会   計</t>
  </si>
  <si>
    <t>住宅新築資金等
貸付事業特別会計</t>
  </si>
  <si>
    <t>住宅新築資金等貸付事業特別会計</t>
  </si>
  <si>
    <t>うち普通会計</t>
  </si>
  <si>
    <t>総    計</t>
  </si>
  <si>
    <t>病 院 事 業 会 計</t>
  </si>
  <si>
    <t>水 道 特 別 会 計</t>
  </si>
  <si>
    <t>特別養護老人ホーム
特別会計</t>
  </si>
  <si>
    <t>特別養護老人ホーム特別会計</t>
  </si>
  <si>
    <t>国民健康保険
特別会計</t>
  </si>
  <si>
    <t>国民健康保険特別会計</t>
  </si>
  <si>
    <t>老人保健特別会計</t>
  </si>
  <si>
    <t>介護保険特別会計</t>
  </si>
  <si>
    <t>大月町ふるさと振興公社</t>
  </si>
  <si>
    <t>歳入</t>
  </si>
  <si>
    <t>歳出</t>
  </si>
  <si>
    <t>形式収支</t>
  </si>
  <si>
    <t>繰り越すべき
一般財源</t>
  </si>
  <si>
    <t>実質収支額</t>
  </si>
  <si>
    <t>繰出金
一般→特会</t>
  </si>
  <si>
    <t>繰出金
特会→一般</t>
  </si>
  <si>
    <t>基金から3百万円繰入</t>
  </si>
  <si>
    <t>基金から15百万円繰入</t>
  </si>
  <si>
    <t>高知西部環境施設組合</t>
  </si>
  <si>
    <t>こうち人づくり広域連合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</si>
  <si>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</si>
  <si>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高知県市町村総合事務組合</t>
  </si>
  <si>
    <t>三原村</t>
  </si>
  <si>
    <t>他会計からの　繰入金</t>
  </si>
  <si>
    <t>国民健康保険診療所特別会計</t>
  </si>
  <si>
    <t>幡多西部消防組合</t>
  </si>
  <si>
    <t>幡西衛生処理組合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</si>
  <si>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</si>
  <si>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当該団体か　らの出資金（千円）</t>
  </si>
  <si>
    <t>当該団体か　らの補助金（千円）</t>
  </si>
  <si>
    <t>当該団体からの貸付金　　（千円）</t>
  </si>
  <si>
    <t>三原村土地開発公社</t>
  </si>
  <si>
    <t>(財)三原村農業公社</t>
  </si>
  <si>
    <t>黒潮町</t>
  </si>
  <si>
    <t>（百万円）</t>
  </si>
  <si>
    <t>住新会計</t>
  </si>
  <si>
    <t>宮奨会計</t>
  </si>
  <si>
    <t>旧町別（平成１８年３月１９日決算による）</t>
  </si>
  <si>
    <t>一般会計　大方</t>
  </si>
  <si>
    <t>一般会計　佐賀</t>
  </si>
  <si>
    <t>住新会計　大方</t>
  </si>
  <si>
    <t>住新会計　佐賀</t>
  </si>
  <si>
    <t>宮奨会計　大方</t>
  </si>
  <si>
    <t>旧大方町のみ</t>
  </si>
  <si>
    <t>※旧町合算額は、１７年度黒潮町分（１８年３月２０日～３１日）により、１７年度黒潮町額と一致しない</t>
  </si>
  <si>
    <t>上水道会計</t>
  </si>
  <si>
    <t>農集会計</t>
  </si>
  <si>
    <t>漁集会計</t>
  </si>
  <si>
    <t>国保(事業）会計</t>
  </si>
  <si>
    <t>国保(直診）会計</t>
  </si>
  <si>
    <t>旧大方町のみ</t>
  </si>
  <si>
    <t>旧佐賀町のみ</t>
  </si>
  <si>
    <t>国保(事業）会計　大方　</t>
  </si>
  <si>
    <t>国保(事業）会計　佐賀　</t>
  </si>
  <si>
    <t>老保会計　大方</t>
  </si>
  <si>
    <t>老保会計　佐賀</t>
  </si>
  <si>
    <t>介護会計　大方</t>
  </si>
  <si>
    <t>介護会計　佐賀</t>
  </si>
  <si>
    <t>旧大方町のみ</t>
  </si>
  <si>
    <t>・・・</t>
  </si>
  <si>
    <t>一般会計</t>
  </si>
  <si>
    <t>当該団体からの債務保証に係る債務残高</t>
  </si>
  <si>
    <t>歳入</t>
  </si>
  <si>
    <t>歳出</t>
  </si>
  <si>
    <t>形式収支</t>
  </si>
  <si>
    <t>実質収支</t>
  </si>
  <si>
    <t>地方債現在高</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</si>
  <si>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</si>
  <si>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</si>
  <si>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</si>
  <si>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</si>
  <si>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</si>
  <si>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</si>
  <si>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</si>
  <si>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</si>
  <si>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</si>
  <si>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</si>
  <si>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</si>
  <si>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</si>
  <si>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</si>
  <si>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</si>
  <si>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</si>
  <si>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当該団体の　負担割合</t>
  </si>
  <si>
    <t>形式収支　（純損益）</t>
  </si>
  <si>
    <t>実質収支　（不良債務）</t>
  </si>
  <si>
    <t>歳入　　　（総収益）</t>
  </si>
  <si>
    <t>歳出　　　（総費用）</t>
  </si>
  <si>
    <t>　（注）　１．法適用企業とは、地方公営企業法を適用している公営企業である。</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</si>
  <si>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</si>
  <si>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</si>
  <si>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r>
      <t>（百万円</t>
    </r>
    <r>
      <rPr>
        <sz val="11"/>
        <rFont val="ＭＳ Ｐゴシック"/>
        <family val="0"/>
      </rPr>
      <t>）</t>
    </r>
  </si>
  <si>
    <r>
      <t>　　　　　２．不良債務が～百万円</t>
    </r>
    <r>
      <rPr>
        <sz val="11"/>
        <rFont val="ＭＳ Ｐゴシック"/>
        <family val="0"/>
      </rPr>
      <t>となるときは、「△～」と表記している。</t>
    </r>
  </si>
  <si>
    <r>
      <t>（百万円</t>
    </r>
    <r>
      <rPr>
        <sz val="11"/>
        <rFont val="ＭＳ Ｐゴシック"/>
        <family val="0"/>
      </rPr>
      <t>　，　％）</t>
    </r>
  </si>
  <si>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</si>
  <si>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</si>
  <si>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</si>
  <si>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</si>
  <si>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</si>
  <si>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</si>
  <si>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</si>
  <si>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高知勤労者福祉サービスセンター</t>
  </si>
  <si>
    <t>△515</t>
  </si>
  <si>
    <t>―</t>
  </si>
  <si>
    <t>―</t>
  </si>
  <si>
    <t>高知県広域食肉センター</t>
  </si>
  <si>
    <t>高知中央広域市町村圏事務組合</t>
  </si>
  <si>
    <t>こうち人づくり広域連合</t>
  </si>
  <si>
    <t>一般会計からの繰入</t>
  </si>
  <si>
    <t>△7,169</t>
  </si>
  <si>
    <t>法非適用企業</t>
  </si>
  <si>
    <t>△479</t>
  </si>
  <si>
    <t>収益事業特別会計</t>
  </si>
  <si>
    <t>水道事業会計</t>
  </si>
  <si>
    <t>中央卸売市場
特別会計</t>
  </si>
  <si>
    <t>駐車場事業
特別会計</t>
  </si>
  <si>
    <t>下水道事業
特別会計</t>
  </si>
  <si>
    <t>老人医療事業
特別会計</t>
  </si>
  <si>
    <t>住宅新築資金等
貸付事業特別会計</t>
  </si>
  <si>
    <t>基金から522百万円繰入</t>
  </si>
  <si>
    <t>下水道事業
特別会計(団地下水道)</t>
  </si>
  <si>
    <t>財政状況等一覧表（平成17年度）</t>
  </si>
  <si>
    <t>団体名   高知市</t>
  </si>
  <si>
    <t>へき地診療所事業
特別会計</t>
  </si>
  <si>
    <t>母子寡婦福祉資金貸付事業特別会計</t>
  </si>
  <si>
    <t>形式収支、実績収支として176千円有</t>
  </si>
  <si>
    <t>(財)高知市桂浜公園
観光開発公社</t>
  </si>
  <si>
    <t>(財)高知市文化振興
事業団</t>
  </si>
  <si>
    <t>(財)高知市環境事業公社</t>
  </si>
  <si>
    <t>(財)高知市学校建設公社</t>
  </si>
  <si>
    <t>(財)高知市学校給食会</t>
  </si>
  <si>
    <t>(財)高知市都市整備公社</t>
  </si>
  <si>
    <t>(財)高知県食鳥検査
センター</t>
  </si>
  <si>
    <t>(財)高知市スポーツ
振興事業団</t>
  </si>
  <si>
    <t>(財)高知市土地開発公社</t>
  </si>
  <si>
    <t>(財)夢産地とさやま開発公社</t>
  </si>
  <si>
    <t>(株)夢ファーム土佐山</t>
  </si>
  <si>
    <t>高知県・高知市病院企業団</t>
  </si>
  <si>
    <t>老人医療事業
特別会計(医療費適正化分)</t>
  </si>
  <si>
    <t>-</t>
  </si>
  <si>
    <t>一般会計からの繰入</t>
  </si>
  <si>
    <t>-</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</si>
  <si>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</si>
  <si>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（歳入）　　</t>
  </si>
  <si>
    <t>（歳出）</t>
  </si>
  <si>
    <t>（形式収支）</t>
  </si>
  <si>
    <t>（実質収支）</t>
  </si>
  <si>
    <t>国民宿舎運営</t>
  </si>
  <si>
    <t>事業特別会計</t>
  </si>
  <si>
    <t>産業立地推進
事業特別会計</t>
  </si>
  <si>
    <t>国民健康保険
事業特別会計</t>
  </si>
  <si>
    <t>介護保険事業
特別会計</t>
  </si>
  <si>
    <t>-</t>
  </si>
  <si>
    <t>法適用企業</t>
  </si>
  <si>
    <t>△7,169</t>
  </si>
  <si>
    <t>△877</t>
  </si>
  <si>
    <t>△914</t>
  </si>
  <si>
    <t>高知競馬組合</t>
  </si>
  <si>
    <t>△1,754</t>
  </si>
  <si>
    <t>△5,136</t>
  </si>
  <si>
    <t>（総収益）　　</t>
  </si>
  <si>
    <t>（総費用）</t>
  </si>
  <si>
    <t>（純損益）</t>
  </si>
  <si>
    <t>（不良債務）</t>
  </si>
  <si>
    <t>事業会計</t>
  </si>
  <si>
    <t>財政状況等一覧表（１７年度）</t>
  </si>
  <si>
    <t>団体名</t>
  </si>
  <si>
    <t>高知県室戸市</t>
  </si>
  <si>
    <t>住宅新築資金等
貸付事業特別会計</t>
  </si>
  <si>
    <t>海洋深層水給水
事業特別会計</t>
  </si>
  <si>
    <t>水道会計</t>
  </si>
  <si>
    <t>-</t>
  </si>
  <si>
    <t>法適用企業</t>
  </si>
  <si>
    <t>介護サービス事業会計</t>
  </si>
  <si>
    <t>国民健康保険事業会計</t>
  </si>
  <si>
    <t>老人保健医療事業会計</t>
  </si>
  <si>
    <t>介護保険事業会計</t>
  </si>
  <si>
    <t>芸東衛生組合</t>
  </si>
  <si>
    <t>高知県広域食肉センター
事務組合</t>
  </si>
  <si>
    <t>安芸広域市町村圏
事務組合</t>
  </si>
  <si>
    <t>安芸広域市町村圏特別
養護老人ホーム組合</t>
  </si>
  <si>
    <t>繰出金
4</t>
  </si>
  <si>
    <t>高知県市町村
総合事務組合</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</si>
  <si>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</si>
  <si>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土地開発公社</t>
  </si>
  <si>
    <t>-</t>
  </si>
  <si>
    <t>－</t>
  </si>
  <si>
    <t>安芸市</t>
  </si>
  <si>
    <t>元気バス事業会計</t>
  </si>
  <si>
    <t>住宅新築資金等
貸付事業会計</t>
  </si>
  <si>
    <t>鉄道経営助成
基金事業会計</t>
  </si>
  <si>
    <t>老人保健医療
事業会計</t>
  </si>
  <si>
    <t>事務費分</t>
  </si>
  <si>
    <t>墓地公園
事業会計</t>
  </si>
  <si>
    <t>住宅団地整備
事業会計</t>
  </si>
  <si>
    <t>法適用企業</t>
  </si>
  <si>
    <t>公共下水道
事業会計</t>
  </si>
  <si>
    <t>（歳入）</t>
  </si>
  <si>
    <t>農業集落排水
事業会計</t>
  </si>
  <si>
    <t>国民健康保険
事業会計</t>
  </si>
  <si>
    <t>老人保健医療
事業会計</t>
  </si>
  <si>
    <t>法非適用企業
（医療費分）</t>
  </si>
  <si>
    <t>介護保険
事業会計</t>
  </si>
  <si>
    <t>安芸広域市町村圏事務組合</t>
  </si>
  <si>
    <t>高知県広域食肉
センター事務組合</t>
  </si>
  <si>
    <t>安芸広域市町村圏特別養護老人ホーム組合</t>
  </si>
  <si>
    <t>こうち人づくり
広域連合</t>
  </si>
  <si>
    <t>※市町村振興協会交付金を財源として、こうち人づくり広域連合に対して負担金を支出することとしているが、同交付
　 金は同協会から直接同広域連合に交付されているため「当該団体の負担割合」欄は「－（バー）」表示とする。</t>
  </si>
  <si>
    <t>安芸市土地
開発公社</t>
  </si>
  <si>
    <t xml:space="preserve">            -</t>
  </si>
  <si>
    <t>　　　〃</t>
  </si>
  <si>
    <t xml:space="preserve">                -</t>
  </si>
  <si>
    <t>南国市</t>
  </si>
  <si>
    <t>住宅新築資金
等貸付事業
特別会計</t>
  </si>
  <si>
    <t>土地取得事業
特別会計</t>
  </si>
  <si>
    <t>－</t>
  </si>
  <si>
    <t>法非適用企業</t>
  </si>
  <si>
    <t>農業集落排水
事業特別会計</t>
  </si>
  <si>
    <t>老人保健
特別会計</t>
  </si>
  <si>
    <t>国民健康保健
特別会計</t>
  </si>
  <si>
    <t>国保財政調整基金から222百万円繰入</t>
  </si>
  <si>
    <t>介護保険
特別会計</t>
  </si>
  <si>
    <t>　　　　　１．法適用企業とは、地方公営企業法を適用している公営企業である。</t>
  </si>
  <si>
    <t>歳入
（総収益）</t>
  </si>
  <si>
    <t>歳出
（総費用）</t>
  </si>
  <si>
    <t>当該団体の
負担割合</t>
  </si>
  <si>
    <t>香美郡植林組合</t>
  </si>
  <si>
    <t>単位：千円</t>
  </si>
  <si>
    <t>香南斎場組合</t>
  </si>
  <si>
    <t>香南清掃組合</t>
  </si>
  <si>
    <t>高知中央広域
市町村圏事務組合</t>
  </si>
  <si>
    <t>高知県市町村
総合事務組合</t>
  </si>
  <si>
    <t>（注）ひとづくり広域連合については、市町村振興協会交付金を財源として、負担金を支出することとしているが、同交付金は同協会から直接同広域連合に交付されているため「当該団体の負担割合」欄は「－」表示とする。</t>
  </si>
  <si>
    <t>（千円）</t>
  </si>
  <si>
    <t>資本又は正味財産（千円）</t>
  </si>
  <si>
    <t>南国市
土地開発公社</t>
  </si>
  <si>
    <t>株式会社
道の駅南国</t>
  </si>
  <si>
    <t>土佐くろしお
鉄道株式会社</t>
  </si>
  <si>
    <t>（財）高知魚さい
加工公社</t>
  </si>
  <si>
    <t>借入金1,565千円・利子・遅延損害金に対する損失補償</t>
  </si>
  <si>
    <t>－</t>
  </si>
  <si>
    <t>－</t>
  </si>
  <si>
    <t>－</t>
  </si>
  <si>
    <t>土佐市</t>
  </si>
  <si>
    <t>基金から79百万繰入</t>
  </si>
  <si>
    <t>住宅新築資金等特別会計</t>
  </si>
  <si>
    <t>学校給食特別会計</t>
  </si>
  <si>
    <t>土地取得特会</t>
  </si>
  <si>
    <t>病院事業会計</t>
  </si>
  <si>
    <t>農業集落排水事業特別会計</t>
  </si>
  <si>
    <t>(歳入)</t>
  </si>
  <si>
    <t>特別養護老人ホーム特別会計</t>
  </si>
  <si>
    <t>デイサービスセンター特別会計</t>
  </si>
  <si>
    <t>国民健康保険特別会計</t>
  </si>
  <si>
    <t>老人医療特別会計</t>
  </si>
  <si>
    <t>介護保険特別会計</t>
  </si>
  <si>
    <t>仁淀川下流衛生事務組合</t>
  </si>
  <si>
    <t>高知中央西部焼却処理事務組合</t>
  </si>
  <si>
    <t>高知県広域食肉センター事務組合</t>
  </si>
  <si>
    <t>仁淀川広域市町村圏事務組合</t>
  </si>
  <si>
    <t>高知県市町村総合事務組合</t>
  </si>
  <si>
    <t>土佐市開発公社</t>
  </si>
  <si>
    <t>土佐市土地開発公社</t>
  </si>
  <si>
    <t>基金から79百万繰入</t>
  </si>
  <si>
    <t xml:space="preserve">※市町村振興協会交付金を財源として、こうち人づくり広域連合に対して負担金を支出することとしているが、同交付金は同協会から直接同広域連合に交付されているため「当該団体の負担割合」欄は「－（バー）」表示とする。
</t>
  </si>
  <si>
    <t>財政状況等一覧表（17年度）</t>
  </si>
  <si>
    <t>須崎市</t>
  </si>
  <si>
    <t>基金から199百万円繰入</t>
  </si>
  <si>
    <t>バス事業特別会計</t>
  </si>
  <si>
    <t>住宅新築資金等貸付事業特別会計</t>
  </si>
  <si>
    <t>巡航船事業特別会計</t>
  </si>
  <si>
    <t>高幡消防組合</t>
  </si>
  <si>
    <t>高幡東部清掃組合</t>
  </si>
  <si>
    <t>高幡広域食肉センター事務組合</t>
  </si>
  <si>
    <t>高幡身体障害者療護施設組合</t>
  </si>
  <si>
    <t>高幡広域市町村圏事務組合</t>
  </si>
  <si>
    <t>高知人づくり広域連合</t>
  </si>
  <si>
    <t>高陵特別養護老人ホーム組合</t>
  </si>
  <si>
    <t>※市町村振興協会交付金を財源として、こうち人づくり広域連合に対して負担金を支出することとしているが、同交付金は同協会から直接同広域連合に交付されているため「-（バー）」表示とする。</t>
  </si>
  <si>
    <t>須崎市土地開発公社</t>
  </si>
  <si>
    <t>須崎市道の駅</t>
  </si>
  <si>
    <t>-</t>
  </si>
  <si>
    <t>-</t>
  </si>
  <si>
    <t>基金から199百万円繰入</t>
  </si>
  <si>
    <t>-</t>
  </si>
  <si>
    <t>下水道事業特別会計</t>
  </si>
  <si>
    <t>漁業集落排水事業特別会計</t>
  </si>
  <si>
    <t>基金から75百万円繰入</t>
  </si>
  <si>
    <t>水道事業会計</t>
  </si>
  <si>
    <t>法適用企業</t>
  </si>
  <si>
    <t>-</t>
  </si>
  <si>
    <t>-</t>
  </si>
  <si>
    <t>-</t>
  </si>
  <si>
    <t>-</t>
  </si>
  <si>
    <t>宿毛市</t>
  </si>
  <si>
    <t>基金より261百万円繰入</t>
  </si>
  <si>
    <t>へき地診療事業会計</t>
  </si>
  <si>
    <t>学校給食会計</t>
  </si>
  <si>
    <t>老人保健会計</t>
  </si>
  <si>
    <t>国民健康保険会計</t>
  </si>
  <si>
    <t>介護認定審査会会計</t>
  </si>
  <si>
    <t>介護保険会計</t>
  </si>
  <si>
    <t>簡易水道会計</t>
  </si>
  <si>
    <t>下水道事業会計</t>
  </si>
  <si>
    <t>公共下水道</t>
  </si>
  <si>
    <t>農業集落排水</t>
  </si>
  <si>
    <t>漁業集落排水</t>
  </si>
  <si>
    <t>観光施設事業会計</t>
  </si>
  <si>
    <t>交通事業会計</t>
  </si>
  <si>
    <t>特別養護老人ホーム会計</t>
  </si>
  <si>
    <t>幡多広域市町村圏事務組合</t>
  </si>
  <si>
    <t>高知西部環境施設組合</t>
  </si>
  <si>
    <t>高知県宿毛市愛媛県南宇和郡愛南町篠山小中学校組合</t>
  </si>
  <si>
    <t>宿毛市観光開発公社</t>
  </si>
  <si>
    <t>㈱幡多情報エントランスセンター</t>
  </si>
  <si>
    <t>西南地域ネットワーク㈱</t>
  </si>
  <si>
    <t>宿毛市土地開発公社</t>
  </si>
  <si>
    <t>幡多西部消防組合</t>
  </si>
  <si>
    <t>幡西衛生処理組合</t>
  </si>
  <si>
    <t>こうち人づくり広域連合</t>
  </si>
  <si>
    <t xml:space="preserve">※市町村振興協会交付金を財源として、こうち人づくり広域連合に対して負担金を支出することとしているが、同交付金は同協会から直接同広域連合に交付されているため「当該団体の負担割合」欄は「－（バー）」表示とする。
</t>
  </si>
  <si>
    <t>高知県市町村総合事務組合</t>
  </si>
  <si>
    <t>土佐清水市</t>
  </si>
  <si>
    <t>減債基金から60、地域福祉基金から65百万円繰入</t>
  </si>
  <si>
    <t>観光事業会計</t>
  </si>
  <si>
    <t>(歳出)</t>
  </si>
  <si>
    <t>(形式収支)</t>
  </si>
  <si>
    <t>(実質収支)</t>
  </si>
  <si>
    <t>休養宿泊施設</t>
  </si>
  <si>
    <t>国民宿舎｢足摺ﾃﾙﾒ｣</t>
  </si>
  <si>
    <t>その他観光施設</t>
  </si>
  <si>
    <t>ｼﾞｮﾝ万ﾊｳｽ</t>
  </si>
  <si>
    <t>指定介護老人福祉施設事業会計</t>
  </si>
  <si>
    <t>特別養護老人ﾎｰﾑ｢しおさい｣</t>
  </si>
  <si>
    <t>介護ｻｰﾋﾞｽ(老人短期入所)事業会計</t>
  </si>
  <si>
    <t>国民健康保険事　業会計(事業勘定)</t>
  </si>
  <si>
    <t>老人保健　　　　　事業会計</t>
  </si>
  <si>
    <t>介護保険　　　　　事業会計</t>
  </si>
  <si>
    <t>高知県市町村総合事務組合</t>
  </si>
  <si>
    <t>こうち人づくり　　　　広域連合</t>
  </si>
  <si>
    <t>※市町村振興協会交付金を財源として、こうち人づくり広域連合に対して負担金を支出することとしているが、同交付金は同協会から直接同広域連合に交付されているため「当該団体の負担割合」欄は「－」表示とする。</t>
  </si>
  <si>
    <t>（財）土佐清水市開発公社</t>
  </si>
  <si>
    <t>土佐食㈱</t>
  </si>
  <si>
    <t>土佐清水市　　　　土地開発公社</t>
  </si>
  <si>
    <t>〃</t>
  </si>
  <si>
    <t>△13</t>
  </si>
  <si>
    <t>△23</t>
  </si>
  <si>
    <t>△4</t>
  </si>
  <si>
    <t>四万十市</t>
  </si>
  <si>
    <t>①旧市村（H17.4.1～H17.4.9）</t>
  </si>
  <si>
    <t>（単位：千円）</t>
  </si>
  <si>
    <t>他会計からの
繰入金</t>
  </si>
  <si>
    <t>一般会計
（旧中村市）</t>
  </si>
  <si>
    <t>一般会計
（旧西土佐村）</t>
  </si>
  <si>
    <t>奥屋内へき地出張診療所会計（旧西土佐村）</t>
  </si>
  <si>
    <t>住宅新築資金等貸付事業会計（旧中村市）</t>
  </si>
  <si>
    <t>②四万十市（H17.4.10～H18.3.31）</t>
  </si>
  <si>
    <t>旧市村歳計剰余金
1,181,070千円含む</t>
  </si>
  <si>
    <t>奥屋内へき地出張診療所会計</t>
  </si>
  <si>
    <t>旧市村繰上充用金
5,879千円含む</t>
  </si>
  <si>
    <t>老人保健会計（医療費適正化分）</t>
  </si>
  <si>
    <t>住宅新築資金等貸付事業会計</t>
  </si>
  <si>
    <t>旧市村繰越金
455千円含む</t>
  </si>
  <si>
    <t>鉄道経営助成基金会計</t>
  </si>
  <si>
    <t>園芸作物価格安定事業会計</t>
  </si>
  <si>
    <t>病院事業会計
（旧中村市）</t>
  </si>
  <si>
    <t>水道事業会計
（旧中村市）</t>
  </si>
  <si>
    <t>国民健康保険会計事業勘定（旧中村市）</t>
  </si>
  <si>
    <t>国民健康保険会計事業勘定（旧西土佐村）</t>
  </si>
  <si>
    <t>国民健康保険会計診療施設勘定（旧西土佐村）</t>
  </si>
  <si>
    <t>老人保健会計
（旧西土佐村）</t>
  </si>
  <si>
    <t>下水道事業会計
（旧中村市）</t>
  </si>
  <si>
    <t>と畜場会計
（旧中村市）</t>
  </si>
  <si>
    <t>幡多公設地方卸売市場事業会計（旧中村市）</t>
  </si>
  <si>
    <t>介護保険会計保険事業勘定（旧中村市）</t>
  </si>
  <si>
    <t>介護保険会計保険事業勘定（旧西土佐村）</t>
  </si>
  <si>
    <t>水道事業会計
（旧西土佐村）</t>
  </si>
  <si>
    <t>簡易水道事業会計
（旧中村市）</t>
  </si>
  <si>
    <t>国民健康保険会計事業勘定</t>
  </si>
  <si>
    <t>旧市村繰上充用金</t>
  </si>
  <si>
    <t>235,837千円含む</t>
  </si>
  <si>
    <t>国民健康保険会計診療施設勘定</t>
  </si>
  <si>
    <t>245,777千円含む</t>
  </si>
  <si>
    <t>旧市村繰越金</t>
  </si>
  <si>
    <t>14,996千円含む</t>
  </si>
  <si>
    <t>6,273千円含む</t>
  </si>
  <si>
    <t>と畜場会計</t>
  </si>
  <si>
    <t>94,869千円含む</t>
  </si>
  <si>
    <t>幡多公設地方卸売市場事業会計</t>
  </si>
  <si>
    <t>農業集落排水事業会計</t>
  </si>
  <si>
    <t>介護保険会計保険事業勘定</t>
  </si>
  <si>
    <t>50,990千円含む</t>
  </si>
  <si>
    <t>簡易水道事業会計</t>
  </si>
  <si>
    <t>234,630千円含む</t>
  </si>
  <si>
    <t>　　　　　２．不良債務が～千円となるときは、「△～」と表記している。</t>
  </si>
  <si>
    <t>幡多中央環境施設組合</t>
  </si>
  <si>
    <t>幡多中央消防組合</t>
  </si>
  <si>
    <t>（注）市町村振興協会交付金を財源として、こうち人づくり広域連合に対して負担金を支出することとしているが、同交付金は同協会から直接</t>
  </si>
  <si>
    <t>　　　同広域連合に交付されているため「当該団体の負担割合」欄は「－（バー）」表示とする。</t>
  </si>
  <si>
    <t>経常損益</t>
  </si>
  <si>
    <t>資本又は
正味財産</t>
  </si>
  <si>
    <t>当該団体からの出資金</t>
  </si>
  <si>
    <t>当該団体からの補助金</t>
  </si>
  <si>
    <t>当該団体からの貸付金</t>
  </si>
  <si>
    <t>（財）四万十市公園管理公社</t>
  </si>
  <si>
    <t>四万十市土地開発公社</t>
  </si>
  <si>
    <t>（財）四万十市西土佐農業公社</t>
  </si>
  <si>
    <t>（社）四万十市観光協会</t>
  </si>
  <si>
    <t>（社）四万十市野菜価格安定基金協会</t>
  </si>
  <si>
    <t>（財）四万十市体育協会</t>
  </si>
  <si>
    <t>まちづくり四万十（株）</t>
  </si>
  <si>
    <t>（株）しまんと企画</t>
  </si>
  <si>
    <t>土佐くろしお鉄道（株）</t>
  </si>
  <si>
    <t>補助金については、鉄道経営助成基金会計より246,311千円（経営助成）、一般会計より2,023千円（近代化施設整備）を補助</t>
  </si>
  <si>
    <t>-</t>
  </si>
  <si>
    <t>団体名　高知県香南市（まとめ）</t>
  </si>
  <si>
    <t>老人保健特別会計</t>
  </si>
  <si>
    <t>簡易水道特別会計</t>
  </si>
  <si>
    <t>下水道事業特別会計</t>
  </si>
  <si>
    <t>［公共下水道事業］</t>
  </si>
  <si>
    <t>［459］</t>
  </si>
  <si>
    <t>［458］</t>
  </si>
  <si>
    <t>［11］</t>
  </si>
  <si>
    <t>-</t>
  </si>
  <si>
    <t>［2,857］</t>
  </si>
  <si>
    <t>［162］</t>
  </si>
  <si>
    <t>［特定環境保全公共下水道事業］</t>
  </si>
  <si>
    <t>［314］</t>
  </si>
  <si>
    <t>［316］</t>
  </si>
  <si>
    <t>［0］</t>
  </si>
  <si>
    <t>-</t>
  </si>
  <si>
    <t>［2,337］</t>
  </si>
  <si>
    <t>［129］</t>
  </si>
  <si>
    <t>漁業集落排水事業特別会計</t>
  </si>
  <si>
    <t>工業用水道事業会計</t>
  </si>
  <si>
    <t>歳入　　　　（総収益）</t>
  </si>
  <si>
    <t>歳出　　　　（総費用）</t>
  </si>
  <si>
    <t>当該団体の　　負担割合</t>
  </si>
  <si>
    <t>香美郡植林組合</t>
  </si>
  <si>
    <t>香南香美衛生組合</t>
  </si>
  <si>
    <t>香南香美老人ホーム組合</t>
  </si>
  <si>
    <t>繰出金51百万</t>
  </si>
  <si>
    <t>※市町村振興協会交付金を財源として、こうち人づくり広域連合に対して負担金を支出することとしているが、同交付金は同協会から直接同広域連合に交付されているため「当該団体の負担割合」は「－（バー）」表示とする。</t>
  </si>
  <si>
    <t>経常損益　（千円）</t>
  </si>
  <si>
    <t>資本又は　　正味財産　（千円）</t>
  </si>
  <si>
    <t>当該団体からの出資金　　（千円）</t>
  </si>
  <si>
    <t>当該団体からの補助金　　（千円）</t>
  </si>
  <si>
    <t>当該団体からの貸付金　　　（千円）</t>
  </si>
  <si>
    <t>香南市土地開発公社</t>
  </si>
  <si>
    <t>(社)香南市農林業公社</t>
  </si>
  <si>
    <t>(財)野市町開発公社</t>
  </si>
  <si>
    <r>
      <t>(財</t>
    </r>
    <r>
      <rPr>
        <sz val="11"/>
        <rFont val="ＭＳ Ｐゴシック"/>
        <family val="0"/>
      </rPr>
      <t>)</t>
    </r>
    <r>
      <rPr>
        <sz val="11"/>
        <rFont val="ＭＳ Ｐゴシック"/>
        <family val="0"/>
      </rPr>
      <t>香我美町開発公社</t>
    </r>
  </si>
  <si>
    <t>（株）ヤ・シィ</t>
  </si>
  <si>
    <t>団体名　高知県香南市（合併後）</t>
  </si>
  <si>
    <t>団体名　高知県香南市（旧野市町）</t>
  </si>
  <si>
    <t>団体名　高知県香南市（旧香我美町）</t>
  </si>
  <si>
    <t>団体名　高知県香南市（旧夜須町）</t>
  </si>
  <si>
    <t>バス輸送特別会計</t>
  </si>
  <si>
    <t>サイクリングターミナル特別会計</t>
  </si>
  <si>
    <t>団体名　高知県香南市（旧赤岡町）</t>
  </si>
  <si>
    <t>住宅新築資金特別会計</t>
  </si>
  <si>
    <t>団体名　高知県香南市（旧吉川村）</t>
  </si>
  <si>
    <r>
      <t>7</t>
    </r>
    <r>
      <rPr>
        <sz val="11"/>
        <rFont val="ＭＳ Ｐゴシック"/>
        <family val="0"/>
      </rPr>
      <t>5</t>
    </r>
  </si>
  <si>
    <t>31</t>
  </si>
  <si>
    <t>0</t>
  </si>
  <si>
    <t>-</t>
  </si>
  <si>
    <t>東　洋　町</t>
  </si>
  <si>
    <t>（百万円）</t>
  </si>
  <si>
    <t>住宅新築資金等貸付事業特別会計</t>
  </si>
  <si>
    <t>百万円</t>
  </si>
  <si>
    <t>（歳出）　　</t>
  </si>
  <si>
    <t>介護サービス事業特別会計</t>
  </si>
  <si>
    <t>法非適用事業</t>
  </si>
  <si>
    <t>観光施設事業特別会計</t>
  </si>
  <si>
    <t>下水道事業特別会計</t>
  </si>
  <si>
    <t>簡易水道事業特別会計</t>
  </si>
  <si>
    <t>国民健康保険事業特別会計</t>
  </si>
  <si>
    <t>老人保健事業特別会計</t>
  </si>
  <si>
    <t>介護保険事業特別会計</t>
  </si>
  <si>
    <t>（百万円　，　％）</t>
  </si>
  <si>
    <t>芸東衛生組合</t>
  </si>
  <si>
    <t>繰出金　11６</t>
  </si>
  <si>
    <t>　　　　繰出金　11６</t>
  </si>
  <si>
    <t>　　　　繰出金　2</t>
  </si>
  <si>
    <t>※市町村振興協会交付金を財源として、こうち人づくり広域連合に対して負担金を支出することとしているが、同交付金は同協会から直接同広域連合に交付されているため「当該団体の割合」欄は「ー」表示とする。</t>
  </si>
  <si>
    <t>◎◎公社</t>
  </si>
  <si>
    <t>★★公社</t>
  </si>
  <si>
    <t>◇◇財団</t>
  </si>
  <si>
    <t>●●株式会社</t>
  </si>
  <si>
    <t>・・・</t>
  </si>
  <si>
    <t>香美市</t>
  </si>
  <si>
    <t>基金から417百万円繰入</t>
  </si>
  <si>
    <t>工業用水道事業会計</t>
  </si>
  <si>
    <t>公共下水道事業特別会計</t>
  </si>
  <si>
    <t>特定環境保全公共下水道事業特別会計</t>
  </si>
  <si>
    <t>香美郡殖林組合</t>
  </si>
  <si>
    <t>繰出金30百万円</t>
  </si>
  <si>
    <t>香南香美老人ホーム組合（公営企業会計）</t>
  </si>
  <si>
    <t>－</t>
  </si>
  <si>
    <t>市町村振興協会交付金を財源として、こうち人づくり広域連合に対して負担金を支出することとしているが、同交付金は同協会から直接同広域連合に交付されているため「当該団体の負担割合」欄は「－（バー）」表示とする。</t>
  </si>
  <si>
    <t>財団法人香美市開発公社</t>
  </si>
  <si>
    <t>－</t>
  </si>
  <si>
    <t>香美市土地開発公社</t>
  </si>
  <si>
    <t>－</t>
  </si>
  <si>
    <t>財団法人アンパンマンミュージアム振興財団</t>
  </si>
  <si>
    <t>株式会社香北ふるさと公社</t>
  </si>
  <si>
    <t>－</t>
  </si>
  <si>
    <t>財団法人奥物部開発公社</t>
  </si>
  <si>
    <t>旧土佐山田町</t>
  </si>
  <si>
    <t>旧香北町</t>
  </si>
  <si>
    <t>基金から63百万円繰入</t>
  </si>
  <si>
    <t>旧物部村</t>
  </si>
  <si>
    <t>基金から8百万円繰入</t>
  </si>
  <si>
    <t>基金から417百万円繰入</t>
  </si>
  <si>
    <t>基金から168百万円繰入</t>
  </si>
  <si>
    <t>基金から22百万円繰入</t>
  </si>
  <si>
    <t>－</t>
  </si>
  <si>
    <t>44.9％</t>
  </si>
  <si>
    <t>30.2％</t>
  </si>
  <si>
    <t>62.8％</t>
  </si>
  <si>
    <t>21.4％</t>
  </si>
  <si>
    <t>4.4％</t>
  </si>
  <si>
    <t>12.4％</t>
  </si>
  <si>
    <t>7.1％</t>
  </si>
  <si>
    <t>△21</t>
  </si>
  <si>
    <t>△115</t>
  </si>
  <si>
    <t>基金から15百万円繰入</t>
  </si>
  <si>
    <t>△34</t>
  </si>
  <si>
    <t>香美郡香北地域介護認定審査会特別会計</t>
  </si>
  <si>
    <t>△73</t>
  </si>
  <si>
    <t>△9</t>
  </si>
  <si>
    <t>△11</t>
  </si>
  <si>
    <t>△32</t>
  </si>
  <si>
    <t>基金から7百万円繰入</t>
  </si>
  <si>
    <t>△6</t>
  </si>
  <si>
    <t>奈半利町</t>
  </si>
  <si>
    <t>簡易水道事業会計</t>
  </si>
  <si>
    <t>漁業集落排水事業会計</t>
  </si>
  <si>
    <t>老人保健事業会計</t>
  </si>
  <si>
    <r>
      <t>（百万円</t>
    </r>
    <r>
      <rPr>
        <sz val="11"/>
        <rFont val="ＭＳ Ｐゴシック"/>
        <family val="0"/>
      </rPr>
      <t>，％）</t>
    </r>
  </si>
  <si>
    <t>中芸広域連合</t>
  </si>
  <si>
    <t>※　市町村振興協会交付金を財源として、こうち人づくり広域連合に対して負担金を支出することとしているが、同交付金は同協会から直接同広域連合に交付されているため「当該団体の負担割合」欄は「－」表示とする。</t>
  </si>
  <si>
    <t>公営企業会計</t>
  </si>
  <si>
    <t>財団法人中芸介護公社</t>
  </si>
  <si>
    <t>―</t>
  </si>
  <si>
    <t>―</t>
  </si>
  <si>
    <t>※</t>
  </si>
  <si>
    <t>田野町</t>
  </si>
  <si>
    <t>簡水会計</t>
  </si>
  <si>
    <t>老保会計</t>
  </si>
  <si>
    <t>国保会計</t>
  </si>
  <si>
    <t>安芸広域市町村圏特別
養護老人ホーム組合</t>
  </si>
  <si>
    <t>繰出金1,043千円</t>
  </si>
  <si>
    <t>高知県市町村総合
事務組合</t>
  </si>
  <si>
    <t>※ 市町村振興協会交付金を財源として、こうち人づくり広域連合に対して負担金を支出することとしているが、　同交付金は同協会から直接同広域連合に交付されているため「当該団体の負担割合」欄は「－(バー)」表示とする。</t>
  </si>
  <si>
    <t>-</t>
  </si>
  <si>
    <t>安田町</t>
  </si>
  <si>
    <t>基金から15百万円繰入</t>
  </si>
  <si>
    <t>土地開発会計</t>
  </si>
  <si>
    <t>住宅新築資金会計</t>
  </si>
  <si>
    <t>基金から21百万円繰入</t>
  </si>
  <si>
    <t>簡水会計</t>
  </si>
  <si>
    <t>（形式収入）</t>
  </si>
  <si>
    <t>老人会計</t>
  </si>
  <si>
    <t>高知県広域食肉　　センター事務組合</t>
  </si>
  <si>
    <t>　市町村振興協会交付金を財源として、こうち人づくり広域連合に対して負担金を支出することとしているが、同交付金は同協会から直接同広域連合に交付されているため「当該団体の負担割合」欄は「ー（バー）」表示とする。</t>
  </si>
  <si>
    <t>-</t>
  </si>
  <si>
    <t>北川村</t>
  </si>
  <si>
    <t>代替輸送特別会計</t>
  </si>
  <si>
    <t>介護サービス特別会計</t>
  </si>
  <si>
    <t>安芸広域市町村圏事務組合（特別養護老人ホーム）</t>
  </si>
  <si>
    <t>総合事務組合</t>
  </si>
  <si>
    <t>人づくり広域連合</t>
  </si>
  <si>
    <t>市町村振興協会交付金を財源として、こうち人づくり広域連合に対して支出していることとしているが、同交付金は同協会から直接広域連合に交付されているため「当該団体の負担割合」欄は「-」表示とする。</t>
  </si>
  <si>
    <t>広域食肉センター</t>
  </si>
  <si>
    <t>（株）北川ジャルダン</t>
  </si>
  <si>
    <t>馬路村</t>
  </si>
  <si>
    <t>診療所会計</t>
  </si>
  <si>
    <t>介護サービス会計</t>
  </si>
  <si>
    <t>当該団体の負担割合</t>
  </si>
  <si>
    <t>安芸広域市町村圏事務組合</t>
  </si>
  <si>
    <t>中芸広域連合</t>
  </si>
  <si>
    <t>安芸広域市町村圏特別養護老人ホーム組合</t>
  </si>
  <si>
    <t>高知県市町村総合事務組合</t>
  </si>
  <si>
    <t>ひとづくり広域連合</t>
  </si>
  <si>
    <t>㈱エコアス馬路村</t>
  </si>
  <si>
    <t>馬路ミロク</t>
  </si>
  <si>
    <t>公営企業会計</t>
  </si>
  <si>
    <t>高知県広域食肉センター事務組合</t>
  </si>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</sst>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quot;△ &quot;#,##0.0"/>
    <numFmt numFmtId="179" formatCode="0.00_ "/>
    <numFmt numFmtId="180" formatCode="0.0_ "/>
    <numFmt numFmtId="181" formatCode="0.000_ "/>
    <numFmt numFmtId="182" formatCode="0.0;&quot;△ &quot;0.0"/>
    <numFmt numFmtId="183" formatCode="0;&quot;△ &quot;0"/>
    <numFmt numFmtId="184" formatCode="0.0_);[Red]\(0.0\)"/>
    <numFmt numFmtId="185" formatCode="0_);\(0\)"/>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_);[Red]\(#,##0\)"/>
    <numFmt numFmtId="192" formatCode="#,##0;&quot;▲ &quot;#,##0"/>
    <numFmt numFmtId="193" formatCode="0.00_);[Red]\(0.00\)"/>
    <numFmt numFmtId="194" formatCode="#,##0.0_ ;[Red]\-#,##0.0\ "/>
    <numFmt numFmtId="195" formatCode="#,##0.0_);[Red]\(#,##0.0\)"/>
    <numFmt numFmtId="196" formatCode="_ #,##0.0;[Red]_ \-#,##0.0"/>
    <numFmt numFmtId="197" formatCode="_ #,##0.00;[Red]_ \-#,##0.00"/>
    <numFmt numFmtId="198" formatCode="0.000%"/>
    <numFmt numFmtId="199" formatCode="0.0000%"/>
    <numFmt numFmtId="200" formatCode="_ #,##0.000;[Red]_ \-#,##0.000"/>
    <numFmt numFmtId="201" formatCode="#,##0.00_);[Red]\(#,##0.00\)"/>
    <numFmt numFmtId="202" formatCode="#,##0.00_ "/>
    <numFmt numFmtId="203" formatCode="0.0"/>
    <numFmt numFmtId="204" formatCode="#,##0.0;[Red]\-#,##0.0"/>
    <numFmt numFmtId="205" formatCode="#,##0.000;[Red]\-#,##0.000"/>
    <numFmt numFmtId="206" formatCode="#,##0.0_ "/>
    <numFmt numFmtId="207" formatCode="\(\)"/>
    <numFmt numFmtId="208" formatCode="\(###\)"/>
    <numFmt numFmtId="209" formatCode="\(#,##0"/>
    <numFmt numFmtId="210" formatCode="\(#,##0\)"/>
    <numFmt numFmtId="211" formatCode="#,##0_ "/>
    <numFmt numFmtId="212" formatCode="_ #,##0;[Red]_ &quot;△&quot;#,##0"/>
    <numFmt numFmtId="213" formatCode="0.00;[Red]0.00"/>
    <numFmt numFmtId="214" formatCode="_ #,##0.0000;[Red]_ \-#,##0.0000"/>
    <numFmt numFmtId="215" formatCode="#,##0_);\(#,##0\)"/>
    <numFmt numFmtId="216" formatCode="\(#,##0.0\)"/>
    <numFmt numFmtId="217" formatCode="\(###,##0.0\)"/>
    <numFmt numFmtId="218" formatCode="0.000000000000000_);[Red]\(0.000000000000000\)"/>
    <numFmt numFmtId="219" formatCode="0.00000000000000_);[Red]\(0.00000000000000\)"/>
    <numFmt numFmtId="220" formatCode="0.0000000000000_);[Red]\(0.0000000000000\)"/>
    <numFmt numFmtId="221" formatCode="0.000000000000_);[Red]\(0.000000000000\)"/>
    <numFmt numFmtId="222" formatCode="0.00000000000_);[Red]\(0.00000000000\)"/>
    <numFmt numFmtId="223" formatCode="0.0000000000_);[Red]\(0.0000000000\)"/>
    <numFmt numFmtId="224" formatCode="0.000000000_);[Red]\(0.000000000\)"/>
    <numFmt numFmtId="225" formatCode="0.00000000_);[Red]\(0.00000000\)"/>
    <numFmt numFmtId="226" formatCode="0.0000000_);[Red]\(0.0000000\)"/>
    <numFmt numFmtId="227" formatCode="0.000000_);[Red]\(0.000000\)"/>
    <numFmt numFmtId="228" formatCode="0.00000_);[Red]\(0.00000\)"/>
    <numFmt numFmtId="229" formatCode="0.0000_);[Red]\(0.0000\)"/>
    <numFmt numFmtId="230" formatCode="0.000_);[Red]\(0.000\)"/>
  </numFmts>
  <fonts count="36">
    <font>
      <sz val="11"/>
      <name val="ＭＳ Ｐゴシック"/>
      <family val="0"/>
    </font>
    <font>
      <sz val="6"/>
      <name val="ＭＳ Ｐゴシック"/>
      <family val="3"/>
    </font>
    <font>
      <sz val="11"/>
      <name val="ＭＳ ゴシック"/>
      <family val="3"/>
    </font>
    <font>
      <b/>
      <sz val="11"/>
      <name val="ＭＳ Ｐゴシック"/>
      <family val="0"/>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color indexed="8"/>
      <name val="ＭＳ Ｐゴシック"/>
      <family val="3"/>
    </font>
    <font>
      <sz val="10"/>
      <name val="ＭＳ Ｐゴシック"/>
      <family val="3"/>
    </font>
    <font>
      <sz val="9"/>
      <name val="ＭＳ Ｐゴシック"/>
      <family val="3"/>
    </font>
    <font>
      <sz val="8"/>
      <name val="ＭＳ Ｐゴシック"/>
      <family val="3"/>
    </font>
    <font>
      <strike/>
      <sz val="11"/>
      <color indexed="10"/>
      <name val="ＭＳ Ｐゴシック"/>
      <family val="3"/>
    </font>
    <font>
      <sz val="9.5"/>
      <name val="ＭＳ Ｐゴシック"/>
      <family val="3"/>
    </font>
    <font>
      <sz val="8.5"/>
      <name val="ＭＳ Ｐゴシック"/>
      <family val="3"/>
    </font>
    <font>
      <sz val="14"/>
      <name val="ＭＳ Ｐゴシック"/>
      <family val="3"/>
    </font>
    <font>
      <sz val="7"/>
      <name val="ＭＳ Ｐゴシック"/>
      <family val="3"/>
    </font>
    <font>
      <sz val="12"/>
      <name val="ＭＳ Ｐゴシック"/>
      <family val="3"/>
    </font>
    <font>
      <b/>
      <sz val="9"/>
      <name val="ＭＳ Ｐゴシック"/>
      <family val="3"/>
    </font>
    <font>
      <b/>
      <sz val="8"/>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ゴシック"/>
      <family val="3"/>
    </font>
    <font>
      <sz val="4"/>
      <name val="ＭＳ Ｐゴシック"/>
      <family val="3"/>
    </font>
    <font>
      <sz val="8"/>
      <name val="ＭＳ ゴシック"/>
      <family val="3"/>
    </font>
    <font>
      <sz val="8.5"/>
      <color indexed="10"/>
      <name val="ＭＳ Ｐゴシック"/>
      <family val="3"/>
    </font>
    <font>
      <sz val="9"/>
      <color indexed="10"/>
      <name val="ＭＳ Ｐゴシック"/>
      <family val="3"/>
    </font>
    <font>
      <sz val="10"/>
      <name val="Arial Unicode MS"/>
      <family val="3"/>
    </font>
    <font>
      <sz val="8"/>
      <name val="Arial Unicode MS"/>
      <family val="3"/>
    </font>
    <font>
      <strike/>
      <sz val="11"/>
      <name val="ＭＳ Ｐゴシック"/>
      <family val="3"/>
    </font>
    <font>
      <sz val="6"/>
      <name val="ＭＳ 明朝"/>
      <family val="1"/>
    </font>
    <font>
      <sz val="12"/>
      <name val="ＭＳ ゴシック"/>
      <family val="3"/>
    </font>
    <font>
      <sz val="13"/>
      <name val="ＭＳ ゴシック"/>
      <family val="3"/>
    </font>
  </fonts>
  <fills count="6">
    <fill>
      <patternFill/>
    </fill>
    <fill>
      <patternFill patternType="gray125"/>
    </fill>
    <fill>
      <patternFill patternType="gray125">
        <fgColor indexed="8"/>
        <bgColor indexed="9"/>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390">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thin">
        <color indexed="8"/>
      </left>
      <right style="thin">
        <color indexed="8"/>
      </right>
      <top>
        <color indexed="63"/>
      </top>
      <bottom style="thin">
        <color indexed="8"/>
      </bottom>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color indexed="63"/>
      </right>
      <top style="hair">
        <color indexed="8"/>
      </top>
      <bottom style="hair">
        <color indexed="8"/>
      </bottom>
    </border>
    <border>
      <left style="thin">
        <color indexed="8"/>
      </left>
      <right>
        <color indexed="63"/>
      </right>
      <top style="hair">
        <color indexed="8"/>
      </top>
      <bottom style="hair">
        <color indexed="8"/>
      </bottom>
    </border>
    <border>
      <left style="thin"/>
      <right style="thin"/>
      <top style="double">
        <color indexed="8"/>
      </top>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hair"/>
      <right style="double"/>
      <top style="hair"/>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hair">
        <color indexed="8"/>
      </left>
      <right style="hair"/>
      <top style="hair">
        <color indexed="8"/>
      </top>
      <bottom style="hair">
        <color indexed="8"/>
      </bottom>
    </border>
    <border>
      <left style="thin"/>
      <right style="hair"/>
      <top style="hair">
        <color indexed="8"/>
      </top>
      <bottom style="hair"/>
    </border>
    <border>
      <left style="hair"/>
      <right style="hair"/>
      <top style="hair">
        <color indexed="8"/>
      </top>
      <bottom style="hair"/>
    </border>
    <border>
      <left style="hair"/>
      <right style="double"/>
      <top>
        <color indexed="63"/>
      </top>
      <bottom style="hair"/>
    </border>
    <border>
      <left style="thin"/>
      <right style="hair"/>
      <top style="hair"/>
      <bottom style="hair"/>
    </border>
    <border>
      <left style="hair"/>
      <right style="hair"/>
      <top style="hair"/>
      <bottom style="hair"/>
    </border>
    <border>
      <left style="hair"/>
      <right style="double"/>
      <top style="hair"/>
      <bottom style="hair"/>
    </border>
    <border>
      <left style="thin"/>
      <right style="hair"/>
      <top style="hair"/>
      <bottom style="thin"/>
    </border>
    <border>
      <left style="hair"/>
      <right style="hair"/>
      <top style="hair"/>
      <bottom style="thin"/>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thin">
        <color indexed="8"/>
      </left>
      <right style="thin">
        <color indexed="8"/>
      </right>
      <top style="hair">
        <color indexed="8"/>
      </top>
      <bottom style="double"/>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color indexed="8"/>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color indexed="63"/>
      </top>
      <bottom style="hair"/>
    </border>
    <border>
      <left style="hair">
        <color indexed="8"/>
      </left>
      <right style="hair">
        <color indexed="8"/>
      </right>
      <top style="double">
        <color indexed="8"/>
      </top>
      <bottom style="hair">
        <color indexed="8"/>
      </bottom>
    </border>
    <border>
      <left style="hair">
        <color indexed="8"/>
      </left>
      <right style="hair">
        <color indexed="8"/>
      </right>
      <top style="hair">
        <color indexed="8"/>
      </top>
      <bottom style="thin"/>
    </border>
    <border>
      <left>
        <color indexed="63"/>
      </left>
      <right style="double"/>
      <top style="hair">
        <color indexed="8"/>
      </top>
      <bottom>
        <color indexed="63"/>
      </bottom>
    </border>
    <border>
      <left style="hair">
        <color indexed="8"/>
      </left>
      <right style="hair">
        <color indexed="8"/>
      </right>
      <top>
        <color indexed="63"/>
      </top>
      <bottom style="hair">
        <color indexed="8"/>
      </bottom>
    </border>
    <border>
      <left>
        <color indexed="63"/>
      </left>
      <right style="double"/>
      <top>
        <color indexed="63"/>
      </top>
      <bottom style="hair">
        <color indexed="8"/>
      </bottom>
    </border>
    <border>
      <left>
        <color indexed="63"/>
      </left>
      <right style="double"/>
      <top style="hair"/>
      <bottom>
        <color indexed="63"/>
      </bottom>
    </border>
    <border>
      <left>
        <color indexed="63"/>
      </left>
      <right style="double"/>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right>
        <color indexed="63"/>
      </right>
      <top style="hair"/>
      <bottom style="thin"/>
    </border>
    <border>
      <left style="thin">
        <color indexed="8"/>
      </left>
      <right>
        <color indexed="63"/>
      </right>
      <top style="double">
        <color indexed="8"/>
      </top>
      <bottom>
        <color indexed="63"/>
      </bottom>
    </border>
    <border>
      <left style="thin">
        <color indexed="8"/>
      </left>
      <right style="hair">
        <color indexed="8"/>
      </right>
      <top>
        <color indexed="63"/>
      </top>
      <bottom style="hair"/>
    </border>
    <border>
      <left style="hair">
        <color indexed="8"/>
      </left>
      <right style="hair">
        <color indexed="8"/>
      </right>
      <top>
        <color indexed="63"/>
      </top>
      <bottom style="hair"/>
    </border>
    <border>
      <left style="thin">
        <color indexed="8"/>
      </left>
      <right style="hair">
        <color indexed="8"/>
      </right>
      <top style="hair"/>
      <bottom>
        <color indexed="63"/>
      </bottom>
    </border>
    <border>
      <left style="hair">
        <color indexed="8"/>
      </left>
      <right style="hair">
        <color indexed="8"/>
      </right>
      <top style="hair"/>
      <bottom>
        <color indexed="63"/>
      </bottom>
    </border>
    <border>
      <left style="thin">
        <color indexed="8"/>
      </left>
      <right style="hair">
        <color indexed="8"/>
      </right>
      <top>
        <color indexed="63"/>
      </top>
      <bottom style="hair">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thin">
        <color indexed="8"/>
      </left>
      <right style="thin"/>
      <top style="hair">
        <color indexed="8"/>
      </top>
      <bottom>
        <color indexed="63"/>
      </bottom>
    </border>
    <border>
      <left style="hair"/>
      <right>
        <color indexed="63"/>
      </right>
      <top style="hair">
        <color indexed="8"/>
      </top>
      <bottom style="hair">
        <color indexed="8"/>
      </bottom>
    </border>
    <border>
      <left>
        <color indexed="63"/>
      </left>
      <right style="double"/>
      <top style="hair">
        <color indexed="8"/>
      </top>
      <bottom style="hair">
        <color indexed="8"/>
      </bottom>
    </border>
    <border>
      <left style="thin">
        <color indexed="8"/>
      </left>
      <right style="thin">
        <color indexed="8"/>
      </right>
      <top>
        <color indexed="63"/>
      </top>
      <bottom>
        <color indexed="63"/>
      </bottom>
    </border>
    <border>
      <left>
        <color indexed="63"/>
      </left>
      <right style="double"/>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color indexed="63"/>
      </right>
      <top style="hair">
        <color indexed="8"/>
      </top>
      <bottom style="double">
        <color indexed="8"/>
      </bottom>
    </border>
    <border>
      <left>
        <color indexed="63"/>
      </left>
      <right style="double"/>
      <top style="hair">
        <color indexed="8"/>
      </top>
      <bottom style="double">
        <color indexed="8"/>
      </bottom>
    </border>
    <border>
      <left style="hair"/>
      <right style="hair"/>
      <top>
        <color indexed="63"/>
      </top>
      <bottom>
        <color indexed="63"/>
      </bottom>
    </border>
    <border>
      <left>
        <color indexed="63"/>
      </left>
      <right style="hair"/>
      <top>
        <color indexed="63"/>
      </top>
      <bottom>
        <color indexed="63"/>
      </bottom>
    </border>
    <border>
      <left style="hair">
        <color indexed="8"/>
      </left>
      <right style="hair"/>
      <top style="hair">
        <color indexed="8"/>
      </top>
      <bottom>
        <color indexed="63"/>
      </bottom>
    </border>
    <border>
      <left style="hair">
        <color indexed="8"/>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color indexed="8"/>
      </bottom>
    </border>
    <border>
      <left style="hair"/>
      <right>
        <color indexed="63"/>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color indexed="63"/>
      </left>
      <right style="double">
        <color indexed="8"/>
      </right>
      <top style="hair">
        <color indexed="8"/>
      </top>
      <bottom>
        <color indexed="63"/>
      </bottom>
    </border>
    <border>
      <left style="thin">
        <color indexed="8"/>
      </left>
      <right style="hair">
        <color indexed="8"/>
      </right>
      <top>
        <color indexed="63"/>
      </top>
      <bottom>
        <color indexed="63"/>
      </bottom>
    </border>
    <border>
      <left style="hair">
        <color indexed="8"/>
      </left>
      <right style="hair"/>
      <top>
        <color indexed="63"/>
      </top>
      <bottom style="hair">
        <color indexed="8"/>
      </bottom>
    </border>
    <border>
      <left style="thin">
        <color indexed="8"/>
      </left>
      <right style="thin">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style="double">
        <color indexed="8"/>
      </top>
      <bottom style="hair">
        <color indexed="8"/>
      </bottom>
    </border>
    <border>
      <left style="thin">
        <color indexed="8"/>
      </left>
      <right>
        <color indexed="63"/>
      </right>
      <top>
        <color indexed="63"/>
      </top>
      <bottom>
        <color indexed="63"/>
      </bottom>
    </border>
    <border>
      <left style="hair">
        <color indexed="8"/>
      </left>
      <right style="hair"/>
      <top>
        <color indexed="63"/>
      </top>
      <bottom style="thin"/>
    </border>
    <border>
      <left style="double"/>
      <right style="thin">
        <color indexed="8"/>
      </right>
      <top style="double"/>
      <bottom style="double">
        <color indexed="8"/>
      </bottom>
    </border>
    <border>
      <left>
        <color indexed="63"/>
      </left>
      <right>
        <color indexed="63"/>
      </right>
      <top style="double"/>
      <bottom style="double">
        <color indexed="8"/>
      </bottom>
    </border>
    <border>
      <left style="hair">
        <color indexed="8"/>
      </left>
      <right>
        <color indexed="63"/>
      </right>
      <top style="double"/>
      <bottom style="double">
        <color indexed="8"/>
      </bottom>
    </border>
    <border>
      <left style="double"/>
      <right style="thin">
        <color indexed="8"/>
      </right>
      <top>
        <color indexed="63"/>
      </top>
      <bottom>
        <color indexed="63"/>
      </bottom>
    </border>
    <border>
      <left style="double"/>
      <right style="thin">
        <color indexed="8"/>
      </right>
      <top style="hair">
        <color indexed="8"/>
      </top>
      <bottom style="hair"/>
    </border>
    <border>
      <left>
        <color indexed="63"/>
      </left>
      <right>
        <color indexed="63"/>
      </right>
      <top style="hair">
        <color indexed="8"/>
      </top>
      <bottom style="hair"/>
    </border>
    <border>
      <left style="hair">
        <color indexed="8"/>
      </left>
      <right>
        <color indexed="63"/>
      </right>
      <top style="hair">
        <color indexed="8"/>
      </top>
      <bottom style="hair"/>
    </border>
    <border>
      <left style="double"/>
      <right style="thin">
        <color indexed="8"/>
      </right>
      <top>
        <color indexed="63"/>
      </top>
      <bottom style="double"/>
    </border>
    <border>
      <left>
        <color indexed="63"/>
      </left>
      <right>
        <color indexed="63"/>
      </right>
      <top>
        <color indexed="63"/>
      </top>
      <bottom style="double"/>
    </border>
    <border>
      <left style="hair">
        <color indexed="8"/>
      </left>
      <right>
        <color indexed="63"/>
      </right>
      <top>
        <color indexed="63"/>
      </top>
      <bottom style="double"/>
    </border>
    <border>
      <left style="double"/>
      <right style="thin">
        <color indexed="8"/>
      </right>
      <top style="hair">
        <color indexed="8"/>
      </top>
      <bottom>
        <color indexed="63"/>
      </bottom>
    </border>
    <border>
      <left style="double"/>
      <right style="thin">
        <color indexed="8"/>
      </right>
      <top style="hair">
        <color indexed="8"/>
      </top>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hair">
        <color indexed="8"/>
      </left>
      <right>
        <color indexed="63"/>
      </right>
      <top style="double">
        <color indexed="8"/>
      </top>
      <bottom style="double">
        <color indexed="8"/>
      </bottom>
    </border>
    <border>
      <left style="double">
        <color indexed="8"/>
      </left>
      <right style="thin">
        <color indexed="8"/>
      </right>
      <top style="hair">
        <color indexed="8"/>
      </top>
      <bottom>
        <color indexed="63"/>
      </bottom>
    </border>
    <border>
      <left style="thin"/>
      <right>
        <color indexed="63"/>
      </right>
      <top>
        <color indexed="63"/>
      </top>
      <bottom style="double">
        <color indexed="8"/>
      </bottom>
    </border>
    <border>
      <left style="hair"/>
      <right>
        <color indexed="63"/>
      </right>
      <top>
        <color indexed="63"/>
      </top>
      <bottom style="double">
        <color indexed="8"/>
      </bottom>
    </border>
    <border>
      <left style="hair"/>
      <right style="hair"/>
      <top>
        <color indexed="63"/>
      </top>
      <bottom style="double">
        <color indexed="8"/>
      </bottom>
    </border>
    <border>
      <left>
        <color indexed="63"/>
      </left>
      <right style="hair"/>
      <top>
        <color indexed="63"/>
      </top>
      <bottom style="double">
        <color indexed="8"/>
      </bottom>
    </border>
    <border>
      <left>
        <color indexed="63"/>
      </left>
      <right>
        <color indexed="63"/>
      </right>
      <top>
        <color indexed="63"/>
      </top>
      <bottom style="double">
        <color indexed="8"/>
      </bottom>
    </border>
    <border>
      <left style="hair">
        <color indexed="8"/>
      </left>
      <right>
        <color indexed="63"/>
      </right>
      <top>
        <color indexed="63"/>
      </top>
      <bottom style="double">
        <color indexed="8"/>
      </bottom>
    </border>
    <border>
      <left style="double">
        <color indexed="8"/>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double">
        <color indexed="8"/>
      </left>
      <right style="thin">
        <color indexed="8"/>
      </right>
      <top>
        <color indexed="63"/>
      </top>
      <bottom style="double">
        <color indexed="8"/>
      </bottom>
    </border>
    <border>
      <left style="hair">
        <color indexed="8"/>
      </left>
      <right style="hair">
        <color indexed="8"/>
      </right>
      <top style="double">
        <color indexed="8"/>
      </top>
      <bottom style="double">
        <color indexed="8"/>
      </bottom>
    </border>
    <border>
      <left style="hair"/>
      <right style="double"/>
      <top style="double">
        <color indexed="8"/>
      </top>
      <bottom style="double"/>
    </border>
    <border>
      <left style="double">
        <color indexed="8"/>
      </left>
      <right>
        <color indexed="63"/>
      </right>
      <top style="hair">
        <color indexed="8"/>
      </top>
      <bottom style="double">
        <color indexed="8"/>
      </bottom>
    </border>
    <border>
      <left style="hair"/>
      <right style="double"/>
      <top style="hair"/>
      <bottom style="double">
        <color indexed="8"/>
      </bottom>
    </border>
    <border>
      <left style="hair"/>
      <right>
        <color indexed="63"/>
      </right>
      <top style="hair">
        <color indexed="8"/>
      </top>
      <bottom style="thin">
        <color indexed="8"/>
      </bottom>
    </border>
    <border>
      <left>
        <color indexed="63"/>
      </left>
      <right style="double"/>
      <top style="hair">
        <color indexed="8"/>
      </top>
      <bottom style="thin">
        <color indexed="8"/>
      </bottom>
    </border>
    <border>
      <left style="hair"/>
      <right>
        <color indexed="63"/>
      </right>
      <top style="hair">
        <color indexed="8"/>
      </top>
      <bottom style="hair"/>
    </border>
    <border>
      <left>
        <color indexed="63"/>
      </left>
      <right style="double"/>
      <top style="hair">
        <color indexed="8"/>
      </top>
      <bottom style="hair"/>
    </border>
    <border>
      <left style="hair">
        <color indexed="8"/>
      </left>
      <right style="hair"/>
      <top style="hair">
        <color indexed="8"/>
      </top>
      <bottom style="thin">
        <color indexed="8"/>
      </bottom>
    </border>
    <border>
      <left style="thin">
        <color indexed="8"/>
      </left>
      <right>
        <color indexed="63"/>
      </right>
      <top>
        <color indexed="63"/>
      </top>
      <bottom style="thin">
        <color indexed="8"/>
      </bottom>
    </border>
    <border>
      <left style="thin">
        <color indexed="8"/>
      </left>
      <right style="hair">
        <color indexed="8"/>
      </right>
      <top style="double">
        <color indexed="8"/>
      </top>
      <bottom>
        <color indexed="63"/>
      </bottom>
    </border>
    <border>
      <left style="thin">
        <color indexed="8"/>
      </left>
      <right style="hair">
        <color indexed="8"/>
      </right>
      <top style="hair">
        <color indexed="8"/>
      </top>
      <bottom style="hair"/>
    </border>
    <border>
      <left>
        <color indexed="63"/>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color indexed="8"/>
      </bottom>
    </border>
    <border>
      <left style="hair">
        <color indexed="8"/>
      </left>
      <right style="hair"/>
      <top style="double">
        <color indexed="8"/>
      </top>
      <bottom style="hair">
        <color indexed="8"/>
      </bottom>
    </border>
    <border>
      <left style="hair">
        <color indexed="8"/>
      </left>
      <right style="double">
        <color indexed="8"/>
      </right>
      <top style="hair">
        <color indexed="8"/>
      </top>
      <bottom style="hair">
        <color indexed="8"/>
      </bottom>
    </border>
    <border>
      <left style="hair">
        <color indexed="8"/>
      </left>
      <right>
        <color indexed="63"/>
      </right>
      <top>
        <color indexed="63"/>
      </top>
      <bottom style="hair"/>
    </border>
    <border>
      <left style="hair">
        <color indexed="8"/>
      </left>
      <right style="hair"/>
      <top>
        <color indexed="63"/>
      </top>
      <bottom style="hair"/>
    </border>
    <border>
      <left style="thin"/>
      <right>
        <color indexed="63"/>
      </right>
      <top>
        <color indexed="63"/>
      </top>
      <bottom style="thin">
        <color indexed="8"/>
      </bottom>
    </border>
    <border>
      <left style="hair"/>
      <right>
        <color indexed="63"/>
      </right>
      <top>
        <color indexed="63"/>
      </top>
      <bottom style="thin">
        <color indexed="8"/>
      </bottom>
    </border>
    <border>
      <left style="hair"/>
      <right style="hair"/>
      <top>
        <color indexed="63"/>
      </top>
      <bottom style="thin">
        <color indexed="8"/>
      </bottom>
    </border>
    <border>
      <left>
        <color indexed="63"/>
      </left>
      <right style="hair"/>
      <top>
        <color indexed="63"/>
      </top>
      <bottom style="thin">
        <color indexed="8"/>
      </bottom>
    </border>
    <border>
      <left style="hair"/>
      <right style="double"/>
      <top style="thin"/>
      <bottom style="double"/>
    </border>
    <border>
      <left style="hair"/>
      <right style="double"/>
      <top style="hair"/>
      <bottom style="thin">
        <color indexed="8"/>
      </bottom>
    </border>
    <border>
      <left style="hair"/>
      <right style="hair"/>
      <top>
        <color indexed="63"/>
      </top>
      <bottom style="hair">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style="thin"/>
      <right>
        <color indexed="63"/>
      </right>
      <top style="double">
        <color indexed="8"/>
      </top>
      <bottom>
        <color indexed="63"/>
      </bottom>
    </border>
    <border>
      <left style="hair">
        <color indexed="8"/>
      </left>
      <right style="hair">
        <color indexed="8"/>
      </right>
      <top style="double">
        <color indexed="8"/>
      </top>
      <bottom>
        <color indexed="63"/>
      </bottom>
    </border>
    <border>
      <left>
        <color indexed="63"/>
      </left>
      <right>
        <color indexed="63"/>
      </right>
      <top style="double">
        <color indexed="8"/>
      </top>
      <bottom>
        <color indexed="63"/>
      </bottom>
    </border>
    <border>
      <left style="hair">
        <color indexed="8"/>
      </left>
      <right>
        <color indexed="63"/>
      </right>
      <top style="double">
        <color indexed="8"/>
      </top>
      <bottom>
        <color indexed="63"/>
      </bottom>
    </border>
    <border>
      <left>
        <color indexed="63"/>
      </left>
      <right style="hair"/>
      <top>
        <color indexed="63"/>
      </top>
      <bottom style="hair">
        <color indexed="8"/>
      </bottom>
    </border>
    <border>
      <left style="hair">
        <color indexed="8"/>
      </left>
      <right style="hair"/>
      <top style="hair">
        <color indexed="8"/>
      </top>
      <bottom style="thin"/>
    </border>
    <border>
      <left style="thin"/>
      <right>
        <color indexed="63"/>
      </right>
      <top style="hair"/>
      <bottom>
        <color indexed="63"/>
      </bottom>
    </border>
    <border>
      <left style="hair"/>
      <right style="hair"/>
      <top style="hair"/>
      <bottom>
        <color indexed="63"/>
      </bottom>
    </border>
    <border>
      <left style="hair">
        <color indexed="8"/>
      </left>
      <right style="hair"/>
      <top style="hair"/>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thin"/>
      <bottom>
        <color indexed="63"/>
      </bottom>
    </border>
    <border>
      <left style="thin">
        <color indexed="8"/>
      </left>
      <right style="hair">
        <color indexed="8"/>
      </right>
      <top style="double"/>
      <bottom style="thin">
        <color indexed="8"/>
      </bottom>
    </border>
    <border>
      <left style="hair">
        <color indexed="8"/>
      </left>
      <right style="hair">
        <color indexed="8"/>
      </right>
      <top style="double"/>
      <bottom style="thin">
        <color indexed="8"/>
      </bottom>
    </border>
    <border>
      <left style="hair">
        <color indexed="8"/>
      </left>
      <right style="hair"/>
      <top style="double"/>
      <bottom style="thin">
        <color indexed="8"/>
      </bottom>
    </border>
    <border>
      <left style="thin"/>
      <right style="hair"/>
      <top>
        <color indexed="63"/>
      </top>
      <bottom style="hair">
        <color indexed="8"/>
      </bottom>
    </border>
    <border>
      <left style="thin">
        <color indexed="8"/>
      </left>
      <right style="thin"/>
      <top style="double">
        <color indexed="8"/>
      </top>
      <bottom style="hair"/>
    </border>
    <border>
      <left style="thin">
        <color indexed="8"/>
      </left>
      <right style="thin"/>
      <top style="hair"/>
      <bottom style="hair"/>
    </border>
    <border>
      <left style="thin">
        <color indexed="8"/>
      </left>
      <right style="thin"/>
      <top style="hair"/>
      <bottom style="thin"/>
    </border>
    <border>
      <left style="hair">
        <color indexed="8"/>
      </left>
      <right style="hair"/>
      <top>
        <color indexed="63"/>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double"/>
      <bottom>
        <color indexed="63"/>
      </bottom>
    </border>
    <border>
      <left style="hair">
        <color indexed="8"/>
      </left>
      <right>
        <color indexed="63"/>
      </right>
      <top style="double"/>
      <bottom>
        <color indexed="63"/>
      </bottom>
    </border>
    <border>
      <left style="hair"/>
      <right>
        <color indexed="63"/>
      </right>
      <top style="double"/>
      <bottom>
        <color indexed="63"/>
      </bottom>
    </border>
    <border>
      <left>
        <color indexed="63"/>
      </left>
      <right style="double"/>
      <top style="double"/>
      <bottom>
        <color indexed="63"/>
      </bottom>
    </border>
    <border>
      <left>
        <color indexed="63"/>
      </left>
      <right style="hair">
        <color indexed="8"/>
      </right>
      <top style="hair">
        <color indexed="8"/>
      </top>
      <bottom>
        <color indexed="63"/>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hair">
        <color indexed="8"/>
      </right>
      <top style="double">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style="thin"/>
      <right style="thin"/>
      <top style="hair"/>
      <bottom style="double"/>
    </border>
    <border>
      <left style="thin"/>
      <right style="hair"/>
      <top style="hair"/>
      <bottom style="double"/>
    </border>
    <border>
      <left style="hair"/>
      <right style="hair"/>
      <top style="hair"/>
      <bottom style="double"/>
    </border>
    <border>
      <left style="thin">
        <color indexed="8"/>
      </left>
      <right style="thin">
        <color indexed="8"/>
      </right>
      <top style="double">
        <color indexed="8"/>
      </top>
      <bottom>
        <color indexed="63"/>
      </bottom>
    </border>
    <border>
      <left style="hair"/>
      <right style="double"/>
      <top>
        <color indexed="63"/>
      </top>
      <bottom style="thin"/>
    </border>
    <border>
      <left style="hair"/>
      <right>
        <color indexed="63"/>
      </right>
      <top style="hair"/>
      <bottom style="double"/>
    </border>
    <border>
      <left>
        <color indexed="63"/>
      </left>
      <right>
        <color indexed="63"/>
      </right>
      <top style="hair"/>
      <bottom style="double"/>
    </border>
    <border>
      <left style="thin">
        <color indexed="8"/>
      </left>
      <right style="thin">
        <color indexed="8"/>
      </right>
      <top style="double">
        <color indexed="8"/>
      </top>
      <bottom style="hair">
        <color indexed="8"/>
      </bottom>
    </border>
    <border>
      <left style="thin"/>
      <right style="thin">
        <color indexed="8"/>
      </right>
      <top style="thin"/>
      <bottom style="double">
        <color indexed="8"/>
      </bottom>
    </border>
    <border>
      <left>
        <color indexed="63"/>
      </left>
      <right>
        <color indexed="63"/>
      </right>
      <top style="thin"/>
      <bottom style="double">
        <color indexed="8"/>
      </bottom>
    </border>
    <border>
      <left style="hair">
        <color indexed="8"/>
      </left>
      <right>
        <color indexed="63"/>
      </right>
      <top style="thin"/>
      <bottom style="double">
        <color indexed="8"/>
      </bottom>
    </border>
    <border>
      <left style="thin"/>
      <right style="thin">
        <color indexed="8"/>
      </right>
      <top style="hair">
        <color indexed="8"/>
      </top>
      <bottom>
        <color indexed="63"/>
      </bottom>
    </border>
    <border>
      <left style="thin"/>
      <right style="thin">
        <color indexed="8"/>
      </right>
      <top style="double">
        <color indexed="8"/>
      </top>
      <bottom style="thin"/>
    </border>
    <border>
      <left>
        <color indexed="63"/>
      </left>
      <right>
        <color indexed="63"/>
      </right>
      <top style="double">
        <color indexed="8"/>
      </top>
      <bottom style="thin"/>
    </border>
    <border>
      <left style="hair">
        <color indexed="8"/>
      </left>
      <right>
        <color indexed="63"/>
      </right>
      <top style="double">
        <color indexed="8"/>
      </top>
      <bottom style="thin"/>
    </border>
    <border>
      <left style="thin"/>
      <right>
        <color indexed="63"/>
      </right>
      <top style="hair">
        <color indexed="8"/>
      </top>
      <bottom style="thin"/>
    </border>
    <border>
      <left style="thin">
        <color indexed="8"/>
      </left>
      <right>
        <color indexed="63"/>
      </right>
      <top style="hair">
        <color indexed="8"/>
      </top>
      <bottom style="thin"/>
    </border>
    <border>
      <left style="thin">
        <color indexed="8"/>
      </left>
      <right>
        <color indexed="63"/>
      </right>
      <top style="hair"/>
      <bottom style="hair"/>
    </border>
    <border>
      <left style="hair">
        <color indexed="8"/>
      </left>
      <right>
        <color indexed="63"/>
      </right>
      <top style="hair"/>
      <bottom style="hair"/>
    </border>
    <border>
      <left style="hair">
        <color indexed="8"/>
      </left>
      <right style="hair">
        <color indexed="8"/>
      </right>
      <top style="hair"/>
      <bottom style="hair"/>
    </border>
    <border>
      <left style="thin"/>
      <right style="thin">
        <color indexed="8"/>
      </right>
      <top style="hair"/>
      <bottom style="hair"/>
    </border>
    <border>
      <left style="thin">
        <color indexed="8"/>
      </left>
      <right>
        <color indexed="63"/>
      </right>
      <top style="hair"/>
      <bottom style="thin"/>
    </border>
    <border>
      <left style="hair">
        <color indexed="8"/>
      </left>
      <right>
        <color indexed="63"/>
      </right>
      <top style="hair"/>
      <bottom style="thin"/>
    </border>
    <border>
      <left style="hair">
        <color indexed="8"/>
      </left>
      <right style="hair">
        <color indexed="8"/>
      </right>
      <top style="hair"/>
      <bottom style="thin"/>
    </border>
    <border>
      <left style="thin"/>
      <right style="thin">
        <color indexed="8"/>
      </right>
      <top style="thin"/>
      <bottom>
        <color indexed="63"/>
      </bottom>
    </border>
    <border>
      <left style="hair">
        <color indexed="8"/>
      </left>
      <right>
        <color indexed="63"/>
      </right>
      <top style="thin"/>
      <bottom>
        <color indexed="63"/>
      </bottom>
    </border>
    <border>
      <left style="thin"/>
      <right style="thin">
        <color indexed="8"/>
      </right>
      <top style="double"/>
      <bottom>
        <color indexed="63"/>
      </bottom>
    </border>
    <border>
      <left style="thin">
        <color indexed="8"/>
      </left>
      <right style="hair">
        <color indexed="8"/>
      </right>
      <top style="double"/>
      <bottom style="hair">
        <color indexed="8"/>
      </bottom>
    </border>
    <border>
      <left style="hair">
        <color indexed="8"/>
      </left>
      <right style="hair">
        <color indexed="8"/>
      </right>
      <top style="double"/>
      <bottom style="hair">
        <color indexed="8"/>
      </bottom>
    </border>
    <border>
      <left style="thin">
        <color indexed="8"/>
      </left>
      <right style="hair">
        <color indexed="8"/>
      </right>
      <top style="hair"/>
      <bottom style="hair"/>
    </border>
    <border>
      <left style="thin"/>
      <right style="thin">
        <color indexed="8"/>
      </right>
      <top style="hair"/>
      <bottom>
        <color indexed="63"/>
      </bottom>
    </border>
    <border>
      <left style="hair">
        <color indexed="8"/>
      </left>
      <right>
        <color indexed="63"/>
      </right>
      <top style="hair"/>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thin">
        <color indexed="8"/>
      </left>
      <right style="hair">
        <color indexed="8"/>
      </right>
      <top>
        <color indexed="63"/>
      </top>
      <bottom style="thin"/>
    </border>
    <border>
      <left style="hair">
        <color indexed="8"/>
      </left>
      <right style="hair">
        <color indexed="8"/>
      </right>
      <top>
        <color indexed="63"/>
      </top>
      <bottom style="thin"/>
    </border>
    <border>
      <left style="hair">
        <color indexed="8"/>
      </left>
      <right style="hair">
        <color indexed="8"/>
      </right>
      <top style="thin"/>
      <bottom style="double">
        <color indexed="8"/>
      </bottom>
    </border>
    <border>
      <left style="hair"/>
      <right style="thin"/>
      <top style="thin"/>
      <bottom style="double"/>
    </border>
    <border>
      <left style="hair"/>
      <right style="thin"/>
      <top>
        <color indexed="63"/>
      </top>
      <bottom style="hair"/>
    </border>
    <border>
      <left style="hair"/>
      <right style="thin"/>
      <top style="hair"/>
      <bottom style="hair"/>
    </border>
    <border>
      <left style="thin"/>
      <right>
        <color indexed="63"/>
      </right>
      <top style="hair">
        <color indexed="8"/>
      </top>
      <bottom style="thin">
        <color indexed="8"/>
      </bottom>
    </border>
    <border>
      <left style="hair"/>
      <right style="thin"/>
      <top style="hair"/>
      <bottom style="thin"/>
    </border>
    <border>
      <left style="thin"/>
      <right style="thin"/>
      <top style="thin"/>
      <bottom style="thin"/>
    </border>
    <border>
      <left style="thin">
        <color indexed="8"/>
      </left>
      <right style="thin">
        <color indexed="8"/>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style="thin">
        <color indexed="8"/>
      </right>
      <top>
        <color indexed="63"/>
      </top>
      <bottom>
        <color indexed="63"/>
      </bottom>
    </border>
    <border>
      <left>
        <color indexed="63"/>
      </left>
      <right style="thin">
        <color indexed="8"/>
      </right>
      <top style="hair"/>
      <bottom>
        <color indexed="63"/>
      </bottom>
    </border>
    <border>
      <left>
        <color indexed="63"/>
      </left>
      <right style="thin">
        <color indexed="8"/>
      </right>
      <top>
        <color indexed="63"/>
      </top>
      <bottom style="hair"/>
    </border>
    <border>
      <left style="thin"/>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hair">
        <color indexed="8"/>
      </top>
      <bottom>
        <color indexed="63"/>
      </bottom>
    </border>
    <border>
      <left style="thin">
        <color indexed="8"/>
      </left>
      <right>
        <color indexed="63"/>
      </right>
      <top style="double">
        <color indexed="8"/>
      </top>
      <bottom style="hair">
        <color indexed="8"/>
      </bottom>
    </border>
    <border>
      <left style="thin">
        <color indexed="8"/>
      </left>
      <right style="hair">
        <color indexed="8"/>
      </right>
      <top style="thin">
        <color indexed="8"/>
      </top>
      <bottom>
        <color indexed="63"/>
      </bottom>
    </border>
    <border>
      <left style="thin"/>
      <right>
        <color indexed="63"/>
      </right>
      <top style="hair">
        <color indexed="8"/>
      </top>
      <bottom style="hair">
        <color indexed="8"/>
      </bottom>
    </border>
    <border>
      <left style="hair">
        <color indexed="8"/>
      </left>
      <right style="hair"/>
      <top style="hair">
        <color indexed="8"/>
      </top>
      <bottom style="hair"/>
    </border>
    <border>
      <left style="thin">
        <color indexed="8"/>
      </left>
      <right style="thin"/>
      <top style="hair">
        <color indexed="8"/>
      </top>
      <bottom style="thin"/>
    </border>
    <border>
      <left style="hair">
        <color indexed="8"/>
      </left>
      <right style="hair"/>
      <top style="double">
        <color indexed="8"/>
      </top>
      <bottom style="thin">
        <color indexed="8"/>
      </bottom>
    </border>
    <border>
      <left style="thin"/>
      <right style="hair"/>
      <top style="hair"/>
      <bottom>
        <color indexed="63"/>
      </bottom>
    </border>
    <border>
      <left style="thin"/>
      <right style="hair"/>
      <top>
        <color indexed="63"/>
      </top>
      <bottom style="hair"/>
    </border>
    <border>
      <left style="hair"/>
      <right style="hair">
        <color indexed="8"/>
      </right>
      <top style="hair"/>
      <bottom>
        <color indexed="63"/>
      </bottom>
    </border>
    <border>
      <left style="hair"/>
      <right style="hair">
        <color indexed="8"/>
      </right>
      <top>
        <color indexed="63"/>
      </top>
      <bottom style="hair">
        <color indexed="8"/>
      </bottom>
    </border>
    <border>
      <left style="thin"/>
      <right style="hair">
        <color indexed="8"/>
      </right>
      <top>
        <color indexed="63"/>
      </top>
      <bottom style="thin"/>
    </border>
    <border>
      <left style="thin"/>
      <right style="hair"/>
      <top style="double">
        <color indexed="8"/>
      </top>
      <bottom>
        <color indexed="63"/>
      </bottom>
    </border>
    <border>
      <left>
        <color indexed="63"/>
      </left>
      <right style="hair"/>
      <top style="double">
        <color indexed="8"/>
      </top>
      <bottom>
        <color indexed="63"/>
      </bottom>
    </border>
    <border>
      <left style="hair"/>
      <right style="hair"/>
      <top style="double">
        <color indexed="8"/>
      </top>
      <bottom>
        <color indexed="63"/>
      </bottom>
    </border>
    <border>
      <left style="hair"/>
      <right style="hair">
        <color indexed="8"/>
      </right>
      <top style="double">
        <color indexed="8"/>
      </top>
      <bottom>
        <color indexed="63"/>
      </bottom>
    </border>
    <border>
      <left style="thin"/>
      <right style="hair"/>
      <top>
        <color indexed="63"/>
      </top>
      <bottom>
        <color indexed="63"/>
      </bottom>
    </border>
    <border>
      <left style="hair"/>
      <right style="hair">
        <color indexed="8"/>
      </right>
      <top style="hair">
        <color indexed="8"/>
      </top>
      <bottom>
        <color indexed="63"/>
      </bottom>
    </border>
    <border>
      <left style="thin">
        <color indexed="8"/>
      </left>
      <right style="thin"/>
      <top style="hair"/>
      <bottom style="hair">
        <color indexed="8"/>
      </bottom>
    </border>
    <border>
      <left style="thin"/>
      <right style="hair"/>
      <top style="hair"/>
      <bottom style="hair">
        <color indexed="8"/>
      </bottom>
    </border>
    <border>
      <left style="hair"/>
      <right style="hair"/>
      <top style="hair"/>
      <bottom style="hair">
        <color indexed="8"/>
      </bottom>
    </border>
    <border>
      <left style="hair"/>
      <right>
        <color indexed="63"/>
      </right>
      <top style="hair"/>
      <bottom style="hair">
        <color indexed="8"/>
      </bottom>
    </border>
    <border>
      <left style="thin">
        <color indexed="8"/>
      </left>
      <right style="thin"/>
      <top>
        <color indexed="63"/>
      </top>
      <bottom style="thin"/>
    </border>
    <border>
      <left style="thin"/>
      <right style="hair"/>
      <top>
        <color indexed="63"/>
      </top>
      <bottom style="thin"/>
    </border>
    <border>
      <left style="hair">
        <color indexed="8"/>
      </left>
      <right style="hair">
        <color indexed="8"/>
      </right>
      <top style="double">
        <color indexed="8"/>
      </top>
      <bottom style="hair"/>
    </border>
    <border>
      <left style="thin">
        <color indexed="8"/>
      </left>
      <right style="thin">
        <color indexed="8"/>
      </right>
      <top>
        <color indexed="63"/>
      </top>
      <bottom style="hair">
        <color indexed="8"/>
      </bottom>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style="thin"/>
    </border>
    <border>
      <left style="hair"/>
      <right style="hair"/>
      <top style="double"/>
      <bottom style="thin">
        <color indexed="8"/>
      </bottom>
    </border>
    <border>
      <left style="thin"/>
      <right style="hair">
        <color indexed="8"/>
      </right>
      <top>
        <color indexed="63"/>
      </top>
      <bottom style="hair">
        <color indexed="8"/>
      </bottom>
    </border>
    <border>
      <left style="thin"/>
      <right style="hair">
        <color indexed="8"/>
      </right>
      <top>
        <color indexed="63"/>
      </top>
      <bottom style="hair"/>
    </border>
    <border>
      <left style="hair">
        <color indexed="8"/>
      </left>
      <right style="hair"/>
      <top style="double">
        <color indexed="8"/>
      </top>
      <bottom>
        <color indexed="63"/>
      </bottom>
    </border>
    <border>
      <left style="hair"/>
      <right>
        <color indexed="63"/>
      </right>
      <top style="double"/>
      <bottom style="hair"/>
    </border>
    <border>
      <left>
        <color indexed="63"/>
      </left>
      <right>
        <color indexed="63"/>
      </right>
      <top style="double"/>
      <bottom style="hair"/>
    </border>
    <border>
      <left>
        <color indexed="63"/>
      </left>
      <right style="double"/>
      <top>
        <color indexed="63"/>
      </top>
      <bottom style="hair"/>
    </border>
    <border>
      <left>
        <color indexed="63"/>
      </left>
      <right style="hair"/>
      <top style="hair">
        <color indexed="8"/>
      </top>
      <bottom style="thin">
        <color indexed="8"/>
      </bottom>
    </border>
    <border>
      <left>
        <color indexed="63"/>
      </left>
      <right style="double"/>
      <top style="hair"/>
      <bottom style="thin"/>
    </border>
    <border>
      <left style="hair"/>
      <right>
        <color indexed="63"/>
      </right>
      <top style="hair">
        <color indexed="8"/>
      </top>
      <bottom style="thin"/>
    </border>
    <border>
      <left>
        <color indexed="63"/>
      </left>
      <right style="double"/>
      <top style="hair">
        <color indexed="8"/>
      </top>
      <bottom style="thin"/>
    </border>
    <border>
      <left>
        <color indexed="63"/>
      </left>
      <right style="double"/>
      <top style="hair"/>
      <bottom style="hair">
        <color indexed="8"/>
      </bottom>
    </border>
    <border>
      <left>
        <color indexed="63"/>
      </left>
      <right style="double"/>
      <top style="double"/>
      <bottom style="hair"/>
    </border>
    <border>
      <left>
        <color indexed="63"/>
      </left>
      <right style="hair">
        <color indexed="8"/>
      </right>
      <top>
        <color indexed="63"/>
      </top>
      <bottom style="hair">
        <color indexed="8"/>
      </bottom>
    </border>
    <border>
      <left>
        <color indexed="63"/>
      </left>
      <right style="double"/>
      <top style="double"/>
      <bottom style="hair">
        <color indexed="8"/>
      </bottom>
    </border>
    <border>
      <left style="hair"/>
      <right>
        <color indexed="63"/>
      </right>
      <top style="thin"/>
      <bottom>
        <color indexed="63"/>
      </bottom>
    </border>
    <border>
      <left style="hair"/>
      <right>
        <color indexed="63"/>
      </right>
      <top style="double"/>
      <bottom style="hair">
        <color indexed="8"/>
      </bottom>
    </border>
    <border>
      <left style="hair"/>
      <right style="hair"/>
      <top style="double">
        <color indexed="8"/>
      </top>
      <bottom style="hair"/>
    </border>
    <border>
      <left>
        <color indexed="63"/>
      </left>
      <right style="double"/>
      <top>
        <color indexed="63"/>
      </top>
      <bottom style="thin"/>
    </border>
    <border>
      <left>
        <color indexed="63"/>
      </left>
      <right style="hair"/>
      <top style="hair">
        <color indexed="8"/>
      </top>
      <bottom>
        <color indexed="63"/>
      </bottom>
    </border>
    <border>
      <left style="thin">
        <color indexed="8"/>
      </left>
      <right style="thin"/>
      <top>
        <color indexed="63"/>
      </top>
      <bottom style="hair">
        <color indexed="8"/>
      </bottom>
    </border>
    <border>
      <left>
        <color indexed="63"/>
      </left>
      <right>
        <color indexed="63"/>
      </right>
      <top style="hair"/>
      <bottom style="thin"/>
    </border>
    <border>
      <left style="hair">
        <color indexed="8"/>
      </left>
      <right style="double"/>
      <top>
        <color indexed="63"/>
      </top>
      <bottom style="thin"/>
    </border>
    <border>
      <left style="hair"/>
      <right>
        <color indexed="63"/>
      </right>
      <top style="hair"/>
      <bottom style="double">
        <color indexed="8"/>
      </bottom>
    </border>
    <border>
      <left>
        <color indexed="63"/>
      </left>
      <right style="double"/>
      <top style="hair"/>
      <bottom style="double">
        <color indexed="8"/>
      </bottom>
    </border>
    <border>
      <left style="thin"/>
      <right style="thin"/>
      <top style="hair">
        <color indexed="8"/>
      </top>
      <bottom>
        <color indexed="63"/>
      </bottom>
    </border>
    <border>
      <left style="thin"/>
      <right style="thin"/>
      <top>
        <color indexed="63"/>
      </top>
      <bottom style="hair">
        <color indexed="8"/>
      </bottom>
    </border>
    <border>
      <left>
        <color indexed="63"/>
      </left>
      <right style="double"/>
      <top style="thin"/>
      <bottom style="double"/>
    </border>
    <border>
      <left style="thin">
        <color indexed="8"/>
      </left>
      <right style="thin"/>
      <top style="double">
        <color indexed="8"/>
      </top>
      <bottom>
        <color indexed="63"/>
      </bottom>
    </border>
    <border>
      <left style="hair"/>
      <right>
        <color indexed="63"/>
      </right>
      <top style="thin"/>
      <bottom style="double">
        <color indexed="8"/>
      </bottom>
    </border>
    <border>
      <left>
        <color indexed="63"/>
      </left>
      <right style="double"/>
      <top style="thin"/>
      <bottom style="double">
        <color indexed="8"/>
      </bottom>
    </border>
    <border>
      <left>
        <color indexed="63"/>
      </left>
      <right style="double"/>
      <top style="double">
        <color indexed="8"/>
      </top>
      <bottom>
        <color indexed="63"/>
      </bottom>
    </border>
    <border>
      <left style="hair">
        <color indexed="8"/>
      </left>
      <right>
        <color indexed="63"/>
      </right>
      <top style="hair"/>
      <bottom style="double">
        <color indexed="8"/>
      </bottom>
    </border>
    <border>
      <left style="hair"/>
      <right>
        <color indexed="63"/>
      </right>
      <top style="double">
        <color indexed="8"/>
      </top>
      <bottom style="hair">
        <color indexed="8"/>
      </bottom>
    </border>
    <border>
      <left>
        <color indexed="63"/>
      </left>
      <right style="double"/>
      <top style="double">
        <color indexed="8"/>
      </top>
      <bottom style="hair">
        <color indexed="8"/>
      </bottom>
    </border>
    <border>
      <left style="double">
        <color indexed="8"/>
      </left>
      <right>
        <color indexed="63"/>
      </right>
      <top>
        <color indexed="63"/>
      </top>
      <bottom style="hair">
        <color indexed="8"/>
      </bottom>
    </border>
    <border>
      <left style="double">
        <color indexed="8"/>
      </left>
      <right>
        <color indexed="63"/>
      </right>
      <top>
        <color indexed="63"/>
      </top>
      <bottom style="double">
        <color indexed="8"/>
      </bottom>
    </border>
    <border>
      <left>
        <color indexed="63"/>
      </left>
      <right style="double"/>
      <top>
        <color indexed="63"/>
      </top>
      <bottom style="double">
        <color indexed="8"/>
      </bottom>
    </border>
    <border>
      <left style="hair"/>
      <right>
        <color indexed="63"/>
      </right>
      <top style="double"/>
      <bottom style="double"/>
    </border>
    <border>
      <left>
        <color indexed="63"/>
      </left>
      <right style="double"/>
      <top style="double"/>
      <bottom style="double"/>
    </border>
    <border>
      <left style="hair"/>
      <right>
        <color indexed="63"/>
      </right>
      <top style="double">
        <color indexed="8"/>
      </top>
      <bottom>
        <color indexed="63"/>
      </bottom>
    </border>
    <border>
      <left>
        <color indexed="63"/>
      </left>
      <right style="double"/>
      <top style="hair"/>
      <bottom style="double"/>
    </border>
    <border>
      <left style="hair"/>
      <right>
        <color indexed="63"/>
      </right>
      <top>
        <color indexed="63"/>
      </top>
      <bottom style="double"/>
    </border>
    <border>
      <left>
        <color indexed="63"/>
      </left>
      <right style="double"/>
      <top>
        <color indexed="63"/>
      </top>
      <bottom style="double"/>
    </border>
    <border>
      <left style="hair"/>
      <right>
        <color indexed="63"/>
      </right>
      <top style="hair"/>
      <bottom style="thin">
        <color indexed="8"/>
      </bottom>
    </border>
    <border>
      <left>
        <color indexed="63"/>
      </left>
      <right style="double"/>
      <top style="hair"/>
      <bottom style="thin">
        <color indexed="8"/>
      </bottom>
    </border>
    <border>
      <left>
        <color indexed="63"/>
      </left>
      <right style="double"/>
      <top>
        <color indexed="63"/>
      </top>
      <bottom style="thin">
        <color indexed="8"/>
      </bottom>
    </border>
    <border>
      <left style="thin">
        <color indexed="8"/>
      </left>
      <right style="thin"/>
      <top>
        <color indexed="63"/>
      </top>
      <bottom style="thin">
        <color indexed="8"/>
      </bottom>
    </border>
    <border>
      <left>
        <color indexed="63"/>
      </left>
      <right style="hair"/>
      <top style="hair">
        <color indexed="8"/>
      </top>
      <bottom style="hair">
        <color indexed="8"/>
      </bottom>
    </border>
    <border>
      <left style="hair"/>
      <right>
        <color indexed="63"/>
      </right>
      <top style="double"/>
      <bottom style="thin"/>
    </border>
    <border>
      <left>
        <color indexed="63"/>
      </left>
      <right style="double"/>
      <top style="double"/>
      <bottom style="thin"/>
    </border>
    <border>
      <left style="thin">
        <color indexed="8"/>
      </left>
      <right style="thin"/>
      <top>
        <color indexed="63"/>
      </top>
      <bottom>
        <color indexed="63"/>
      </bottom>
    </border>
    <border>
      <left style="thin">
        <color indexed="8"/>
      </left>
      <right>
        <color indexed="63"/>
      </right>
      <top>
        <color indexed="63"/>
      </top>
      <bottom style="thin"/>
    </border>
    <border>
      <left>
        <color indexed="63"/>
      </left>
      <right style="hair">
        <color indexed="8"/>
      </right>
      <top style="double">
        <color indexed="8"/>
      </top>
      <bottom>
        <color indexed="63"/>
      </bottom>
    </border>
    <border>
      <left>
        <color indexed="63"/>
      </left>
      <right style="thin">
        <color indexed="8"/>
      </right>
      <top>
        <color indexed="63"/>
      </top>
      <bottom style="hair">
        <color indexed="8"/>
      </bottom>
    </border>
    <border>
      <left>
        <color indexed="63"/>
      </left>
      <right style="thin">
        <color indexed="8"/>
      </right>
      <top style="double">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double">
        <color indexed="8"/>
      </bottom>
    </border>
    <border>
      <left>
        <color indexed="63"/>
      </left>
      <right style="thin">
        <color indexed="8"/>
      </right>
      <top style="hair">
        <color indexed="8"/>
      </top>
      <bottom style="double">
        <color indexed="8"/>
      </bottom>
    </border>
    <border>
      <left>
        <color indexed="63"/>
      </left>
      <right style="thin">
        <color indexed="8"/>
      </right>
      <top style="double">
        <color indexed="8"/>
      </top>
      <bottom>
        <color indexed="63"/>
      </bottom>
    </border>
    <border>
      <left>
        <color indexed="63"/>
      </left>
      <right style="thin"/>
      <top style="hair"/>
      <bottom style="hair"/>
    </border>
    <border>
      <left style="hair"/>
      <right>
        <color indexed="63"/>
      </right>
      <top style="double">
        <color indexed="8"/>
      </top>
      <bottom style="thin"/>
    </border>
    <border>
      <left>
        <color indexed="63"/>
      </left>
      <right style="double"/>
      <top style="double">
        <color indexed="8"/>
      </top>
      <bottom style="thin"/>
    </border>
    <border>
      <left>
        <color indexed="63"/>
      </left>
      <right style="thin">
        <color indexed="8"/>
      </right>
      <top style="hair">
        <color indexed="8"/>
      </top>
      <bottom style="thin">
        <color indexed="8"/>
      </bottom>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double">
        <color indexed="8"/>
      </right>
      <top>
        <color indexed="63"/>
      </top>
      <bottom style="hair">
        <color indexed="8"/>
      </bottom>
    </border>
    <border>
      <left>
        <color indexed="63"/>
      </left>
      <right>
        <color indexed="63"/>
      </right>
      <top style="thin"/>
      <bottom style="double"/>
    </border>
    <border>
      <left>
        <color indexed="63"/>
      </left>
      <right style="thin"/>
      <top style="thin"/>
      <bottom style="double"/>
    </border>
    <border>
      <left>
        <color indexed="63"/>
      </left>
      <right style="thin"/>
      <top style="double"/>
      <bottom style="hair"/>
    </border>
    <border>
      <left style="hair"/>
      <right style="double"/>
      <top style="hair"/>
      <bottom style="double"/>
    </border>
    <border>
      <left>
        <color indexed="63"/>
      </left>
      <right style="hair"/>
      <top style="double">
        <color indexed="8"/>
      </top>
      <bottom style="hair">
        <color indexed="8"/>
      </bottom>
    </border>
    <border>
      <left style="hair">
        <color indexed="8"/>
      </left>
      <right style="thin"/>
      <top style="hair"/>
      <bottom style="hair"/>
    </border>
    <border>
      <left style="hair">
        <color indexed="8"/>
      </left>
      <right style="thin"/>
      <top style="hair">
        <color indexed="8"/>
      </top>
      <bottom>
        <color indexed="63"/>
      </bottom>
    </border>
    <border>
      <left>
        <color indexed="63"/>
      </left>
      <right style="hair"/>
      <top style="hair">
        <color indexed="8"/>
      </top>
      <bottom style="hair"/>
    </border>
    <border>
      <left>
        <color indexed="63"/>
      </left>
      <right style="hair"/>
      <top style="hair"/>
      <bottom style="hair">
        <color indexed="8"/>
      </bottom>
    </border>
    <border>
      <left>
        <color indexed="63"/>
      </left>
      <right style="thin"/>
      <top style="thin"/>
      <bottom>
        <color indexed="63"/>
      </bottom>
    </border>
    <border>
      <left>
        <color indexed="63"/>
      </left>
      <right style="thin"/>
      <top style="double"/>
      <bottom style="thin"/>
    </border>
    <border>
      <left>
        <color indexed="63"/>
      </left>
      <right style="thin"/>
      <top style="hair"/>
      <bottom>
        <color indexed="63"/>
      </bottom>
    </border>
    <border>
      <left style="hair">
        <color indexed="8"/>
      </left>
      <right style="thin"/>
      <top style="double"/>
      <bottom style="hair">
        <color indexed="8"/>
      </bottom>
    </border>
    <border>
      <left>
        <color indexed="63"/>
      </left>
      <right style="thin"/>
      <top>
        <color indexed="63"/>
      </top>
      <bottom>
        <color indexed="63"/>
      </bottom>
    </border>
    <border>
      <left style="thin"/>
      <right style="thin">
        <color indexed="8"/>
      </right>
      <top>
        <color indexed="63"/>
      </top>
      <bottom style="thin"/>
    </border>
    <border>
      <left>
        <color indexed="63"/>
      </left>
      <right style="thin"/>
      <top>
        <color indexed="63"/>
      </top>
      <bottom style="thin"/>
    </border>
    <border>
      <left style="thin">
        <color indexed="8"/>
      </left>
      <right style="thin"/>
      <top style="thin">
        <color indexed="8"/>
      </top>
      <bottom>
        <color indexed="63"/>
      </bottom>
    </border>
    <border>
      <left style="hair">
        <color indexed="8"/>
      </left>
      <right style="hair">
        <color indexed="8"/>
      </right>
      <top style="double">
        <color indexed="8"/>
      </top>
      <bottom style="thin"/>
    </border>
    <border>
      <left style="hair">
        <color indexed="8"/>
      </left>
      <right style="double"/>
      <top style="double">
        <color indexed="8"/>
      </top>
      <bottom style="thin"/>
    </border>
    <border>
      <left>
        <color indexed="63"/>
      </left>
      <right style="double">
        <color indexed="8"/>
      </right>
      <top style="hair">
        <color indexed="8"/>
      </top>
      <bottom style="thin">
        <color indexed="8"/>
      </bottom>
    </border>
    <border>
      <left>
        <color indexed="63"/>
      </left>
      <right>
        <color indexed="63"/>
      </right>
      <top style="hair"/>
      <bottom style="thin">
        <color indexed="8"/>
      </bottom>
    </border>
    <border>
      <left>
        <color indexed="63"/>
      </left>
      <right style="hair"/>
      <top style="double">
        <color indexed="8"/>
      </top>
      <bottom style="thin"/>
    </border>
    <border>
      <left style="thin"/>
      <right>
        <color indexed="63"/>
      </right>
      <top style="thin"/>
      <bottom style="double"/>
    </border>
    <border>
      <left style="thin"/>
      <right>
        <color indexed="63"/>
      </right>
      <top style="double"/>
      <bottom>
        <color indexed="63"/>
      </bottom>
    </border>
    <border>
      <left style="thin"/>
      <right style="hair"/>
      <top style="hair">
        <color indexed="8"/>
      </top>
      <bottom>
        <color indexed="63"/>
      </bottom>
    </border>
    <border>
      <left>
        <color indexed="63"/>
      </left>
      <right style="hair">
        <color indexed="8"/>
      </right>
      <top>
        <color indexed="63"/>
      </top>
      <bottom style="hair"/>
    </border>
    <border>
      <left style="hair">
        <color indexed="8"/>
      </left>
      <right>
        <color indexed="63"/>
      </right>
      <top style="double">
        <color indexed="8"/>
      </top>
      <bottom style="hair"/>
    </border>
    <border>
      <left>
        <color indexed="63"/>
      </left>
      <right style="hair"/>
      <top style="double">
        <color indexed="8"/>
      </top>
      <bottom style="hair"/>
    </border>
    <border>
      <left>
        <color indexed="63"/>
      </left>
      <right style="double">
        <color indexed="8"/>
      </right>
      <top>
        <color indexed="63"/>
      </top>
      <bottom style="thin">
        <color indexed="8"/>
      </bottom>
    </border>
    <border>
      <left style="hair"/>
      <right>
        <color indexed="63"/>
      </right>
      <top style="double"/>
      <bottom style="double">
        <color indexed="8"/>
      </bottom>
    </border>
    <border>
      <left>
        <color indexed="63"/>
      </left>
      <right style="double"/>
      <top style="double"/>
      <bottom style="double">
        <color indexed="8"/>
      </bottom>
    </border>
    <border>
      <left style="hair">
        <color indexed="8"/>
      </left>
      <right style="double"/>
      <top style="hair">
        <color indexed="8"/>
      </top>
      <bottom style="thin"/>
    </border>
    <border>
      <left style="hair">
        <color indexed="8"/>
      </left>
      <right style="double"/>
      <top style="double"/>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cellStyleXfs>
  <cellXfs count="2184">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4" xfId="0" applyFont="1" applyBorder="1" applyAlignment="1">
      <alignment/>
    </xf>
    <xf numFmtId="176" fontId="0" fillId="0" borderId="5" xfId="0" applyNumberFormat="1" applyBorder="1" applyAlignment="1">
      <alignment horizontal="center" vertical="center"/>
    </xf>
    <xf numFmtId="176" fontId="0" fillId="2" borderId="6" xfId="0" applyNumberFormat="1" applyFont="1" applyFill="1" applyBorder="1" applyAlignment="1">
      <alignment horizontal="center" vertical="center" wrapText="1"/>
    </xf>
    <xf numFmtId="0" fontId="0" fillId="0" borderId="7" xfId="0" applyBorder="1" applyAlignment="1">
      <alignment/>
    </xf>
    <xf numFmtId="176" fontId="0" fillId="2" borderId="8" xfId="0" applyNumberFormat="1" applyFont="1" applyFill="1" applyBorder="1" applyAlignment="1">
      <alignment horizontal="center" vertical="center" wrapText="1"/>
    </xf>
    <xf numFmtId="0" fontId="2" fillId="0" borderId="4" xfId="0" applyFont="1" applyBorder="1" applyAlignment="1">
      <alignment/>
    </xf>
    <xf numFmtId="0" fontId="7" fillId="0" borderId="4"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protection locked="0"/>
    </xf>
    <xf numFmtId="0" fontId="9" fillId="0" borderId="22" xfId="0" applyFont="1" applyBorder="1" applyAlignment="1" applyProtection="1">
      <alignment horizontal="left" vertical="center" wrapText="1"/>
      <protection locked="0"/>
    </xf>
    <xf numFmtId="0" fontId="9" fillId="0" borderId="22" xfId="0" applyFont="1" applyFill="1" applyBorder="1" applyAlignment="1" applyProtection="1">
      <alignment horizontal="left" vertical="center" shrinkToFit="1"/>
      <protection locked="0"/>
    </xf>
    <xf numFmtId="0" fontId="9" fillId="0" borderId="23" xfId="0" applyFont="1" applyFill="1" applyBorder="1" applyAlignment="1" applyProtection="1">
      <alignment horizontal="left" vertical="center"/>
      <protection locked="0"/>
    </xf>
    <xf numFmtId="0" fontId="0" fillId="0" borderId="24" xfId="0" applyBorder="1" applyAlignment="1">
      <alignment horizontal="center" vertical="center"/>
    </xf>
    <xf numFmtId="176" fontId="10" fillId="0" borderId="25" xfId="0" applyNumberFormat="1" applyFont="1" applyBorder="1" applyAlignment="1">
      <alignment horizontal="center" vertical="center" wrapText="1"/>
    </xf>
    <xf numFmtId="176" fontId="10" fillId="0" borderId="26" xfId="0" applyNumberFormat="1" applyFont="1" applyBorder="1" applyAlignment="1">
      <alignment horizontal="center" vertical="center" wrapText="1"/>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0" fillId="0" borderId="30" xfId="0" applyBorder="1" applyAlignment="1">
      <alignment horizontal="center" vertical="center"/>
    </xf>
    <xf numFmtId="177" fontId="0" fillId="0" borderId="31"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2" xfId="0" applyNumberFormat="1" applyBorder="1" applyAlignment="1">
      <alignment horizontal="center" vertical="center"/>
    </xf>
    <xf numFmtId="0" fontId="0" fillId="0" borderId="33" xfId="0" applyBorder="1" applyAlignment="1">
      <alignment horizontal="center" vertical="center"/>
    </xf>
    <xf numFmtId="176" fontId="0" fillId="0" borderId="31" xfId="0" applyNumberFormat="1" applyBorder="1" applyAlignment="1">
      <alignment horizontal="center" vertical="center"/>
    </xf>
    <xf numFmtId="177" fontId="0" fillId="0" borderId="34" xfId="0" applyNumberFormat="1" applyFont="1"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6" xfId="0" applyNumberFormat="1" applyBorder="1" applyAlignment="1">
      <alignment horizontal="center" vertical="center" wrapText="1"/>
    </xf>
    <xf numFmtId="176" fontId="12" fillId="0" borderId="38" xfId="0" applyNumberFormat="1" applyFont="1" applyBorder="1" applyAlignment="1">
      <alignment horizontal="center" vertical="center" wrapText="1"/>
    </xf>
    <xf numFmtId="176" fontId="0" fillId="0" borderId="25" xfId="0" applyNumberFormat="1" applyFill="1" applyBorder="1" applyAlignment="1">
      <alignment horizontal="center" vertical="center" wrapText="1"/>
    </xf>
    <xf numFmtId="176" fontId="0" fillId="0" borderId="9"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32" xfId="0" applyNumberFormat="1" applyFont="1" applyFill="1" applyBorder="1" applyAlignment="1">
      <alignment horizontal="center" vertical="center"/>
    </xf>
    <xf numFmtId="176" fontId="12" fillId="0" borderId="25" xfId="0" applyNumberFormat="1" applyFont="1" applyBorder="1" applyAlignment="1">
      <alignment horizontal="center" vertical="center" wrapText="1"/>
    </xf>
    <xf numFmtId="176" fontId="11" fillId="0" borderId="39" xfId="0" applyNumberFormat="1" applyFont="1" applyBorder="1" applyAlignment="1">
      <alignment vertical="center" wrapText="1"/>
    </xf>
    <xf numFmtId="176" fontId="11" fillId="0" borderId="40" xfId="0" applyNumberFormat="1" applyFont="1" applyBorder="1" applyAlignment="1">
      <alignment vertical="center" wrapText="1"/>
    </xf>
    <xf numFmtId="176" fontId="11" fillId="0" borderId="0" xfId="0" applyNumberFormat="1" applyFont="1" applyBorder="1" applyAlignment="1">
      <alignment vertical="center" wrapText="1"/>
    </xf>
    <xf numFmtId="176" fontId="11" fillId="0" borderId="10" xfId="0" applyNumberFormat="1" applyFont="1" applyBorder="1" applyAlignment="1">
      <alignment vertical="center" wrapText="1"/>
    </xf>
    <xf numFmtId="176" fontId="11" fillId="0" borderId="41" xfId="0" applyNumberFormat="1" applyFont="1" applyBorder="1" applyAlignment="1">
      <alignment horizontal="center" vertical="center" wrapText="1"/>
    </xf>
    <xf numFmtId="176" fontId="11" fillId="0" borderId="42" xfId="0" applyNumberFormat="1" applyFont="1" applyBorder="1" applyAlignment="1">
      <alignment horizontal="center" vertical="center" wrapText="1"/>
    </xf>
    <xf numFmtId="176" fontId="11" fillId="0" borderId="43" xfId="0" applyNumberFormat="1" applyFont="1" applyBorder="1" applyAlignment="1">
      <alignment horizontal="center" vertical="center" wrapText="1"/>
    </xf>
    <xf numFmtId="176" fontId="11" fillId="0" borderId="44" xfId="0" applyNumberFormat="1" applyFont="1" applyBorder="1" applyAlignment="1">
      <alignment horizontal="center" vertical="center" wrapText="1"/>
    </xf>
    <xf numFmtId="176" fontId="10" fillId="0" borderId="45" xfId="0" applyNumberFormat="1" applyFont="1" applyBorder="1" applyAlignment="1">
      <alignment horizontal="center" vertical="center"/>
    </xf>
    <xf numFmtId="176" fontId="10" fillId="0" borderId="46" xfId="0" applyNumberFormat="1" applyFont="1" applyBorder="1" applyAlignment="1">
      <alignment horizontal="center" vertical="center"/>
    </xf>
    <xf numFmtId="176" fontId="11" fillId="0" borderId="47" xfId="0" applyNumberFormat="1" applyFont="1" applyBorder="1" applyAlignment="1">
      <alignment horizontal="center" vertical="center" wrapText="1"/>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176" fontId="0" fillId="0" borderId="36" xfId="0" applyNumberFormat="1" applyFill="1" applyBorder="1" applyAlignment="1">
      <alignment horizontal="center" vertical="center"/>
    </xf>
    <xf numFmtId="0" fontId="0" fillId="0" borderId="50" xfId="0" applyFill="1" applyBorder="1" applyAlignment="1">
      <alignment horizontal="center" vertical="center"/>
    </xf>
    <xf numFmtId="176" fontId="0" fillId="0" borderId="51" xfId="0" applyNumberFormat="1" applyFill="1" applyBorder="1" applyAlignment="1">
      <alignment horizontal="center" vertical="center"/>
    </xf>
    <xf numFmtId="176" fontId="0" fillId="0" borderId="37" xfId="0" applyNumberForma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176" fontId="15" fillId="0" borderId="25" xfId="0" applyNumberFormat="1" applyFont="1" applyBorder="1" applyAlignment="1">
      <alignment horizontal="center" vertical="center" wrapText="1"/>
    </xf>
    <xf numFmtId="176" fontId="0" fillId="0" borderId="25"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6" fontId="0" fillId="0" borderId="38"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xf numFmtId="176" fontId="13" fillId="0" borderId="36" xfId="0" applyNumberFormat="1" applyFont="1" applyBorder="1" applyAlignment="1">
      <alignment horizontal="center" vertical="center"/>
    </xf>
    <xf numFmtId="176" fontId="12" fillId="0" borderId="46" xfId="0" applyNumberFormat="1" applyFont="1" applyBorder="1" applyAlignment="1">
      <alignment horizontal="center" vertical="center"/>
    </xf>
    <xf numFmtId="176" fontId="0" fillId="0" borderId="40" xfId="0" applyNumberFormat="1" applyBorder="1" applyAlignment="1">
      <alignment horizontal="center" vertical="center"/>
    </xf>
    <xf numFmtId="0" fontId="0" fillId="0" borderId="54" xfId="0" applyFill="1" applyBorder="1" applyAlignment="1">
      <alignment horizontal="center" vertical="center"/>
    </xf>
    <xf numFmtId="0" fontId="0" fillId="0" borderId="42" xfId="0" applyFill="1" applyBorder="1" applyAlignment="1">
      <alignment horizontal="center" vertical="center"/>
    </xf>
    <xf numFmtId="0" fontId="0" fillId="0" borderId="47" xfId="0" applyFill="1" applyBorder="1" applyAlignment="1">
      <alignment horizontal="center" vertical="center"/>
    </xf>
    <xf numFmtId="177" fontId="11" fillId="0" borderId="43" xfId="0" applyNumberFormat="1" applyFont="1" applyBorder="1" applyAlignment="1">
      <alignment horizontal="center" vertical="center" wrapText="1"/>
    </xf>
    <xf numFmtId="177" fontId="11" fillId="0" borderId="44" xfId="0" applyNumberFormat="1" applyFont="1" applyBorder="1" applyAlignment="1">
      <alignment horizontal="center" vertical="center" wrapText="1"/>
    </xf>
    <xf numFmtId="176" fontId="11" fillId="0" borderId="15" xfId="0" applyNumberFormat="1" applyFont="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177" fontId="10" fillId="0" borderId="47" xfId="0" applyNumberFormat="1" applyFont="1" applyBorder="1" applyAlignment="1">
      <alignment vertical="center" wrapText="1"/>
    </xf>
    <xf numFmtId="176" fontId="11" fillId="0" borderId="59" xfId="0" applyNumberFormat="1" applyFont="1" applyBorder="1" applyAlignment="1">
      <alignment horizontal="center" vertical="center" wrapText="1"/>
    </xf>
    <xf numFmtId="176" fontId="11" fillId="0" borderId="60" xfId="0" applyNumberFormat="1" applyFont="1" applyBorder="1" applyAlignment="1">
      <alignment horizontal="center" vertical="center" wrapText="1"/>
    </xf>
    <xf numFmtId="176" fontId="11" fillId="0" borderId="61" xfId="0" applyNumberFormat="1" applyFont="1" applyBorder="1" applyAlignment="1">
      <alignment horizontal="center" vertical="center" wrapText="1"/>
    </xf>
    <xf numFmtId="177" fontId="11" fillId="0" borderId="62" xfId="0" applyNumberFormat="1" applyFont="1" applyBorder="1" applyAlignment="1">
      <alignment horizontal="center" vertical="center" wrapText="1"/>
    </xf>
    <xf numFmtId="176" fontId="0" fillId="0" borderId="63" xfId="0" applyNumberFormat="1" applyBorder="1" applyAlignment="1">
      <alignment horizontal="center" vertical="center"/>
    </xf>
    <xf numFmtId="176" fontId="11" fillId="0" borderId="64" xfId="0" applyNumberFormat="1" applyFont="1" applyBorder="1" applyAlignment="1">
      <alignment horizontal="center" vertical="center"/>
    </xf>
    <xf numFmtId="177" fontId="0" fillId="0" borderId="15" xfId="0" applyNumberFormat="1" applyBorder="1" applyAlignment="1">
      <alignment horizontal="center" vertical="center"/>
    </xf>
    <xf numFmtId="176" fontId="12" fillId="0" borderId="65" xfId="0" applyNumberFormat="1" applyFont="1" applyBorder="1" applyAlignment="1">
      <alignment horizontal="center" vertical="center" wrapText="1"/>
    </xf>
    <xf numFmtId="177" fontId="0" fillId="0" borderId="66" xfId="0" applyNumberFormat="1" applyBorder="1" applyAlignment="1">
      <alignment horizontal="center" vertical="center"/>
    </xf>
    <xf numFmtId="177" fontId="0" fillId="0" borderId="18" xfId="0" applyNumberFormat="1" applyBorder="1" applyAlignment="1">
      <alignment horizontal="center" vertical="center"/>
    </xf>
    <xf numFmtId="176" fontId="12" fillId="0" borderId="26" xfId="0" applyNumberFormat="1" applyFont="1" applyBorder="1" applyAlignment="1">
      <alignment horizontal="center" vertical="center" wrapText="1"/>
    </xf>
    <xf numFmtId="177" fontId="0" fillId="0" borderId="16" xfId="0" applyNumberFormat="1" applyBorder="1" applyAlignment="1">
      <alignment horizontal="center" vertical="center"/>
    </xf>
    <xf numFmtId="177" fontId="0" fillId="0" borderId="17" xfId="0" applyNumberFormat="1" applyBorder="1" applyAlignment="1">
      <alignment horizontal="center" vertical="center"/>
    </xf>
    <xf numFmtId="176" fontId="12" fillId="0" borderId="0" xfId="0" applyNumberFormat="1" applyFont="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42" xfId="0" applyBorder="1" applyAlignment="1">
      <alignment horizontal="center" vertical="center"/>
    </xf>
    <xf numFmtId="176" fontId="0" fillId="0" borderId="57" xfId="0" applyNumberFormat="1" applyBorder="1" applyAlignment="1">
      <alignment horizontal="center" vertical="center"/>
    </xf>
    <xf numFmtId="0" fontId="0" fillId="0" borderId="55" xfId="0" applyBorder="1" applyAlignment="1">
      <alignment horizontal="center" vertical="center"/>
    </xf>
    <xf numFmtId="176" fontId="0" fillId="0" borderId="46" xfId="0" applyNumberFormat="1" applyFont="1" applyBorder="1" applyAlignment="1">
      <alignment horizontal="center" vertical="center"/>
    </xf>
    <xf numFmtId="176" fontId="0" fillId="0" borderId="67" xfId="0" applyNumberFormat="1" applyBorder="1" applyAlignment="1">
      <alignment horizontal="center" vertical="center"/>
    </xf>
    <xf numFmtId="176" fontId="0" fillId="0" borderId="66" xfId="0" applyNumberFormat="1" applyBorder="1" applyAlignment="1">
      <alignment horizontal="center" vertical="center"/>
    </xf>
    <xf numFmtId="176" fontId="0" fillId="0" borderId="6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0" fillId="0" borderId="71" xfId="0" applyBorder="1" applyAlignment="1">
      <alignment horizontal="center" vertical="center"/>
    </xf>
    <xf numFmtId="176" fontId="14" fillId="0" borderId="25" xfId="0" applyNumberFormat="1" applyFont="1" applyBorder="1" applyAlignment="1">
      <alignment horizontal="center" vertical="center" shrinkToFit="1"/>
    </xf>
    <xf numFmtId="177" fontId="0" fillId="0" borderId="9" xfId="0" applyNumberFormat="1" applyBorder="1" applyAlignment="1">
      <alignment vertical="center"/>
    </xf>
    <xf numFmtId="177" fontId="0" fillId="0" borderId="10" xfId="0" applyNumberFormat="1" applyBorder="1" applyAlignment="1">
      <alignment vertical="center"/>
    </xf>
    <xf numFmtId="176" fontId="15" fillId="0" borderId="25" xfId="0" applyNumberFormat="1" applyFont="1" applyBorder="1" applyAlignment="1">
      <alignment horizontal="center" vertical="center" wrapText="1" shrinkToFit="1"/>
    </xf>
    <xf numFmtId="176" fontId="15" fillId="0" borderId="38" xfId="0" applyNumberFormat="1" applyFont="1" applyBorder="1" applyAlignment="1">
      <alignment horizontal="center" vertical="center" wrapText="1" shrinkToFit="1"/>
    </xf>
    <xf numFmtId="177" fontId="0" fillId="0" borderId="11" xfId="0" applyNumberFormat="1" applyBorder="1" applyAlignment="1">
      <alignment vertical="center"/>
    </xf>
    <xf numFmtId="177" fontId="0" fillId="0" borderId="12" xfId="0" applyNumberFormat="1" applyBorder="1" applyAlignment="1">
      <alignment vertical="center"/>
    </xf>
    <xf numFmtId="176" fontId="10" fillId="0" borderId="5" xfId="0" applyNumberFormat="1" applyFont="1" applyBorder="1" applyAlignment="1">
      <alignment horizontal="center"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11" fillId="0" borderId="46" xfId="0" applyNumberFormat="1" applyFont="1" applyBorder="1" applyAlignment="1">
      <alignment horizontal="center" vertical="center" wrapText="1"/>
    </xf>
    <xf numFmtId="177" fontId="0" fillId="0" borderId="72" xfId="0" applyNumberFormat="1" applyBorder="1" applyAlignment="1">
      <alignment vertical="center"/>
    </xf>
    <xf numFmtId="0" fontId="16" fillId="0" borderId="15" xfId="0" applyNumberFormat="1" applyFont="1" applyBorder="1" applyAlignment="1">
      <alignment vertical="center"/>
    </xf>
    <xf numFmtId="177" fontId="0" fillId="0" borderId="15" xfId="0" applyNumberFormat="1" applyBorder="1" applyAlignment="1">
      <alignment vertical="center"/>
    </xf>
    <xf numFmtId="177" fontId="11" fillId="0" borderId="46" xfId="0" applyNumberFormat="1" applyFont="1" applyBorder="1" applyAlignment="1">
      <alignment vertical="center"/>
    </xf>
    <xf numFmtId="177" fontId="11" fillId="0" borderId="10" xfId="0" applyNumberFormat="1" applyFont="1" applyBorder="1" applyAlignment="1">
      <alignment vertical="center"/>
    </xf>
    <xf numFmtId="0" fontId="11" fillId="0" borderId="40" xfId="0" applyNumberFormat="1" applyFont="1" applyBorder="1" applyAlignment="1">
      <alignment vertical="center"/>
    </xf>
    <xf numFmtId="177" fontId="10" fillId="0" borderId="45" xfId="0" applyNumberFormat="1" applyFont="1" applyBorder="1" applyAlignment="1">
      <alignment vertical="center"/>
    </xf>
    <xf numFmtId="177" fontId="10" fillId="0" borderId="37" xfId="0" applyNumberFormat="1" applyFont="1" applyBorder="1" applyAlignment="1">
      <alignment vertical="center"/>
    </xf>
    <xf numFmtId="0" fontId="10" fillId="0" borderId="51" xfId="0" applyNumberFormat="1" applyFont="1" applyBorder="1" applyAlignment="1">
      <alignment vertical="center"/>
    </xf>
    <xf numFmtId="177" fontId="11" fillId="0" borderId="67" xfId="0" applyNumberFormat="1" applyFont="1" applyBorder="1" applyAlignment="1">
      <alignment vertical="center"/>
    </xf>
    <xf numFmtId="177" fontId="11" fillId="0" borderId="40" xfId="0" applyNumberFormat="1" applyFont="1" applyBorder="1" applyAlignment="1">
      <alignment vertical="center"/>
    </xf>
    <xf numFmtId="177" fontId="10" fillId="0" borderId="73" xfId="0" applyNumberFormat="1" applyFont="1" applyBorder="1" applyAlignment="1">
      <alignment vertical="center" wrapText="1"/>
    </xf>
    <xf numFmtId="177" fontId="10" fillId="0" borderId="74" xfId="0" applyNumberFormat="1" applyFont="1" applyBorder="1" applyAlignment="1">
      <alignment vertical="center" wrapText="1"/>
    </xf>
    <xf numFmtId="0" fontId="10" fillId="0" borderId="74" xfId="0" applyNumberFormat="1" applyFont="1" applyBorder="1" applyAlignment="1">
      <alignment vertical="center" wrapText="1"/>
    </xf>
    <xf numFmtId="177" fontId="11" fillId="0" borderId="75" xfId="0" applyNumberFormat="1" applyFont="1" applyBorder="1" applyAlignment="1">
      <alignment vertical="center"/>
    </xf>
    <xf numFmtId="177" fontId="11" fillId="0" borderId="76" xfId="0" applyNumberFormat="1" applyFont="1" applyBorder="1" applyAlignment="1">
      <alignment vertical="center"/>
    </xf>
    <xf numFmtId="0" fontId="11" fillId="0" borderId="76" xfId="0" applyNumberFormat="1" applyFont="1" applyBorder="1" applyAlignment="1">
      <alignment vertical="center"/>
    </xf>
    <xf numFmtId="177" fontId="11" fillId="0" borderId="76" xfId="0" applyNumberFormat="1" applyFont="1" applyBorder="1" applyAlignment="1">
      <alignment vertical="center" wrapText="1"/>
    </xf>
    <xf numFmtId="177" fontId="10" fillId="0" borderId="77" xfId="0" applyNumberFormat="1" applyFont="1" applyBorder="1" applyAlignment="1">
      <alignment vertical="center" wrapText="1"/>
    </xf>
    <xf numFmtId="177" fontId="10" fillId="0" borderId="51" xfId="0" applyNumberFormat="1" applyFont="1" applyBorder="1" applyAlignment="1">
      <alignment vertical="center" wrapText="1"/>
    </xf>
    <xf numFmtId="0" fontId="11" fillId="0" borderId="10" xfId="0" applyNumberFormat="1" applyFont="1" applyBorder="1" applyAlignment="1">
      <alignment vertical="center"/>
    </xf>
    <xf numFmtId="177" fontId="10" fillId="0" borderId="0" xfId="0" applyNumberFormat="1" applyFont="1" applyBorder="1" applyAlignment="1">
      <alignment vertical="center"/>
    </xf>
    <xf numFmtId="177" fontId="10" fillId="0" borderId="15" xfId="0" applyNumberFormat="1" applyFont="1" applyBorder="1" applyAlignment="1">
      <alignment vertical="center"/>
    </xf>
    <xf numFmtId="177" fontId="10" fillId="0" borderId="63" xfId="0" applyNumberFormat="1" applyFont="1" applyBorder="1" applyAlignment="1">
      <alignment vertical="center"/>
    </xf>
    <xf numFmtId="177" fontId="10" fillId="0" borderId="64" xfId="0" applyNumberFormat="1" applyFont="1" applyBorder="1" applyAlignment="1">
      <alignment vertical="center"/>
    </xf>
    <xf numFmtId="178" fontId="0" fillId="0" borderId="15" xfId="0" applyNumberFormat="1" applyBorder="1" applyAlignment="1">
      <alignment vertical="center"/>
    </xf>
    <xf numFmtId="177" fontId="0" fillId="0" borderId="18" xfId="0" applyNumberFormat="1" applyBorder="1" applyAlignment="1">
      <alignment vertical="center"/>
    </xf>
    <xf numFmtId="178" fontId="0" fillId="0" borderId="27" xfId="0" applyNumberFormat="1" applyBorder="1" applyAlignment="1">
      <alignment vertical="center"/>
    </xf>
    <xf numFmtId="176" fontId="17" fillId="0" borderId="25" xfId="0" applyNumberFormat="1" applyFont="1" applyBorder="1" applyAlignment="1">
      <alignment horizontal="center" vertical="center" wrapText="1"/>
    </xf>
    <xf numFmtId="176" fontId="15" fillId="0" borderId="26" xfId="0" applyNumberFormat="1" applyFont="1" applyBorder="1" applyAlignment="1">
      <alignment horizontal="center" vertical="center" wrapText="1"/>
    </xf>
    <xf numFmtId="177" fontId="0" fillId="0" borderId="16" xfId="0" applyNumberFormat="1" applyBorder="1" applyAlignment="1">
      <alignment vertical="center"/>
    </xf>
    <xf numFmtId="177" fontId="0" fillId="0" borderId="17" xfId="0" applyNumberFormat="1" applyBorder="1" applyAlignment="1">
      <alignment vertical="center"/>
    </xf>
    <xf numFmtId="178" fontId="18" fillId="0" borderId="17" xfId="0" applyNumberFormat="1" applyFont="1" applyBorder="1" applyAlignment="1">
      <alignment vertical="center"/>
    </xf>
    <xf numFmtId="177" fontId="0" fillId="0" borderId="42" xfId="0" applyNumberFormat="1" applyBorder="1" applyAlignment="1">
      <alignment vertical="center"/>
    </xf>
    <xf numFmtId="177" fontId="2" fillId="0" borderId="69" xfId="0" applyNumberFormat="1" applyFont="1" applyBorder="1" applyAlignment="1">
      <alignment vertical="center"/>
    </xf>
    <xf numFmtId="177" fontId="2" fillId="0" borderId="70" xfId="0" applyNumberFormat="1" applyFont="1" applyBorder="1" applyAlignment="1">
      <alignment vertical="center"/>
    </xf>
    <xf numFmtId="177" fontId="0" fillId="0" borderId="71" xfId="0" applyNumberFormat="1" applyBorder="1" applyAlignment="1">
      <alignment vertical="center"/>
    </xf>
    <xf numFmtId="177" fontId="0" fillId="0" borderId="9" xfId="17" applyNumberFormat="1" applyBorder="1" applyAlignment="1">
      <alignment vertical="center"/>
    </xf>
    <xf numFmtId="177" fontId="0" fillId="0" borderId="10" xfId="17" applyNumberFormat="1" applyBorder="1" applyAlignment="1">
      <alignment vertical="center"/>
    </xf>
    <xf numFmtId="176" fontId="0" fillId="0" borderId="25" xfId="0" applyNumberFormat="1" applyBorder="1" applyAlignment="1">
      <alignment horizontal="center" vertical="center" wrapText="1"/>
    </xf>
    <xf numFmtId="176" fontId="0" fillId="0" borderId="78" xfId="0" applyNumberFormat="1" applyBorder="1" applyAlignment="1">
      <alignment horizontal="center" vertical="center" wrapText="1"/>
    </xf>
    <xf numFmtId="177" fontId="0" fillId="0" borderId="79" xfId="17" applyNumberFormat="1" applyBorder="1" applyAlignment="1">
      <alignment vertical="center"/>
    </xf>
    <xf numFmtId="177" fontId="0" fillId="0" borderId="80" xfId="17" applyNumberFormat="1" applyBorder="1" applyAlignment="1">
      <alignment vertical="center"/>
    </xf>
    <xf numFmtId="177" fontId="0" fillId="0" borderId="81" xfId="17" applyNumberFormat="1" applyBorder="1" applyAlignment="1">
      <alignment horizontal="right" vertical="center"/>
    </xf>
    <xf numFmtId="177" fontId="0" fillId="0" borderId="82" xfId="17" applyNumberFormat="1" applyBorder="1" applyAlignment="1">
      <alignment horizontal="right" vertical="center"/>
    </xf>
    <xf numFmtId="38" fontId="0" fillId="0" borderId="9" xfId="17" applyBorder="1" applyAlignment="1">
      <alignment horizontal="right" vertical="center"/>
    </xf>
    <xf numFmtId="38" fontId="0" fillId="0" borderId="10" xfId="17" applyBorder="1" applyAlignment="1">
      <alignment horizontal="right" vertical="center"/>
    </xf>
    <xf numFmtId="38" fontId="0" fillId="0" borderId="48" xfId="17" applyBorder="1" applyAlignment="1">
      <alignment horizontal="right" vertical="center"/>
    </xf>
    <xf numFmtId="38" fontId="0" fillId="0" borderId="48" xfId="17" applyFont="1" applyBorder="1" applyAlignment="1">
      <alignment horizontal="center" vertical="center"/>
    </xf>
    <xf numFmtId="38" fontId="0" fillId="0" borderId="15" xfId="17" applyBorder="1" applyAlignment="1">
      <alignment horizontal="right" vertical="center"/>
    </xf>
    <xf numFmtId="38" fontId="0" fillId="0" borderId="15" xfId="17" applyFont="1" applyBorder="1" applyAlignment="1">
      <alignment horizontal="center" vertical="center"/>
    </xf>
    <xf numFmtId="176" fontId="11" fillId="0" borderId="39" xfId="0" applyNumberFormat="1" applyFont="1" applyBorder="1" applyAlignment="1">
      <alignment horizontal="center" vertical="center" wrapText="1"/>
    </xf>
    <xf numFmtId="176" fontId="11" fillId="0" borderId="4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0" fillId="0" borderId="40" xfId="0" applyNumberFormat="1" applyBorder="1" applyAlignment="1">
      <alignment vertical="center"/>
    </xf>
    <xf numFmtId="38" fontId="0" fillId="0" borderId="45" xfId="17" applyBorder="1" applyAlignment="1">
      <alignment horizontal="right" vertical="center"/>
    </xf>
    <xf numFmtId="38" fontId="0" fillId="0" borderId="37" xfId="17" applyBorder="1" applyAlignment="1">
      <alignment horizontal="right" vertical="center"/>
    </xf>
    <xf numFmtId="38" fontId="0" fillId="0" borderId="51" xfId="17" applyFont="1" applyBorder="1" applyAlignment="1">
      <alignment horizontal="center" vertical="center"/>
    </xf>
    <xf numFmtId="176" fontId="0" fillId="0" borderId="51" xfId="0" applyNumberFormat="1" applyBorder="1" applyAlignment="1">
      <alignment vertical="center"/>
    </xf>
    <xf numFmtId="176" fontId="11" fillId="0" borderId="9" xfId="0" applyNumberFormat="1" applyFont="1" applyBorder="1" applyAlignment="1">
      <alignment horizontal="center" vertical="center" wrapText="1"/>
    </xf>
    <xf numFmtId="38" fontId="0" fillId="0" borderId="83" xfId="17" applyFont="1" applyBorder="1" applyAlignment="1">
      <alignment horizontal="right" vertical="center" wrapText="1"/>
    </xf>
    <xf numFmtId="38" fontId="0" fillId="0" borderId="84" xfId="17" applyFont="1" applyBorder="1" applyAlignment="1">
      <alignment horizontal="right" vertical="center" wrapText="1"/>
    </xf>
    <xf numFmtId="176" fontId="0" fillId="0" borderId="85" xfId="0" applyNumberFormat="1" applyBorder="1" applyAlignment="1">
      <alignment horizontal="center" vertical="center" wrapText="1"/>
    </xf>
    <xf numFmtId="177" fontId="0" fillId="0" borderId="41" xfId="17" applyNumberFormat="1" applyFont="1" applyBorder="1" applyAlignment="1">
      <alignment horizontal="right" vertical="center" wrapText="1"/>
    </xf>
    <xf numFmtId="177" fontId="0" fillId="0" borderId="42" xfId="17" applyNumberFormat="1" applyFont="1" applyBorder="1" applyAlignment="1">
      <alignment horizontal="right" vertical="center" wrapText="1"/>
    </xf>
    <xf numFmtId="177" fontId="0" fillId="0" borderId="43" xfId="17" applyNumberFormat="1" applyFont="1" applyBorder="1" applyAlignment="1">
      <alignment horizontal="right" vertical="center" wrapText="1"/>
    </xf>
    <xf numFmtId="177" fontId="0" fillId="0" borderId="47" xfId="17" applyNumberFormat="1" applyFont="1" applyBorder="1" applyAlignment="1">
      <alignment horizontal="right" vertical="center" wrapText="1"/>
    </xf>
    <xf numFmtId="177" fontId="0" fillId="0" borderId="41" xfId="17" applyNumberFormat="1" applyFont="1" applyBorder="1" applyAlignment="1">
      <alignment vertical="center" wrapText="1"/>
    </xf>
    <xf numFmtId="177" fontId="0" fillId="0" borderId="42" xfId="17" applyNumberFormat="1" applyFont="1" applyBorder="1" applyAlignment="1">
      <alignment vertical="center" wrapText="1"/>
    </xf>
    <xf numFmtId="177" fontId="0" fillId="0" borderId="43" xfId="17" applyNumberFormat="1" applyFont="1" applyBorder="1" applyAlignment="1">
      <alignment vertical="center" wrapText="1"/>
    </xf>
    <xf numFmtId="177" fontId="0" fillId="0" borderId="47" xfId="17" applyNumberFormat="1" applyFont="1" applyBorder="1" applyAlignment="1">
      <alignment vertical="center" wrapText="1"/>
    </xf>
    <xf numFmtId="177" fontId="0" fillId="0" borderId="59" xfId="17" applyNumberFormat="1" applyFont="1" applyBorder="1" applyAlignment="1">
      <alignment vertical="center" wrapText="1"/>
    </xf>
    <xf numFmtId="177" fontId="0" fillId="0" borderId="60" xfId="17" applyNumberFormat="1" applyFont="1" applyBorder="1" applyAlignment="1">
      <alignment vertical="center" wrapText="1"/>
    </xf>
    <xf numFmtId="177" fontId="0" fillId="0" borderId="61" xfId="17" applyNumberFormat="1" applyFont="1" applyBorder="1" applyAlignment="1">
      <alignment vertical="center" wrapText="1"/>
    </xf>
    <xf numFmtId="177" fontId="0" fillId="0" borderId="63" xfId="17" applyNumberFormat="1" applyFont="1" applyBorder="1" applyAlignment="1">
      <alignment vertical="center" wrapText="1"/>
    </xf>
    <xf numFmtId="177" fontId="0" fillId="0" borderId="0" xfId="17" applyNumberFormat="1" applyFont="1" applyBorder="1" applyAlignment="1">
      <alignment vertical="center" wrapText="1"/>
    </xf>
    <xf numFmtId="182" fontId="0" fillId="0" borderId="15" xfId="0" applyNumberFormat="1" applyBorder="1" applyAlignment="1">
      <alignment vertical="center"/>
    </xf>
    <xf numFmtId="176" fontId="0" fillId="0" borderId="65" xfId="0" applyNumberFormat="1" applyBorder="1" applyAlignment="1">
      <alignment horizontal="center" vertical="center"/>
    </xf>
    <xf numFmtId="177" fontId="0" fillId="0" borderId="66" xfId="0" applyNumberFormat="1" applyBorder="1" applyAlignment="1">
      <alignment vertical="center"/>
    </xf>
    <xf numFmtId="182" fontId="0" fillId="0" borderId="18" xfId="0" applyNumberFormat="1" applyBorder="1" applyAlignment="1">
      <alignment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176" fontId="0" fillId="0" borderId="88" xfId="0" applyNumberFormat="1" applyBorder="1" applyAlignment="1">
      <alignment horizontal="center" vertical="center" wrapText="1"/>
    </xf>
    <xf numFmtId="177" fontId="0" fillId="0" borderId="0" xfId="0" applyNumberFormat="1" applyBorder="1" applyAlignment="1">
      <alignment vertical="center"/>
    </xf>
    <xf numFmtId="176" fontId="0" fillId="0" borderId="65" xfId="0" applyNumberFormat="1" applyBorder="1" applyAlignment="1">
      <alignment horizontal="center" vertical="center" wrapText="1"/>
    </xf>
    <xf numFmtId="182" fontId="0" fillId="0" borderId="15" xfId="0" applyNumberFormat="1" applyBorder="1" applyAlignment="1">
      <alignment horizontal="center" vertical="center"/>
    </xf>
    <xf numFmtId="182" fontId="0" fillId="0" borderId="17" xfId="0" applyNumberFormat="1" applyBorder="1" applyAlignment="1">
      <alignment vertical="center"/>
    </xf>
    <xf numFmtId="0" fontId="0" fillId="0" borderId="0" xfId="0" applyAlignment="1">
      <alignment horizontal="right"/>
    </xf>
    <xf numFmtId="183" fontId="0" fillId="0" borderId="9" xfId="0" applyNumberFormat="1" applyBorder="1" applyAlignment="1">
      <alignment vertical="center"/>
    </xf>
    <xf numFmtId="176" fontId="0" fillId="0" borderId="10" xfId="0" applyNumberFormat="1" applyBorder="1" applyAlignment="1">
      <alignment vertical="center"/>
    </xf>
    <xf numFmtId="0" fontId="0" fillId="0" borderId="42" xfId="0" applyBorder="1" applyAlignment="1">
      <alignment vertical="center"/>
    </xf>
    <xf numFmtId="176" fontId="0" fillId="0" borderId="66" xfId="0" applyNumberFormat="1" applyBorder="1" applyAlignment="1">
      <alignment vertical="center"/>
    </xf>
    <xf numFmtId="176" fontId="0" fillId="0" borderId="18" xfId="0" applyNumberFormat="1" applyBorder="1" applyAlignment="1">
      <alignment vertical="center"/>
    </xf>
    <xf numFmtId="176" fontId="0" fillId="0" borderId="36" xfId="0" applyNumberFormat="1" applyBorder="1" applyAlignment="1">
      <alignment vertical="center"/>
    </xf>
    <xf numFmtId="0" fontId="0" fillId="0" borderId="33" xfId="0" applyBorder="1" applyAlignment="1">
      <alignment vertical="center"/>
    </xf>
    <xf numFmtId="177" fontId="0" fillId="0" borderId="55" xfId="0" applyNumberFormat="1" applyBorder="1" applyAlignment="1">
      <alignment vertical="center"/>
    </xf>
    <xf numFmtId="0" fontId="0" fillId="0" borderId="24" xfId="0" applyBorder="1" applyAlignment="1">
      <alignment vertical="center" wrapText="1"/>
    </xf>
    <xf numFmtId="176" fontId="0" fillId="0" borderId="25" xfId="0" applyNumberFormat="1" applyBorder="1" applyAlignment="1">
      <alignment horizontal="center" vertical="center" shrinkToFit="1"/>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38" xfId="0" applyNumberFormat="1" applyBorder="1" applyAlignment="1">
      <alignment horizontal="center" vertical="center" shrinkToFit="1"/>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176" fontId="0" fillId="0" borderId="46" xfId="0" applyNumberFormat="1" applyBorder="1" applyAlignment="1">
      <alignment horizontal="center" vertical="center" shrinkToFit="1"/>
    </xf>
    <xf numFmtId="183" fontId="11" fillId="0" borderId="43" xfId="0" applyNumberFormat="1" applyFont="1" applyBorder="1" applyAlignment="1">
      <alignment horizontal="center" vertical="center" wrapText="1"/>
    </xf>
    <xf numFmtId="176" fontId="0" fillId="0" borderId="26" xfId="0" applyNumberFormat="1" applyBorder="1" applyAlignment="1">
      <alignment horizontal="center" vertical="center"/>
    </xf>
    <xf numFmtId="184" fontId="0" fillId="0" borderId="15" xfId="0" applyNumberFormat="1" applyBorder="1" applyAlignment="1">
      <alignment horizontal="center" vertical="center"/>
    </xf>
    <xf numFmtId="184" fontId="0" fillId="0" borderId="10" xfId="0" applyNumberFormat="1" applyBorder="1" applyAlignment="1">
      <alignment horizontal="center" vertical="center"/>
    </xf>
    <xf numFmtId="176" fontId="0" fillId="0" borderId="22" xfId="0" applyNumberFormat="1" applyBorder="1" applyAlignment="1">
      <alignment horizontal="center" vertical="center" shrinkToFit="1"/>
    </xf>
    <xf numFmtId="184" fontId="0" fillId="0" borderId="32" xfId="0" applyNumberFormat="1" applyBorder="1" applyAlignment="1">
      <alignment horizontal="center" vertical="center"/>
    </xf>
    <xf numFmtId="0" fontId="0" fillId="0" borderId="89" xfId="0" applyFill="1" applyBorder="1" applyAlignment="1">
      <alignment horizontal="center" vertical="center"/>
    </xf>
    <xf numFmtId="176" fontId="0" fillId="0" borderId="90" xfId="0" applyNumberFormat="1" applyBorder="1" applyAlignment="1">
      <alignment horizontal="center" vertical="center"/>
    </xf>
    <xf numFmtId="176" fontId="0" fillId="0" borderId="91" xfId="0" applyNumberFormat="1" applyBorder="1" applyAlignment="1">
      <alignment horizontal="center" vertical="center" shrinkToFit="1"/>
    </xf>
    <xf numFmtId="176" fontId="0" fillId="0" borderId="92" xfId="0" applyNumberFormat="1" applyBorder="1" applyAlignment="1">
      <alignment horizontal="center" vertical="center"/>
    </xf>
    <xf numFmtId="184" fontId="0" fillId="0" borderId="35" xfId="0" applyNumberFormat="1" applyBorder="1" applyAlignment="1">
      <alignment horizontal="center" vertical="center"/>
    </xf>
    <xf numFmtId="177" fontId="0" fillId="0" borderId="9" xfId="17" applyNumberFormat="1" applyBorder="1" applyAlignment="1">
      <alignment horizontal="right" vertical="center"/>
    </xf>
    <xf numFmtId="177" fontId="0" fillId="0" borderId="10" xfId="17" applyNumberFormat="1" applyBorder="1" applyAlignment="1">
      <alignment horizontal="right" vertical="center"/>
    </xf>
    <xf numFmtId="176" fontId="12" fillId="0" borderId="25" xfId="0" applyNumberFormat="1" applyFont="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176" fontId="12" fillId="0" borderId="78" xfId="0" applyNumberFormat="1" applyFont="1" applyBorder="1" applyAlignment="1">
      <alignment horizontal="center" vertical="center" wrapText="1"/>
    </xf>
    <xf numFmtId="176" fontId="0" fillId="0" borderId="79" xfId="0" applyNumberFormat="1" applyBorder="1" applyAlignment="1">
      <alignment horizontal="center" vertical="center"/>
    </xf>
    <xf numFmtId="176" fontId="0" fillId="0" borderId="80" xfId="0" applyNumberFormat="1" applyBorder="1" applyAlignment="1">
      <alignment horizontal="center" vertical="center"/>
    </xf>
    <xf numFmtId="0" fontId="0" fillId="0" borderId="93" xfId="0" applyFill="1" applyBorder="1" applyAlignment="1">
      <alignment horizontal="center" vertical="center" shrinkToFit="1"/>
    </xf>
    <xf numFmtId="0" fontId="0" fillId="0" borderId="94" xfId="0" applyFill="1" applyBorder="1" applyAlignment="1">
      <alignment horizontal="center" vertical="center" shrinkToFit="1"/>
    </xf>
    <xf numFmtId="176" fontId="11" fillId="0" borderId="95" xfId="0" applyNumberFormat="1" applyFont="1" applyBorder="1" applyAlignment="1">
      <alignment horizontal="center" vertical="center" wrapText="1"/>
    </xf>
    <xf numFmtId="176" fontId="11" fillId="0" borderId="96" xfId="0" applyNumberFormat="1" applyFont="1" applyBorder="1" applyAlignment="1">
      <alignment horizontal="center" vertical="center" wrapText="1"/>
    </xf>
    <xf numFmtId="176" fontId="11" fillId="0" borderId="9" xfId="0" applyNumberFormat="1" applyFont="1" applyBorder="1" applyAlignment="1">
      <alignment vertical="center" wrapText="1"/>
    </xf>
    <xf numFmtId="176" fontId="0" fillId="0" borderId="51" xfId="0" applyNumberFormat="1" applyBorder="1" applyAlignment="1">
      <alignment horizontal="center" vertical="center"/>
    </xf>
    <xf numFmtId="176" fontId="0" fillId="0" borderId="97" xfId="0" applyNumberFormat="1" applyBorder="1" applyAlignment="1">
      <alignment horizontal="center" vertical="center"/>
    </xf>
    <xf numFmtId="176" fontId="0" fillId="0" borderId="98" xfId="0" applyNumberFormat="1" applyBorder="1" applyAlignment="1">
      <alignment horizontal="center" vertical="center"/>
    </xf>
    <xf numFmtId="0" fontId="0" fillId="0" borderId="99" xfId="0" applyFill="1" applyBorder="1" applyAlignment="1">
      <alignment horizontal="center" vertical="center"/>
    </xf>
    <xf numFmtId="0" fontId="0" fillId="0" borderId="50" xfId="0" applyBorder="1" applyAlignment="1">
      <alignment horizontal="center" vertical="center" shrinkToFit="1"/>
    </xf>
    <xf numFmtId="0" fontId="0" fillId="0" borderId="100" xfId="0" applyBorder="1" applyAlignment="1">
      <alignment horizontal="center" vertical="center" shrinkToFit="1"/>
    </xf>
    <xf numFmtId="0" fontId="0" fillId="0" borderId="52" xfId="0" applyBorder="1" applyAlignment="1">
      <alignment horizontal="center" vertical="center" shrinkToFit="1"/>
    </xf>
    <xf numFmtId="0" fontId="0" fillId="0" borderId="101" xfId="0" applyBorder="1" applyAlignment="1">
      <alignment horizontal="center" vertical="center" shrinkToFit="1"/>
    </xf>
    <xf numFmtId="176" fontId="11" fillId="0" borderId="15" xfId="0" applyNumberFormat="1" applyFont="1" applyBorder="1" applyAlignment="1">
      <alignment vertical="center" wrapText="1"/>
    </xf>
    <xf numFmtId="0" fontId="0" fillId="0" borderId="99" xfId="0" applyBorder="1" applyAlignment="1">
      <alignment horizontal="center" vertical="center" shrinkToFit="1"/>
    </xf>
    <xf numFmtId="0" fontId="0" fillId="0" borderId="54" xfId="0" applyBorder="1" applyAlignment="1">
      <alignment horizontal="center" vertical="center" shrinkToFit="1"/>
    </xf>
    <xf numFmtId="176" fontId="12" fillId="0" borderId="102" xfId="0" applyNumberFormat="1" applyFont="1" applyBorder="1" applyAlignment="1">
      <alignment horizontal="center" vertical="center" wrapText="1"/>
    </xf>
    <xf numFmtId="176" fontId="0" fillId="0" borderId="103" xfId="0" applyNumberFormat="1" applyBorder="1" applyAlignment="1">
      <alignment horizontal="center" vertical="center"/>
    </xf>
    <xf numFmtId="176" fontId="0" fillId="0" borderId="104" xfId="0" applyNumberFormat="1" applyBorder="1" applyAlignment="1">
      <alignment horizontal="center" vertical="center"/>
    </xf>
    <xf numFmtId="176" fontId="0" fillId="0" borderId="70" xfId="0" applyNumberFormat="1" applyBorder="1" applyAlignment="1">
      <alignment horizontal="center" vertical="center"/>
    </xf>
    <xf numFmtId="176" fontId="12" fillId="0" borderId="25" xfId="0" applyNumberFormat="1" applyFont="1" applyBorder="1" applyAlignment="1">
      <alignment horizontal="center" vertical="center"/>
    </xf>
    <xf numFmtId="176" fontId="0" fillId="0" borderId="105" xfId="0" applyNumberFormat="1" applyBorder="1" applyAlignment="1">
      <alignment horizontal="center" vertical="center"/>
    </xf>
    <xf numFmtId="176" fontId="0" fillId="0" borderId="69" xfId="0" applyNumberFormat="1" applyBorder="1" applyAlignment="1">
      <alignment horizontal="center" vertical="center"/>
    </xf>
    <xf numFmtId="176" fontId="12" fillId="0" borderId="0" xfId="0" applyNumberFormat="1" applyFont="1" applyBorder="1" applyAlignment="1">
      <alignment horizontal="center" vertical="center" wrapText="1"/>
    </xf>
    <xf numFmtId="183" fontId="0" fillId="0" borderId="10" xfId="0" applyNumberFormat="1" applyBorder="1" applyAlignment="1">
      <alignment horizontal="center" vertical="center"/>
    </xf>
    <xf numFmtId="176" fontId="0" fillId="0" borderId="78" xfId="0" applyNumberFormat="1" applyBorder="1" applyAlignment="1">
      <alignment horizontal="center" vertical="center" shrinkToFit="1"/>
    </xf>
    <xf numFmtId="176" fontId="0" fillId="0" borderId="106" xfId="0" applyNumberFormat="1" applyBorder="1" applyAlignment="1">
      <alignment horizontal="center" vertical="center"/>
    </xf>
    <xf numFmtId="176" fontId="0" fillId="0" borderId="107" xfId="0" applyNumberFormat="1" applyBorder="1" applyAlignment="1">
      <alignment horizontal="center" vertical="center"/>
    </xf>
    <xf numFmtId="177" fontId="0" fillId="0" borderId="107" xfId="0" applyNumberFormat="1" applyBorder="1" applyAlignment="1">
      <alignment horizontal="center" vertical="center"/>
    </xf>
    <xf numFmtId="0" fontId="0" fillId="0" borderId="108" xfId="0" applyFill="1" applyBorder="1" applyAlignment="1">
      <alignment horizontal="center" vertical="center"/>
    </xf>
    <xf numFmtId="176" fontId="0" fillId="0" borderId="109" xfId="0" applyNumberFormat="1" applyBorder="1" applyAlignment="1">
      <alignment horizontal="center" vertical="center"/>
    </xf>
    <xf numFmtId="176" fontId="11" fillId="0" borderId="67" xfId="0" applyNumberFormat="1" applyFont="1" applyBorder="1" applyAlignment="1">
      <alignment vertical="center" wrapText="1"/>
    </xf>
    <xf numFmtId="176" fontId="0" fillId="0" borderId="84" xfId="0" applyNumberFormat="1" applyBorder="1" applyAlignment="1">
      <alignment horizontal="center" vertical="center"/>
    </xf>
    <xf numFmtId="176" fontId="0" fillId="0" borderId="110" xfId="0" applyNumberFormat="1" applyBorder="1" applyAlignment="1">
      <alignment horizontal="center" vertical="center"/>
    </xf>
    <xf numFmtId="176" fontId="0" fillId="0" borderId="111" xfId="0" applyNumberFormat="1" applyBorder="1" applyAlignment="1">
      <alignment horizontal="center" vertical="center" shrinkToFit="1"/>
    </xf>
    <xf numFmtId="176" fontId="0" fillId="0" borderId="64" xfId="0" applyNumberFormat="1" applyBorder="1" applyAlignment="1">
      <alignment horizontal="center" vertical="center"/>
    </xf>
    <xf numFmtId="176" fontId="0" fillId="2" borderId="112" xfId="0" applyNumberFormat="1" applyFont="1" applyFill="1" applyBorder="1" applyAlignment="1">
      <alignment horizontal="center" vertical="center" wrapText="1"/>
    </xf>
    <xf numFmtId="176" fontId="0" fillId="0" borderId="113" xfId="0" applyNumberFormat="1" applyBorder="1" applyAlignment="1">
      <alignment horizontal="center" vertical="center"/>
    </xf>
    <xf numFmtId="190" fontId="0" fillId="0" borderId="113" xfId="0" applyNumberFormat="1" applyBorder="1" applyAlignment="1">
      <alignment horizontal="center" vertical="center"/>
    </xf>
    <xf numFmtId="190" fontId="0" fillId="0" borderId="18" xfId="0" applyNumberFormat="1" applyBorder="1" applyAlignment="1">
      <alignment horizontal="center" vertical="center"/>
    </xf>
    <xf numFmtId="176" fontId="0" fillId="0" borderId="26" xfId="0" applyNumberFormat="1" applyBorder="1" applyAlignment="1">
      <alignment horizontal="center" vertical="center" shrinkToFit="1"/>
    </xf>
    <xf numFmtId="190" fontId="0" fillId="0" borderId="17" xfId="0" applyNumberFormat="1" applyBorder="1" applyAlignment="1">
      <alignment horizontal="center" vertical="center"/>
    </xf>
    <xf numFmtId="176" fontId="0" fillId="0" borderId="46" xfId="0" applyNumberFormat="1" applyFont="1" applyBorder="1" applyAlignment="1">
      <alignment horizontal="center" vertical="center" shrinkToFit="1"/>
    </xf>
    <xf numFmtId="177" fontId="0" fillId="0" borderId="40" xfId="0" applyNumberFormat="1" applyBorder="1" applyAlignment="1">
      <alignment horizontal="center" vertical="center"/>
    </xf>
    <xf numFmtId="176" fontId="0" fillId="0" borderId="68" xfId="0" applyNumberFormat="1" applyFont="1" applyBorder="1" applyAlignment="1">
      <alignment horizontal="center" vertical="center" shrinkToFit="1"/>
    </xf>
    <xf numFmtId="176" fontId="0" fillId="0" borderId="9" xfId="0" applyNumberFormat="1"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3" fillId="0" borderId="25" xfId="0" applyNumberFormat="1" applyFont="1" applyBorder="1" applyAlignment="1">
      <alignment horizontal="center" vertical="center" shrinkToFit="1"/>
    </xf>
    <xf numFmtId="176" fontId="0" fillId="0" borderId="15" xfId="0" applyNumberFormat="1" applyBorder="1" applyAlignment="1">
      <alignment vertical="center"/>
    </xf>
    <xf numFmtId="176" fontId="0" fillId="0" borderId="46" xfId="0" applyNumberFormat="1" applyBorder="1" applyAlignment="1">
      <alignment horizontal="center" vertical="center"/>
    </xf>
    <xf numFmtId="176" fontId="0" fillId="0" borderId="45" xfId="0" applyNumberFormat="1" applyBorder="1" applyAlignment="1" quotePrefix="1">
      <alignment horizontal="right" vertical="center"/>
    </xf>
    <xf numFmtId="176" fontId="0" fillId="0" borderId="37" xfId="0" applyNumberFormat="1" applyBorder="1" applyAlignment="1" quotePrefix="1">
      <alignment horizontal="right" vertical="center"/>
    </xf>
    <xf numFmtId="176" fontId="0" fillId="0" borderId="37" xfId="0" applyNumberFormat="1" applyBorder="1" applyAlignment="1">
      <alignment vertical="center"/>
    </xf>
    <xf numFmtId="176" fontId="0" fillId="0" borderId="114" xfId="0" applyNumberFormat="1" applyBorder="1" applyAlignment="1" quotePrefix="1">
      <alignment horizontal="right" vertical="center"/>
    </xf>
    <xf numFmtId="176" fontId="0" fillId="0" borderId="15" xfId="0" applyNumberFormat="1" applyBorder="1" applyAlignment="1" quotePrefix="1">
      <alignment horizontal="right" vertical="center"/>
    </xf>
    <xf numFmtId="176" fontId="0" fillId="0" borderId="0" xfId="0" applyNumberFormat="1" applyBorder="1" applyAlignment="1" quotePrefix="1">
      <alignment horizontal="right" vertical="center"/>
    </xf>
    <xf numFmtId="176" fontId="0" fillId="0" borderId="51" xfId="0" applyNumberFormat="1" applyBorder="1" applyAlignment="1" quotePrefix="1">
      <alignment horizontal="right" vertical="center"/>
    </xf>
    <xf numFmtId="176" fontId="0" fillId="0" borderId="15" xfId="0" applyNumberFormat="1" applyBorder="1" applyAlignment="1">
      <alignment horizontal="right" vertical="center"/>
    </xf>
    <xf numFmtId="176" fontId="0" fillId="0" borderId="63" xfId="0" applyNumberFormat="1" applyBorder="1" applyAlignment="1" quotePrefix="1">
      <alignment horizontal="right" vertical="center"/>
    </xf>
    <xf numFmtId="176" fontId="0" fillId="0" borderId="64" xfId="0" applyNumberFormat="1" applyBorder="1" applyAlignment="1" quotePrefix="1">
      <alignment horizontal="right" vertical="center"/>
    </xf>
    <xf numFmtId="176" fontId="0" fillId="0" borderId="64" xfId="0" applyNumberFormat="1" applyBorder="1" applyAlignment="1">
      <alignment vertical="center"/>
    </xf>
    <xf numFmtId="176" fontId="0" fillId="0" borderId="115" xfId="0" applyNumberFormat="1" applyBorder="1" applyAlignment="1">
      <alignment vertical="center"/>
    </xf>
    <xf numFmtId="176" fontId="11" fillId="0" borderId="25" xfId="0" applyNumberFormat="1" applyFont="1" applyBorder="1" applyAlignment="1">
      <alignment horizontal="center" vertical="center" wrapText="1"/>
    </xf>
    <xf numFmtId="184" fontId="0" fillId="0" borderId="15" xfId="0" applyNumberFormat="1" applyBorder="1" applyAlignment="1">
      <alignment vertical="center"/>
    </xf>
    <xf numFmtId="176" fontId="11" fillId="0" borderId="65" xfId="0" applyNumberFormat="1" applyFont="1" applyBorder="1" applyAlignment="1">
      <alignment horizontal="center" vertical="center" wrapText="1"/>
    </xf>
    <xf numFmtId="184" fontId="0" fillId="0" borderId="18" xfId="0" applyNumberFormat="1" applyBorder="1" applyAlignment="1">
      <alignment vertical="center"/>
    </xf>
    <xf numFmtId="176" fontId="11" fillId="0" borderId="88" xfId="0" applyNumberFormat="1" applyFont="1" applyBorder="1" applyAlignment="1">
      <alignment horizontal="center" vertical="center" wrapText="1"/>
    </xf>
    <xf numFmtId="176" fontId="11" fillId="0" borderId="26" xfId="0" applyNumberFormat="1" applyFont="1" applyBorder="1" applyAlignment="1">
      <alignment horizontal="center" vertical="center" wrapText="1"/>
    </xf>
    <xf numFmtId="176" fontId="0" fillId="0" borderId="16" xfId="0" applyNumberFormat="1" applyBorder="1" applyAlignment="1">
      <alignment vertical="center"/>
    </xf>
    <xf numFmtId="176" fontId="0" fillId="0" borderId="17" xfId="0" applyNumberFormat="1" applyBorder="1" applyAlignment="1">
      <alignment vertical="center"/>
    </xf>
    <xf numFmtId="184" fontId="0" fillId="0" borderId="17" xfId="0" applyNumberFormat="1" applyBorder="1" applyAlignment="1">
      <alignment horizontal="center" vertical="center"/>
    </xf>
    <xf numFmtId="176" fontId="0" fillId="0" borderId="67" xfId="0" applyNumberForma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0" fillId="0" borderId="0" xfId="0" applyFont="1" applyAlignment="1">
      <alignment/>
    </xf>
    <xf numFmtId="0" fontId="24" fillId="0" borderId="0" xfId="0" applyFont="1" applyAlignment="1">
      <alignment/>
    </xf>
    <xf numFmtId="0" fontId="0" fillId="1" borderId="116" xfId="0" applyFont="1" applyFill="1" applyBorder="1" applyAlignment="1">
      <alignment wrapText="1"/>
    </xf>
    <xf numFmtId="176" fontId="0" fillId="2" borderId="117" xfId="0" applyNumberFormat="1" applyFont="1" applyFill="1" applyBorder="1" applyAlignment="1">
      <alignment horizontal="center" vertical="center" wrapText="1"/>
    </xf>
    <xf numFmtId="176" fontId="0" fillId="2" borderId="118" xfId="0" applyNumberFormat="1" applyFont="1" applyFill="1" applyBorder="1" applyAlignment="1">
      <alignment horizontal="center" vertical="center" wrapText="1"/>
    </xf>
    <xf numFmtId="0" fontId="0" fillId="0" borderId="7" xfId="0" applyFont="1" applyBorder="1" applyAlignment="1">
      <alignment/>
    </xf>
    <xf numFmtId="176" fontId="12" fillId="0" borderId="119" xfId="0" applyNumberFormat="1" applyFont="1" applyBorder="1" applyAlignment="1">
      <alignment vertical="center" wrapText="1"/>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12" fillId="0" borderId="120" xfId="0" applyNumberFormat="1" applyFont="1" applyBorder="1" applyAlignment="1">
      <alignment vertical="center" wrapText="1"/>
    </xf>
    <xf numFmtId="176" fontId="0" fillId="0" borderId="121" xfId="0" applyNumberFormat="1" applyFont="1" applyBorder="1" applyAlignment="1">
      <alignment horizontal="right" vertical="center"/>
    </xf>
    <xf numFmtId="176" fontId="0" fillId="0" borderId="122" xfId="0" applyNumberFormat="1" applyFont="1" applyBorder="1" applyAlignment="1">
      <alignment horizontal="right" vertical="center"/>
    </xf>
    <xf numFmtId="177" fontId="0" fillId="0" borderId="122" xfId="0" applyNumberFormat="1" applyFont="1" applyBorder="1" applyAlignment="1">
      <alignment horizontal="right" vertical="center"/>
    </xf>
    <xf numFmtId="176" fontId="12" fillId="0" borderId="123" xfId="0" applyNumberFormat="1" applyFont="1" applyBorder="1" applyAlignment="1">
      <alignment vertical="center" wrapText="1"/>
    </xf>
    <xf numFmtId="176" fontId="0" fillId="0" borderId="124"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5" xfId="0" applyNumberFormat="1" applyFont="1" applyFill="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Border="1" applyAlignment="1">
      <alignment/>
    </xf>
    <xf numFmtId="0" fontId="0" fillId="0" borderId="0" xfId="0" applyFont="1" applyFill="1" applyBorder="1" applyAlignment="1">
      <alignment horizontal="right" vertical="center"/>
    </xf>
    <xf numFmtId="176" fontId="0" fillId="0" borderId="15" xfId="0" applyNumberFormat="1" applyFont="1" applyBorder="1" applyAlignment="1">
      <alignment horizontal="right" vertical="center"/>
    </xf>
    <xf numFmtId="177" fontId="0" fillId="0" borderId="15" xfId="0" applyNumberFormat="1" applyFont="1" applyBorder="1" applyAlignment="1">
      <alignment horizontal="right" vertical="center"/>
    </xf>
    <xf numFmtId="176" fontId="12" fillId="0" borderId="126" xfId="0" applyNumberFormat="1" applyFont="1" applyBorder="1" applyAlignment="1">
      <alignment vertical="center" wrapText="1"/>
    </xf>
    <xf numFmtId="177" fontId="0" fillId="0" borderId="10" xfId="0" applyNumberFormat="1" applyFont="1" applyBorder="1" applyAlignment="1">
      <alignment horizontal="right" vertical="center"/>
    </xf>
    <xf numFmtId="176" fontId="12" fillId="0" borderId="127" xfId="0" applyNumberFormat="1" applyFont="1" applyBorder="1" applyAlignment="1">
      <alignment vertical="center" wrapText="1"/>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23" xfId="0" applyNumberFormat="1" applyFont="1" applyBorder="1" applyAlignment="1">
      <alignment horizontal="center" vertical="center"/>
    </xf>
    <xf numFmtId="176" fontId="3" fillId="2" borderId="128" xfId="0" applyNumberFormat="1" applyFont="1" applyFill="1" applyBorder="1" applyAlignment="1">
      <alignment horizontal="center" vertical="center" wrapText="1"/>
    </xf>
    <xf numFmtId="176" fontId="0" fillId="2" borderId="129" xfId="0" applyNumberFormat="1" applyFont="1" applyFill="1" applyBorder="1" applyAlignment="1">
      <alignment horizontal="center" vertical="center" wrapText="1"/>
    </xf>
    <xf numFmtId="176" fontId="0" fillId="2" borderId="130" xfId="0" applyNumberFormat="1" applyFont="1" applyFill="1" applyBorder="1" applyAlignment="1">
      <alignment horizontal="center" vertical="center" wrapText="1"/>
    </xf>
    <xf numFmtId="176" fontId="12" fillId="0" borderId="131" xfId="0" applyNumberFormat="1" applyFont="1" applyBorder="1" applyAlignment="1">
      <alignment vertical="center" wrapText="1" shrinkToFit="1"/>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7" fontId="0" fillId="0" borderId="18" xfId="0" applyNumberFormat="1" applyFont="1" applyBorder="1" applyAlignment="1">
      <alignment horizontal="right" vertical="center"/>
    </xf>
    <xf numFmtId="176" fontId="0" fillId="0" borderId="40"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54" xfId="0" applyFont="1" applyFill="1" applyBorder="1" applyAlignment="1">
      <alignment horizontal="center" vertical="center"/>
    </xf>
    <xf numFmtId="176" fontId="0" fillId="0" borderId="41"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7" fontId="0" fillId="0" borderId="43" xfId="0" applyNumberFormat="1" applyFont="1" applyBorder="1" applyAlignment="1">
      <alignment horizontal="center" vertical="center" wrapText="1"/>
    </xf>
    <xf numFmtId="177" fontId="0" fillId="0" borderId="44" xfId="0" applyNumberFormat="1" applyFont="1" applyBorder="1" applyAlignment="1">
      <alignment horizontal="right" vertical="center" wrapText="1"/>
    </xf>
    <xf numFmtId="177" fontId="0" fillId="0" borderId="43"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176" fontId="0" fillId="0" borderId="40" xfId="0" applyNumberFormat="1" applyFont="1" applyBorder="1" applyAlignment="1">
      <alignment horizontal="right" vertical="center"/>
    </xf>
    <xf numFmtId="176" fontId="0" fillId="0" borderId="132" xfId="0" applyNumberFormat="1" applyFont="1" applyBorder="1" applyAlignment="1">
      <alignment horizontal="right" vertical="center" wrapText="1"/>
    </xf>
    <xf numFmtId="176" fontId="0" fillId="0" borderId="133" xfId="0" applyNumberFormat="1" applyFont="1" applyBorder="1" applyAlignment="1">
      <alignment horizontal="right" vertical="center" wrapText="1"/>
    </xf>
    <xf numFmtId="177" fontId="0" fillId="0" borderId="134" xfId="0" applyNumberFormat="1" applyFont="1" applyBorder="1" applyAlignment="1">
      <alignment horizontal="right" vertical="center" wrapText="1"/>
    </xf>
    <xf numFmtId="177" fontId="0" fillId="0" borderId="135" xfId="0" applyNumberFormat="1" applyFont="1" applyBorder="1" applyAlignment="1">
      <alignment horizontal="right" vertical="center" wrapText="1"/>
    </xf>
    <xf numFmtId="176" fontId="0" fillId="0" borderId="136"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11" fillId="0" borderId="131" xfId="0" applyNumberFormat="1" applyFont="1" applyBorder="1" applyAlignment="1">
      <alignment vertical="center" shrinkToFit="1"/>
    </xf>
    <xf numFmtId="176" fontId="11" fillId="0" borderId="138" xfId="0" applyNumberFormat="1" applyFont="1" applyBorder="1" applyAlignment="1">
      <alignment vertical="center" wrapText="1"/>
    </xf>
    <xf numFmtId="176" fontId="11" fillId="0" borderId="0" xfId="0" applyNumberFormat="1" applyFont="1" applyBorder="1" applyAlignment="1">
      <alignment vertical="center"/>
    </xf>
    <xf numFmtId="176" fontId="0" fillId="0" borderId="0" xfId="0" applyNumberFormat="1" applyFont="1" applyBorder="1" applyAlignment="1">
      <alignment horizontal="center" vertical="center"/>
    </xf>
    <xf numFmtId="176" fontId="11" fillId="0" borderId="131" xfId="0" applyNumberFormat="1" applyFont="1" applyBorder="1" applyAlignment="1">
      <alignment vertical="center" wrapText="1"/>
    </xf>
    <xf numFmtId="177" fontId="0" fillId="0" borderId="9" xfId="0" applyNumberFormat="1" applyFont="1" applyBorder="1" applyAlignment="1">
      <alignment horizontal="right" vertical="center"/>
    </xf>
    <xf numFmtId="10" fontId="0" fillId="0" borderId="15" xfId="0" applyNumberFormat="1" applyFont="1" applyBorder="1" applyAlignment="1">
      <alignment horizontal="right" vertical="center"/>
    </xf>
    <xf numFmtId="176" fontId="11" fillId="0" borderId="139" xfId="0" applyNumberFormat="1" applyFont="1" applyBorder="1" applyAlignment="1">
      <alignment vertical="center" wrapText="1"/>
    </xf>
    <xf numFmtId="177" fontId="0" fillId="0" borderId="66" xfId="0" applyNumberFormat="1" applyFont="1" applyBorder="1" applyAlignment="1">
      <alignment horizontal="right" vertical="center"/>
    </xf>
    <xf numFmtId="10" fontId="0" fillId="0" borderId="18" xfId="0" applyNumberFormat="1" applyFont="1" applyBorder="1" applyAlignment="1">
      <alignment horizontal="right" vertical="center"/>
    </xf>
    <xf numFmtId="176" fontId="11" fillId="0" borderId="140" xfId="0" applyNumberFormat="1" applyFont="1" applyBorder="1" applyAlignment="1">
      <alignment vertical="center" wrapText="1"/>
    </xf>
    <xf numFmtId="177" fontId="0" fillId="0" borderId="136" xfId="0" applyNumberFormat="1" applyFont="1" applyBorder="1" applyAlignment="1">
      <alignment horizontal="right" vertical="center"/>
    </xf>
    <xf numFmtId="177" fontId="0" fillId="0" borderId="137" xfId="0" applyNumberFormat="1" applyFont="1" applyBorder="1" applyAlignment="1">
      <alignment horizontal="right" vertical="center"/>
    </xf>
    <xf numFmtId="10" fontId="0" fillId="0" borderId="137" xfId="0" applyNumberFormat="1" applyFont="1" applyBorder="1" applyAlignment="1">
      <alignment horizontal="right" vertical="center"/>
    </xf>
    <xf numFmtId="0" fontId="25" fillId="0" borderId="0" xfId="0" applyFont="1" applyBorder="1" applyAlignment="1">
      <alignment/>
    </xf>
    <xf numFmtId="0" fontId="0" fillId="0" borderId="0" xfId="0" applyFont="1" applyAlignment="1">
      <alignment horizontal="center"/>
    </xf>
    <xf numFmtId="176" fontId="0" fillId="2" borderId="141" xfId="0" applyNumberFormat="1" applyFont="1" applyFill="1" applyBorder="1" applyAlignment="1">
      <alignment horizontal="center" vertical="center" wrapText="1"/>
    </xf>
    <xf numFmtId="176" fontId="0" fillId="2" borderId="142" xfId="0" applyNumberFormat="1" applyFont="1" applyFill="1" applyBorder="1" applyAlignment="1">
      <alignment horizontal="center" vertical="center" wrapText="1"/>
    </xf>
    <xf numFmtId="0" fontId="0" fillId="0" borderId="30" xfId="0" applyFont="1" applyBorder="1" applyAlignment="1">
      <alignment horizontal="center" vertical="center"/>
    </xf>
    <xf numFmtId="0" fontId="0" fillId="0" borderId="33" xfId="0" applyFont="1" applyBorder="1" applyAlignment="1">
      <alignment horizontal="center" vertical="center"/>
    </xf>
    <xf numFmtId="177" fontId="0" fillId="0" borderId="67" xfId="0" applyNumberFormat="1" applyFont="1" applyBorder="1" applyAlignment="1">
      <alignment horizontal="right" vertical="center"/>
    </xf>
    <xf numFmtId="177" fontId="0" fillId="0" borderId="40" xfId="0" applyNumberFormat="1" applyFont="1" applyBorder="1" applyAlignment="1">
      <alignment horizontal="right" vertical="center"/>
    </xf>
    <xf numFmtId="176" fontId="11" fillId="0" borderId="143" xfId="0" applyNumberFormat="1" applyFont="1" applyBorder="1" applyAlignment="1">
      <alignment vertical="center" wrapText="1"/>
    </xf>
    <xf numFmtId="177" fontId="2" fillId="0" borderId="106" xfId="0" applyNumberFormat="1" applyFont="1" applyBorder="1" applyAlignment="1">
      <alignment horizontal="right" vertical="center"/>
    </xf>
    <xf numFmtId="177" fontId="2" fillId="0" borderId="107" xfId="0" applyNumberFormat="1" applyFont="1" applyBorder="1" applyAlignment="1">
      <alignment horizontal="right" vertical="center"/>
    </xf>
    <xf numFmtId="0" fontId="12" fillId="0" borderId="144" xfId="0" applyFont="1" applyBorder="1" applyAlignment="1">
      <alignment horizontal="left" vertical="center" wrapText="1"/>
    </xf>
    <xf numFmtId="0" fontId="11" fillId="0" borderId="0" xfId="0" applyFont="1" applyAlignment="1">
      <alignment vertical="center"/>
    </xf>
    <xf numFmtId="177" fontId="0" fillId="0" borderId="1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5" xfId="0" applyNumberFormat="1" applyFont="1" applyBorder="1" applyAlignment="1" applyProtection="1">
      <alignment horizontal="center" vertical="center"/>
      <protection locked="0"/>
    </xf>
    <xf numFmtId="177" fontId="0" fillId="0" borderId="45" xfId="0" applyNumberFormat="1" applyFont="1" applyBorder="1" applyAlignment="1" applyProtection="1">
      <alignment horizontal="center" vertical="center"/>
      <protection locked="0"/>
    </xf>
    <xf numFmtId="177" fontId="0" fillId="0" borderId="37" xfId="0" applyNumberFormat="1" applyFont="1" applyBorder="1" applyAlignment="1" applyProtection="1">
      <alignment horizontal="center" vertical="center"/>
      <protection locked="0"/>
    </xf>
    <xf numFmtId="0" fontId="0" fillId="0" borderId="100" xfId="0" applyFill="1" applyBorder="1" applyAlignment="1">
      <alignment horizontal="center" vertical="center"/>
    </xf>
    <xf numFmtId="177" fontId="0" fillId="0" borderId="46"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0" xfId="0" applyNumberFormat="1" applyFont="1" applyBorder="1" applyAlignment="1" applyProtection="1">
      <alignment horizontal="center" vertical="center"/>
      <protection locked="0"/>
    </xf>
    <xf numFmtId="0" fontId="0" fillId="0" borderId="101" xfId="0" applyFill="1" applyBorder="1" applyAlignment="1">
      <alignment horizontal="center" vertical="center"/>
    </xf>
    <xf numFmtId="177" fontId="0" fillId="0" borderId="45" xfId="0" applyNumberFormat="1" applyBorder="1" applyAlignment="1" applyProtection="1">
      <alignment horizontal="center" vertical="center"/>
      <protection locked="0"/>
    </xf>
    <xf numFmtId="177" fontId="0" fillId="0" borderId="37"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51" xfId="0" applyNumberFormat="1" applyFont="1" applyBorder="1" applyAlignment="1" applyProtection="1">
      <alignment horizontal="center" vertical="center"/>
      <protection locked="0"/>
    </xf>
    <xf numFmtId="176" fontId="12" fillId="0" borderId="25" xfId="0" applyNumberFormat="1" applyFont="1" applyBorder="1" applyAlignment="1">
      <alignment horizontal="right" vertical="center" shrinkToFit="1"/>
    </xf>
    <xf numFmtId="177" fontId="0" fillId="0" borderId="0" xfId="0" applyNumberFormat="1" applyBorder="1" applyAlignment="1" applyProtection="1">
      <alignment horizontal="center" vertical="center"/>
      <protection locked="0"/>
    </xf>
    <xf numFmtId="176" fontId="12" fillId="0" borderId="25" xfId="0" applyNumberFormat="1" applyFont="1" applyBorder="1" applyAlignment="1">
      <alignment horizontal="right" vertical="center" wrapText="1" shrinkToFit="1"/>
    </xf>
    <xf numFmtId="177" fontId="0" fillId="0" borderId="9" xfId="0" applyNumberFormat="1" applyBorder="1" applyAlignment="1" applyProtection="1">
      <alignment horizontal="center" vertical="center"/>
      <protection locked="0"/>
    </xf>
    <xf numFmtId="177" fontId="0" fillId="0" borderId="66" xfId="0" applyNumberFormat="1" applyFont="1" applyBorder="1" applyAlignment="1" applyProtection="1">
      <alignment horizontal="center" vertical="center"/>
      <protection locked="0"/>
    </xf>
    <xf numFmtId="177" fontId="0" fillId="0" borderId="18" xfId="0" applyNumberFormat="1" applyFont="1" applyBorder="1" applyAlignment="1" applyProtection="1">
      <alignment horizontal="center" vertical="center"/>
      <protection locked="0"/>
    </xf>
    <xf numFmtId="176" fontId="0" fillId="0" borderId="102" xfId="0" applyNumberFormat="1" applyBorder="1" applyAlignment="1">
      <alignment horizontal="center" vertical="center" shrinkToFit="1"/>
    </xf>
    <xf numFmtId="177" fontId="0" fillId="0" borderId="68" xfId="0" applyNumberFormat="1" applyBorder="1" applyAlignment="1" applyProtection="1">
      <alignment horizontal="center" vertical="center"/>
      <protection locked="0"/>
    </xf>
    <xf numFmtId="177" fontId="0" fillId="0" borderId="104" xfId="0" applyNumberFormat="1" applyBorder="1" applyAlignment="1" applyProtection="1">
      <alignment horizontal="center" vertical="center"/>
      <protection locked="0"/>
    </xf>
    <xf numFmtId="177" fontId="0" fillId="0" borderId="70" xfId="0" applyNumberFormat="1" applyFont="1" applyBorder="1" applyAlignment="1" applyProtection="1">
      <alignment horizontal="center" vertical="center"/>
      <protection locked="0"/>
    </xf>
    <xf numFmtId="0" fontId="0" fillId="0" borderId="145" xfId="0" applyFill="1" applyBorder="1" applyAlignment="1">
      <alignment horizontal="center" vertical="center"/>
    </xf>
    <xf numFmtId="0" fontId="0" fillId="0" borderId="146" xfId="0" applyFill="1" applyBorder="1" applyAlignment="1">
      <alignment horizontal="center" vertical="center"/>
    </xf>
    <xf numFmtId="176" fontId="0" fillId="0" borderId="65" xfId="0" applyNumberFormat="1" applyBorder="1" applyAlignment="1">
      <alignment horizontal="center" vertical="center" shrinkToFit="1"/>
    </xf>
    <xf numFmtId="177" fontId="0" fillId="0" borderId="67" xfId="0" applyNumberFormat="1" applyBorder="1" applyAlignment="1">
      <alignment horizontal="center" vertical="center"/>
    </xf>
    <xf numFmtId="191" fontId="0" fillId="0" borderId="15" xfId="0" applyNumberFormat="1" applyBorder="1" applyAlignment="1" applyProtection="1">
      <alignment horizontal="center" vertical="center"/>
      <protection locked="0"/>
    </xf>
    <xf numFmtId="191" fontId="0" fillId="0" borderId="10" xfId="0" applyNumberFormat="1" applyBorder="1" applyAlignment="1" applyProtection="1">
      <alignment horizontal="center" vertical="center"/>
      <protection locked="0"/>
    </xf>
    <xf numFmtId="176" fontId="0" fillId="0" borderId="9"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176" fontId="0" fillId="0" borderId="68" xfId="0" applyNumberFormat="1" applyFill="1" applyBorder="1" applyAlignment="1">
      <alignment horizontal="center" vertical="center"/>
    </xf>
    <xf numFmtId="176" fontId="0" fillId="0" borderId="104" xfId="0" applyNumberFormat="1" applyFill="1" applyBorder="1" applyAlignment="1">
      <alignment horizontal="center" vertical="center"/>
    </xf>
    <xf numFmtId="183" fontId="0" fillId="0" borderId="104" xfId="0" applyNumberFormat="1" applyFill="1" applyBorder="1" applyAlignment="1">
      <alignment horizontal="center" vertical="center"/>
    </xf>
    <xf numFmtId="177" fontId="0" fillId="0" borderId="70" xfId="0" applyNumberFormat="1" applyFont="1" applyFill="1" applyBorder="1" applyAlignment="1">
      <alignment horizontal="center" vertical="center"/>
    </xf>
    <xf numFmtId="176" fontId="0" fillId="0" borderId="102" xfId="0" applyNumberFormat="1" applyBorder="1" applyAlignment="1">
      <alignment horizontal="center" vertical="center"/>
    </xf>
    <xf numFmtId="176"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177" fontId="0" fillId="0" borderId="104" xfId="0" applyNumberFormat="1" applyFont="1" applyFill="1" applyBorder="1" applyAlignment="1">
      <alignment horizontal="center" vertical="center"/>
    </xf>
    <xf numFmtId="176" fontId="0" fillId="0" borderId="149" xfId="0" applyNumberFormat="1" applyFont="1" applyFill="1" applyBorder="1" applyAlignment="1">
      <alignment horizontal="center" vertical="center"/>
    </xf>
    <xf numFmtId="176" fontId="12" fillId="0" borderId="25" xfId="0" applyNumberFormat="1" applyFont="1" applyBorder="1" applyAlignment="1">
      <alignment horizontal="center" vertical="center" wrapText="1" shrinkToFit="1"/>
    </xf>
    <xf numFmtId="177" fontId="0" fillId="0" borderId="150"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92" fontId="0" fillId="0" borderId="10" xfId="0" applyNumberFormat="1" applyBorder="1" applyAlignment="1">
      <alignment horizontal="center" vertical="center"/>
    </xf>
    <xf numFmtId="176" fontId="11" fillId="0" borderId="25" xfId="0" applyNumberFormat="1" applyFont="1" applyBorder="1" applyAlignment="1">
      <alignment horizontal="center" vertical="center"/>
    </xf>
    <xf numFmtId="176" fontId="11" fillId="0" borderId="151" xfId="0" applyNumberFormat="1" applyFont="1" applyBorder="1" applyAlignment="1">
      <alignment vertical="center" wrapText="1"/>
    </xf>
    <xf numFmtId="176" fontId="11" fillId="0" borderId="48" xfId="0" applyNumberFormat="1" applyFont="1" applyBorder="1" applyAlignment="1">
      <alignment vertical="center" wrapText="1"/>
    </xf>
    <xf numFmtId="0" fontId="25" fillId="0" borderId="65" xfId="0" applyFont="1" applyBorder="1" applyAlignment="1">
      <alignment horizontal="center" vertical="center"/>
    </xf>
    <xf numFmtId="176" fontId="11" fillId="0" borderId="152" xfId="0" applyNumberFormat="1" applyFont="1" applyBorder="1" applyAlignment="1">
      <alignment horizontal="center" vertical="center" wrapText="1"/>
    </xf>
    <xf numFmtId="176" fontId="11" fillId="0" borderId="153" xfId="0" applyNumberFormat="1" applyFont="1" applyBorder="1" applyAlignment="1">
      <alignment horizontal="center" vertical="center" wrapText="1"/>
    </xf>
    <xf numFmtId="176" fontId="11" fillId="0" borderId="18" xfId="0" applyNumberFormat="1" applyFont="1" applyBorder="1" applyAlignment="1">
      <alignment horizontal="center" vertical="center"/>
    </xf>
    <xf numFmtId="176" fontId="11" fillId="0" borderId="154" xfId="0" applyNumberFormat="1" applyFont="1" applyBorder="1" applyAlignment="1">
      <alignment horizontal="center" vertical="center" wrapText="1"/>
    </xf>
    <xf numFmtId="176" fontId="11" fillId="0" borderId="45" xfId="0" applyNumberFormat="1" applyFont="1" applyBorder="1" applyAlignment="1">
      <alignment horizontal="center" vertical="center"/>
    </xf>
    <xf numFmtId="176" fontId="11" fillId="0" borderId="0"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1" fillId="0" borderId="155"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26"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17" xfId="0" applyNumberFormat="1" applyFont="1" applyBorder="1" applyAlignment="1">
      <alignment horizontal="center" vertical="center"/>
    </xf>
    <xf numFmtId="10" fontId="0" fillId="0" borderId="156" xfId="0" applyNumberFormat="1" applyBorder="1" applyAlignment="1">
      <alignment horizontal="center" vertical="center"/>
    </xf>
    <xf numFmtId="184" fontId="0" fillId="0" borderId="36" xfId="0" applyNumberFormat="1" applyBorder="1" applyAlignment="1">
      <alignment horizontal="center" vertical="center"/>
    </xf>
    <xf numFmtId="10" fontId="0" fillId="0" borderId="110" xfId="0" applyNumberFormat="1" applyBorder="1" applyAlignment="1">
      <alignment horizontal="center" vertical="center"/>
    </xf>
    <xf numFmtId="10" fontId="0" fillId="0" borderId="15" xfId="0" applyNumberFormat="1" applyBorder="1" applyAlignment="1">
      <alignment horizontal="center" vertical="center"/>
    </xf>
    <xf numFmtId="10" fontId="0" fillId="0" borderId="36" xfId="0" applyNumberFormat="1" applyBorder="1" applyAlignment="1">
      <alignment horizontal="center" vertical="center"/>
    </xf>
    <xf numFmtId="0" fontId="0" fillId="0" borderId="36" xfId="0" applyFill="1" applyBorder="1" applyAlignment="1">
      <alignment horizontal="center" vertical="center"/>
    </xf>
    <xf numFmtId="0" fontId="0" fillId="0" borderId="157" xfId="0" applyFill="1" applyBorder="1" applyAlignment="1">
      <alignment horizontal="center" vertical="center"/>
    </xf>
    <xf numFmtId="10" fontId="0" fillId="0" borderId="98" xfId="0" applyNumberFormat="1" applyBorder="1" applyAlignment="1">
      <alignment horizontal="center" vertical="center"/>
    </xf>
    <xf numFmtId="176" fontId="1" fillId="0" borderId="102" xfId="0" applyNumberFormat="1" applyFont="1" applyBorder="1" applyAlignment="1">
      <alignment horizontal="center" vertical="center"/>
    </xf>
    <xf numFmtId="10" fontId="0" fillId="0" borderId="149" xfId="0" applyNumberFormat="1" applyBorder="1" applyAlignment="1">
      <alignment horizontal="center" vertical="center"/>
    </xf>
    <xf numFmtId="176" fontId="11" fillId="0" borderId="25" xfId="0" applyNumberFormat="1" applyFont="1" applyBorder="1" applyAlignment="1">
      <alignment vertical="center"/>
    </xf>
    <xf numFmtId="176" fontId="11" fillId="0" borderId="25" xfId="0" applyNumberFormat="1" applyFont="1" applyBorder="1" applyAlignment="1">
      <alignment vertical="center" wrapText="1"/>
    </xf>
    <xf numFmtId="176" fontId="10" fillId="0" borderId="41" xfId="0" applyNumberFormat="1" applyFont="1" applyBorder="1" applyAlignment="1">
      <alignment horizontal="center" vertical="center" wrapText="1"/>
    </xf>
    <xf numFmtId="176" fontId="10" fillId="0" borderId="42" xfId="0" applyNumberFormat="1" applyFont="1" applyBorder="1" applyAlignment="1">
      <alignment horizontal="center" vertical="center" wrapText="1"/>
    </xf>
    <xf numFmtId="176" fontId="10" fillId="0" borderId="43" xfId="0" applyNumberFormat="1" applyFont="1" applyBorder="1" applyAlignment="1">
      <alignment horizontal="center" vertical="center" wrapText="1"/>
    </xf>
    <xf numFmtId="176" fontId="10" fillId="0" borderId="44" xfId="0" applyNumberFormat="1" applyFont="1" applyBorder="1" applyAlignment="1">
      <alignment horizontal="center" vertical="center" wrapText="1"/>
    </xf>
    <xf numFmtId="176" fontId="10" fillId="0" borderId="0"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40" xfId="0" applyNumberFormat="1" applyFont="1" applyBorder="1" applyAlignment="1">
      <alignment horizontal="center" vertical="center"/>
    </xf>
    <xf numFmtId="191" fontId="10" fillId="0" borderId="158" xfId="0" applyNumberFormat="1" applyFont="1" applyBorder="1" applyAlignment="1">
      <alignment horizontal="center" vertical="center"/>
    </xf>
    <xf numFmtId="191" fontId="10" fillId="0" borderId="159" xfId="0" applyNumberFormat="1" applyFont="1" applyBorder="1" applyAlignment="1">
      <alignment horizontal="center" vertical="center"/>
    </xf>
    <xf numFmtId="176" fontId="11" fillId="0" borderId="83" xfId="0" applyNumberFormat="1" applyFont="1" applyBorder="1" applyAlignment="1">
      <alignment vertical="center" wrapText="1"/>
    </xf>
    <xf numFmtId="176" fontId="11" fillId="0" borderId="84" xfId="0" applyNumberFormat="1" applyFont="1" applyBorder="1" applyAlignment="1">
      <alignment vertical="center" wrapText="1"/>
    </xf>
    <xf numFmtId="176" fontId="10" fillId="0" borderId="84" xfId="0" applyNumberFormat="1" applyFont="1" applyBorder="1" applyAlignment="1">
      <alignment horizontal="center" vertical="center"/>
    </xf>
    <xf numFmtId="191" fontId="10" fillId="0" borderId="41" xfId="0" applyNumberFormat="1" applyFont="1" applyBorder="1" applyAlignment="1">
      <alignment horizontal="center" vertical="center"/>
    </xf>
    <xf numFmtId="176" fontId="10" fillId="0" borderId="160" xfId="0" applyNumberFormat="1" applyFont="1" applyBorder="1" applyAlignment="1">
      <alignment horizontal="center" vertical="center" wrapText="1"/>
    </xf>
    <xf numFmtId="176" fontId="10" fillId="0" borderId="161" xfId="0" applyNumberFormat="1" applyFont="1" applyBorder="1" applyAlignment="1">
      <alignment horizontal="center" vertical="center" wrapText="1"/>
    </xf>
    <xf numFmtId="176" fontId="10" fillId="0" borderId="162" xfId="0" applyNumberFormat="1" applyFont="1" applyBorder="1" applyAlignment="1">
      <alignment horizontal="center" vertical="center" wrapText="1"/>
    </xf>
    <xf numFmtId="176" fontId="10" fillId="0" borderId="163" xfId="0" applyNumberFormat="1" applyFont="1" applyBorder="1" applyAlignment="1">
      <alignment horizontal="center" vertical="center" wrapText="1"/>
    </xf>
    <xf numFmtId="176" fontId="10" fillId="0" borderId="13" xfId="0" applyNumberFormat="1" applyFont="1" applyBorder="1" applyAlignment="1">
      <alignment horizontal="center" vertical="center"/>
    </xf>
    <xf numFmtId="176" fontId="10" fillId="0" borderId="14" xfId="0" applyNumberFormat="1" applyFont="1" applyBorder="1" applyAlignment="1">
      <alignment horizontal="center" vertical="center"/>
    </xf>
    <xf numFmtId="49" fontId="0" fillId="0" borderId="18" xfId="0" applyNumberFormat="1" applyBorder="1" applyAlignment="1">
      <alignment horizontal="center" vertical="center"/>
    </xf>
    <xf numFmtId="176" fontId="11" fillId="0" borderId="102" xfId="0" applyNumberFormat="1" applyFont="1" applyBorder="1" applyAlignment="1">
      <alignment vertical="center" wrapText="1"/>
    </xf>
    <xf numFmtId="176" fontId="0" fillId="0" borderId="68" xfId="0" applyNumberFormat="1" applyBorder="1" applyAlignment="1">
      <alignment horizontal="center" vertical="center"/>
    </xf>
    <xf numFmtId="49" fontId="0" fillId="0" borderId="104" xfId="0" applyNumberFormat="1" applyBorder="1" applyAlignment="1">
      <alignment horizontal="center" vertical="center"/>
    </xf>
    <xf numFmtId="176" fontId="0" fillId="2" borderId="164" xfId="0" applyNumberFormat="1" applyFont="1" applyFill="1" applyBorder="1" applyAlignment="1">
      <alignment horizontal="center" vertical="center" wrapText="1"/>
    </xf>
    <xf numFmtId="176" fontId="11" fillId="0" borderId="102" xfId="0" applyNumberFormat="1" applyFont="1" applyBorder="1" applyAlignment="1">
      <alignment horizontal="center" vertical="center" wrapText="1"/>
    </xf>
    <xf numFmtId="0" fontId="0" fillId="0" borderId="165" xfId="0" applyBorder="1" applyAlignment="1">
      <alignment horizontal="center" vertical="center"/>
    </xf>
    <xf numFmtId="176" fontId="11" fillId="0" borderId="38" xfId="0" applyNumberFormat="1" applyFont="1" applyBorder="1" applyAlignment="1">
      <alignment horizontal="center" vertical="center" wrapText="1"/>
    </xf>
    <xf numFmtId="176" fontId="10" fillId="0" borderId="166" xfId="0" applyNumberFormat="1" applyFont="1" applyBorder="1" applyAlignment="1">
      <alignment horizontal="center" vertical="center" wrapText="1"/>
    </xf>
    <xf numFmtId="191" fontId="10" fillId="0" borderId="37"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167" xfId="0" applyNumberFormat="1" applyFont="1" applyBorder="1" applyAlignment="1">
      <alignment horizontal="center" vertical="center" wrapText="1"/>
    </xf>
    <xf numFmtId="176" fontId="10" fillId="0" borderId="100" xfId="0" applyNumberFormat="1" applyFont="1" applyBorder="1" applyAlignment="1">
      <alignment horizontal="center" vertical="center" wrapText="1"/>
    </xf>
    <xf numFmtId="176" fontId="10" fillId="0" borderId="168" xfId="0" applyNumberFormat="1" applyFont="1" applyBorder="1" applyAlignment="1">
      <alignment horizontal="center" vertical="center"/>
    </xf>
    <xf numFmtId="176" fontId="11" fillId="0" borderId="169" xfId="0" applyNumberFormat="1" applyFont="1" applyBorder="1" applyAlignment="1">
      <alignment vertical="center" wrapText="1"/>
    </xf>
    <xf numFmtId="176" fontId="11" fillId="0" borderId="170" xfId="0" applyNumberFormat="1" applyFont="1" applyBorder="1" applyAlignment="1">
      <alignment vertical="center" wrapText="1"/>
    </xf>
    <xf numFmtId="176" fontId="11" fillId="0" borderId="171" xfId="0" applyNumberFormat="1" applyFont="1" applyBorder="1" applyAlignment="1">
      <alignment vertical="center" wrapText="1"/>
    </xf>
    <xf numFmtId="176" fontId="11" fillId="0" borderId="172" xfId="0" applyNumberFormat="1" applyFont="1" applyBorder="1" applyAlignment="1">
      <alignment vertical="center" wrapText="1"/>
    </xf>
    <xf numFmtId="176" fontId="0" fillId="0" borderId="170" xfId="0" applyNumberFormat="1" applyBorder="1" applyAlignment="1">
      <alignment horizontal="center" vertical="center"/>
    </xf>
    <xf numFmtId="176" fontId="10" fillId="0" borderId="173" xfId="0" applyNumberFormat="1" applyFont="1" applyBorder="1" applyAlignment="1">
      <alignment horizontal="center" vertical="center" wrapText="1"/>
    </xf>
    <xf numFmtId="176" fontId="10" fillId="0" borderId="51" xfId="0" applyNumberFormat="1" applyFont="1" applyBorder="1" applyAlignment="1">
      <alignment horizontal="center" vertical="center"/>
    </xf>
    <xf numFmtId="176" fontId="11" fillId="0" borderId="46" xfId="0" applyNumberFormat="1" applyFont="1" applyBorder="1" applyAlignment="1">
      <alignment vertical="center" wrapText="1"/>
    </xf>
    <xf numFmtId="176" fontId="0" fillId="0" borderId="25" xfId="0" applyNumberFormat="1" applyBorder="1" applyAlignment="1">
      <alignment vertical="center"/>
    </xf>
    <xf numFmtId="176" fontId="11" fillId="0" borderId="65" xfId="0" applyNumberFormat="1" applyFont="1" applyBorder="1" applyAlignment="1">
      <alignment vertical="center" wrapText="1" shrinkToFit="1"/>
    </xf>
    <xf numFmtId="176" fontId="17" fillId="0" borderId="25" xfId="0" applyNumberFormat="1" applyFont="1" applyBorder="1" applyAlignment="1">
      <alignment vertical="center" wrapText="1" shrinkToFit="1"/>
    </xf>
    <xf numFmtId="0" fontId="0" fillId="0" borderId="99" xfId="0" applyFill="1" applyBorder="1" applyAlignment="1">
      <alignment vertical="center"/>
    </xf>
    <xf numFmtId="176" fontId="11" fillId="0" borderId="25" xfId="0" applyNumberFormat="1" applyFont="1" applyBorder="1" applyAlignment="1">
      <alignment vertical="center" wrapText="1" shrinkToFit="1"/>
    </xf>
    <xf numFmtId="176" fontId="11" fillId="0" borderId="26" xfId="0" applyNumberFormat="1" applyFont="1" applyBorder="1" applyAlignment="1">
      <alignment vertical="center" wrapText="1" shrinkToFit="1"/>
    </xf>
    <xf numFmtId="196" fontId="0" fillId="0" borderId="174" xfId="0" applyNumberFormat="1" applyBorder="1" applyAlignment="1">
      <alignment horizontal="center" vertical="center"/>
    </xf>
    <xf numFmtId="176" fontId="11" fillId="0" borderId="25" xfId="0" applyNumberFormat="1" applyFont="1" applyBorder="1" applyAlignment="1">
      <alignment horizontal="left" vertical="center" wrapText="1"/>
    </xf>
    <xf numFmtId="176" fontId="11" fillId="0" borderId="9" xfId="0" applyNumberFormat="1" applyFont="1" applyBorder="1" applyAlignment="1">
      <alignment horizontal="left" vertical="center"/>
    </xf>
    <xf numFmtId="176" fontId="11" fillId="0" borderId="10" xfId="0" applyNumberFormat="1" applyFont="1" applyBorder="1" applyAlignment="1">
      <alignment horizontal="left" vertical="center"/>
    </xf>
    <xf numFmtId="176" fontId="11" fillId="0" borderId="15" xfId="0" applyNumberFormat="1" applyFont="1" applyBorder="1" applyAlignment="1">
      <alignment horizontal="left" vertical="center"/>
    </xf>
    <xf numFmtId="176" fontId="0" fillId="0" borderId="45" xfId="0" applyNumberFormat="1" applyBorder="1" applyAlignment="1">
      <alignment horizontal="center" vertical="center"/>
    </xf>
    <xf numFmtId="176" fontId="0" fillId="0" borderId="41" xfId="0" applyNumberFormat="1" applyFont="1" applyBorder="1" applyAlignment="1">
      <alignment horizontal="center" vertical="center" wrapText="1"/>
    </xf>
    <xf numFmtId="176" fontId="0" fillId="0" borderId="42" xfId="0" applyNumberFormat="1" applyFont="1" applyBorder="1" applyAlignment="1">
      <alignment horizontal="center" vertical="center" wrapText="1"/>
    </xf>
    <xf numFmtId="176" fontId="0" fillId="0" borderId="43" xfId="0" applyNumberFormat="1" applyFont="1" applyBorder="1" applyAlignment="1">
      <alignment horizontal="center" vertical="center" wrapText="1"/>
    </xf>
    <xf numFmtId="176" fontId="0" fillId="0" borderId="44" xfId="0" applyNumberFormat="1" applyFont="1" applyBorder="1" applyAlignment="1">
      <alignment horizontal="center" vertical="center" wrapText="1"/>
    </xf>
    <xf numFmtId="176" fontId="0" fillId="0" borderId="15" xfId="0" applyNumberFormat="1" applyFont="1" applyBorder="1" applyAlignment="1">
      <alignment horizontal="center" vertical="center"/>
    </xf>
    <xf numFmtId="176" fontId="11" fillId="0" borderId="175" xfId="0" applyNumberFormat="1" applyFont="1" applyBorder="1" applyAlignment="1">
      <alignment horizontal="left" vertical="center" wrapText="1"/>
    </xf>
    <xf numFmtId="176" fontId="11" fillId="0" borderId="176" xfId="0" applyNumberFormat="1" applyFont="1" applyBorder="1" applyAlignment="1">
      <alignment horizontal="left" vertical="center" wrapText="1"/>
    </xf>
    <xf numFmtId="176" fontId="11" fillId="0" borderId="0" xfId="0" applyNumberFormat="1" applyFont="1" applyBorder="1" applyAlignment="1">
      <alignment horizontal="left" vertical="center" wrapText="1"/>
    </xf>
    <xf numFmtId="176" fontId="0" fillId="0" borderId="177" xfId="0" applyNumberFormat="1" applyBorder="1" applyAlignment="1">
      <alignment horizontal="center" vertical="center"/>
    </xf>
    <xf numFmtId="176" fontId="0" fillId="0" borderId="59" xfId="0" applyNumberFormat="1" applyBorder="1" applyAlignment="1">
      <alignment horizontal="center" vertical="center"/>
    </xf>
    <xf numFmtId="176" fontId="0" fillId="0" borderId="61" xfId="0" applyNumberFormat="1" applyBorder="1" applyAlignment="1">
      <alignment horizontal="center" vertical="center"/>
    </xf>
    <xf numFmtId="176" fontId="1" fillId="0" borderId="25" xfId="0" applyNumberFormat="1" applyFont="1" applyBorder="1" applyAlignment="1">
      <alignment horizontal="center" vertical="center" wrapText="1"/>
    </xf>
    <xf numFmtId="176" fontId="1" fillId="0" borderId="25" xfId="0" applyNumberFormat="1" applyFont="1" applyBorder="1" applyAlignment="1">
      <alignment horizontal="center" vertical="center"/>
    </xf>
    <xf numFmtId="176" fontId="1" fillId="0" borderId="178" xfId="0" applyNumberFormat="1" applyFont="1" applyBorder="1" applyAlignment="1">
      <alignment horizontal="center" vertical="center" wrapText="1"/>
    </xf>
    <xf numFmtId="0" fontId="11" fillId="0" borderId="55" xfId="0" applyFont="1" applyFill="1" applyBorder="1" applyAlignment="1">
      <alignment horizontal="center" vertical="center"/>
    </xf>
    <xf numFmtId="0" fontId="11" fillId="0" borderId="89" xfId="0" applyFont="1" applyFill="1" applyBorder="1" applyAlignment="1">
      <alignment horizontal="center" vertical="center"/>
    </xf>
    <xf numFmtId="176" fontId="1" fillId="0" borderId="179" xfId="0" applyNumberFormat="1" applyFont="1" applyBorder="1" applyAlignment="1">
      <alignment horizontal="center" vertical="center" wrapText="1"/>
    </xf>
    <xf numFmtId="176" fontId="0" fillId="0" borderId="34" xfId="0" applyNumberFormat="1" applyBorder="1" applyAlignment="1">
      <alignment horizontal="center" vertical="center"/>
    </xf>
    <xf numFmtId="0" fontId="0" fillId="0" borderId="180" xfId="0" applyBorder="1" applyAlignment="1">
      <alignment/>
    </xf>
    <xf numFmtId="0" fontId="25" fillId="0" borderId="0" xfId="0" applyFont="1" applyBorder="1" applyAlignment="1">
      <alignment vertical="center" wrapText="1"/>
    </xf>
    <xf numFmtId="0" fontId="11" fillId="0" borderId="0" xfId="0" applyFont="1" applyBorder="1" applyAlignment="1">
      <alignment vertical="center"/>
    </xf>
    <xf numFmtId="176" fontId="11" fillId="0" borderId="51"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42" xfId="0" applyNumberFormat="1" applyFont="1" applyBorder="1" applyAlignment="1">
      <alignment horizontal="center" vertical="center"/>
    </xf>
    <xf numFmtId="176" fontId="11" fillId="0" borderId="159" xfId="0" applyNumberFormat="1" applyFont="1" applyBorder="1" applyAlignment="1">
      <alignment horizontal="center" vertical="center"/>
    </xf>
    <xf numFmtId="176" fontId="11" fillId="0" borderId="176" xfId="0" applyNumberFormat="1" applyFont="1" applyBorder="1" applyAlignment="1">
      <alignment vertical="center" wrapText="1"/>
    </xf>
    <xf numFmtId="176" fontId="11" fillId="0" borderId="166" xfId="0" applyNumberFormat="1" applyFont="1" applyBorder="1" applyAlignment="1">
      <alignment horizontal="center" vertical="center" wrapText="1"/>
    </xf>
    <xf numFmtId="176" fontId="10" fillId="0" borderId="9" xfId="0" applyNumberFormat="1" applyFont="1" applyBorder="1" applyAlignment="1">
      <alignment horizontal="center" vertical="center"/>
    </xf>
    <xf numFmtId="176" fontId="1" fillId="0" borderId="26" xfId="0" applyNumberFormat="1" applyFont="1" applyBorder="1" applyAlignment="1">
      <alignment horizontal="center" vertical="center" wrapText="1"/>
    </xf>
    <xf numFmtId="176" fontId="0" fillId="0" borderId="181" xfId="0" applyNumberFormat="1" applyBorder="1" applyAlignment="1">
      <alignment horizontal="center" vertical="center"/>
    </xf>
    <xf numFmtId="176" fontId="0" fillId="0" borderId="182" xfId="0" applyNumberFormat="1" applyBorder="1" applyAlignment="1">
      <alignment horizontal="center" vertical="center"/>
    </xf>
    <xf numFmtId="176" fontId="0" fillId="0" borderId="183" xfId="0" applyNumberFormat="1" applyBorder="1" applyAlignment="1">
      <alignment horizontal="center" vertical="center"/>
    </xf>
    <xf numFmtId="176" fontId="0" fillId="0" borderId="184" xfId="0" applyNumberFormat="1" applyBorder="1" applyAlignment="1">
      <alignment horizontal="center" vertical="center"/>
    </xf>
    <xf numFmtId="176" fontId="0" fillId="0" borderId="166" xfId="0" applyNumberFormat="1" applyBorder="1" applyAlignment="1">
      <alignment horizontal="center" vertical="center"/>
    </xf>
    <xf numFmtId="176" fontId="0" fillId="0" borderId="95" xfId="0" applyNumberFormat="1" applyBorder="1" applyAlignment="1">
      <alignment horizontal="center" vertical="center"/>
    </xf>
    <xf numFmtId="176" fontId="0" fillId="0" borderId="77" xfId="0" applyNumberFormat="1" applyBorder="1" applyAlignment="1">
      <alignment horizontal="center" vertical="center"/>
    </xf>
    <xf numFmtId="176" fontId="13" fillId="0" borderId="15" xfId="0" applyNumberFormat="1" applyFont="1" applyBorder="1" applyAlignment="1">
      <alignment horizontal="center" vertical="center"/>
    </xf>
    <xf numFmtId="176" fontId="1" fillId="0" borderId="65" xfId="0" applyNumberFormat="1" applyFont="1" applyBorder="1" applyAlignment="1">
      <alignment horizontal="center" vertical="center" wrapText="1" shrinkToFit="1"/>
    </xf>
    <xf numFmtId="176" fontId="10" fillId="0" borderId="88" xfId="0" applyNumberFormat="1" applyFont="1" applyBorder="1" applyAlignment="1">
      <alignment horizontal="center" vertical="center" wrapText="1" shrinkToFit="1"/>
    </xf>
    <xf numFmtId="176" fontId="0" fillId="0" borderId="25"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11" fillId="0" borderId="46" xfId="0" applyNumberFormat="1" applyFont="1" applyFill="1" applyBorder="1" applyAlignment="1">
      <alignment vertical="center" wrapText="1"/>
    </xf>
    <xf numFmtId="176" fontId="11" fillId="0" borderId="40" xfId="0" applyNumberFormat="1" applyFont="1" applyFill="1" applyBorder="1" applyAlignment="1">
      <alignment vertical="center" wrapText="1"/>
    </xf>
    <xf numFmtId="176" fontId="11" fillId="0" borderId="9" xfId="0" applyNumberFormat="1" applyFont="1" applyFill="1" applyBorder="1" applyAlignment="1">
      <alignment vertical="center" wrapText="1"/>
    </xf>
    <xf numFmtId="176" fontId="11" fillId="0" borderId="10" xfId="0" applyNumberFormat="1" applyFont="1" applyFill="1" applyBorder="1" applyAlignment="1">
      <alignment vertical="center" wrapText="1"/>
    </xf>
    <xf numFmtId="176" fontId="0" fillId="0" borderId="77" xfId="0" applyNumberFormat="1" applyFill="1" applyBorder="1" applyAlignment="1">
      <alignment horizontal="center" vertical="center"/>
    </xf>
    <xf numFmtId="176" fontId="0" fillId="0" borderId="114" xfId="0" applyNumberFormat="1" applyFill="1" applyBorder="1" applyAlignment="1">
      <alignment horizontal="center" vertical="center"/>
    </xf>
    <xf numFmtId="0" fontId="12" fillId="0" borderId="185" xfId="0" applyFont="1" applyFill="1" applyBorder="1" applyAlignment="1">
      <alignment/>
    </xf>
    <xf numFmtId="191" fontId="0" fillId="0" borderId="31" xfId="0" applyNumberFormat="1" applyFill="1" applyBorder="1" applyAlignment="1">
      <alignment/>
    </xf>
    <xf numFmtId="191" fontId="0" fillId="0" borderId="32" xfId="0" applyNumberFormat="1" applyFill="1" applyBorder="1" applyAlignment="1">
      <alignment/>
    </xf>
    <xf numFmtId="191" fontId="0" fillId="0" borderId="55" xfId="0" applyNumberFormat="1" applyFill="1" applyBorder="1" applyAlignment="1">
      <alignment/>
    </xf>
    <xf numFmtId="198" fontId="0" fillId="0" borderId="86" xfId="0" applyNumberFormat="1" applyFill="1" applyBorder="1" applyAlignment="1">
      <alignment horizontal="right"/>
    </xf>
    <xf numFmtId="0" fontId="12" fillId="0" borderId="186" xfId="0" applyFont="1" applyFill="1" applyBorder="1" applyAlignment="1">
      <alignment/>
    </xf>
    <xf numFmtId="177" fontId="0" fillId="0" borderId="90" xfId="0" applyNumberFormat="1" applyFill="1" applyBorder="1" applyAlignment="1">
      <alignment/>
    </xf>
    <xf numFmtId="177" fontId="0" fillId="0" borderId="32" xfId="0" applyNumberFormat="1" applyFill="1" applyBorder="1" applyAlignment="1">
      <alignment/>
    </xf>
    <xf numFmtId="177" fontId="0" fillId="0" borderId="55" xfId="0" applyNumberFormat="1" applyFill="1" applyBorder="1" applyAlignment="1">
      <alignment/>
    </xf>
    <xf numFmtId="198" fontId="0" fillId="0" borderId="32" xfId="15" applyNumberFormat="1" applyFill="1" applyBorder="1" applyAlignment="1">
      <alignment horizontal="right"/>
    </xf>
    <xf numFmtId="198" fontId="0" fillId="0" borderId="10" xfId="15" applyNumberFormat="1" applyFill="1" applyBorder="1" applyAlignment="1">
      <alignment horizontal="right" vertical="center"/>
    </xf>
    <xf numFmtId="176" fontId="0" fillId="0" borderId="187" xfId="0" applyNumberFormat="1" applyFill="1" applyBorder="1" applyAlignment="1">
      <alignment horizontal="center" vertical="center"/>
    </xf>
    <xf numFmtId="191" fontId="0" fillId="0" borderId="34" xfId="0" applyNumberFormat="1" applyFill="1" applyBorder="1" applyAlignment="1">
      <alignment vertical="center"/>
    </xf>
    <xf numFmtId="191" fontId="0" fillId="0" borderId="35" xfId="0" applyNumberFormat="1" applyFill="1" applyBorder="1" applyAlignment="1">
      <alignment vertical="center"/>
    </xf>
    <xf numFmtId="191" fontId="0" fillId="0" borderId="71" xfId="0" applyNumberFormat="1" applyFill="1" applyBorder="1" applyAlignment="1">
      <alignment vertical="center"/>
    </xf>
    <xf numFmtId="176" fontId="0" fillId="0" borderId="17" xfId="0" applyNumberFormat="1" applyFill="1" applyBorder="1" applyAlignment="1">
      <alignment horizontal="center" vertical="center"/>
    </xf>
    <xf numFmtId="0" fontId="2" fillId="0" borderId="0" xfId="0" applyFont="1" applyFill="1" applyBorder="1" applyAlignment="1">
      <alignment/>
    </xf>
    <xf numFmtId="0" fontId="0" fillId="0" borderId="0" xfId="0" applyFill="1" applyAlignment="1">
      <alignment/>
    </xf>
    <xf numFmtId="0" fontId="8" fillId="0" borderId="0" xfId="0" applyFont="1" applyFill="1" applyAlignment="1">
      <alignment/>
    </xf>
    <xf numFmtId="0" fontId="2" fillId="0" borderId="0" xfId="0" applyFont="1" applyFill="1" applyAlignment="1">
      <alignment/>
    </xf>
    <xf numFmtId="0" fontId="4" fillId="0" borderId="0" xfId="0" applyFont="1" applyFill="1" applyAlignment="1">
      <alignment/>
    </xf>
    <xf numFmtId="176" fontId="3" fillId="0" borderId="1"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0" fontId="2" fillId="0" borderId="104" xfId="0" applyFont="1" applyBorder="1" applyAlignment="1">
      <alignment horizontal="center" vertical="center"/>
    </xf>
    <xf numFmtId="200" fontId="0" fillId="0" borderId="15" xfId="0" applyNumberFormat="1" applyBorder="1" applyAlignment="1">
      <alignment horizontal="center" vertical="center"/>
    </xf>
    <xf numFmtId="197" fontId="0" fillId="0" borderId="32" xfId="0" applyNumberFormat="1" applyBorder="1" applyAlignment="1">
      <alignment horizontal="center" vertical="center"/>
    </xf>
    <xf numFmtId="197" fontId="0" fillId="0" borderId="15" xfId="0" applyNumberFormat="1" applyBorder="1" applyAlignment="1">
      <alignment horizontal="center" vertical="center"/>
    </xf>
    <xf numFmtId="176" fontId="0" fillId="0" borderId="17" xfId="0" applyNumberFormat="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176" fontId="0" fillId="0" borderId="0" xfId="0" applyNumberFormat="1" applyBorder="1" applyAlignment="1">
      <alignment horizontal="center" vertical="top"/>
    </xf>
    <xf numFmtId="176" fontId="0" fillId="0" borderId="0" xfId="0" applyNumberFormat="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Alignment="1">
      <alignment vertical="top"/>
    </xf>
    <xf numFmtId="183" fontId="0" fillId="0" borderId="48"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159" xfId="0" applyNumberFormat="1" applyBorder="1" applyAlignment="1">
      <alignment horizontal="center" vertical="center"/>
    </xf>
    <xf numFmtId="176" fontId="11" fillId="0" borderId="160" xfId="0" applyNumberFormat="1" applyFont="1" applyBorder="1" applyAlignment="1">
      <alignment horizontal="center" vertical="center" wrapText="1"/>
    </xf>
    <xf numFmtId="176" fontId="11" fillId="0" borderId="161" xfId="0" applyNumberFormat="1" applyFont="1" applyBorder="1" applyAlignment="1">
      <alignment horizontal="center" vertical="center" wrapText="1"/>
    </xf>
    <xf numFmtId="176" fontId="11" fillId="0" borderId="162" xfId="0" applyNumberFormat="1" applyFont="1" applyBorder="1" applyAlignment="1">
      <alignment horizontal="center" vertical="center" wrapText="1"/>
    </xf>
    <xf numFmtId="176" fontId="11" fillId="0" borderId="163" xfId="0" applyNumberFormat="1" applyFont="1" applyBorder="1" applyAlignment="1">
      <alignment horizontal="center" vertical="center" wrapText="1"/>
    </xf>
    <xf numFmtId="176" fontId="0" fillId="0" borderId="161" xfId="0" applyNumberFormat="1" applyBorder="1" applyAlignment="1">
      <alignment horizontal="center" vertical="center"/>
    </xf>
    <xf numFmtId="176" fontId="0" fillId="0" borderId="188" xfId="0" applyNumberFormat="1" applyBorder="1" applyAlignment="1">
      <alignment horizontal="center" vertical="center"/>
    </xf>
    <xf numFmtId="183" fontId="0" fillId="0" borderId="25" xfId="0" applyNumberFormat="1" applyBorder="1" applyAlignment="1">
      <alignment horizontal="center" vertical="center" shrinkToFit="1"/>
    </xf>
    <xf numFmtId="193" fontId="0" fillId="0" borderId="15" xfId="0" applyNumberFormat="1" applyBorder="1" applyAlignment="1">
      <alignment horizontal="center" vertical="center"/>
    </xf>
    <xf numFmtId="193" fontId="0" fillId="0" borderId="18" xfId="0" applyNumberFormat="1" applyBorder="1" applyAlignment="1">
      <alignment horizontal="center" vertical="center"/>
    </xf>
    <xf numFmtId="193" fontId="0" fillId="0" borderId="10" xfId="0" applyNumberFormat="1" applyBorder="1" applyAlignment="1">
      <alignment horizontal="center" vertical="center"/>
    </xf>
    <xf numFmtId="183" fontId="0" fillId="0" borderId="26" xfId="0" applyNumberFormat="1" applyBorder="1" applyAlignment="1">
      <alignment horizontal="center" vertical="center" shrinkToFit="1"/>
    </xf>
    <xf numFmtId="193" fontId="0" fillId="0" borderId="17" xfId="0" applyNumberFormat="1" applyBorder="1" applyAlignment="1">
      <alignment horizontal="center" vertical="center"/>
    </xf>
    <xf numFmtId="183" fontId="0" fillId="0" borderId="9" xfId="0" applyNumberFormat="1" applyBorder="1" applyAlignment="1">
      <alignment horizontal="center" vertical="center"/>
    </xf>
    <xf numFmtId="201" fontId="0" fillId="0" borderId="97" xfId="0" applyNumberFormat="1" applyBorder="1" applyAlignment="1">
      <alignment horizontal="center" vertical="center"/>
    </xf>
    <xf numFmtId="176" fontId="12" fillId="0" borderId="10"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0" fillId="0" borderId="25" xfId="0" applyNumberFormat="1" applyFont="1" applyBorder="1" applyAlignment="1">
      <alignment horizontal="center" vertical="center" wrapText="1"/>
    </xf>
    <xf numFmtId="0" fontId="0" fillId="0" borderId="27" xfId="0" applyBorder="1" applyAlignment="1">
      <alignment horizontal="center" vertical="center"/>
    </xf>
    <xf numFmtId="0" fontId="0" fillId="0" borderId="36" xfId="0" applyBorder="1" applyAlignment="1">
      <alignment horizontal="center" vertical="center"/>
    </xf>
    <xf numFmtId="202" fontId="0" fillId="0" borderId="27" xfId="0" applyNumberFormat="1" applyBorder="1" applyAlignment="1">
      <alignment horizontal="center" vertical="center"/>
    </xf>
    <xf numFmtId="176" fontId="12" fillId="0" borderId="88" xfId="0" applyNumberFormat="1" applyFont="1" applyBorder="1" applyAlignment="1">
      <alignment horizontal="center" vertical="center" wrapText="1"/>
    </xf>
    <xf numFmtId="0" fontId="11" fillId="0" borderId="0" xfId="0" applyFont="1" applyAlignment="1">
      <alignment/>
    </xf>
    <xf numFmtId="0" fontId="12" fillId="0" borderId="55" xfId="0" applyFont="1" applyBorder="1" applyAlignment="1">
      <alignment horizontal="center" vertical="center"/>
    </xf>
    <xf numFmtId="176" fontId="12" fillId="0" borderId="46" xfId="0" applyNumberFormat="1" applyFont="1" applyBorder="1" applyAlignment="1">
      <alignment horizontal="center" vertical="center" wrapText="1"/>
    </xf>
    <xf numFmtId="176" fontId="0" fillId="2" borderId="189" xfId="0" applyNumberFormat="1" applyFont="1" applyFill="1" applyBorder="1" applyAlignment="1">
      <alignment horizontal="center" vertical="center" wrapText="1"/>
    </xf>
    <xf numFmtId="176" fontId="0" fillId="2" borderId="190" xfId="0" applyNumberFormat="1" applyFont="1" applyFill="1" applyBorder="1" applyAlignment="1">
      <alignment horizontal="center" vertical="center" wrapText="1"/>
    </xf>
    <xf numFmtId="177" fontId="0" fillId="0" borderId="79" xfId="17" applyNumberFormat="1" applyBorder="1" applyAlignment="1">
      <alignment horizontal="right" vertical="center"/>
    </xf>
    <xf numFmtId="177" fontId="0" fillId="0" borderId="80" xfId="17" applyNumberFormat="1" applyBorder="1" applyAlignment="1">
      <alignment horizontal="right" vertical="center"/>
    </xf>
    <xf numFmtId="177" fontId="0" fillId="0" borderId="191" xfId="17" applyNumberFormat="1" applyBorder="1" applyAlignment="1">
      <alignment horizontal="right" vertical="center"/>
    </xf>
    <xf numFmtId="177" fontId="0" fillId="0" borderId="192" xfId="17" applyNumberFormat="1" applyBorder="1" applyAlignment="1">
      <alignment horizontal="right" vertical="center"/>
    </xf>
    <xf numFmtId="176" fontId="0" fillId="2" borderId="193" xfId="0" applyNumberFormat="1" applyFont="1" applyFill="1" applyBorder="1" applyAlignment="1">
      <alignment horizontal="center" vertical="center" wrapText="1"/>
    </xf>
    <xf numFmtId="176" fontId="0" fillId="2" borderId="194" xfId="0" applyNumberFormat="1" applyFont="1" applyFill="1" applyBorder="1" applyAlignment="1">
      <alignment horizontal="center" vertical="center" wrapText="1"/>
    </xf>
    <xf numFmtId="176" fontId="0" fillId="2" borderId="195" xfId="0" applyNumberFormat="1" applyFont="1" applyFill="1" applyBorder="1" applyAlignment="1">
      <alignment horizontal="center" vertical="center" wrapText="1"/>
    </xf>
    <xf numFmtId="176" fontId="11" fillId="0" borderId="196" xfId="0" applyNumberFormat="1" applyFont="1" applyFill="1" applyBorder="1" applyAlignment="1">
      <alignment horizontal="left" vertical="center" wrapText="1"/>
    </xf>
    <xf numFmtId="176" fontId="11" fillId="0" borderId="197" xfId="0" applyNumberFormat="1" applyFont="1" applyFill="1" applyBorder="1" applyAlignment="1">
      <alignment horizontal="left" vertical="center" wrapText="1"/>
    </xf>
    <xf numFmtId="176" fontId="0" fillId="0" borderId="197" xfId="0" applyNumberFormat="1" applyFont="1" applyFill="1" applyBorder="1" applyAlignment="1">
      <alignment horizontal="center" vertical="center" wrapText="1"/>
    </xf>
    <xf numFmtId="176" fontId="0" fillId="0" borderId="198" xfId="0" applyNumberFormat="1" applyFont="1" applyFill="1" applyBorder="1" applyAlignment="1">
      <alignment horizontal="center" vertical="center" wrapText="1"/>
    </xf>
    <xf numFmtId="176" fontId="0" fillId="0" borderId="199" xfId="0" applyNumberFormat="1" applyFont="1" applyFill="1" applyBorder="1" applyAlignment="1">
      <alignment horizontal="center" vertical="center" wrapText="1"/>
    </xf>
    <xf numFmtId="176" fontId="0" fillId="0" borderId="0" xfId="0" applyNumberFormat="1" applyBorder="1" applyAlignment="1">
      <alignment horizontal="right" vertical="center"/>
    </xf>
    <xf numFmtId="176" fontId="11" fillId="0" borderId="46" xfId="0" applyNumberFormat="1" applyFont="1" applyBorder="1" applyAlignment="1">
      <alignment horizontal="left" vertical="center"/>
    </xf>
    <xf numFmtId="38" fontId="11" fillId="0" borderId="10" xfId="17" applyFont="1" applyBorder="1" applyAlignment="1">
      <alignment horizontal="left" vertical="center"/>
    </xf>
    <xf numFmtId="176" fontId="0" fillId="0" borderId="45" xfId="0" applyNumberFormat="1" applyFont="1" applyBorder="1" applyAlignment="1">
      <alignment horizontal="right" vertical="center" wrapText="1"/>
    </xf>
    <xf numFmtId="176" fontId="0" fillId="0" borderId="51" xfId="0" applyNumberFormat="1" applyFont="1" applyBorder="1" applyAlignment="1">
      <alignment horizontal="right" vertical="center" wrapText="1"/>
    </xf>
    <xf numFmtId="177" fontId="0" fillId="0" borderId="37" xfId="17" applyNumberFormat="1" applyBorder="1" applyAlignment="1">
      <alignment horizontal="right" vertical="center"/>
    </xf>
    <xf numFmtId="177" fontId="0" fillId="0" borderId="37" xfId="17" applyNumberFormat="1" applyFont="1" applyBorder="1" applyAlignment="1">
      <alignment horizontal="right" vertical="center" wrapText="1"/>
    </xf>
    <xf numFmtId="176" fontId="0" fillId="0" borderId="51" xfId="0" applyNumberFormat="1" applyFon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38" fontId="0" fillId="0" borderId="51" xfId="17" applyFont="1" applyBorder="1" applyAlignment="1">
      <alignment horizontal="right" vertical="center"/>
    </xf>
    <xf numFmtId="176" fontId="11" fillId="0" borderId="200" xfId="0" applyNumberFormat="1" applyFont="1" applyBorder="1" applyAlignment="1">
      <alignment vertical="center" wrapText="1"/>
    </xf>
    <xf numFmtId="38" fontId="0" fillId="0" borderId="51" xfId="17" applyBorder="1" applyAlignment="1">
      <alignment horizontal="right" vertical="center"/>
    </xf>
    <xf numFmtId="176" fontId="0" fillId="0" borderId="201" xfId="0" applyNumberFormat="1" applyBorder="1" applyAlignment="1">
      <alignment horizontal="left" vertical="center" wrapText="1"/>
    </xf>
    <xf numFmtId="176" fontId="0" fillId="0" borderId="66" xfId="0" applyNumberFormat="1" applyBorder="1" applyAlignment="1">
      <alignment horizontal="right" vertical="center"/>
    </xf>
    <xf numFmtId="176" fontId="0" fillId="0" borderId="18" xfId="0" applyNumberFormat="1" applyBorder="1" applyAlignment="1">
      <alignment horizontal="right" vertical="center"/>
    </xf>
    <xf numFmtId="38" fontId="0" fillId="0" borderId="18" xfId="17" applyBorder="1" applyAlignment="1">
      <alignment horizontal="right" vertical="center"/>
    </xf>
    <xf numFmtId="176" fontId="0" fillId="0" borderId="202" xfId="0" applyNumberFormat="1" applyBorder="1" applyAlignment="1">
      <alignment horizontal="left" vertical="center" wrapText="1"/>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38" fontId="0" fillId="0" borderId="104" xfId="17" applyBorder="1" applyAlignment="1">
      <alignment horizontal="right" vertical="center"/>
    </xf>
    <xf numFmtId="200" fontId="0" fillId="0" borderId="37" xfId="0" applyNumberFormat="1" applyBorder="1" applyAlignment="1">
      <alignment horizontal="right" vertical="center"/>
    </xf>
    <xf numFmtId="200" fontId="0" fillId="0" borderId="27" xfId="0" applyNumberFormat="1" applyBorder="1" applyAlignment="1">
      <alignment horizontal="right" vertical="center"/>
    </xf>
    <xf numFmtId="200" fontId="0" fillId="0" borderId="18" xfId="0" applyNumberFormat="1" applyBorder="1" applyAlignment="1">
      <alignment horizontal="right" vertical="center"/>
    </xf>
    <xf numFmtId="200" fontId="0" fillId="0" borderId="10"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200" fontId="0" fillId="0" borderId="17" xfId="0" applyNumberFormat="1" applyBorder="1" applyAlignment="1">
      <alignment horizontal="right" vertical="center"/>
    </xf>
    <xf numFmtId="177" fontId="0" fillId="0" borderId="203" xfId="17" applyNumberFormat="1" applyBorder="1" applyAlignment="1">
      <alignment horizontal="right" vertical="center"/>
    </xf>
    <xf numFmtId="177" fontId="0" fillId="0" borderId="204" xfId="17" applyNumberFormat="1" applyBorder="1" applyAlignment="1">
      <alignment horizontal="right" vertical="center"/>
    </xf>
    <xf numFmtId="177" fontId="0" fillId="0" borderId="205" xfId="17" applyNumberFormat="1" applyBorder="1" applyAlignment="1">
      <alignment horizontal="right" vertical="center"/>
    </xf>
    <xf numFmtId="176" fontId="0" fillId="0" borderId="206" xfId="0" applyNumberFormat="1" applyBorder="1" applyAlignment="1">
      <alignment horizontal="center" vertical="center"/>
    </xf>
    <xf numFmtId="176" fontId="0" fillId="0" borderId="207" xfId="0" applyNumberFormat="1" applyBorder="1" applyAlignment="1">
      <alignment horizontal="center" vertical="center"/>
    </xf>
    <xf numFmtId="176" fontId="0" fillId="0" borderId="208" xfId="0" applyNumberFormat="1" applyBorder="1" applyAlignment="1">
      <alignment horizontal="center" vertical="center"/>
    </xf>
    <xf numFmtId="176" fontId="0" fillId="0" borderId="25" xfId="0" applyNumberFormat="1" applyBorder="1" applyAlignment="1">
      <alignment horizontal="center" vertical="center" wrapText="1" shrinkToFit="1"/>
    </xf>
    <xf numFmtId="176" fontId="0" fillId="0" borderId="209" xfId="0" applyNumberFormat="1" applyBorder="1" applyAlignment="1">
      <alignment horizontal="center" vertical="center" wrapText="1" shrinkToFit="1"/>
    </xf>
    <xf numFmtId="190" fontId="0" fillId="0" borderId="15" xfId="15" applyNumberFormat="1" applyBorder="1" applyAlignment="1">
      <alignment horizontal="center" vertical="center"/>
    </xf>
    <xf numFmtId="176" fontId="0" fillId="0" borderId="26" xfId="0" applyNumberFormat="1" applyBorder="1" applyAlignment="1">
      <alignment horizontal="center" vertical="center" wrapText="1" shrinkToFit="1"/>
    </xf>
    <xf numFmtId="190" fontId="0" fillId="0" borderId="17" xfId="15" applyNumberFormat="1" applyBorder="1" applyAlignment="1">
      <alignment horizontal="center" vertical="center"/>
    </xf>
    <xf numFmtId="190" fontId="0" fillId="0" borderId="17" xfId="15" applyNumberFormat="1" applyFont="1" applyBorder="1" applyAlignment="1">
      <alignment horizontal="center" vertical="center"/>
    </xf>
    <xf numFmtId="0" fontId="0" fillId="0" borderId="210" xfId="0" applyBorder="1" applyAlignment="1">
      <alignment horizontal="center"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55" xfId="0" applyNumberFormat="1" applyFill="1" applyBorder="1" applyAlignment="1">
      <alignment horizontal="right" vertical="center" shrinkToFit="1"/>
    </xf>
    <xf numFmtId="177" fontId="0" fillId="0" borderId="56" xfId="0" applyNumberFormat="1" applyFill="1" applyBorder="1" applyAlignment="1">
      <alignment horizontal="right" vertical="center" shrinkToFit="1"/>
    </xf>
    <xf numFmtId="177" fontId="0" fillId="0" borderId="57" xfId="0" applyNumberFormat="1" applyFill="1" applyBorder="1" applyAlignment="1">
      <alignment horizontal="right" vertical="center" shrinkToFit="1"/>
    </xf>
    <xf numFmtId="177" fontId="0" fillId="0" borderId="58" xfId="0" applyNumberFormat="1" applyFill="1" applyBorder="1" applyAlignment="1">
      <alignment horizontal="right" vertical="center" shrinkToFit="1"/>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211" xfId="0" applyNumberFormat="1" applyFill="1" applyBorder="1" applyAlignment="1">
      <alignment horizontal="right" vertical="center" shrinkToFit="1"/>
    </xf>
    <xf numFmtId="177" fontId="0" fillId="0" borderId="212" xfId="0" applyNumberFormat="1" applyFill="1" applyBorder="1" applyAlignment="1">
      <alignment horizontal="right" vertical="center" shrinkToFit="1"/>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177" fontId="0" fillId="0" borderId="16"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0" fillId="0" borderId="213" xfId="0" applyBorder="1" applyAlignment="1">
      <alignment horizontal="left" shrinkToFit="1"/>
    </xf>
    <xf numFmtId="0" fontId="10" fillId="0" borderId="65" xfId="0" applyFont="1" applyBorder="1" applyAlignment="1">
      <alignment shrinkToFit="1"/>
    </xf>
    <xf numFmtId="0" fontId="0" fillId="0" borderId="65" xfId="0" applyBorder="1" applyAlignment="1" quotePrefix="1">
      <alignment horizontal="left" shrinkToFit="1"/>
    </xf>
    <xf numFmtId="0" fontId="0" fillId="0" borderId="65" xfId="0" applyBorder="1" applyAlignment="1">
      <alignment horizontal="left" shrinkToFit="1"/>
    </xf>
    <xf numFmtId="0" fontId="12" fillId="0" borderId="65" xfId="0" applyFont="1" applyBorder="1" applyAlignment="1">
      <alignment shrinkToFit="1"/>
    </xf>
    <xf numFmtId="0" fontId="12" fillId="0" borderId="25" xfId="0" applyFont="1" applyBorder="1" applyAlignment="1">
      <alignment shrinkToFit="1"/>
    </xf>
    <xf numFmtId="0" fontId="0" fillId="0" borderId="102" xfId="0" applyBorder="1" applyAlignment="1" quotePrefix="1">
      <alignment horizontal="left" shrinkToFit="1"/>
    </xf>
    <xf numFmtId="176" fontId="0" fillId="0" borderId="70" xfId="0" applyNumberFormat="1" applyBorder="1" applyAlignment="1">
      <alignment horizontal="right" vertical="center"/>
    </xf>
    <xf numFmtId="0" fontId="2" fillId="0" borderId="0" xfId="0" applyFont="1" applyBorder="1" applyAlignment="1">
      <alignment shrinkToFit="1"/>
    </xf>
    <xf numFmtId="0" fontId="2" fillId="0" borderId="0" xfId="0" applyFont="1" applyBorder="1" applyAlignment="1">
      <alignment horizontal="center"/>
    </xf>
    <xf numFmtId="0" fontId="7" fillId="0" borderId="4" xfId="0" applyFont="1" applyBorder="1" applyAlignment="1">
      <alignment horizontal="center"/>
    </xf>
    <xf numFmtId="0" fontId="2" fillId="0" borderId="0" xfId="0" applyFont="1" applyAlignment="1">
      <alignment vertical="center" wrapText="1"/>
    </xf>
    <xf numFmtId="176" fontId="3" fillId="3" borderId="214" xfId="0" applyNumberFormat="1" applyFont="1" applyFill="1" applyBorder="1" applyAlignment="1">
      <alignment horizontal="center" vertical="center" wrapText="1"/>
    </xf>
    <xf numFmtId="176" fontId="0" fillId="3" borderId="215" xfId="0" applyNumberFormat="1" applyFont="1" applyFill="1" applyBorder="1" applyAlignment="1">
      <alignment horizontal="center" vertical="center" wrapText="1"/>
    </xf>
    <xf numFmtId="176" fontId="0" fillId="3" borderId="216"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176" fontId="0" fillId="0" borderId="217" xfId="0" applyNumberFormat="1" applyFont="1" applyBorder="1" applyAlignment="1">
      <alignment horizontal="left" vertical="center" shrinkToFit="1"/>
    </xf>
    <xf numFmtId="177" fontId="0" fillId="0" borderId="9" xfId="0" applyNumberFormat="1" applyFont="1" applyBorder="1" applyAlignment="1">
      <alignment vertical="center" shrinkToFit="1"/>
    </xf>
    <xf numFmtId="177" fontId="0" fillId="0" borderId="10" xfId="0" applyNumberFormat="1" applyFont="1" applyBorder="1" applyAlignment="1">
      <alignment vertical="center" shrinkToFit="1"/>
    </xf>
    <xf numFmtId="177" fontId="0" fillId="0" borderId="10" xfId="0" applyNumberFormat="1" applyFont="1" applyFill="1" applyBorder="1" applyAlignment="1">
      <alignment vertical="center" shrinkToFit="1"/>
    </xf>
    <xf numFmtId="0" fontId="0" fillId="0" borderId="0" xfId="0" applyAlignment="1">
      <alignment horizontal="right" vertical="center"/>
    </xf>
    <xf numFmtId="176" fontId="0" fillId="0" borderId="217" xfId="0" applyNumberFormat="1" applyBorder="1" applyAlignment="1">
      <alignment horizontal="left" vertical="center" shrinkToFit="1"/>
    </xf>
    <xf numFmtId="176" fontId="0" fillId="0" borderId="218" xfId="0" applyNumberFormat="1" applyBorder="1" applyAlignment="1">
      <alignment horizontal="center" vertical="center"/>
    </xf>
    <xf numFmtId="177" fontId="0" fillId="0" borderId="219" xfId="0" applyNumberFormat="1" applyBorder="1" applyAlignment="1">
      <alignment vertical="center" shrinkToFit="1"/>
    </xf>
    <xf numFmtId="177" fontId="0" fillId="0" borderId="220" xfId="0" applyNumberFormat="1" applyBorder="1" applyAlignment="1">
      <alignment vertical="center" shrinkToFit="1"/>
    </xf>
    <xf numFmtId="177" fontId="0" fillId="0" borderId="220" xfId="0" applyNumberFormat="1" applyFill="1" applyBorder="1" applyAlignment="1">
      <alignment vertical="center" shrinkToFit="1"/>
    </xf>
    <xf numFmtId="177" fontId="2" fillId="0" borderId="0" xfId="0" applyNumberFormat="1" applyFont="1" applyAlignment="1">
      <alignment vertical="top"/>
    </xf>
    <xf numFmtId="0" fontId="0" fillId="0" borderId="0" xfId="0" applyAlignment="1">
      <alignment/>
    </xf>
    <xf numFmtId="0" fontId="2" fillId="0" borderId="0" xfId="0" applyFont="1" applyAlignment="1">
      <alignment/>
    </xf>
    <xf numFmtId="0" fontId="2" fillId="0" borderId="0" xfId="0" applyFont="1" applyAlignment="1">
      <alignment vertical="center"/>
    </xf>
    <xf numFmtId="176" fontId="0" fillId="0" borderId="39" xfId="0" applyNumberFormat="1" applyFill="1" applyBorder="1" applyAlignment="1">
      <alignment horizontal="left" vertical="center" shrinkToFit="1"/>
    </xf>
    <xf numFmtId="177" fontId="0" fillId="0" borderId="72" xfId="0" applyNumberFormat="1" applyFont="1" applyBorder="1" applyAlignment="1">
      <alignment vertical="center" shrinkToFit="1"/>
    </xf>
    <xf numFmtId="177" fontId="0" fillId="0" borderId="15" xfId="0" applyNumberFormat="1" applyFont="1" applyBorder="1" applyAlignment="1">
      <alignment horizontal="center" vertical="center" shrinkToFit="1"/>
    </xf>
    <xf numFmtId="177" fontId="0" fillId="0" borderId="170" xfId="0" applyNumberFormat="1" applyFont="1" applyFill="1" applyBorder="1" applyAlignment="1">
      <alignment vertical="center" shrinkToFit="1"/>
    </xf>
    <xf numFmtId="177" fontId="0" fillId="0" borderId="15" xfId="0" applyNumberFormat="1" applyFont="1" applyBorder="1" applyAlignment="1">
      <alignment vertical="center" shrinkToFit="1"/>
    </xf>
    <xf numFmtId="176" fontId="0" fillId="0" borderId="221" xfId="0" applyNumberFormat="1" applyFill="1" applyBorder="1" applyAlignment="1">
      <alignment horizontal="left" vertical="center" shrinkToFit="1"/>
    </xf>
    <xf numFmtId="177" fontId="0" fillId="0" borderId="222" xfId="0" applyNumberFormat="1" applyFont="1" applyBorder="1" applyAlignment="1">
      <alignment vertical="center" shrinkToFit="1"/>
    </xf>
    <xf numFmtId="177" fontId="0" fillId="0" borderId="17" xfId="0" applyNumberFormat="1" applyFont="1" applyBorder="1" applyAlignment="1">
      <alignment vertical="center" shrinkToFit="1"/>
    </xf>
    <xf numFmtId="177" fontId="0" fillId="0" borderId="17" xfId="0" applyNumberFormat="1" applyFont="1" applyFill="1" applyBorder="1" applyAlignment="1">
      <alignment vertical="center" shrinkToFit="1"/>
    </xf>
    <xf numFmtId="177" fontId="0" fillId="0" borderId="17" xfId="0" applyNumberFormat="1" applyFont="1" applyFill="1" applyBorder="1" applyAlignment="1">
      <alignment horizontal="center" vertical="center" shrinkToFit="1"/>
    </xf>
    <xf numFmtId="177" fontId="0" fillId="0" borderId="49" xfId="0" applyNumberFormat="1" applyFont="1" applyFill="1" applyBorder="1" applyAlignment="1">
      <alignment vertical="center" shrinkToFit="1"/>
    </xf>
    <xf numFmtId="176" fontId="0" fillId="0" borderId="63" xfId="0" applyNumberFormat="1" applyFill="1" applyBorder="1" applyAlignment="1">
      <alignment horizontal="left" vertical="center" shrinkToFit="1"/>
    </xf>
    <xf numFmtId="177" fontId="0" fillId="0" borderId="63" xfId="0" applyNumberFormat="1" applyFont="1" applyBorder="1" applyAlignment="1">
      <alignment vertical="center" shrinkToFit="1"/>
    </xf>
    <xf numFmtId="177" fontId="0" fillId="0" borderId="63" xfId="0" applyNumberFormat="1" applyFont="1" applyFill="1" applyBorder="1" applyAlignment="1">
      <alignment vertical="center" shrinkToFit="1"/>
    </xf>
    <xf numFmtId="0" fontId="0" fillId="0" borderId="63" xfId="0" applyFill="1" applyBorder="1" applyAlignment="1">
      <alignment horizontal="left" vertical="center"/>
    </xf>
    <xf numFmtId="177" fontId="0" fillId="0" borderId="114" xfId="0" applyNumberFormat="1" applyFont="1" applyBorder="1" applyAlignment="1">
      <alignment vertical="center" shrinkToFit="1"/>
    </xf>
    <xf numFmtId="177" fontId="0" fillId="0" borderId="15" xfId="0" applyNumberFormat="1" applyFont="1" applyFill="1" applyBorder="1" applyAlignment="1">
      <alignment vertical="center" shrinkToFit="1"/>
    </xf>
    <xf numFmtId="177" fontId="0" fillId="0" borderId="84" xfId="0" applyNumberFormat="1" applyFont="1" applyBorder="1" applyAlignment="1">
      <alignment vertical="center" shrinkToFit="1"/>
    </xf>
    <xf numFmtId="0" fontId="0" fillId="0" borderId="0" xfId="0" applyAlignment="1">
      <alignment horizontal="left" vertical="center"/>
    </xf>
    <xf numFmtId="176" fontId="10" fillId="0" borderId="178" xfId="0" applyNumberFormat="1" applyFont="1" applyFill="1" applyBorder="1" applyAlignment="1">
      <alignment horizontal="left" vertical="center" wrapText="1" shrinkToFit="1"/>
    </xf>
    <xf numFmtId="177" fontId="0" fillId="0" borderId="223" xfId="0" applyNumberFormat="1" applyFont="1" applyBorder="1" applyAlignment="1">
      <alignment vertical="center" shrinkToFit="1"/>
    </xf>
    <xf numFmtId="177" fontId="0" fillId="0" borderId="224" xfId="0" applyNumberFormat="1" applyFont="1" applyBorder="1" applyAlignment="1">
      <alignment vertical="center" shrinkToFit="1"/>
    </xf>
    <xf numFmtId="177" fontId="0" fillId="0" borderId="224" xfId="0" applyNumberFormat="1" applyFont="1" applyFill="1" applyBorder="1" applyAlignment="1">
      <alignment vertical="center" shrinkToFit="1"/>
    </xf>
    <xf numFmtId="177" fontId="0" fillId="0" borderId="225" xfId="0" applyNumberFormat="1" applyFont="1" applyBorder="1" applyAlignment="1">
      <alignment vertical="center" shrinkToFit="1"/>
    </xf>
    <xf numFmtId="177" fontId="0" fillId="0" borderId="223" xfId="0" applyNumberFormat="1" applyFont="1" applyFill="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xf>
    <xf numFmtId="176" fontId="0" fillId="0" borderId="178" xfId="0" applyNumberFormat="1" applyFill="1" applyBorder="1" applyAlignment="1">
      <alignment horizontal="left" vertical="center" shrinkToFit="1"/>
    </xf>
    <xf numFmtId="176" fontId="10" fillId="0" borderId="226" xfId="0" applyNumberFormat="1" applyFont="1" applyFill="1" applyBorder="1" applyAlignment="1">
      <alignment vertical="center" wrapText="1" shrinkToFit="1"/>
    </xf>
    <xf numFmtId="177" fontId="0" fillId="0" borderId="55" xfId="0" applyNumberFormat="1" applyFont="1" applyFill="1" applyBorder="1" applyAlignment="1">
      <alignment vertical="center" shrinkToFit="1"/>
    </xf>
    <xf numFmtId="177" fontId="0" fillId="0" borderId="32" xfId="0" applyNumberFormat="1" applyFont="1" applyFill="1" applyBorder="1" applyAlignment="1">
      <alignment vertical="center" shrinkToFit="1"/>
    </xf>
    <xf numFmtId="177" fontId="0" fillId="0" borderId="56" xfId="0" applyNumberFormat="1" applyFont="1" applyFill="1" applyBorder="1" applyAlignment="1">
      <alignment vertical="center" shrinkToFit="1"/>
    </xf>
    <xf numFmtId="0" fontId="0" fillId="0" borderId="83" xfId="0" applyFill="1" applyBorder="1" applyAlignment="1">
      <alignment horizontal="left" vertical="center" wrapText="1"/>
    </xf>
    <xf numFmtId="0" fontId="29" fillId="0" borderId="0" xfId="0" applyFont="1" applyAlignment="1">
      <alignment horizontal="left" vertical="center"/>
    </xf>
    <xf numFmtId="177" fontId="0" fillId="0" borderId="225" xfId="0" applyNumberFormat="1" applyFont="1" applyFill="1" applyBorder="1" applyAlignment="1">
      <alignment vertical="center" shrinkToFit="1"/>
    </xf>
    <xf numFmtId="176" fontId="0" fillId="0" borderId="179" xfId="0" applyNumberFormat="1" applyFill="1" applyBorder="1" applyAlignment="1">
      <alignment horizontal="left" vertical="center" shrinkToFit="1"/>
    </xf>
    <xf numFmtId="177" fontId="0" fillId="0" borderId="227" xfId="0" applyNumberFormat="1" applyFont="1" applyBorder="1" applyAlignment="1">
      <alignment vertical="center" shrinkToFit="1"/>
    </xf>
    <xf numFmtId="177" fontId="0" fillId="0" borderId="228" xfId="0" applyNumberFormat="1" applyFont="1" applyBorder="1" applyAlignment="1">
      <alignment vertical="center" shrinkToFit="1"/>
    </xf>
    <xf numFmtId="177" fontId="0" fillId="0" borderId="228" xfId="0" applyNumberFormat="1" applyFont="1" applyFill="1" applyBorder="1" applyAlignment="1">
      <alignment vertical="center" shrinkToFit="1"/>
    </xf>
    <xf numFmtId="177" fontId="0" fillId="0" borderId="229" xfId="0" applyNumberFormat="1" applyFont="1" applyBorder="1" applyAlignment="1">
      <alignment vertical="center" shrinkToFit="1"/>
    </xf>
    <xf numFmtId="0" fontId="2" fillId="0" borderId="0" xfId="0" applyFont="1" applyBorder="1" applyAlignment="1">
      <alignment horizontal="center" vertical="center" wrapText="1"/>
    </xf>
    <xf numFmtId="176" fontId="3" fillId="3" borderId="230" xfId="0" applyNumberFormat="1" applyFont="1" applyFill="1" applyBorder="1" applyAlignment="1">
      <alignment horizontal="center" vertical="center" wrapText="1"/>
    </xf>
    <xf numFmtId="176" fontId="0" fillId="3" borderId="180" xfId="0" applyNumberFormat="1" applyFont="1" applyFill="1" applyBorder="1" applyAlignment="1">
      <alignment horizontal="center" vertical="center" wrapText="1"/>
    </xf>
    <xf numFmtId="176" fontId="0" fillId="3" borderId="231" xfId="0" applyNumberFormat="1" applyFont="1" applyFill="1" applyBorder="1" applyAlignment="1">
      <alignment horizontal="center" vertical="center" wrapText="1"/>
    </xf>
    <xf numFmtId="176" fontId="0" fillId="3"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0" fillId="0" borderId="232" xfId="0" applyNumberFormat="1" applyBorder="1" applyAlignment="1">
      <alignment horizontal="left" vertical="center" shrinkToFit="1"/>
    </xf>
    <xf numFmtId="177" fontId="0" fillId="0" borderId="233" xfId="0" applyNumberFormat="1" applyFont="1" applyBorder="1" applyAlignment="1">
      <alignment vertical="center" shrinkToFit="1"/>
    </xf>
    <xf numFmtId="177" fontId="0" fillId="0" borderId="234" xfId="0" applyNumberFormat="1" applyFont="1" applyBorder="1" applyAlignment="1">
      <alignment vertical="center" shrinkToFit="1"/>
    </xf>
    <xf numFmtId="193" fontId="0" fillId="0" borderId="234" xfId="0" applyNumberFormat="1" applyFill="1" applyBorder="1" applyAlignment="1">
      <alignment horizontal="center" vertical="center"/>
    </xf>
    <xf numFmtId="0" fontId="12" fillId="0" borderId="83" xfId="0" applyFont="1" applyFill="1" applyBorder="1" applyAlignment="1">
      <alignment/>
    </xf>
    <xf numFmtId="191" fontId="0" fillId="0" borderId="0" xfId="0" applyNumberFormat="1" applyBorder="1" applyAlignment="1">
      <alignment horizontal="right" vertical="center"/>
    </xf>
    <xf numFmtId="191" fontId="0" fillId="0" borderId="0" xfId="0" applyNumberFormat="1" applyBorder="1" applyAlignment="1">
      <alignment horizontal="right"/>
    </xf>
    <xf numFmtId="0" fontId="0" fillId="0" borderId="0" xfId="0" applyBorder="1" applyAlignment="1">
      <alignment horizontal="right"/>
    </xf>
    <xf numFmtId="49" fontId="0" fillId="0" borderId="217" xfId="0" applyNumberFormat="1" applyBorder="1" applyAlignment="1">
      <alignment horizontal="left" vertical="center" shrinkToFit="1"/>
    </xf>
    <xf numFmtId="177" fontId="0" fillId="0" borderId="67" xfId="0" applyNumberFormat="1" applyFont="1" applyBorder="1" applyAlignment="1">
      <alignment vertical="center" shrinkToFit="1"/>
    </xf>
    <xf numFmtId="177" fontId="0" fillId="0" borderId="40" xfId="0" applyNumberFormat="1" applyFont="1" applyBorder="1" applyAlignment="1">
      <alignment vertical="center" shrinkToFit="1"/>
    </xf>
    <xf numFmtId="193" fontId="0" fillId="0" borderId="40" xfId="0" applyNumberFormat="1" applyFill="1" applyBorder="1" applyAlignment="1">
      <alignment horizontal="center" vertical="center"/>
    </xf>
    <xf numFmtId="49" fontId="0" fillId="0" borderId="226" xfId="0" applyNumberFormat="1" applyBorder="1" applyAlignment="1">
      <alignment horizontal="left" vertical="center" shrinkToFit="1"/>
    </xf>
    <xf numFmtId="177" fontId="0" fillId="0" borderId="235" xfId="0" applyNumberFormat="1" applyFont="1" applyBorder="1" applyAlignment="1">
      <alignment vertical="center" shrinkToFit="1"/>
    </xf>
    <xf numFmtId="193" fontId="0" fillId="0" borderId="225" xfId="0" applyNumberFormat="1" applyFill="1" applyBorder="1" applyAlignment="1">
      <alignment horizontal="center" vertical="center"/>
    </xf>
    <xf numFmtId="49" fontId="0" fillId="0" borderId="236" xfId="0" applyNumberFormat="1" applyBorder="1" applyAlignment="1">
      <alignment horizontal="left" vertical="center" shrinkToFit="1"/>
    </xf>
    <xf numFmtId="177" fontId="0" fillId="0" borderId="58" xfId="0" applyNumberFormat="1" applyFont="1" applyBorder="1" applyAlignment="1">
      <alignment vertical="center" shrinkToFit="1"/>
    </xf>
    <xf numFmtId="177" fontId="0" fillId="0" borderId="237" xfId="0" applyNumberFormat="1" applyFont="1" applyBorder="1" applyAlignment="1">
      <alignment vertical="center" shrinkToFit="1"/>
    </xf>
    <xf numFmtId="193" fontId="0" fillId="0" borderId="237" xfId="0" applyNumberFormat="1" applyFill="1" applyBorder="1" applyAlignment="1">
      <alignment horizontal="center" vertical="center"/>
    </xf>
    <xf numFmtId="177" fontId="11" fillId="0" borderId="238" xfId="0" applyNumberFormat="1" applyFont="1" applyBorder="1" applyAlignment="1">
      <alignment vertical="center" shrinkToFit="1"/>
    </xf>
    <xf numFmtId="177" fontId="11" fillId="0" borderId="239" xfId="0" applyNumberFormat="1" applyFont="1" applyBorder="1" applyAlignment="1">
      <alignment vertical="center" shrinkToFit="1"/>
    </xf>
    <xf numFmtId="193" fontId="11" fillId="0" borderId="239" xfId="0" applyNumberFormat="1" applyFont="1" applyFill="1" applyBorder="1" applyAlignment="1">
      <alignment horizontal="center" vertical="center"/>
    </xf>
    <xf numFmtId="177" fontId="0" fillId="0" borderId="240" xfId="0" applyNumberFormat="1" applyFont="1" applyBorder="1" applyAlignment="1">
      <alignment vertical="center" shrinkToFit="1"/>
    </xf>
    <xf numFmtId="177" fontId="0" fillId="0" borderId="241" xfId="0" applyNumberFormat="1" applyFont="1" applyBorder="1" applyAlignment="1">
      <alignment vertical="center" shrinkToFit="1"/>
    </xf>
    <xf numFmtId="193" fontId="0" fillId="0" borderId="241" xfId="0" applyNumberFormat="1" applyFill="1" applyBorder="1" applyAlignment="1">
      <alignment horizontal="center" vertical="center"/>
    </xf>
    <xf numFmtId="0" fontId="2" fillId="0" borderId="0" xfId="0" applyFont="1" applyBorder="1" applyAlignment="1">
      <alignment horizontal="left" vertical="center" wrapText="1"/>
    </xf>
    <xf numFmtId="211" fontId="0" fillId="0" borderId="0" xfId="0" applyNumberFormat="1" applyAlignment="1">
      <alignment vertical="center"/>
    </xf>
    <xf numFmtId="176" fontId="0" fillId="3" borderId="242" xfId="0" applyNumberFormat="1" applyFont="1" applyFill="1" applyBorder="1" applyAlignment="1">
      <alignment horizontal="center" vertical="center" wrapText="1"/>
    </xf>
    <xf numFmtId="176" fontId="0" fillId="3" borderId="243" xfId="0" applyNumberFormat="1" applyFont="1" applyFill="1" applyBorder="1" applyAlignment="1">
      <alignment horizontal="center" vertical="center" wrapText="1"/>
    </xf>
    <xf numFmtId="176" fontId="0" fillId="0" borderId="217" xfId="0" applyNumberFormat="1" applyFill="1" applyBorder="1" applyAlignment="1">
      <alignment horizontal="left" vertical="center"/>
    </xf>
    <xf numFmtId="0" fontId="0" fillId="0" borderId="244" xfId="0" applyBorder="1" applyAlignment="1">
      <alignment horizontal="center" vertical="center"/>
    </xf>
    <xf numFmtId="176" fontId="0" fillId="0" borderId="217" xfId="0" applyNumberFormat="1" applyFill="1" applyBorder="1" applyAlignment="1">
      <alignment horizontal="left" vertical="center" shrinkToFit="1"/>
    </xf>
    <xf numFmtId="177" fontId="0" fillId="0" borderId="9" xfId="0" applyNumberFormat="1" applyFont="1" applyFill="1" applyBorder="1" applyAlignment="1">
      <alignment vertical="center" shrinkToFit="1"/>
    </xf>
    <xf numFmtId="0" fontId="0" fillId="0" borderId="244" xfId="0" applyFill="1" applyBorder="1" applyAlignment="1">
      <alignment horizontal="center" vertical="center"/>
    </xf>
    <xf numFmtId="177" fontId="0" fillId="0" borderId="36"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0" fontId="10" fillId="0" borderId="245" xfId="0" applyFont="1" applyFill="1" applyBorder="1" applyAlignment="1">
      <alignment horizontal="left" vertical="center" wrapText="1"/>
    </xf>
    <xf numFmtId="176" fontId="0" fillId="0" borderId="246" xfId="0" applyNumberFormat="1" applyFont="1" applyFill="1" applyBorder="1" applyAlignment="1">
      <alignment horizontal="left" vertical="center"/>
    </xf>
    <xf numFmtId="177" fontId="0" fillId="0" borderId="69" xfId="0" applyNumberFormat="1" applyFont="1" applyFill="1" applyBorder="1" applyAlignment="1">
      <alignment vertical="center" shrinkToFit="1"/>
    </xf>
    <xf numFmtId="177" fontId="0" fillId="0" borderId="70" xfId="0" applyNumberFormat="1" applyFont="1" applyFill="1" applyBorder="1" applyAlignment="1">
      <alignment vertical="center" shrinkToFit="1"/>
    </xf>
    <xf numFmtId="0" fontId="10" fillId="0" borderId="247" xfId="0" applyFont="1" applyFill="1" applyBorder="1" applyAlignment="1">
      <alignment horizontal="left" vertical="center" wrapText="1"/>
    </xf>
    <xf numFmtId="0" fontId="0" fillId="0" borderId="0" xfId="0" applyFont="1" applyBorder="1" applyAlignment="1">
      <alignment vertical="center"/>
    </xf>
    <xf numFmtId="0" fontId="2" fillId="3" borderId="248" xfId="0" applyFont="1" applyFill="1" applyBorder="1" applyAlignment="1">
      <alignment horizontal="center" vertical="center"/>
    </xf>
    <xf numFmtId="180" fontId="2" fillId="0" borderId="0" xfId="0" applyNumberFormat="1" applyFont="1" applyBorder="1" applyAlignment="1">
      <alignment horizontal="center" vertical="center"/>
    </xf>
    <xf numFmtId="176" fontId="0" fillId="0" borderId="25" xfId="0" applyNumberFormat="1" applyBorder="1" applyAlignment="1">
      <alignment horizontal="left" vertical="center"/>
    </xf>
    <xf numFmtId="191" fontId="0" fillId="0" borderId="9" xfId="0" applyNumberFormat="1" applyBorder="1" applyAlignment="1">
      <alignment horizontal="right" vertical="center"/>
    </xf>
    <xf numFmtId="191" fontId="0" fillId="0" borderId="10" xfId="0" applyNumberFormat="1" applyBorder="1" applyAlignment="1">
      <alignment horizontal="right" vertical="center"/>
    </xf>
    <xf numFmtId="191" fontId="0" fillId="0" borderId="66" xfId="0" applyNumberFormat="1" applyBorder="1" applyAlignment="1">
      <alignment horizontal="right" vertical="center"/>
    </xf>
    <xf numFmtId="191" fontId="0" fillId="0" borderId="18" xfId="0" applyNumberFormat="1" applyBorder="1" applyAlignment="1">
      <alignment horizontal="right" vertical="center"/>
    </xf>
    <xf numFmtId="176" fontId="0" fillId="0" borderId="88" xfId="0" applyNumberFormat="1" applyBorder="1" applyAlignment="1">
      <alignment horizontal="center" vertical="center"/>
    </xf>
    <xf numFmtId="191" fontId="0" fillId="0" borderId="15" xfId="0" applyNumberFormat="1" applyBorder="1" applyAlignment="1">
      <alignment horizontal="right" vertical="center"/>
    </xf>
    <xf numFmtId="177" fontId="0" fillId="0" borderId="18" xfId="0" applyNumberFormat="1" applyBorder="1" applyAlignment="1">
      <alignment horizontal="right" vertical="center"/>
    </xf>
    <xf numFmtId="176" fontId="0" fillId="0" borderId="249" xfId="0" applyNumberFormat="1" applyBorder="1" applyAlignment="1">
      <alignment horizontal="center" vertical="center"/>
    </xf>
    <xf numFmtId="191" fontId="0" fillId="0" borderId="250" xfId="0" applyNumberFormat="1" applyBorder="1" applyAlignment="1">
      <alignment horizontal="right" vertical="center"/>
    </xf>
    <xf numFmtId="191" fontId="0" fillId="0" borderId="251" xfId="0" applyNumberFormat="1" applyBorder="1" applyAlignment="1">
      <alignment horizontal="right" vertical="center"/>
    </xf>
    <xf numFmtId="191" fontId="0" fillId="0" borderId="251" xfId="0" applyNumberFormat="1" applyBorder="1" applyAlignment="1">
      <alignment horizontal="center" vertical="center"/>
    </xf>
    <xf numFmtId="0" fontId="0" fillId="0" borderId="252" xfId="0" applyFill="1" applyBorder="1" applyAlignment="1">
      <alignment horizontal="center" vertical="center"/>
    </xf>
    <xf numFmtId="176" fontId="0" fillId="0" borderId="167" xfId="0" applyNumberFormat="1" applyFont="1" applyBorder="1" applyAlignment="1">
      <alignment horizontal="center" vertical="center" wrapText="1"/>
    </xf>
    <xf numFmtId="176" fontId="0" fillId="0" borderId="51" xfId="0" applyNumberFormat="1" applyFont="1" applyBorder="1" applyAlignment="1">
      <alignment horizontal="center" vertical="center" wrapText="1"/>
    </xf>
    <xf numFmtId="191" fontId="0" fillId="0" borderId="51" xfId="0" applyNumberFormat="1" applyBorder="1" applyAlignment="1">
      <alignment horizontal="right" vertical="center"/>
    </xf>
    <xf numFmtId="176" fontId="0" fillId="0" borderId="84" xfId="0" applyNumberFormat="1" applyBorder="1" applyAlignment="1">
      <alignment vertical="center"/>
    </xf>
    <xf numFmtId="176" fontId="0" fillId="0" borderId="74" xfId="0" applyNumberFormat="1" applyFont="1" applyBorder="1" applyAlignment="1">
      <alignment horizontal="center" vertical="center" wrapText="1"/>
    </xf>
    <xf numFmtId="177" fontId="0" fillId="0" borderId="51" xfId="0" applyNumberFormat="1" applyBorder="1" applyAlignment="1">
      <alignment horizontal="right" vertical="center"/>
    </xf>
    <xf numFmtId="177" fontId="0" fillId="0" borderId="84" xfId="0" applyNumberFormat="1" applyBorder="1" applyAlignment="1">
      <alignment horizontal="right" vertical="center"/>
    </xf>
    <xf numFmtId="176" fontId="0" fillId="0" borderId="76" xfId="0" applyNumberFormat="1" applyBorder="1" applyAlignment="1">
      <alignment vertical="center"/>
    </xf>
    <xf numFmtId="0" fontId="0" fillId="0" borderId="253" xfId="0" applyFill="1" applyBorder="1" applyAlignment="1">
      <alignment horizontal="center" vertical="center"/>
    </xf>
    <xf numFmtId="176" fontId="0" fillId="0" borderId="74" xfId="0" applyNumberFormat="1" applyBorder="1" applyAlignment="1">
      <alignment vertical="center"/>
    </xf>
    <xf numFmtId="0" fontId="0" fillId="0" borderId="254" xfId="0" applyFill="1" applyBorder="1" applyAlignment="1">
      <alignment horizontal="center" vertical="center"/>
    </xf>
    <xf numFmtId="176" fontId="0" fillId="0" borderId="83" xfId="0" applyNumberFormat="1" applyFont="1" applyBorder="1" applyAlignment="1">
      <alignment horizontal="center" vertical="center" wrapText="1"/>
    </xf>
    <xf numFmtId="176" fontId="0" fillId="0" borderId="84" xfId="0" applyNumberFormat="1" applyFont="1" applyBorder="1" applyAlignment="1">
      <alignment horizontal="center" vertical="center" wrapText="1"/>
    </xf>
    <xf numFmtId="191" fontId="0" fillId="0" borderId="84" xfId="0" applyNumberFormat="1" applyBorder="1" applyAlignment="1">
      <alignment horizontal="right" vertical="center"/>
    </xf>
    <xf numFmtId="176" fontId="11" fillId="0" borderId="255" xfId="0" applyNumberFormat="1" applyFont="1" applyBorder="1" applyAlignment="1">
      <alignment vertical="center" wrapText="1"/>
    </xf>
    <xf numFmtId="176" fontId="11" fillId="0" borderId="256" xfId="0" applyNumberFormat="1" applyFont="1" applyBorder="1" applyAlignment="1">
      <alignment vertical="center" wrapText="1"/>
    </xf>
    <xf numFmtId="176" fontId="0" fillId="0" borderId="256" xfId="0" applyNumberFormat="1" applyBorder="1" applyAlignment="1">
      <alignment vertical="center"/>
    </xf>
    <xf numFmtId="0" fontId="0" fillId="0" borderId="195" xfId="0" applyFill="1" applyBorder="1" applyAlignment="1">
      <alignment horizontal="center" vertical="center"/>
    </xf>
    <xf numFmtId="0" fontId="0" fillId="0" borderId="194" xfId="0" applyFill="1" applyBorder="1" applyAlignment="1">
      <alignment horizontal="center" vertical="center"/>
    </xf>
    <xf numFmtId="176" fontId="11" fillId="0" borderId="175" xfId="0" applyNumberFormat="1" applyFont="1" applyBorder="1" applyAlignment="1">
      <alignment vertical="center" wrapText="1"/>
    </xf>
    <xf numFmtId="176" fontId="11" fillId="0" borderId="76" xfId="0" applyNumberFormat="1" applyFont="1" applyBorder="1" applyAlignment="1">
      <alignment vertical="center" wrapText="1"/>
    </xf>
    <xf numFmtId="177" fontId="0" fillId="0" borderId="74" xfId="0" applyNumberFormat="1" applyBorder="1" applyAlignment="1">
      <alignment horizontal="right" vertical="center"/>
    </xf>
    <xf numFmtId="176" fontId="0" fillId="0" borderId="74" xfId="0" applyNumberFormat="1" applyBorder="1" applyAlignment="1">
      <alignment horizontal="center" vertical="center"/>
    </xf>
    <xf numFmtId="176" fontId="0" fillId="0" borderId="160" xfId="0" applyNumberFormat="1" applyFont="1" applyBorder="1" applyAlignment="1">
      <alignment horizontal="center" vertical="center" wrapText="1"/>
    </xf>
    <xf numFmtId="176" fontId="0" fillId="0" borderId="82" xfId="0" applyNumberFormat="1" applyFont="1" applyBorder="1" applyAlignment="1">
      <alignment horizontal="center" vertical="center" wrapText="1"/>
    </xf>
    <xf numFmtId="191" fontId="0" fillId="0" borderId="82" xfId="0" applyNumberFormat="1" applyBorder="1" applyAlignment="1">
      <alignment horizontal="right" vertical="center"/>
    </xf>
    <xf numFmtId="176" fontId="0" fillId="0" borderId="82" xfId="0" applyNumberFormat="1" applyBorder="1" applyAlignment="1">
      <alignment horizontal="center" vertical="center"/>
    </xf>
    <xf numFmtId="176" fontId="0" fillId="0" borderId="82" xfId="0" applyNumberFormat="1" applyBorder="1" applyAlignment="1">
      <alignment vertical="center"/>
    </xf>
    <xf numFmtId="0" fontId="0" fillId="0" borderId="13" xfId="0" applyFill="1" applyBorder="1" applyAlignment="1">
      <alignment horizontal="center" vertical="center"/>
    </xf>
    <xf numFmtId="0" fontId="0" fillId="0" borderId="257" xfId="0" applyFill="1" applyBorder="1" applyAlignment="1">
      <alignment horizontal="center" vertical="center"/>
    </xf>
    <xf numFmtId="177" fontId="0" fillId="0" borderId="82" xfId="0" applyNumberFormat="1" applyBorder="1" applyAlignment="1">
      <alignment horizontal="right" vertical="center"/>
    </xf>
    <xf numFmtId="191" fontId="0" fillId="0" borderId="74" xfId="0" applyNumberFormat="1" applyBorder="1" applyAlignment="1">
      <alignment horizontal="right" vertical="center"/>
    </xf>
    <xf numFmtId="176" fontId="0" fillId="0" borderId="76" xfId="0" applyNumberFormat="1" applyBorder="1" applyAlignment="1">
      <alignment horizontal="center" vertical="center"/>
    </xf>
    <xf numFmtId="191" fontId="0" fillId="0" borderId="74" xfId="0" applyNumberFormat="1" applyBorder="1" applyAlignment="1">
      <alignment horizontal="center" vertical="center"/>
    </xf>
    <xf numFmtId="176" fontId="0" fillId="0" borderId="256" xfId="0" applyNumberFormat="1" applyBorder="1" applyAlignment="1">
      <alignment horizontal="center" vertical="center"/>
    </xf>
    <xf numFmtId="0" fontId="0" fillId="0" borderId="9" xfId="0" applyFill="1" applyBorder="1" applyAlignment="1">
      <alignment horizontal="center" vertical="center"/>
    </xf>
    <xf numFmtId="0" fontId="0" fillId="0" borderId="258" xfId="0" applyFill="1" applyBorder="1" applyAlignment="1">
      <alignment horizontal="center" vertical="center"/>
    </xf>
    <xf numFmtId="176" fontId="0" fillId="0" borderId="0"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195" fontId="0" fillId="0" borderId="15" xfId="0" applyNumberFormat="1" applyBorder="1" applyAlignment="1">
      <alignment horizontal="center" vertical="center"/>
    </xf>
    <xf numFmtId="195" fontId="0" fillId="0" borderId="18" xfId="0" applyNumberFormat="1" applyBorder="1" applyAlignment="1">
      <alignment horizontal="center" vertical="center"/>
    </xf>
    <xf numFmtId="176" fontId="0" fillId="0" borderId="65" xfId="0" applyNumberFormat="1" applyFill="1" applyBorder="1" applyAlignment="1">
      <alignment horizontal="center" vertical="center" shrinkToFit="1"/>
    </xf>
    <xf numFmtId="176" fontId="0" fillId="0" borderId="66" xfId="0" applyNumberFormat="1" applyFill="1" applyBorder="1" applyAlignment="1">
      <alignment vertical="center"/>
    </xf>
    <xf numFmtId="176" fontId="0" fillId="0" borderId="18" xfId="0" applyNumberFormat="1" applyFill="1" applyBorder="1" applyAlignment="1">
      <alignment vertical="center"/>
    </xf>
    <xf numFmtId="195" fontId="0" fillId="0" borderId="18" xfId="0" applyNumberFormat="1" applyFill="1" applyBorder="1" applyAlignment="1">
      <alignment horizontal="center" vertical="center"/>
    </xf>
    <xf numFmtId="176" fontId="0" fillId="0" borderId="88" xfId="0" applyNumberFormat="1" applyFill="1" applyBorder="1" applyAlignment="1">
      <alignment horizontal="center" vertical="center" shrinkToFit="1"/>
    </xf>
    <xf numFmtId="176" fontId="0" fillId="0" borderId="45" xfId="0" applyNumberFormat="1" applyFill="1" applyBorder="1" applyAlignment="1">
      <alignment vertical="center"/>
    </xf>
    <xf numFmtId="176" fontId="0" fillId="0" borderId="37" xfId="0" applyNumberFormat="1" applyFill="1" applyBorder="1" applyAlignment="1">
      <alignment vertical="center"/>
    </xf>
    <xf numFmtId="176" fontId="0" fillId="0" borderId="15" xfId="0" applyNumberFormat="1" applyFill="1" applyBorder="1" applyAlignment="1">
      <alignment vertical="center"/>
    </xf>
    <xf numFmtId="195" fontId="0" fillId="0" borderId="15" xfId="0" applyNumberFormat="1" applyFill="1" applyBorder="1" applyAlignment="1">
      <alignment horizontal="center" vertical="center"/>
    </xf>
    <xf numFmtId="176" fontId="0" fillId="0" borderId="25" xfId="0" applyNumberFormat="1" applyFill="1" applyBorder="1" applyAlignment="1">
      <alignment horizontal="center" vertical="center" shrinkToFit="1"/>
    </xf>
    <xf numFmtId="176" fontId="0" fillId="0" borderId="19" xfId="0" applyNumberFormat="1" applyFill="1" applyBorder="1" applyAlignment="1">
      <alignment vertical="center"/>
    </xf>
    <xf numFmtId="195" fontId="0" fillId="0" borderId="27" xfId="0" applyNumberFormat="1" applyFill="1" applyBorder="1" applyAlignment="1">
      <alignment horizontal="center" vertical="center"/>
    </xf>
    <xf numFmtId="176" fontId="0" fillId="0" borderId="0" xfId="0" applyNumberFormat="1" applyFill="1" applyBorder="1" applyAlignment="1">
      <alignment vertical="center"/>
    </xf>
    <xf numFmtId="0" fontId="2" fillId="0" borderId="180" xfId="0" applyFont="1" applyBorder="1" applyAlignment="1">
      <alignment/>
    </xf>
    <xf numFmtId="177" fontId="0" fillId="0" borderId="259" xfId="0" applyNumberFormat="1" applyBorder="1" applyAlignment="1">
      <alignment vertical="center"/>
    </xf>
    <xf numFmtId="177" fontId="0" fillId="0" borderId="113" xfId="0" applyNumberFormat="1" applyBorder="1" applyAlignment="1">
      <alignment vertical="center"/>
    </xf>
    <xf numFmtId="176" fontId="0" fillId="0" borderId="25" xfId="0" applyNumberFormat="1" applyFont="1" applyBorder="1" applyAlignment="1">
      <alignment horizontal="center" vertical="center" shrinkToFit="1"/>
    </xf>
    <xf numFmtId="177" fontId="0" fillId="0" borderId="19" xfId="0" applyNumberFormat="1" applyBorder="1" applyAlignment="1">
      <alignment vertical="center"/>
    </xf>
    <xf numFmtId="177" fontId="0" fillId="0" borderId="69" xfId="0" applyNumberFormat="1" applyBorder="1" applyAlignment="1">
      <alignment vertical="center"/>
    </xf>
    <xf numFmtId="177" fontId="0" fillId="0" borderId="70" xfId="0" applyNumberFormat="1" applyBorder="1" applyAlignment="1">
      <alignment vertical="center"/>
    </xf>
    <xf numFmtId="176" fontId="0" fillId="0" borderId="149" xfId="0" applyNumberFormat="1" applyBorder="1" applyAlignment="1">
      <alignment horizontal="center" vertical="center"/>
    </xf>
    <xf numFmtId="49" fontId="0" fillId="0" borderId="9"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0" fillId="0" borderId="10" xfId="0" applyNumberFormat="1" applyBorder="1" applyAlignment="1">
      <alignment horizontal="center" vertical="center"/>
    </xf>
    <xf numFmtId="49" fontId="0" fillId="0" borderId="36" xfId="0" applyNumberForma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40" xfId="0" applyNumberFormat="1" applyBorder="1" applyAlignment="1">
      <alignment horizontal="center" vertical="center"/>
    </xf>
    <xf numFmtId="176" fontId="0" fillId="0" borderId="102"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70" xfId="0" applyNumberFormat="1" applyBorder="1" applyAlignment="1">
      <alignment horizontal="center" vertical="center" wrapText="1"/>
    </xf>
    <xf numFmtId="49" fontId="0" fillId="0" borderId="70" xfId="0" applyNumberFormat="1" applyBorder="1" applyAlignment="1">
      <alignment horizontal="center" vertical="center"/>
    </xf>
    <xf numFmtId="184" fontId="0" fillId="0" borderId="27" xfId="0" applyNumberFormat="1" applyFill="1" applyBorder="1" applyAlignment="1">
      <alignment horizontal="center" vertical="center"/>
    </xf>
    <xf numFmtId="184" fontId="0" fillId="0" borderId="27" xfId="0" applyNumberFormat="1" applyBorder="1" applyAlignment="1">
      <alignment horizontal="center" vertical="center"/>
    </xf>
    <xf numFmtId="0" fontId="30" fillId="0" borderId="0" xfId="0" applyFont="1" applyAlignment="1">
      <alignment vertical="top"/>
    </xf>
    <xf numFmtId="0" fontId="30" fillId="1" borderId="260" xfId="0" applyFont="1" applyFill="1" applyBorder="1" applyAlignment="1">
      <alignment vertical="top" wrapText="1"/>
    </xf>
    <xf numFmtId="176" fontId="0" fillId="0" borderId="213" xfId="0" applyNumberFormat="1" applyBorder="1" applyAlignment="1">
      <alignment horizontal="center" vertical="center" wrapText="1"/>
    </xf>
    <xf numFmtId="176" fontId="0" fillId="0" borderId="9" xfId="0" applyNumberFormat="1" applyBorder="1" applyAlignment="1">
      <alignment horizontal="right" vertical="center" indent="1"/>
    </xf>
    <xf numFmtId="176" fontId="0" fillId="0" borderId="10" xfId="0" applyNumberFormat="1" applyBorder="1" applyAlignment="1">
      <alignment horizontal="right" vertical="center" indent="1"/>
    </xf>
    <xf numFmtId="212" fontId="0" fillId="0" borderId="10" xfId="0" applyNumberFormat="1" applyBorder="1" applyAlignment="1">
      <alignment horizontal="right" vertical="center" indent="1"/>
    </xf>
    <xf numFmtId="176" fontId="0" fillId="0" borderId="25" xfId="0" applyNumberFormat="1" applyFont="1" applyBorder="1" applyAlignment="1">
      <alignment horizontal="center" vertical="center" wrapText="1" shrinkToFit="1"/>
    </xf>
    <xf numFmtId="176" fontId="0" fillId="0" borderId="38" xfId="0" applyNumberFormat="1" applyBorder="1" applyAlignment="1">
      <alignment horizontal="center" vertical="center" wrapText="1" shrinkToFit="1"/>
    </xf>
    <xf numFmtId="176" fontId="0" fillId="0" borderId="11" xfId="0" applyNumberFormat="1" applyBorder="1" applyAlignment="1">
      <alignment horizontal="right" vertical="center" indent="1"/>
    </xf>
    <xf numFmtId="176" fontId="0" fillId="0" borderId="12" xfId="0" applyNumberFormat="1" applyBorder="1" applyAlignment="1">
      <alignment horizontal="right" vertical="center" indent="1"/>
    </xf>
    <xf numFmtId="212" fontId="0" fillId="0" borderId="12" xfId="0" applyNumberFormat="1" applyBorder="1" applyAlignment="1">
      <alignment horizontal="right" vertical="center" indent="1"/>
    </xf>
    <xf numFmtId="176" fontId="0" fillId="0" borderId="13" xfId="0" applyNumberFormat="1" applyBorder="1" applyAlignment="1">
      <alignment horizontal="right" vertical="center" indent="1"/>
    </xf>
    <xf numFmtId="176" fontId="0" fillId="0" borderId="14" xfId="0" applyNumberFormat="1" applyBorder="1" applyAlignment="1">
      <alignment horizontal="right" vertical="center" indent="1"/>
    </xf>
    <xf numFmtId="212" fontId="0" fillId="0" borderId="14" xfId="0" applyNumberFormat="1" applyBorder="1" applyAlignment="1">
      <alignment horizontal="right" vertical="center" indent="1"/>
    </xf>
    <xf numFmtId="176" fontId="0" fillId="0" borderId="169" xfId="0" applyNumberFormat="1" applyBorder="1" applyAlignment="1">
      <alignment horizontal="right" vertical="center" indent="1"/>
    </xf>
    <xf numFmtId="212" fontId="0" fillId="0" borderId="10" xfId="0" applyNumberFormat="1" applyFont="1" applyBorder="1" applyAlignment="1">
      <alignment horizontal="right" vertical="center" indent="1"/>
    </xf>
    <xf numFmtId="212" fontId="0" fillId="0" borderId="15" xfId="0" applyNumberFormat="1" applyBorder="1" applyAlignment="1">
      <alignment horizontal="right" vertical="center" indent="1"/>
    </xf>
    <xf numFmtId="176" fontId="0" fillId="0" borderId="15" xfId="0" applyNumberFormat="1" applyBorder="1" applyAlignment="1">
      <alignment horizontal="right" vertical="center" indent="1"/>
    </xf>
    <xf numFmtId="176" fontId="0" fillId="0" borderId="15" xfId="0" applyNumberFormat="1" applyFill="1" applyBorder="1" applyAlignment="1">
      <alignment horizontal="right" vertical="center" indent="1"/>
    </xf>
    <xf numFmtId="176" fontId="0" fillId="0" borderId="261" xfId="0" applyNumberFormat="1" applyBorder="1" applyAlignment="1">
      <alignment horizontal="right" vertical="center" indent="1"/>
    </xf>
    <xf numFmtId="176" fontId="0" fillId="0" borderId="18" xfId="0" applyNumberFormat="1" applyBorder="1" applyAlignment="1">
      <alignment horizontal="right" vertical="center" indent="1"/>
    </xf>
    <xf numFmtId="212" fontId="0" fillId="0" borderId="18" xfId="0" applyNumberFormat="1" applyBorder="1" applyAlignment="1">
      <alignment horizontal="right" vertical="center" indent="1"/>
    </xf>
    <xf numFmtId="212" fontId="0" fillId="0" borderId="36" xfId="0" applyNumberFormat="1" applyBorder="1" applyAlignment="1">
      <alignment horizontal="right" vertical="center" indent="1"/>
    </xf>
    <xf numFmtId="0" fontId="11" fillId="0" borderId="0" xfId="0" applyFont="1" applyFill="1" applyBorder="1" applyAlignment="1">
      <alignment horizontal="center" vertical="center"/>
    </xf>
    <xf numFmtId="0" fontId="11" fillId="0" borderId="54" xfId="0" applyFont="1" applyFill="1" applyBorder="1" applyAlignment="1">
      <alignment horizontal="center" vertical="center"/>
    </xf>
    <xf numFmtId="176" fontId="0" fillId="0" borderId="41" xfId="0" applyNumberFormat="1" applyFont="1" applyBorder="1" applyAlignment="1">
      <alignment horizontal="right" vertical="center" wrapText="1" indent="1"/>
    </xf>
    <xf numFmtId="176" fontId="0" fillId="0" borderId="42" xfId="0" applyNumberFormat="1" applyFont="1" applyBorder="1" applyAlignment="1">
      <alignment horizontal="right" vertical="center" wrapText="1" indent="1"/>
    </xf>
    <xf numFmtId="212" fontId="0" fillId="0" borderId="43" xfId="0" applyNumberFormat="1" applyFont="1" applyBorder="1" applyAlignment="1">
      <alignment horizontal="right" vertical="center" wrapText="1" indent="1"/>
    </xf>
    <xf numFmtId="212" fontId="0" fillId="0" borderId="44" xfId="0" applyNumberFormat="1" applyFont="1" applyBorder="1" applyAlignment="1">
      <alignment horizontal="right" vertical="center" wrapText="1" indent="1"/>
    </xf>
    <xf numFmtId="176" fontId="0" fillId="0" borderId="0" xfId="0" applyNumberFormat="1" applyFont="1" applyBorder="1" applyAlignment="1">
      <alignment horizontal="right" vertical="center" indent="1"/>
    </xf>
    <xf numFmtId="176" fontId="0" fillId="0" borderId="15" xfId="0" applyNumberFormat="1" applyFont="1" applyBorder="1" applyAlignment="1">
      <alignment horizontal="right" vertical="center" indent="1"/>
    </xf>
    <xf numFmtId="176" fontId="0" fillId="0" borderId="83" xfId="0" applyNumberFormat="1" applyBorder="1" applyAlignment="1">
      <alignment horizontal="right" vertical="center" indent="1"/>
    </xf>
    <xf numFmtId="176" fontId="0" fillId="0" borderId="37" xfId="0" applyNumberFormat="1" applyBorder="1" applyAlignment="1">
      <alignment horizontal="right" vertical="center" indent="1"/>
    </xf>
    <xf numFmtId="212" fontId="0" fillId="0" borderId="37" xfId="0" applyNumberFormat="1" applyBorder="1" applyAlignment="1">
      <alignment horizontal="right" vertical="center" indent="1"/>
    </xf>
    <xf numFmtId="212" fontId="0" fillId="0" borderId="51" xfId="0" applyNumberFormat="1" applyBorder="1" applyAlignment="1">
      <alignment horizontal="right" vertical="center" indent="1"/>
    </xf>
    <xf numFmtId="176" fontId="0" fillId="0" borderId="59" xfId="0" applyNumberFormat="1" applyBorder="1" applyAlignment="1">
      <alignment horizontal="right" vertical="center" indent="1"/>
    </xf>
    <xf numFmtId="176" fontId="0" fillId="0" borderId="64" xfId="0" applyNumberFormat="1" applyBorder="1" applyAlignment="1">
      <alignment horizontal="right" vertical="center" indent="1"/>
    </xf>
    <xf numFmtId="212" fontId="0" fillId="0" borderId="64" xfId="0" applyNumberFormat="1" applyBorder="1" applyAlignment="1">
      <alignment horizontal="right" vertical="center" indent="1"/>
    </xf>
    <xf numFmtId="196" fontId="0" fillId="0" borderId="27" xfId="0" applyNumberFormat="1" applyBorder="1" applyAlignment="1">
      <alignment horizontal="right" vertical="center" indent="1"/>
    </xf>
    <xf numFmtId="196" fontId="0" fillId="0" borderId="10" xfId="0" applyNumberFormat="1" applyBorder="1" applyAlignment="1">
      <alignment horizontal="right" vertical="center" indent="1"/>
    </xf>
    <xf numFmtId="176" fontId="0" fillId="0" borderId="66" xfId="0" applyNumberFormat="1" applyBorder="1" applyAlignment="1">
      <alignment horizontal="right" vertical="center" indent="1"/>
    </xf>
    <xf numFmtId="212" fontId="0" fillId="0" borderId="29" xfId="0" applyNumberFormat="1" applyFont="1" applyBorder="1" applyAlignment="1">
      <alignment horizontal="right" vertical="center" wrapText="1" indent="1"/>
    </xf>
    <xf numFmtId="176" fontId="0" fillId="0" borderId="121" xfId="0" applyNumberFormat="1" applyFont="1" applyBorder="1" applyAlignment="1">
      <alignment horizontal="right" vertical="center" indent="1"/>
    </xf>
    <xf numFmtId="196" fontId="0" fillId="0" borderId="262" xfId="0" applyNumberFormat="1" applyFont="1" applyBorder="1" applyAlignment="1">
      <alignment horizontal="right" vertical="center" indent="1"/>
    </xf>
    <xf numFmtId="176" fontId="0" fillId="0" borderId="263" xfId="0" applyNumberFormat="1" applyBorder="1" applyAlignment="1">
      <alignment vertical="center" wrapText="1"/>
    </xf>
    <xf numFmtId="176" fontId="0" fillId="0" borderId="59" xfId="0" applyNumberFormat="1" applyFont="1" applyBorder="1" applyAlignment="1">
      <alignment horizontal="right" vertical="center" wrapText="1" indent="1"/>
    </xf>
    <xf numFmtId="176" fontId="0" fillId="0" borderId="60" xfId="0" applyNumberFormat="1" applyFont="1" applyBorder="1" applyAlignment="1">
      <alignment horizontal="right" vertical="center" wrapText="1" indent="1"/>
    </xf>
    <xf numFmtId="212" fontId="0" fillId="0" borderId="61" xfId="0" applyNumberFormat="1" applyFont="1" applyBorder="1" applyAlignment="1">
      <alignment horizontal="right" vertical="center" wrapText="1" indent="1"/>
    </xf>
    <xf numFmtId="212" fontId="0" fillId="0" borderId="62" xfId="0" applyNumberFormat="1" applyFont="1" applyBorder="1" applyAlignment="1">
      <alignment horizontal="right" vertical="center" wrapText="1" indent="1"/>
    </xf>
    <xf numFmtId="176" fontId="0" fillId="0" borderId="63" xfId="0" applyNumberFormat="1" applyFont="1" applyBorder="1" applyAlignment="1">
      <alignment horizontal="right" vertical="center" indent="1"/>
    </xf>
    <xf numFmtId="176" fontId="0" fillId="0" borderId="64" xfId="0" applyNumberFormat="1" applyFont="1" applyBorder="1" applyAlignment="1">
      <alignment horizontal="right" vertical="center" indent="1"/>
    </xf>
    <xf numFmtId="0" fontId="2" fillId="0" borderId="0" xfId="0" applyFont="1" applyBorder="1" applyAlignment="1">
      <alignment vertical="center"/>
    </xf>
    <xf numFmtId="212" fontId="0" fillId="0" borderId="16" xfId="0" applyNumberFormat="1" applyBorder="1" applyAlignment="1">
      <alignment horizontal="right" vertical="center" indent="1"/>
    </xf>
    <xf numFmtId="176" fontId="0" fillId="0" borderId="17" xfId="0" applyNumberFormat="1" applyBorder="1" applyAlignment="1">
      <alignment horizontal="right" vertical="center" indent="1"/>
    </xf>
    <xf numFmtId="176" fontId="0" fillId="0" borderId="88" xfId="0" applyNumberFormat="1" applyBorder="1" applyAlignment="1">
      <alignment horizontal="center" vertical="center" shrinkToFit="1"/>
    </xf>
    <xf numFmtId="191" fontId="0" fillId="0" borderId="191" xfId="0" applyNumberFormat="1" applyFill="1" applyBorder="1" applyAlignment="1">
      <alignment horizontal="right" vertical="center"/>
    </xf>
    <xf numFmtId="191" fontId="0" fillId="0" borderId="251" xfId="0" applyNumberFormat="1" applyFill="1" applyBorder="1" applyAlignment="1">
      <alignment horizontal="right" vertical="center"/>
    </xf>
    <xf numFmtId="191" fontId="0" fillId="0" borderId="264" xfId="0" applyNumberFormat="1" applyBorder="1" applyAlignment="1">
      <alignment horizontal="right" vertical="center"/>
    </xf>
    <xf numFmtId="191" fontId="0" fillId="0" borderId="37" xfId="0" applyNumberFormat="1" applyBorder="1" applyAlignment="1">
      <alignment horizontal="right" vertical="center"/>
    </xf>
    <xf numFmtId="176" fontId="11" fillId="0" borderId="167" xfId="0" applyNumberFormat="1" applyFont="1" applyFill="1" applyBorder="1" applyAlignment="1">
      <alignment horizontal="center" vertical="center" wrapText="1"/>
    </xf>
    <xf numFmtId="176" fontId="11" fillId="0" borderId="100" xfId="0" applyNumberFormat="1" applyFont="1" applyFill="1" applyBorder="1" applyAlignment="1">
      <alignment horizontal="center" vertical="center" wrapText="1"/>
    </xf>
    <xf numFmtId="191" fontId="0" fillId="0" borderId="37" xfId="0" applyNumberFormat="1" applyFill="1" applyBorder="1" applyAlignment="1">
      <alignment horizontal="right" vertical="center"/>
    </xf>
    <xf numFmtId="176" fontId="11" fillId="0" borderId="83" xfId="0" applyNumberFormat="1" applyFont="1" applyFill="1" applyBorder="1" applyAlignment="1">
      <alignment vertical="center" wrapText="1"/>
    </xf>
    <xf numFmtId="176" fontId="11" fillId="0" borderId="84"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176" fontId="11" fillId="0" borderId="15" xfId="0" applyNumberFormat="1" applyFont="1" applyFill="1" applyBorder="1" applyAlignment="1">
      <alignment vertical="center" wrapText="1"/>
    </xf>
    <xf numFmtId="176" fontId="0" fillId="0" borderId="84" xfId="0" applyNumberFormat="1" applyFill="1" applyBorder="1" applyAlignment="1">
      <alignment vertical="center"/>
    </xf>
    <xf numFmtId="176" fontId="11" fillId="0" borderId="83" xfId="0" applyNumberFormat="1" applyFont="1" applyFill="1" applyBorder="1" applyAlignment="1">
      <alignment horizontal="center" vertical="center" wrapText="1"/>
    </xf>
    <xf numFmtId="176" fontId="11" fillId="0" borderId="99" xfId="0" applyNumberFormat="1" applyFont="1" applyFill="1" applyBorder="1" applyAlignment="1">
      <alignment horizontal="center" vertical="center" wrapText="1"/>
    </xf>
    <xf numFmtId="191" fontId="0" fillId="0" borderId="15" xfId="0" applyNumberFormat="1" applyFill="1" applyBorder="1" applyAlignment="1">
      <alignment horizontal="right" vertical="center"/>
    </xf>
    <xf numFmtId="176" fontId="11" fillId="0" borderId="265" xfId="0" applyNumberFormat="1" applyFont="1" applyFill="1" applyBorder="1" applyAlignment="1">
      <alignment vertical="center" wrapText="1"/>
    </xf>
    <xf numFmtId="176" fontId="11" fillId="0" borderId="176" xfId="0" applyNumberFormat="1" applyFont="1" applyFill="1" applyBorder="1" applyAlignment="1">
      <alignment vertical="center" wrapText="1"/>
    </xf>
    <xf numFmtId="176" fontId="0" fillId="0" borderId="176" xfId="0" applyNumberFormat="1" applyFill="1" applyBorder="1" applyAlignment="1">
      <alignment vertical="center"/>
    </xf>
    <xf numFmtId="176" fontId="0" fillId="0" borderId="176" xfId="0" applyNumberFormat="1" applyBorder="1" applyAlignment="1">
      <alignment vertical="center"/>
    </xf>
    <xf numFmtId="176" fontId="0" fillId="0" borderId="266" xfId="0" applyNumberFormat="1" applyFill="1" applyBorder="1" applyAlignment="1">
      <alignment horizontal="right" vertical="center"/>
    </xf>
    <xf numFmtId="176" fontId="0" fillId="0" borderId="43" xfId="0" applyNumberFormat="1" applyFill="1" applyBorder="1" applyAlignment="1">
      <alignment horizontal="right" vertical="center"/>
    </xf>
    <xf numFmtId="191" fontId="0" fillId="0" borderId="43" xfId="0" applyNumberFormat="1" applyFill="1" applyBorder="1" applyAlignment="1">
      <alignment horizontal="right" vertical="center"/>
    </xf>
    <xf numFmtId="176" fontId="11" fillId="0" borderId="175" xfId="0" applyNumberFormat="1" applyFont="1" applyFill="1" applyBorder="1" applyAlignment="1">
      <alignment vertical="center" wrapText="1"/>
    </xf>
    <xf numFmtId="176" fontId="11" fillId="0" borderId="76" xfId="0" applyNumberFormat="1" applyFont="1" applyFill="1" applyBorder="1" applyAlignment="1">
      <alignment vertical="center" wrapText="1"/>
    </xf>
    <xf numFmtId="176" fontId="11" fillId="0" borderId="58" xfId="0" applyNumberFormat="1" applyFont="1" applyFill="1" applyBorder="1" applyAlignment="1">
      <alignment vertical="center" wrapText="1"/>
    </xf>
    <xf numFmtId="176" fontId="11" fillId="0" borderId="237" xfId="0" applyNumberFormat="1" applyFont="1" applyFill="1" applyBorder="1" applyAlignment="1">
      <alignment vertical="center" wrapText="1"/>
    </xf>
    <xf numFmtId="176" fontId="0" fillId="0" borderId="237" xfId="0" applyNumberFormat="1" applyFill="1" applyBorder="1" applyAlignment="1">
      <alignment vertical="center"/>
    </xf>
    <xf numFmtId="176" fontId="0" fillId="0" borderId="177" xfId="0" applyNumberFormat="1" applyFill="1" applyBorder="1" applyAlignment="1">
      <alignment vertical="center"/>
    </xf>
    <xf numFmtId="176" fontId="0" fillId="0" borderId="167" xfId="0" applyNumberFormat="1" applyFill="1" applyBorder="1" applyAlignment="1">
      <alignment horizontal="right" vertical="center"/>
    </xf>
    <xf numFmtId="176" fontId="0" fillId="0" borderId="51" xfId="0" applyNumberFormat="1" applyFill="1" applyBorder="1" applyAlignment="1">
      <alignment horizontal="right" vertical="center"/>
    </xf>
    <xf numFmtId="177" fontId="0" fillId="0" borderId="37" xfId="0" applyNumberFormat="1" applyFill="1" applyBorder="1" applyAlignment="1">
      <alignment horizontal="right" vertical="center"/>
    </xf>
    <xf numFmtId="176" fontId="0" fillId="0" borderId="110" xfId="0" applyNumberFormat="1" applyFill="1" applyBorder="1" applyAlignment="1">
      <alignment horizontal="right" vertical="center"/>
    </xf>
    <xf numFmtId="176" fontId="11" fillId="0" borderId="39" xfId="0" applyNumberFormat="1" applyFont="1" applyFill="1" applyBorder="1" applyAlignment="1">
      <alignment vertical="center" wrapText="1"/>
    </xf>
    <xf numFmtId="176" fontId="0" fillId="0" borderId="10" xfId="0" applyNumberFormat="1" applyFill="1" applyBorder="1" applyAlignment="1">
      <alignment vertical="center"/>
    </xf>
    <xf numFmtId="176" fontId="0" fillId="0" borderId="97" xfId="0" applyNumberFormat="1" applyFill="1" applyBorder="1" applyAlignment="1">
      <alignment vertical="center"/>
    </xf>
    <xf numFmtId="176" fontId="0" fillId="0" borderId="160" xfId="0" applyNumberFormat="1" applyFill="1" applyBorder="1" applyAlignment="1">
      <alignment horizontal="right" vertical="center"/>
    </xf>
    <xf numFmtId="176" fontId="0" fillId="0" borderId="14" xfId="0" applyNumberFormat="1" applyFill="1" applyBorder="1" applyAlignment="1">
      <alignment horizontal="right" vertical="center"/>
    </xf>
    <xf numFmtId="191" fontId="0" fillId="0" borderId="14" xfId="0" applyNumberFormat="1" applyFill="1" applyBorder="1" applyAlignment="1">
      <alignment horizontal="right" vertical="center"/>
    </xf>
    <xf numFmtId="176" fontId="0" fillId="0" borderId="82" xfId="0" applyNumberFormat="1" applyFill="1" applyBorder="1" applyAlignment="1">
      <alignment horizontal="right" vertical="center"/>
    </xf>
    <xf numFmtId="176" fontId="0" fillId="0" borderId="188" xfId="0" applyNumberFormat="1" applyFill="1" applyBorder="1" applyAlignment="1">
      <alignment horizontal="right" vertical="center"/>
    </xf>
    <xf numFmtId="0" fontId="0" fillId="0" borderId="199" xfId="0" applyBorder="1" applyAlignment="1">
      <alignment/>
    </xf>
    <xf numFmtId="0" fontId="0" fillId="0" borderId="89" xfId="0" applyBorder="1" applyAlignment="1">
      <alignment/>
    </xf>
    <xf numFmtId="0" fontId="0" fillId="0" borderId="178" xfId="0" applyFill="1" applyBorder="1" applyAlignment="1">
      <alignment horizontal="center" vertical="center"/>
    </xf>
    <xf numFmtId="176" fontId="0" fillId="0" borderId="222" xfId="0" applyNumberFormat="1" applyFill="1" applyBorder="1" applyAlignment="1">
      <alignment vertical="center"/>
    </xf>
    <xf numFmtId="176" fontId="0" fillId="0" borderId="49" xfId="0" applyNumberFormat="1" applyFill="1" applyBorder="1" applyAlignment="1">
      <alignment vertical="center"/>
    </xf>
    <xf numFmtId="0" fontId="30" fillId="0" borderId="0" xfId="0" applyFont="1" applyAlignment="1">
      <alignment/>
    </xf>
    <xf numFmtId="176" fontId="32" fillId="0" borderId="25" xfId="0" applyNumberFormat="1" applyFont="1" applyBorder="1" applyAlignment="1">
      <alignment horizontal="center" vertical="center"/>
    </xf>
    <xf numFmtId="176" fontId="0" fillId="0" borderId="25" xfId="0" applyNumberFormat="1" applyFont="1" applyBorder="1" applyAlignment="1">
      <alignment horizontal="distributed" vertical="center"/>
    </xf>
    <xf numFmtId="176" fontId="12" fillId="0" borderId="25" xfId="0" applyNumberFormat="1" applyFont="1" applyBorder="1" applyAlignment="1">
      <alignment horizontal="distributed" vertical="center" wrapText="1"/>
    </xf>
    <xf numFmtId="37" fontId="11" fillId="0" borderId="43" xfId="0" applyNumberFormat="1" applyFont="1" applyBorder="1" applyAlignment="1">
      <alignment horizontal="center" vertical="center" wrapText="1"/>
    </xf>
    <xf numFmtId="176" fontId="0" fillId="0" borderId="267" xfId="0" applyNumberFormat="1" applyBorder="1" applyAlignment="1">
      <alignment horizontal="center" vertical="center"/>
    </xf>
    <xf numFmtId="176" fontId="0" fillId="0" borderId="237" xfId="0" applyNumberFormat="1" applyBorder="1" applyAlignment="1">
      <alignment horizontal="center" vertical="center"/>
    </xf>
    <xf numFmtId="176" fontId="11" fillId="0" borderId="184" xfId="0" applyNumberFormat="1" applyFont="1" applyBorder="1" applyAlignment="1">
      <alignment horizontal="center" vertical="center" wrapText="1"/>
    </xf>
    <xf numFmtId="176" fontId="11" fillId="0" borderId="268" xfId="0" applyNumberFormat="1" applyFont="1" applyBorder="1" applyAlignment="1">
      <alignment horizontal="center" vertical="center" wrapText="1"/>
    </xf>
    <xf numFmtId="176" fontId="0" fillId="0" borderId="269" xfId="0" applyNumberFormat="1" applyBorder="1" applyAlignment="1">
      <alignment horizontal="center" vertical="center"/>
    </xf>
    <xf numFmtId="176" fontId="0" fillId="0" borderId="156" xfId="0" applyNumberFormat="1" applyBorder="1" applyAlignment="1">
      <alignment horizontal="center" vertical="center"/>
    </xf>
    <xf numFmtId="176" fontId="12" fillId="0" borderId="25" xfId="0" applyNumberFormat="1" applyFont="1" applyBorder="1" applyAlignment="1">
      <alignment horizontal="distributed" vertical="center" shrinkToFit="1"/>
    </xf>
    <xf numFmtId="176" fontId="12" fillId="0" borderId="65" xfId="0" applyNumberFormat="1" applyFont="1" applyBorder="1" applyAlignment="1">
      <alignment horizontal="distributed" vertical="center" wrapText="1" shrinkToFit="1"/>
    </xf>
    <xf numFmtId="176" fontId="12" fillId="0" borderId="111" xfId="0" applyNumberFormat="1" applyFont="1" applyBorder="1" applyAlignment="1">
      <alignment horizontal="distributed" vertical="center" wrapText="1" shrinkToFit="1"/>
    </xf>
    <xf numFmtId="176" fontId="12" fillId="0" borderId="0" xfId="0" applyNumberFormat="1" applyFont="1" applyBorder="1" applyAlignment="1">
      <alignment horizontal="distributed" vertical="center" wrapText="1" shrinkToFit="1"/>
    </xf>
    <xf numFmtId="176" fontId="11" fillId="0" borderId="270" xfId="0" applyNumberFormat="1" applyFont="1" applyBorder="1" applyAlignment="1">
      <alignment vertical="center" wrapText="1"/>
    </xf>
    <xf numFmtId="176" fontId="11" fillId="0" borderId="271" xfId="0" applyNumberFormat="1" applyFont="1" applyBorder="1" applyAlignment="1">
      <alignment vertical="center" wrapText="1"/>
    </xf>
    <xf numFmtId="176" fontId="11" fillId="0" borderId="272" xfId="0" applyNumberFormat="1" applyFont="1" applyBorder="1" applyAlignment="1">
      <alignment vertical="center" wrapText="1"/>
    </xf>
    <xf numFmtId="176" fontId="11" fillId="0" borderId="273" xfId="0" applyNumberFormat="1" applyFont="1" applyBorder="1" applyAlignment="1">
      <alignment vertical="center" wrapText="1"/>
    </xf>
    <xf numFmtId="176" fontId="11" fillId="0" borderId="266" xfId="0" applyNumberFormat="1" applyFont="1" applyBorder="1" applyAlignment="1">
      <alignment horizontal="center" vertical="center" wrapText="1"/>
    </xf>
    <xf numFmtId="176" fontId="11" fillId="0" borderId="274" xfId="0" applyNumberFormat="1" applyFont="1" applyBorder="1" applyAlignment="1">
      <alignment vertical="center" wrapText="1"/>
    </xf>
    <xf numFmtId="176" fontId="11" fillId="0" borderId="95" xfId="0" applyNumberFormat="1" applyFont="1" applyBorder="1" applyAlignment="1">
      <alignment vertical="center" wrapText="1"/>
    </xf>
    <xf numFmtId="176" fontId="0" fillId="0" borderId="275" xfId="0" applyNumberFormat="1" applyBorder="1" applyAlignment="1">
      <alignment horizontal="center" vertical="center"/>
    </xf>
    <xf numFmtId="176" fontId="0" fillId="0" borderId="99" xfId="0" applyNumberFormat="1" applyBorder="1" applyAlignment="1">
      <alignment horizontal="center" vertical="center"/>
    </xf>
    <xf numFmtId="176" fontId="0" fillId="0" borderId="7" xfId="0" applyNumberFormat="1" applyBorder="1" applyAlignment="1">
      <alignment/>
    </xf>
    <xf numFmtId="176" fontId="0" fillId="0" borderId="100" xfId="0" applyNumberFormat="1" applyBorder="1" applyAlignment="1">
      <alignment horizontal="center" vertical="center"/>
    </xf>
    <xf numFmtId="176" fontId="0" fillId="0" borderId="0" xfId="0" applyNumberFormat="1" applyBorder="1" applyAlignment="1">
      <alignment horizontal="left" vertical="center"/>
    </xf>
    <xf numFmtId="0" fontId="12" fillId="0" borderId="186" xfId="0" applyFont="1" applyBorder="1" applyAlignment="1">
      <alignment/>
    </xf>
    <xf numFmtId="191" fontId="0" fillId="0" borderId="31" xfId="0" applyNumberFormat="1" applyBorder="1" applyAlignment="1">
      <alignment/>
    </xf>
    <xf numFmtId="191" fontId="0" fillId="0" borderId="32" xfId="0" applyNumberFormat="1" applyBorder="1" applyAlignment="1">
      <alignment/>
    </xf>
    <xf numFmtId="191" fontId="0" fillId="0" borderId="55" xfId="0" applyNumberFormat="1" applyBorder="1" applyAlignment="1">
      <alignment/>
    </xf>
    <xf numFmtId="195" fontId="0" fillId="0" borderId="55" xfId="0" applyNumberFormat="1" applyBorder="1" applyAlignment="1">
      <alignment/>
    </xf>
    <xf numFmtId="0" fontId="12" fillId="0" borderId="276" xfId="0" applyFont="1" applyBorder="1" applyAlignment="1">
      <alignment/>
    </xf>
    <xf numFmtId="191" fontId="0" fillId="0" borderId="277" xfId="0" applyNumberFormat="1" applyBorder="1" applyAlignment="1">
      <alignment/>
    </xf>
    <xf numFmtId="191" fontId="0" fillId="0" borderId="278" xfId="0" applyNumberFormat="1" applyBorder="1" applyAlignment="1">
      <alignment/>
    </xf>
    <xf numFmtId="191" fontId="0" fillId="0" borderId="279" xfId="0" applyNumberFormat="1" applyBorder="1" applyAlignment="1">
      <alignment/>
    </xf>
    <xf numFmtId="195" fontId="0" fillId="0" borderId="278" xfId="0" applyNumberFormat="1" applyBorder="1" applyAlignment="1">
      <alignment/>
    </xf>
    <xf numFmtId="0" fontId="12" fillId="0" borderId="280" xfId="0" applyFont="1" applyBorder="1" applyAlignment="1">
      <alignment/>
    </xf>
    <xf numFmtId="191" fontId="0" fillId="0" borderId="281" xfId="0" applyNumberFormat="1" applyBorder="1" applyAlignment="1">
      <alignment/>
    </xf>
    <xf numFmtId="191" fontId="0" fillId="0" borderId="61" xfId="0" applyNumberFormat="1" applyBorder="1" applyAlignment="1">
      <alignment/>
    </xf>
    <xf numFmtId="191" fontId="0" fillId="0" borderId="60" xfId="0" applyNumberFormat="1" applyBorder="1" applyAlignment="1">
      <alignment/>
    </xf>
    <xf numFmtId="195" fontId="0" fillId="0" borderId="61" xfId="0" applyNumberFormat="1" applyBorder="1" applyAlignment="1">
      <alignment horizontal="right"/>
    </xf>
    <xf numFmtId="176" fontId="0" fillId="0" borderId="9"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282"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0"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40" xfId="0" applyNumberFormat="1" applyBorder="1" applyAlignment="1">
      <alignment horizontal="center" vertical="center" wrapText="1"/>
    </xf>
    <xf numFmtId="176" fontId="0" fillId="0" borderId="9" xfId="0" applyNumberFormat="1" applyBorder="1" applyAlignment="1">
      <alignment horizontal="center" vertical="center" wrapText="1"/>
    </xf>
    <xf numFmtId="176" fontId="0" fillId="0" borderId="10" xfId="0" applyNumberFormat="1" applyBorder="1" applyAlignment="1">
      <alignment horizontal="center" vertical="center" wrapText="1"/>
    </xf>
    <xf numFmtId="176" fontId="0" fillId="0" borderId="36" xfId="0" applyNumberFormat="1" applyBorder="1" applyAlignment="1">
      <alignment horizontal="center" vertical="center" wrapText="1"/>
    </xf>
    <xf numFmtId="176" fontId="0" fillId="0" borderId="36" xfId="0" applyNumberFormat="1" applyBorder="1" applyAlignment="1" quotePrefix="1">
      <alignment horizontal="center" vertical="center"/>
    </xf>
    <xf numFmtId="176" fontId="0" fillId="0" borderId="16" xfId="0" applyNumberFormat="1" applyBorder="1" applyAlignment="1">
      <alignment horizontal="center" vertical="center" wrapText="1"/>
    </xf>
    <xf numFmtId="183" fontId="0" fillId="0" borderId="17" xfId="0" applyNumberFormat="1" applyBorder="1" applyAlignment="1">
      <alignment horizontal="center" vertical="center" wrapText="1"/>
    </xf>
    <xf numFmtId="176" fontId="0" fillId="0" borderId="17" xfId="0" applyNumberFormat="1" applyBorder="1" applyAlignment="1" quotePrefix="1">
      <alignment horizontal="center" vertical="center"/>
    </xf>
    <xf numFmtId="197" fontId="0" fillId="0" borderId="15" xfId="0" applyNumberFormat="1" applyFill="1" applyBorder="1" applyAlignment="1">
      <alignment horizontal="center" vertical="center"/>
    </xf>
    <xf numFmtId="38" fontId="0" fillId="0" borderId="7" xfId="17" applyBorder="1" applyAlignment="1">
      <alignment/>
    </xf>
    <xf numFmtId="176" fontId="0" fillId="0" borderId="43" xfId="0" applyNumberFormat="1" applyFill="1" applyBorder="1" applyAlignment="1">
      <alignment horizontal="center" vertical="center"/>
    </xf>
    <xf numFmtId="176" fontId="0" fillId="0" borderId="32" xfId="0" applyNumberFormat="1" applyFill="1" applyBorder="1" applyAlignment="1">
      <alignment horizontal="center" vertical="center"/>
    </xf>
    <xf numFmtId="197" fontId="0" fillId="0" borderId="44" xfId="0" applyNumberFormat="1" applyFill="1" applyBorder="1" applyAlignment="1">
      <alignment horizontal="center" vertical="center"/>
    </xf>
    <xf numFmtId="197" fontId="0" fillId="0" borderId="90" xfId="0" applyNumberFormat="1" applyFill="1" applyBorder="1" applyAlignment="1">
      <alignment horizontal="center" vertical="center"/>
    </xf>
    <xf numFmtId="176" fontId="0" fillId="0" borderId="32" xfId="0" applyNumberFormat="1" applyFill="1" applyBorder="1" applyAlignment="1">
      <alignment horizontal="center" vertical="center" wrapText="1"/>
    </xf>
    <xf numFmtId="176" fontId="0" fillId="0" borderId="43"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115" xfId="0" applyNumberFormat="1" applyBorder="1" applyAlignment="1">
      <alignment horizontal="center" vertical="center"/>
    </xf>
    <xf numFmtId="176" fontId="11" fillId="0" borderId="65" xfId="0" applyNumberFormat="1" applyFont="1" applyBorder="1" applyAlignment="1">
      <alignment vertical="center" wrapText="1"/>
    </xf>
    <xf numFmtId="176" fontId="11" fillId="0" borderId="78" xfId="0" applyNumberFormat="1" applyFont="1" applyBorder="1" applyAlignment="1">
      <alignment vertical="center" wrapText="1"/>
    </xf>
    <xf numFmtId="177" fontId="0" fillId="0" borderId="79" xfId="0" applyNumberFormat="1" applyBorder="1" applyAlignment="1">
      <alignment vertical="center"/>
    </xf>
    <xf numFmtId="177" fontId="0" fillId="0" borderId="80" xfId="0" applyNumberForma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6" fontId="11" fillId="0" borderId="83" xfId="0" applyNumberFormat="1" applyFont="1" applyBorder="1" applyAlignment="1">
      <alignment vertical="center" shrinkToFit="1"/>
    </xf>
    <xf numFmtId="176" fontId="11" fillId="0" borderId="84" xfId="0" applyNumberFormat="1" applyFont="1" applyBorder="1" applyAlignment="1">
      <alignment vertical="center" shrinkToFit="1"/>
    </xf>
    <xf numFmtId="176" fontId="11" fillId="0" borderId="0" xfId="0" applyNumberFormat="1" applyFont="1" applyBorder="1" applyAlignment="1">
      <alignment vertical="center" shrinkToFit="1"/>
    </xf>
    <xf numFmtId="176" fontId="11" fillId="0" borderId="15" xfId="0" applyNumberFormat="1" applyFont="1" applyBorder="1" applyAlignment="1">
      <alignment vertical="center" shrinkToFit="1"/>
    </xf>
    <xf numFmtId="177" fontId="10" fillId="0" borderId="41" xfId="0" applyNumberFormat="1" applyFont="1" applyBorder="1" applyAlignment="1">
      <alignment vertical="center" wrapText="1"/>
    </xf>
    <xf numFmtId="177" fontId="10" fillId="0" borderId="42" xfId="0" applyNumberFormat="1" applyFont="1" applyBorder="1" applyAlignment="1">
      <alignment vertical="center" wrapText="1"/>
    </xf>
    <xf numFmtId="177" fontId="10" fillId="0" borderId="43" xfId="0" applyNumberFormat="1" applyFont="1" applyBorder="1" applyAlignment="1">
      <alignment vertical="center" wrapText="1"/>
    </xf>
    <xf numFmtId="176" fontId="11" fillId="0" borderId="39" xfId="0" applyNumberFormat="1" applyFont="1" applyBorder="1" applyAlignment="1">
      <alignment vertical="center" shrinkToFit="1"/>
    </xf>
    <xf numFmtId="176" fontId="11" fillId="0" borderId="40" xfId="0" applyNumberFormat="1" applyFont="1" applyBorder="1" applyAlignment="1">
      <alignment vertical="center" shrinkToFit="1"/>
    </xf>
    <xf numFmtId="176" fontId="11" fillId="0" borderId="10" xfId="0" applyNumberFormat="1" applyFont="1" applyBorder="1" applyAlignment="1">
      <alignment vertical="center" shrinkToFit="1"/>
    </xf>
    <xf numFmtId="177" fontId="10" fillId="0" borderId="167" xfId="0" applyNumberFormat="1" applyFont="1" applyBorder="1" applyAlignment="1">
      <alignment vertical="center" wrapText="1"/>
    </xf>
    <xf numFmtId="177" fontId="10" fillId="0" borderId="100" xfId="0" applyNumberFormat="1" applyFont="1" applyBorder="1" applyAlignment="1">
      <alignment vertical="center" wrapText="1"/>
    </xf>
    <xf numFmtId="177" fontId="10" fillId="0" borderId="166" xfId="0" applyNumberFormat="1" applyFont="1" applyBorder="1" applyAlignment="1">
      <alignment vertical="center" wrapText="1"/>
    </xf>
    <xf numFmtId="177" fontId="10" fillId="0" borderId="168" xfId="0" applyNumberFormat="1" applyFont="1" applyBorder="1" applyAlignment="1">
      <alignment vertical="center" wrapText="1"/>
    </xf>
    <xf numFmtId="176" fontId="11" fillId="0" borderId="5" xfId="0" applyNumberFormat="1" applyFont="1" applyBorder="1" applyAlignment="1">
      <alignment vertical="center"/>
    </xf>
    <xf numFmtId="177" fontId="10" fillId="0" borderId="13" xfId="0" applyNumberFormat="1" applyFont="1" applyBorder="1" applyAlignment="1">
      <alignment vertical="center"/>
    </xf>
    <xf numFmtId="177" fontId="10" fillId="0" borderId="14" xfId="0" applyNumberFormat="1" applyFont="1" applyBorder="1" applyAlignment="1">
      <alignment vertical="center"/>
    </xf>
    <xf numFmtId="177" fontId="10" fillId="0" borderId="82" xfId="0" applyNumberFormat="1" applyFont="1" applyBorder="1" applyAlignment="1">
      <alignment vertical="center"/>
    </xf>
    <xf numFmtId="177" fontId="10" fillId="0" borderId="14" xfId="0" applyNumberFormat="1" applyFont="1" applyBorder="1" applyAlignment="1">
      <alignment horizontal="right" vertical="center"/>
    </xf>
    <xf numFmtId="176" fontId="10" fillId="0" borderId="0" xfId="0" applyNumberFormat="1" applyFont="1" applyBorder="1" applyAlignment="1">
      <alignment vertical="center"/>
    </xf>
    <xf numFmtId="190" fontId="0" fillId="0" borderId="10" xfId="0" applyNumberFormat="1" applyBorder="1" applyAlignment="1">
      <alignment vertical="center"/>
    </xf>
    <xf numFmtId="190" fontId="0" fillId="0" borderId="18" xfId="0" applyNumberFormat="1" applyBorder="1" applyAlignment="1">
      <alignment vertical="center"/>
    </xf>
    <xf numFmtId="176" fontId="11" fillId="0" borderId="283" xfId="0" applyNumberFormat="1" applyFont="1" applyBorder="1" applyAlignment="1">
      <alignment vertical="center" wrapText="1"/>
    </xf>
    <xf numFmtId="176" fontId="11" fillId="0" borderId="111" xfId="0" applyNumberFormat="1" applyFont="1" applyBorder="1" applyAlignment="1">
      <alignment vertical="center" wrapText="1"/>
    </xf>
    <xf numFmtId="177" fontId="0" fillId="0" borderId="63" xfId="0" applyNumberFormat="1" applyBorder="1" applyAlignment="1">
      <alignment vertical="center"/>
    </xf>
    <xf numFmtId="177" fontId="0" fillId="0" borderId="64" xfId="0" applyNumberFormat="1" applyBorder="1" applyAlignment="1">
      <alignment vertical="center"/>
    </xf>
    <xf numFmtId="177" fontId="0" fillId="0" borderId="64" xfId="0" applyNumberFormat="1" applyBorder="1" applyAlignment="1">
      <alignment horizontal="right" vertical="center"/>
    </xf>
    <xf numFmtId="177" fontId="0" fillId="0" borderId="0" xfId="0" applyNumberFormat="1" applyBorder="1" applyAlignment="1">
      <alignment horizontal="right" vertical="center"/>
    </xf>
    <xf numFmtId="0" fontId="11" fillId="0" borderId="0" xfId="0" applyFont="1" applyFill="1" applyBorder="1" applyAlignment="1">
      <alignment horizontal="center" vertical="center" wrapText="1"/>
    </xf>
    <xf numFmtId="176" fontId="11" fillId="0" borderId="25" xfId="0" applyNumberFormat="1" applyFont="1" applyBorder="1" applyAlignment="1">
      <alignment vertical="center" shrinkToFit="1"/>
    </xf>
    <xf numFmtId="176" fontId="11" fillId="0" borderId="26" xfId="0" applyNumberFormat="1" applyFont="1" applyBorder="1" applyAlignment="1">
      <alignment vertical="center" wrapText="1"/>
    </xf>
    <xf numFmtId="177" fontId="0" fillId="0" borderId="17" xfId="0" applyNumberFormat="1" applyBorder="1" applyAlignment="1">
      <alignment horizontal="right" vertical="center"/>
    </xf>
    <xf numFmtId="177" fontId="0" fillId="0" borderId="24" xfId="0" applyNumberFormat="1" applyBorder="1" applyAlignment="1">
      <alignment vertical="center"/>
    </xf>
    <xf numFmtId="0" fontId="7" fillId="0" borderId="0" xfId="0" applyFont="1" applyBorder="1" applyAlignment="1">
      <alignment/>
    </xf>
    <xf numFmtId="0" fontId="5" fillId="0" borderId="0" xfId="0" applyFont="1" applyBorder="1" applyAlignment="1">
      <alignment/>
    </xf>
    <xf numFmtId="0" fontId="6" fillId="0" borderId="0" xfId="0" applyFont="1" applyAlignment="1">
      <alignment/>
    </xf>
    <xf numFmtId="176" fontId="3" fillId="4" borderId="1" xfId="0" applyNumberFormat="1" applyFont="1" applyFill="1" applyBorder="1" applyAlignment="1">
      <alignment horizontal="center" vertical="center" wrapText="1"/>
    </xf>
    <xf numFmtId="177" fontId="0" fillId="0" borderId="80" xfId="0" applyNumberFormat="1" applyBorder="1" applyAlignment="1">
      <alignment horizontal="right" vertical="center"/>
    </xf>
    <xf numFmtId="176" fontId="0" fillId="0" borderId="78" xfId="0" applyNumberFormat="1" applyBorder="1" applyAlignment="1">
      <alignment vertical="center"/>
    </xf>
    <xf numFmtId="177" fontId="10" fillId="0" borderId="47" xfId="0" applyNumberFormat="1" applyFont="1" applyBorder="1" applyAlignment="1">
      <alignment horizontal="right" vertical="center" wrapText="1"/>
    </xf>
    <xf numFmtId="177" fontId="10" fillId="0" borderId="83" xfId="0" applyNumberFormat="1" applyFont="1" applyBorder="1" applyAlignment="1">
      <alignment vertical="center" wrapText="1"/>
    </xf>
    <xf numFmtId="177" fontId="10" fillId="0" borderId="99" xfId="0" applyNumberFormat="1" applyFont="1" applyBorder="1" applyAlignment="1">
      <alignment vertical="center" wrapText="1"/>
    </xf>
    <xf numFmtId="177" fontId="10" fillId="0" borderId="95" xfId="0" applyNumberFormat="1" applyFont="1" applyBorder="1" applyAlignment="1">
      <alignment vertical="center" wrapText="1"/>
    </xf>
    <xf numFmtId="177" fontId="10"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176" fontId="11" fillId="0" borderId="102" xfId="0" applyNumberFormat="1" applyFont="1" applyBorder="1" applyAlignment="1">
      <alignment vertical="center"/>
    </xf>
    <xf numFmtId="177" fontId="10" fillId="0" borderId="103" xfId="0" applyNumberFormat="1" applyFont="1" applyBorder="1" applyAlignment="1">
      <alignment vertical="center"/>
    </xf>
    <xf numFmtId="177" fontId="10" fillId="0" borderId="104" xfId="0" applyNumberFormat="1" applyFont="1" applyBorder="1" applyAlignment="1">
      <alignment vertical="center"/>
    </xf>
    <xf numFmtId="177" fontId="10" fillId="0" borderId="70" xfId="0" applyNumberFormat="1" applyFont="1" applyBorder="1" applyAlignment="1">
      <alignment vertical="center"/>
    </xf>
    <xf numFmtId="177" fontId="0" fillId="0" borderId="104" xfId="0" applyNumberFormat="1" applyBorder="1" applyAlignment="1">
      <alignment horizontal="right" vertical="center"/>
    </xf>
    <xf numFmtId="177" fontId="10" fillId="0" borderId="0" xfId="0" applyNumberFormat="1" applyFont="1" applyBorder="1" applyAlignment="1">
      <alignment vertical="center" wrapText="1"/>
    </xf>
    <xf numFmtId="177" fontId="10" fillId="0" borderId="59" xfId="0" applyNumberFormat="1" applyFont="1" applyBorder="1" applyAlignment="1">
      <alignment vertical="center" wrapText="1"/>
    </xf>
    <xf numFmtId="177" fontId="10" fillId="0" borderId="60" xfId="0" applyNumberFormat="1" applyFont="1" applyBorder="1" applyAlignment="1">
      <alignment vertical="center" wrapText="1"/>
    </xf>
    <xf numFmtId="177" fontId="10" fillId="0" borderId="61" xfId="0" applyNumberFormat="1" applyFont="1" applyBorder="1" applyAlignment="1">
      <alignment vertical="center" wrapText="1"/>
    </xf>
    <xf numFmtId="177" fontId="10" fillId="0" borderId="63" xfId="0" applyNumberFormat="1" applyFont="1" applyBorder="1" applyAlignment="1">
      <alignment horizontal="right" vertical="center" wrapText="1"/>
    </xf>
    <xf numFmtId="0" fontId="21" fillId="0" borderId="0" xfId="0" applyFont="1" applyAlignment="1">
      <alignment/>
    </xf>
    <xf numFmtId="0" fontId="18" fillId="0" borderId="248" xfId="0" applyFont="1" applyBorder="1" applyAlignment="1">
      <alignment horizontal="center" vertical="center"/>
    </xf>
    <xf numFmtId="0" fontId="18" fillId="0" borderId="248" xfId="0" applyFont="1" applyBorder="1" applyAlignment="1">
      <alignment horizontal="center" vertical="center" wrapText="1"/>
    </xf>
    <xf numFmtId="0" fontId="18" fillId="0" borderId="0" xfId="0" applyFont="1" applyAlignment="1">
      <alignment horizontal="center" vertical="center"/>
    </xf>
    <xf numFmtId="38" fontId="18" fillId="0" borderId="248" xfId="17" applyFont="1" applyBorder="1" applyAlignment="1">
      <alignment horizontal="center" vertical="center" wrapText="1"/>
    </xf>
    <xf numFmtId="38" fontId="0" fillId="0" borderId="0" xfId="17" applyAlignment="1">
      <alignment/>
    </xf>
    <xf numFmtId="38" fontId="2" fillId="0" borderId="0" xfId="17" applyFont="1" applyAlignment="1">
      <alignment/>
    </xf>
    <xf numFmtId="176" fontId="0" fillId="0" borderId="249" xfId="0" applyNumberFormat="1" applyBorder="1" applyAlignment="1">
      <alignment horizontal="left" vertical="center"/>
    </xf>
    <xf numFmtId="176" fontId="0" fillId="0" borderId="191" xfId="0" applyNumberFormat="1" applyBorder="1" applyAlignment="1">
      <alignment horizontal="right" vertical="center"/>
    </xf>
    <xf numFmtId="176" fontId="0" fillId="0" borderId="192" xfId="0" applyNumberFormat="1" applyBorder="1" applyAlignment="1">
      <alignment horizontal="right" vertical="center"/>
    </xf>
    <xf numFmtId="177" fontId="0" fillId="5" borderId="23" xfId="0" applyNumberFormat="1" applyFont="1" applyFill="1" applyBorder="1" applyAlignment="1">
      <alignment horizontal="right" vertical="center"/>
    </xf>
    <xf numFmtId="38" fontId="2" fillId="0" borderId="0" xfId="17" applyFont="1" applyAlignment="1">
      <alignment wrapText="1"/>
    </xf>
    <xf numFmtId="176" fontId="0" fillId="0" borderId="284" xfId="0" applyNumberFormat="1" applyFill="1" applyBorder="1" applyAlignment="1">
      <alignment horizontal="right" vertical="center"/>
    </xf>
    <xf numFmtId="176" fontId="0" fillId="0" borderId="9" xfId="0" applyNumberFormat="1" applyFill="1" applyBorder="1" applyAlignment="1">
      <alignment horizontal="right" vertical="center"/>
    </xf>
    <xf numFmtId="177" fontId="0" fillId="0" borderId="10" xfId="0" applyNumberFormat="1" applyFill="1" applyBorder="1" applyAlignment="1">
      <alignment horizontal="right" vertical="center"/>
    </xf>
    <xf numFmtId="176" fontId="11" fillId="0" borderId="39" xfId="0" applyNumberFormat="1" applyFont="1" applyFill="1" applyBorder="1" applyAlignment="1">
      <alignment horizontal="center" vertical="center" wrapText="1"/>
    </xf>
    <xf numFmtId="176" fontId="11" fillId="0" borderId="40" xfId="0" applyNumberFormat="1" applyFont="1" applyFill="1" applyBorder="1" applyAlignment="1">
      <alignment horizontal="center" vertical="center" wrapText="1"/>
    </xf>
    <xf numFmtId="176" fontId="11" fillId="0" borderId="36"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0" fillId="0" borderId="10" xfId="0" applyNumberFormat="1" applyFill="1" applyBorder="1" applyAlignment="1">
      <alignment horizontal="right" vertical="center"/>
    </xf>
    <xf numFmtId="176" fontId="11" fillId="0" borderId="102" xfId="0" applyNumberFormat="1" applyFont="1" applyBorder="1" applyAlignment="1">
      <alignment horizontal="left" vertical="center" wrapText="1"/>
    </xf>
    <xf numFmtId="176" fontId="0" fillId="0" borderId="105" xfId="0" applyNumberFormat="1" applyBorder="1" applyAlignment="1">
      <alignment vertical="center"/>
    </xf>
    <xf numFmtId="196" fontId="0" fillId="0" borderId="51" xfId="0" applyNumberFormat="1" applyBorder="1" applyAlignment="1">
      <alignment horizontal="right" vertical="center"/>
    </xf>
    <xf numFmtId="38" fontId="2" fillId="0" borderId="0" xfId="0" applyNumberFormat="1" applyFont="1" applyAlignment="1">
      <alignment/>
    </xf>
    <xf numFmtId="196" fontId="0" fillId="0" borderId="36" xfId="0" applyNumberFormat="1" applyBorder="1" applyAlignment="1">
      <alignment horizontal="right" vertical="center"/>
    </xf>
    <xf numFmtId="176" fontId="0" fillId="0" borderId="36" xfId="0" applyNumberFormat="1" applyBorder="1" applyAlignment="1">
      <alignment horizontal="right" vertical="center"/>
    </xf>
    <xf numFmtId="176" fontId="0" fillId="0" borderId="285" xfId="0" applyNumberFormat="1" applyBorder="1" applyAlignment="1">
      <alignment vertical="center"/>
    </xf>
    <xf numFmtId="176" fontId="0" fillId="0" borderId="49" xfId="0" applyNumberFormat="1" applyBorder="1" applyAlignment="1">
      <alignment vertical="center"/>
    </xf>
    <xf numFmtId="176" fontId="0" fillId="0" borderId="70" xfId="0" applyNumberFormat="1" applyBorder="1" applyAlignment="1">
      <alignment vertical="center"/>
    </xf>
    <xf numFmtId="196" fontId="0" fillId="0" borderId="49" xfId="0" applyNumberFormat="1" applyBorder="1" applyAlignment="1">
      <alignment horizontal="right" vertical="center"/>
    </xf>
    <xf numFmtId="0" fontId="2" fillId="0" borderId="205" xfId="0" applyFont="1" applyBorder="1" applyAlignment="1">
      <alignment horizontal="center" vertical="center"/>
    </xf>
    <xf numFmtId="177" fontId="0" fillId="0" borderId="286" xfId="0" applyNumberFormat="1" applyBorder="1" applyAlignment="1">
      <alignment vertical="center"/>
    </xf>
    <xf numFmtId="176" fontId="12" fillId="0" borderId="46" xfId="0" applyNumberFormat="1" applyFont="1" applyBorder="1" applyAlignment="1">
      <alignment vertical="center" wrapText="1"/>
    </xf>
    <xf numFmtId="215" fontId="11" fillId="0" borderId="39" xfId="0" applyNumberFormat="1" applyFont="1" applyBorder="1" applyAlignment="1">
      <alignment horizontal="center" vertical="center" wrapText="1"/>
    </xf>
    <xf numFmtId="215" fontId="11" fillId="0" borderId="40" xfId="0" applyNumberFormat="1" applyFont="1" applyBorder="1" applyAlignment="1">
      <alignment horizontal="center" vertical="center" wrapText="1"/>
    </xf>
    <xf numFmtId="177" fontId="11" fillId="0" borderId="0" xfId="0" applyNumberFormat="1" applyFont="1" applyBorder="1" applyAlignment="1">
      <alignment horizontal="center" vertical="center" wrapText="1"/>
    </xf>
    <xf numFmtId="177" fontId="11" fillId="0" borderId="170" xfId="0" applyNumberFormat="1" applyFont="1" applyBorder="1" applyAlignment="1">
      <alignment horizontal="center" vertical="center" wrapText="1"/>
    </xf>
    <xf numFmtId="215" fontId="11" fillId="0" borderId="41" xfId="0" applyNumberFormat="1" applyFont="1" applyBorder="1" applyAlignment="1">
      <alignment vertical="center" wrapText="1"/>
    </xf>
    <xf numFmtId="215" fontId="11" fillId="0" borderId="74" xfId="0" applyNumberFormat="1" applyFont="1" applyBorder="1" applyAlignment="1">
      <alignment vertical="center" wrapText="1"/>
    </xf>
    <xf numFmtId="177" fontId="11" fillId="0" borderId="47" xfId="0" applyNumberFormat="1" applyFont="1" applyBorder="1" applyAlignment="1">
      <alignment horizontal="right" vertical="center" wrapText="1"/>
    </xf>
    <xf numFmtId="177" fontId="11" fillId="0" borderId="74" xfId="0" applyNumberFormat="1" applyFont="1" applyBorder="1" applyAlignment="1">
      <alignment horizontal="right" vertical="center" wrapText="1"/>
    </xf>
    <xf numFmtId="215" fontId="11" fillId="0" borderId="83" xfId="0" applyNumberFormat="1" applyFont="1" applyBorder="1" applyAlignment="1">
      <alignment horizontal="center" vertical="center" wrapText="1"/>
    </xf>
    <xf numFmtId="215" fontId="11" fillId="0" borderId="84" xfId="0" applyNumberFormat="1" applyFont="1" applyBorder="1" applyAlignment="1">
      <alignment horizontal="center" vertical="center" wrapText="1"/>
    </xf>
    <xf numFmtId="177" fontId="11" fillId="0" borderId="84" xfId="0" applyNumberFormat="1" applyFont="1" applyBorder="1" applyAlignment="1">
      <alignment horizontal="center" vertical="center" wrapText="1"/>
    </xf>
    <xf numFmtId="183" fontId="11" fillId="0" borderId="37" xfId="0" applyNumberFormat="1" applyFont="1" applyBorder="1" applyAlignment="1">
      <alignment horizontal="right" vertical="center" wrapText="1"/>
    </xf>
    <xf numFmtId="183" fontId="11" fillId="0" borderId="51" xfId="0" applyNumberFormat="1" applyFont="1" applyBorder="1" applyAlignment="1">
      <alignment horizontal="right" vertical="center" wrapText="1"/>
    </xf>
    <xf numFmtId="215" fontId="11" fillId="0" borderId="287" xfId="0" applyNumberFormat="1" applyFont="1" applyBorder="1" applyAlignment="1">
      <alignment vertical="center" wrapText="1"/>
    </xf>
    <xf numFmtId="215" fontId="11" fillId="0" borderId="51" xfId="0" applyNumberFormat="1" applyFont="1" applyBorder="1" applyAlignment="1">
      <alignment vertical="center" wrapText="1"/>
    </xf>
    <xf numFmtId="215" fontId="11" fillId="0" borderId="288" xfId="0" applyNumberFormat="1" applyFont="1" applyBorder="1" applyAlignment="1">
      <alignment vertical="center" wrapText="1"/>
    </xf>
    <xf numFmtId="183" fontId="11" fillId="0" borderId="74" xfId="0" applyNumberFormat="1" applyFont="1" applyBorder="1" applyAlignment="1">
      <alignment vertical="center" wrapText="1"/>
    </xf>
    <xf numFmtId="177" fontId="11" fillId="0" borderId="74" xfId="0" applyNumberFormat="1" applyFont="1" applyBorder="1" applyAlignment="1">
      <alignment vertical="center" wrapText="1"/>
    </xf>
    <xf numFmtId="215" fontId="11" fillId="0" borderId="269" xfId="0" applyNumberFormat="1" applyFont="1" applyBorder="1" applyAlignment="1">
      <alignment vertical="center" wrapText="1"/>
    </xf>
    <xf numFmtId="215" fontId="11" fillId="0" borderId="241" xfId="0" applyNumberFormat="1" applyFont="1" applyBorder="1" applyAlignment="1">
      <alignment vertical="center" wrapText="1"/>
    </xf>
    <xf numFmtId="176" fontId="12" fillId="0" borderId="209" xfId="0" applyNumberFormat="1" applyFont="1" applyBorder="1" applyAlignment="1">
      <alignment vertical="center" wrapText="1"/>
    </xf>
    <xf numFmtId="177" fontId="0" fillId="0" borderId="151" xfId="17" applyNumberFormat="1" applyBorder="1" applyAlignment="1">
      <alignment vertical="center"/>
    </xf>
    <xf numFmtId="177" fontId="0" fillId="0" borderId="170" xfId="17" applyNumberFormat="1" applyBorder="1" applyAlignment="1">
      <alignment vertical="center"/>
    </xf>
    <xf numFmtId="204" fontId="0" fillId="0" borderId="289" xfId="17" applyNumberFormat="1" applyBorder="1" applyAlignment="1">
      <alignment vertical="center"/>
    </xf>
    <xf numFmtId="176" fontId="12" fillId="0" borderId="25" xfId="0" applyNumberFormat="1" applyFont="1" applyBorder="1" applyAlignment="1">
      <alignment vertical="center" wrapText="1"/>
    </xf>
    <xf numFmtId="177" fontId="0" fillId="0" borderId="67" xfId="17" applyNumberFormat="1" applyBorder="1" applyAlignment="1">
      <alignment vertical="center"/>
    </xf>
    <xf numFmtId="177" fontId="0" fillId="0" borderId="40" xfId="17" applyNumberFormat="1" applyBorder="1" applyAlignment="1">
      <alignment vertical="center"/>
    </xf>
    <xf numFmtId="204" fontId="0" fillId="0" borderId="97" xfId="17" applyNumberFormat="1" applyBorder="1" applyAlignment="1">
      <alignment vertical="center"/>
    </xf>
    <xf numFmtId="204" fontId="0" fillId="0" borderId="10" xfId="17" applyNumberFormat="1" applyBorder="1" applyAlignment="1">
      <alignment vertical="center"/>
    </xf>
    <xf numFmtId="176" fontId="12" fillId="0" borderId="65" xfId="0" applyNumberFormat="1" applyFont="1" applyBorder="1" applyAlignment="1">
      <alignment vertical="center" wrapText="1"/>
    </xf>
    <xf numFmtId="177" fontId="0" fillId="0" borderId="19" xfId="17" applyNumberFormat="1" applyBorder="1" applyAlignment="1">
      <alignment vertical="center"/>
    </xf>
    <xf numFmtId="177" fontId="0" fillId="0" borderId="36" xfId="17" applyNumberFormat="1" applyBorder="1" applyAlignment="1">
      <alignment vertical="center"/>
    </xf>
    <xf numFmtId="176" fontId="12" fillId="0" borderId="88" xfId="0" applyNumberFormat="1" applyFont="1" applyBorder="1" applyAlignment="1">
      <alignment vertical="center" wrapText="1"/>
    </xf>
    <xf numFmtId="177" fontId="0" fillId="0" borderId="0" xfId="17" applyNumberFormat="1" applyBorder="1" applyAlignment="1">
      <alignment vertical="center"/>
    </xf>
    <xf numFmtId="177" fontId="0" fillId="0" borderId="15" xfId="17" applyNumberFormat="1" applyBorder="1" applyAlignment="1">
      <alignment vertical="center"/>
    </xf>
    <xf numFmtId="177" fontId="0" fillId="0" borderId="18" xfId="17" applyNumberFormat="1" applyBorder="1" applyAlignment="1">
      <alignment vertical="center"/>
    </xf>
    <xf numFmtId="38" fontId="0" fillId="0" borderId="18" xfId="17" applyFont="1" applyBorder="1" applyAlignment="1">
      <alignment horizontal="right" vertical="center"/>
    </xf>
    <xf numFmtId="177" fontId="0" fillId="0" borderId="46" xfId="17" applyNumberFormat="1" applyBorder="1" applyAlignment="1">
      <alignment vertical="center"/>
    </xf>
    <xf numFmtId="204" fontId="0" fillId="0" borderId="98" xfId="17" applyNumberFormat="1" applyBorder="1" applyAlignment="1">
      <alignment vertical="center"/>
    </xf>
    <xf numFmtId="176" fontId="12" fillId="0" borderId="25" xfId="0" applyNumberFormat="1" applyFont="1" applyBorder="1" applyAlignment="1">
      <alignment vertical="center" shrinkToFit="1"/>
    </xf>
    <xf numFmtId="0" fontId="0" fillId="0" borderId="55" xfId="0" applyBorder="1" applyAlignment="1">
      <alignment vertical="center"/>
    </xf>
    <xf numFmtId="0" fontId="0" fillId="0" borderId="71" xfId="0" applyBorder="1" applyAlignment="1">
      <alignment vertical="center"/>
    </xf>
    <xf numFmtId="0" fontId="34" fillId="0" borderId="0" xfId="0" applyFont="1" applyAlignment="1">
      <alignment/>
    </xf>
    <xf numFmtId="0" fontId="35" fillId="0" borderId="4" xfId="0" applyFont="1" applyBorder="1" applyAlignment="1">
      <alignment/>
    </xf>
    <xf numFmtId="0" fontId="34" fillId="0" borderId="0" xfId="0" applyFont="1" applyBorder="1" applyAlignment="1">
      <alignment/>
    </xf>
    <xf numFmtId="0" fontId="18" fillId="0" borderId="0" xfId="0" applyFont="1" applyAlignment="1">
      <alignment/>
    </xf>
    <xf numFmtId="178" fontId="0" fillId="0" borderId="9" xfId="0" applyNumberFormat="1" applyBorder="1" applyAlignment="1">
      <alignment horizontal="right" vertical="center"/>
    </xf>
    <xf numFmtId="178" fontId="0" fillId="0" borderId="10" xfId="0" applyNumberFormat="1" applyBorder="1" applyAlignment="1">
      <alignment horizontal="right" vertical="center"/>
    </xf>
    <xf numFmtId="176" fontId="0" fillId="0" borderId="78" xfId="0" applyNumberFormat="1" applyBorder="1" applyAlignment="1">
      <alignment horizontal="center" vertical="center"/>
    </xf>
    <xf numFmtId="178" fontId="0" fillId="0" borderId="79" xfId="0" applyNumberFormat="1" applyBorder="1" applyAlignment="1">
      <alignment horizontal="right" vertical="center"/>
    </xf>
    <xf numFmtId="178" fontId="0" fillId="0" borderId="80" xfId="0" applyNumberFormat="1" applyBorder="1" applyAlignment="1">
      <alignment horizontal="right" vertical="center"/>
    </xf>
    <xf numFmtId="178" fontId="0" fillId="0" borderId="81" xfId="0" applyNumberFormat="1" applyBorder="1" applyAlignment="1">
      <alignment horizontal="right" vertical="center"/>
    </xf>
    <xf numFmtId="178" fontId="0" fillId="0" borderId="82" xfId="0" applyNumberFormat="1" applyBorder="1" applyAlignment="1">
      <alignment horizontal="right" vertical="center"/>
    </xf>
    <xf numFmtId="178" fontId="0" fillId="0" borderId="188" xfId="0" applyNumberFormat="1" applyBorder="1" applyAlignment="1">
      <alignment horizontal="right" vertical="center"/>
    </xf>
    <xf numFmtId="176" fontId="10" fillId="0" borderId="78" xfId="0" applyNumberFormat="1" applyFont="1" applyBorder="1" applyAlignment="1">
      <alignment horizontal="center" vertical="center"/>
    </xf>
    <xf numFmtId="178" fontId="0" fillId="0" borderId="250" xfId="0" applyNumberFormat="1" applyBorder="1" applyAlignment="1">
      <alignment horizontal="right" vertical="center"/>
    </xf>
    <xf numFmtId="178" fontId="0" fillId="0" borderId="251" xfId="0" applyNumberFormat="1" applyBorder="1" applyAlignment="1">
      <alignment horizontal="right" vertical="center"/>
    </xf>
    <xf numFmtId="178" fontId="0" fillId="0" borderId="0" xfId="0" applyNumberFormat="1" applyBorder="1" applyAlignment="1">
      <alignment horizontal="center" vertical="center"/>
    </xf>
    <xf numFmtId="178" fontId="0" fillId="0" borderId="0" xfId="0" applyNumberFormat="1" applyFill="1" applyBorder="1" applyAlignment="1">
      <alignment horizontal="center" vertical="center"/>
    </xf>
    <xf numFmtId="178" fontId="0" fillId="0" borderId="259" xfId="0" applyNumberFormat="1" applyBorder="1" applyAlignment="1">
      <alignment horizontal="right" vertical="center"/>
    </xf>
    <xf numFmtId="178" fontId="0" fillId="0" borderId="48" xfId="0" applyNumberFormat="1" applyBorder="1" applyAlignment="1">
      <alignment horizontal="right" vertical="center"/>
    </xf>
    <xf numFmtId="178" fontId="0" fillId="0" borderId="15" xfId="0" applyNumberFormat="1" applyBorder="1" applyAlignment="1">
      <alignment horizontal="right" vertical="center"/>
    </xf>
    <xf numFmtId="178" fontId="0" fillId="0" borderId="0" xfId="0" applyNumberFormat="1" applyAlignment="1">
      <alignment/>
    </xf>
    <xf numFmtId="176" fontId="12" fillId="0" borderId="39" xfId="0" applyNumberFormat="1" applyFont="1" applyBorder="1" applyAlignment="1">
      <alignment vertical="center" wrapText="1"/>
    </xf>
    <xf numFmtId="176" fontId="12" fillId="0" borderId="40" xfId="0" applyNumberFormat="1" applyFont="1" applyBorder="1" applyAlignment="1">
      <alignment vertical="center" wrapText="1"/>
    </xf>
    <xf numFmtId="176" fontId="12" fillId="0" borderId="0" xfId="0" applyNumberFormat="1" applyFont="1" applyBorder="1" applyAlignment="1">
      <alignment vertical="center" wrapText="1"/>
    </xf>
    <xf numFmtId="176" fontId="12" fillId="0" borderId="10" xfId="0" applyNumberFormat="1" applyFont="1" applyBorder="1" applyAlignment="1">
      <alignment vertical="center" wrapText="1"/>
    </xf>
    <xf numFmtId="178" fontId="0" fillId="0" borderId="40" xfId="0" applyNumberFormat="1" applyBorder="1" applyAlignment="1">
      <alignment horizontal="right" vertical="center"/>
    </xf>
    <xf numFmtId="178" fontId="0" fillId="0" borderId="97" xfId="0" applyNumberFormat="1" applyBorder="1" applyAlignment="1">
      <alignment horizontal="right" vertical="center"/>
    </xf>
    <xf numFmtId="178" fontId="0" fillId="0" borderId="77" xfId="0" applyNumberFormat="1" applyBorder="1" applyAlignment="1">
      <alignment horizontal="right" vertical="center"/>
    </xf>
    <xf numFmtId="178" fontId="0" fillId="0" borderId="51" xfId="0" applyNumberFormat="1" applyBorder="1" applyAlignment="1">
      <alignment horizontal="right" vertical="center"/>
    </xf>
    <xf numFmtId="178" fontId="0" fillId="0" borderId="110" xfId="0" applyNumberFormat="1" applyBorder="1" applyAlignment="1">
      <alignment horizontal="right" vertical="center"/>
    </xf>
    <xf numFmtId="176" fontId="12" fillId="0" borderId="9" xfId="0" applyNumberFormat="1" applyFont="1" applyBorder="1" applyAlignment="1">
      <alignment vertical="center" wrapText="1"/>
    </xf>
    <xf numFmtId="178" fontId="0" fillId="0" borderId="115" xfId="0" applyNumberFormat="1" applyBorder="1" applyAlignment="1">
      <alignment horizontal="right" vertical="center"/>
    </xf>
    <xf numFmtId="178" fontId="0" fillId="0" borderId="72" xfId="0" applyNumberFormat="1" applyBorder="1" applyAlignment="1">
      <alignment horizontal="right" vertical="center"/>
    </xf>
    <xf numFmtId="178" fontId="0" fillId="0" borderId="170" xfId="0" applyNumberFormat="1" applyBorder="1" applyAlignment="1">
      <alignment horizontal="right" vertical="center"/>
    </xf>
    <xf numFmtId="178" fontId="0" fillId="0" borderId="240" xfId="0" applyNumberFormat="1" applyBorder="1" applyAlignment="1">
      <alignment horizontal="right" vertical="center"/>
    </xf>
    <xf numFmtId="178" fontId="0" fillId="0" borderId="241" xfId="0" applyNumberFormat="1" applyBorder="1" applyAlignment="1">
      <alignment horizontal="right" vertical="center"/>
    </xf>
    <xf numFmtId="176" fontId="0" fillId="0" borderId="7" xfId="0" applyNumberFormat="1" applyFont="1" applyFill="1" applyBorder="1" applyAlignment="1">
      <alignment horizontal="center" vertical="center" wrapText="1"/>
    </xf>
    <xf numFmtId="196" fontId="0" fillId="0" borderId="9" xfId="0" applyNumberFormat="1" applyBorder="1" applyAlignment="1">
      <alignment vertical="center"/>
    </xf>
    <xf numFmtId="196" fontId="0" fillId="0" borderId="10" xfId="0" applyNumberFormat="1" applyBorder="1" applyAlignment="1">
      <alignment vertical="center"/>
    </xf>
    <xf numFmtId="196" fontId="0" fillId="0" borderId="113" xfId="0" applyNumberFormat="1" applyBorder="1" applyAlignment="1">
      <alignment vertical="center"/>
    </xf>
    <xf numFmtId="182" fontId="0" fillId="0" borderId="156" xfId="0" applyNumberFormat="1" applyBorder="1" applyAlignment="1">
      <alignment vertical="center"/>
    </xf>
    <xf numFmtId="196" fontId="0" fillId="0" borderId="7" xfId="0" applyNumberFormat="1" applyFill="1" applyBorder="1" applyAlignment="1">
      <alignment horizontal="center" vertical="center"/>
    </xf>
    <xf numFmtId="196" fontId="0" fillId="0" borderId="37" xfId="0" applyNumberFormat="1" applyBorder="1" applyAlignment="1">
      <alignment vertical="center"/>
    </xf>
    <xf numFmtId="182" fontId="0" fillId="0" borderId="37" xfId="0" applyNumberFormat="1" applyBorder="1" applyAlignment="1">
      <alignment vertical="center"/>
    </xf>
    <xf numFmtId="196" fontId="0" fillId="0" borderId="100" xfId="0" applyNumberFormat="1" applyFill="1" applyBorder="1" applyAlignment="1">
      <alignment horizontal="center" vertical="center"/>
    </xf>
    <xf numFmtId="196" fontId="0" fillId="0" borderId="168" xfId="0" applyNumberFormat="1" applyFill="1" applyBorder="1" applyAlignment="1">
      <alignment horizontal="center" vertical="center"/>
    </xf>
    <xf numFmtId="196" fontId="0" fillId="0" borderId="18" xfId="0" applyNumberFormat="1" applyBorder="1" applyAlignment="1">
      <alignment vertical="center"/>
    </xf>
    <xf numFmtId="196" fontId="0" fillId="0" borderId="86" xfId="0" applyNumberFormat="1" applyFill="1" applyBorder="1" applyAlignment="1">
      <alignment horizontal="center" vertical="center"/>
    </xf>
    <xf numFmtId="196" fontId="0" fillId="0" borderId="66" xfId="0" applyNumberFormat="1" applyFill="1" applyBorder="1" applyAlignment="1">
      <alignment horizontal="center" vertical="center"/>
    </xf>
    <xf numFmtId="196" fontId="0" fillId="0" borderId="16" xfId="0" applyNumberFormat="1" applyBorder="1" applyAlignment="1">
      <alignment vertical="center"/>
    </xf>
    <xf numFmtId="196" fontId="0" fillId="0" borderId="17" xfId="0" applyNumberFormat="1" applyBorder="1" applyAlignment="1">
      <alignment vertical="center"/>
    </xf>
    <xf numFmtId="196" fontId="0" fillId="0" borderId="17" xfId="0" applyNumberFormat="1" applyBorder="1" applyAlignment="1">
      <alignment horizontal="center" vertical="center"/>
    </xf>
    <xf numFmtId="49" fontId="24" fillId="0" borderId="0" xfId="0" applyNumberFormat="1" applyFont="1" applyAlignment="1">
      <alignment/>
    </xf>
    <xf numFmtId="0" fontId="10" fillId="0" borderId="89" xfId="0" applyFont="1" applyFill="1" applyBorder="1" applyAlignment="1">
      <alignment vertical="center"/>
    </xf>
    <xf numFmtId="177" fontId="10" fillId="0" borderId="9" xfId="0" applyNumberFormat="1" applyFont="1" applyFill="1" applyBorder="1" applyAlignment="1">
      <alignment vertical="center"/>
    </xf>
    <xf numFmtId="177" fontId="10" fillId="0" borderId="50" xfId="0" applyNumberFormat="1" applyFont="1" applyFill="1" applyBorder="1" applyAlignment="1">
      <alignment vertical="center"/>
    </xf>
    <xf numFmtId="0" fontId="0" fillId="0" borderId="63" xfId="0" applyFill="1" applyBorder="1" applyAlignment="1">
      <alignment vertical="center"/>
    </xf>
    <xf numFmtId="0" fontId="10" fillId="0" borderId="290" xfId="0" applyFont="1" applyFill="1" applyBorder="1" applyAlignment="1">
      <alignment vertical="center"/>
    </xf>
    <xf numFmtId="0" fontId="10" fillId="0" borderId="291" xfId="0" applyFont="1" applyFill="1" applyBorder="1" applyAlignment="1">
      <alignment vertical="center"/>
    </xf>
    <xf numFmtId="177" fontId="0" fillId="0" borderId="97" xfId="0" applyNumberFormat="1" applyFont="1" applyBorder="1" applyAlignment="1">
      <alignment vertical="center"/>
    </xf>
    <xf numFmtId="177" fontId="0" fillId="0" borderId="110" xfId="0" applyNumberFormat="1" applyFont="1" applyBorder="1" applyAlignment="1">
      <alignment vertical="center"/>
    </xf>
    <xf numFmtId="177" fontId="0" fillId="0" borderId="115" xfId="0" applyNumberFormat="1" applyFont="1" applyBorder="1" applyAlignment="1">
      <alignment vertical="center"/>
    </xf>
    <xf numFmtId="177" fontId="0" fillId="0" borderId="55" xfId="0" applyNumberFormat="1" applyFill="1" applyBorder="1" applyAlignment="1">
      <alignment vertical="center"/>
    </xf>
    <xf numFmtId="177" fontId="0" fillId="0" borderId="89" xfId="0" applyNumberFormat="1" applyFill="1" applyBorder="1" applyAlignment="1">
      <alignment vertical="center"/>
    </xf>
    <xf numFmtId="176" fontId="15" fillId="0" borderId="46" xfId="0" applyNumberFormat="1" applyFont="1" applyBorder="1" applyAlignment="1">
      <alignment horizontal="center" vertical="center" wrapText="1"/>
    </xf>
    <xf numFmtId="176" fontId="15" fillId="0" borderId="45" xfId="0" applyNumberFormat="1" applyFont="1" applyBorder="1" applyAlignment="1">
      <alignment horizontal="center" vertical="center" wrapText="1"/>
    </xf>
    <xf numFmtId="177" fontId="10" fillId="0" borderId="58" xfId="0" applyNumberFormat="1" applyFont="1" applyBorder="1" applyAlignment="1">
      <alignment vertical="center" wrapText="1"/>
    </xf>
    <xf numFmtId="177" fontId="10" fillId="0" borderId="53" xfId="0" applyNumberFormat="1" applyFont="1" applyBorder="1" applyAlignment="1">
      <alignment vertical="center" wrapText="1"/>
    </xf>
    <xf numFmtId="177" fontId="10" fillId="0" borderId="47" xfId="0" applyNumberFormat="1" applyFont="1" applyBorder="1" applyAlignment="1">
      <alignment vertical="center" wrapText="1"/>
    </xf>
    <xf numFmtId="177" fontId="10" fillId="0" borderId="292" xfId="0" applyNumberFormat="1" applyFont="1" applyBorder="1" applyAlignment="1">
      <alignment vertical="center" wrapText="1"/>
    </xf>
    <xf numFmtId="0" fontId="10" fillId="0" borderId="55" xfId="0" applyFont="1" applyFill="1" applyBorder="1" applyAlignment="1">
      <alignment vertical="center"/>
    </xf>
    <xf numFmtId="0" fontId="10" fillId="0" borderId="56" xfId="0" applyFont="1" applyFill="1" applyBorder="1" applyAlignment="1">
      <alignment vertical="center"/>
    </xf>
    <xf numFmtId="0" fontId="10" fillId="0" borderId="211" xfId="0" applyFont="1" applyFill="1" applyBorder="1" applyAlignment="1">
      <alignment vertical="center"/>
    </xf>
    <xf numFmtId="0" fontId="10" fillId="0" borderId="212" xfId="0" applyFont="1" applyFill="1" applyBorder="1" applyAlignment="1">
      <alignment vertical="center"/>
    </xf>
    <xf numFmtId="0" fontId="0" fillId="0" borderId="60" xfId="0" applyFill="1" applyBorder="1" applyAlignment="1">
      <alignment vertical="center"/>
    </xf>
    <xf numFmtId="177" fontId="0" fillId="0" borderId="172" xfId="0" applyNumberFormat="1" applyBorder="1" applyAlignment="1">
      <alignment horizontal="right" vertical="center"/>
    </xf>
    <xf numFmtId="177" fontId="0" fillId="0" borderId="289" xfId="0" applyNumberFormat="1" applyBorder="1" applyAlignment="1">
      <alignment horizontal="right" vertical="center"/>
    </xf>
    <xf numFmtId="176" fontId="0" fillId="2" borderId="3" xfId="0" applyNumberFormat="1" applyFont="1" applyFill="1" applyBorder="1" applyAlignment="1">
      <alignment horizontal="center" vertical="center" shrinkToFit="1"/>
    </xf>
    <xf numFmtId="177" fontId="0" fillId="0" borderId="19" xfId="0" applyNumberFormat="1" applyBorder="1" applyAlignment="1">
      <alignment horizontal="right" vertical="center"/>
    </xf>
    <xf numFmtId="177" fontId="0" fillId="0" borderId="36" xfId="0" applyNumberFormat="1" applyFont="1" applyBorder="1" applyAlignment="1" applyProtection="1">
      <alignment horizontal="right" vertical="center"/>
      <protection locked="0"/>
    </xf>
    <xf numFmtId="177" fontId="0" fillId="0" borderId="39" xfId="0" applyNumberFormat="1" applyFont="1" applyBorder="1" applyAlignment="1">
      <alignment horizontal="right" vertical="center" wrapText="1"/>
    </xf>
    <xf numFmtId="177" fontId="0" fillId="0" borderId="40" xfId="0" applyNumberFormat="1" applyFont="1" applyBorder="1" applyAlignment="1">
      <alignment horizontal="right" vertical="center" wrapText="1"/>
    </xf>
    <xf numFmtId="177" fontId="0" fillId="0" borderId="0" xfId="0" applyNumberFormat="1" applyFont="1" applyBorder="1" applyAlignment="1">
      <alignment horizontal="right" vertical="center" wrapText="1"/>
    </xf>
    <xf numFmtId="177" fontId="0" fillId="0" borderId="10" xfId="0" applyNumberFormat="1" applyFont="1" applyBorder="1" applyAlignment="1">
      <alignment horizontal="right" vertical="center" wrapText="1"/>
    </xf>
    <xf numFmtId="177" fontId="0" fillId="0" borderId="10" xfId="0" applyNumberFormat="1" applyFont="1" applyFill="1" applyBorder="1" applyAlignment="1">
      <alignment horizontal="right" vertical="center"/>
    </xf>
    <xf numFmtId="177" fontId="10" fillId="0" borderId="291" xfId="0" applyNumberFormat="1" applyFont="1" applyFill="1" applyBorder="1" applyAlignment="1">
      <alignment vertical="center"/>
    </xf>
    <xf numFmtId="177" fontId="2" fillId="0" borderId="104" xfId="0" applyNumberFormat="1" applyFont="1" applyBorder="1" applyAlignment="1">
      <alignment vertical="center"/>
    </xf>
    <xf numFmtId="177" fontId="2" fillId="0" borderId="293" xfId="0" applyNumberFormat="1" applyFont="1" applyBorder="1" applyAlignment="1">
      <alignment vertical="center"/>
    </xf>
    <xf numFmtId="181" fontId="2" fillId="0" borderId="248" xfId="0" applyNumberFormat="1" applyFont="1" applyBorder="1" applyAlignment="1">
      <alignment horizontal="center" vertical="center"/>
    </xf>
    <xf numFmtId="180" fontId="2" fillId="0" borderId="248" xfId="0" applyNumberFormat="1" applyFont="1" applyBorder="1" applyAlignment="1">
      <alignment horizontal="center" vertical="center"/>
    </xf>
    <xf numFmtId="177" fontId="10" fillId="0" borderId="290" xfId="0" applyNumberFormat="1" applyFont="1" applyFill="1" applyBorder="1" applyAlignment="1">
      <alignment vertical="center"/>
    </xf>
    <xf numFmtId="177" fontId="0" fillId="0" borderId="57" xfId="0" applyNumberFormat="1" applyFill="1" applyBorder="1" applyAlignment="1">
      <alignment vertical="center"/>
    </xf>
    <xf numFmtId="177" fontId="0" fillId="0" borderId="53" xfId="0" applyNumberFormat="1" applyFill="1" applyBorder="1" applyAlignment="1">
      <alignment vertical="center"/>
    </xf>
    <xf numFmtId="176" fontId="0" fillId="0" borderId="180" xfId="0" applyNumberFormat="1" applyFont="1" applyBorder="1" applyAlignment="1">
      <alignment horizontal="left" vertical="top" wrapText="1" indent="1"/>
    </xf>
    <xf numFmtId="177" fontId="0" fillId="0" borderId="172" xfId="0" applyNumberFormat="1" applyBorder="1" applyAlignment="1">
      <alignment vertical="center"/>
    </xf>
    <xf numFmtId="177" fontId="0" fillId="0" borderId="171" xfId="0" applyNumberFormat="1" applyBorder="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176" fontId="12" fillId="0" borderId="150" xfId="0" applyNumberFormat="1" applyFont="1" applyBorder="1" applyAlignment="1">
      <alignment horizontal="center" vertical="center"/>
    </xf>
    <xf numFmtId="177" fontId="0" fillId="0" borderId="71" xfId="0" applyNumberFormat="1" applyFill="1" applyBorder="1" applyAlignment="1">
      <alignment vertical="center"/>
    </xf>
    <xf numFmtId="177" fontId="0" fillId="0" borderId="294" xfId="0" applyNumberFormat="1" applyFill="1" applyBorder="1" applyAlignment="1">
      <alignment vertical="center"/>
    </xf>
    <xf numFmtId="177" fontId="0" fillId="0" borderId="290" xfId="0" applyNumberFormat="1" applyFill="1" applyBorder="1" applyAlignment="1">
      <alignment vertical="center"/>
    </xf>
    <xf numFmtId="177" fontId="0" fillId="0" borderId="291" xfId="0" applyNumberFormat="1" applyFill="1" applyBorder="1" applyAlignment="1">
      <alignment vertical="center"/>
    </xf>
    <xf numFmtId="176" fontId="0" fillId="0" borderId="9" xfId="0" applyNumberForma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76" fontId="0" fillId="0" borderId="18" xfId="0" applyNumberFormat="1" applyBorder="1" applyAlignment="1">
      <alignment horizontal="center" vertical="center"/>
    </xf>
    <xf numFmtId="176" fontId="0" fillId="0" borderId="66" xfId="0" applyNumberFormat="1" applyBorder="1" applyAlignment="1">
      <alignment horizontal="center" vertical="center"/>
    </xf>
    <xf numFmtId="177" fontId="12" fillId="0" borderId="295" xfId="0" applyNumberFormat="1" applyFont="1" applyFill="1" applyBorder="1" applyAlignment="1">
      <alignment horizontal="center" vertical="center" wrapText="1"/>
    </xf>
    <xf numFmtId="177" fontId="12" fillId="0" borderId="296" xfId="0" applyNumberFormat="1" applyFont="1" applyFill="1" applyBorder="1" applyAlignment="1">
      <alignment horizontal="center" vertical="center"/>
    </xf>
    <xf numFmtId="177" fontId="0" fillId="0" borderId="171" xfId="0" applyNumberFormat="1" applyBorder="1" applyAlignment="1">
      <alignment horizontal="center" vertical="center"/>
    </xf>
    <xf numFmtId="176" fontId="0" fillId="0" borderId="57" xfId="0" applyNumberFormat="1" applyBorder="1" applyAlignment="1">
      <alignment horizontal="center" vertical="center"/>
    </xf>
    <xf numFmtId="176" fontId="0" fillId="0" borderId="58" xfId="0" applyNumberFormat="1" applyBorder="1" applyAlignment="1">
      <alignment horizontal="center" vertical="center"/>
    </xf>
    <xf numFmtId="176" fontId="0" fillId="0" borderId="10" xfId="0" applyNumberFormat="1" applyBorder="1" applyAlignment="1">
      <alignment horizontal="center" vertical="center"/>
    </xf>
    <xf numFmtId="177" fontId="0" fillId="0" borderId="172" xfId="0" applyNumberFormat="1" applyBorder="1" applyAlignment="1">
      <alignment horizontal="center" vertical="center"/>
    </xf>
    <xf numFmtId="177" fontId="0" fillId="0" borderId="57" xfId="0" applyNumberFormat="1" applyFill="1" applyBorder="1" applyAlignment="1">
      <alignment horizontal="center" vertical="center"/>
    </xf>
    <xf numFmtId="177" fontId="0" fillId="0" borderId="53" xfId="0" applyNumberFormat="1" applyFill="1" applyBorder="1" applyAlignment="1">
      <alignment horizontal="center" vertical="center"/>
    </xf>
    <xf numFmtId="177" fontId="12" fillId="0" borderId="101" xfId="0" applyNumberFormat="1" applyFont="1" applyFill="1" applyBorder="1" applyAlignment="1">
      <alignment horizontal="center" vertical="center" wrapText="1"/>
    </xf>
    <xf numFmtId="177" fontId="12" fillId="0" borderId="50" xfId="0" applyNumberFormat="1" applyFont="1" applyFill="1" applyBorder="1" applyAlignment="1">
      <alignment horizontal="center" vertical="center"/>
    </xf>
    <xf numFmtId="177" fontId="0" fillId="0" borderId="86" xfId="0" applyNumberFormat="1" applyFill="1" applyBorder="1" applyAlignment="1">
      <alignment horizontal="center" vertical="center"/>
    </xf>
    <xf numFmtId="177" fontId="0" fillId="0" borderId="87" xfId="0" applyNumberFormat="1" applyFill="1" applyBorder="1" applyAlignment="1">
      <alignment horizontal="center" vertical="center"/>
    </xf>
    <xf numFmtId="0" fontId="0" fillId="0" borderId="42" xfId="0" applyFill="1" applyBorder="1" applyAlignment="1">
      <alignment horizontal="center" vertical="center"/>
    </xf>
    <xf numFmtId="0" fontId="0" fillId="0" borderId="47" xfId="0" applyFill="1" applyBorder="1" applyAlignment="1">
      <alignment horizontal="center" vertical="center"/>
    </xf>
    <xf numFmtId="177" fontId="0" fillId="0" borderId="55" xfId="0" applyNumberFormat="1" applyFill="1" applyBorder="1" applyAlignment="1">
      <alignment horizontal="center" vertical="center"/>
    </xf>
    <xf numFmtId="177" fontId="0" fillId="0" borderId="56" xfId="0" applyNumberFormat="1" applyFill="1" applyBorder="1" applyAlignment="1">
      <alignment horizontal="center" vertical="center"/>
    </xf>
    <xf numFmtId="177" fontId="0" fillId="0" borderId="211" xfId="0" applyNumberFormat="1" applyFill="1" applyBorder="1" applyAlignment="1">
      <alignment horizontal="center" vertical="center"/>
    </xf>
    <xf numFmtId="177" fontId="0" fillId="0" borderId="212" xfId="0" applyNumberFormat="1" applyFill="1" applyBorder="1" applyAlignment="1">
      <alignment horizontal="center" vertical="center"/>
    </xf>
    <xf numFmtId="177" fontId="0" fillId="0" borderId="60" xfId="0" applyNumberFormat="1" applyFill="1" applyBorder="1" applyAlignment="1">
      <alignment horizontal="center" vertical="center"/>
    </xf>
    <xf numFmtId="177" fontId="0" fillId="0" borderId="63" xfId="0" applyNumberFormat="1" applyFill="1" applyBorder="1" applyAlignment="1">
      <alignment horizontal="center" vertical="center"/>
    </xf>
    <xf numFmtId="177" fontId="0" fillId="0" borderId="290" xfId="0" applyNumberFormat="1" applyFill="1" applyBorder="1" applyAlignment="1">
      <alignment horizontal="center" vertical="center"/>
    </xf>
    <xf numFmtId="177" fontId="0" fillId="0" borderId="291" xfId="0" applyNumberFormat="1" applyFill="1" applyBorder="1" applyAlignment="1">
      <alignment horizontal="center" vertical="center"/>
    </xf>
    <xf numFmtId="0" fontId="0" fillId="0" borderId="297" xfId="0" applyFill="1" applyBorder="1" applyAlignment="1">
      <alignment horizontal="center" vertical="center"/>
    </xf>
    <xf numFmtId="0" fontId="12" fillId="0" borderId="290" xfId="0" applyFont="1" applyFill="1" applyBorder="1" applyAlignment="1">
      <alignment horizontal="center" vertical="center" wrapText="1"/>
    </xf>
    <xf numFmtId="0" fontId="12" fillId="0" borderId="298" xfId="0" applyFont="1" applyFill="1" applyBorder="1" applyAlignment="1">
      <alignment horizontal="center" vertical="center" wrapText="1"/>
    </xf>
    <xf numFmtId="176" fontId="12" fillId="0" borderId="46" xfId="0" applyNumberFormat="1" applyFont="1" applyBorder="1" applyAlignment="1">
      <alignment horizontal="center" vertical="center"/>
    </xf>
    <xf numFmtId="176" fontId="12" fillId="0" borderId="45" xfId="0" applyNumberFormat="1" applyFont="1" applyBorder="1" applyAlignment="1">
      <alignment horizontal="center" vertical="center"/>
    </xf>
    <xf numFmtId="0" fontId="0" fillId="0" borderId="290" xfId="0" applyFill="1" applyBorder="1" applyAlignment="1">
      <alignment horizontal="center" vertical="center"/>
    </xf>
    <xf numFmtId="0" fontId="0" fillId="0" borderId="291" xfId="0" applyFill="1" applyBorder="1" applyAlignment="1">
      <alignment horizontal="center" vertical="center"/>
    </xf>
    <xf numFmtId="0" fontId="0" fillId="0" borderId="279" xfId="0" applyFill="1" applyBorder="1" applyAlignment="1">
      <alignment horizontal="center" vertical="center"/>
    </xf>
    <xf numFmtId="0" fontId="0" fillId="0" borderId="52" xfId="0" applyFill="1" applyBorder="1" applyAlignment="1">
      <alignment horizontal="center" vertical="center"/>
    </xf>
    <xf numFmtId="0" fontId="12" fillId="0" borderId="55" xfId="0" applyFont="1" applyFill="1" applyBorder="1" applyAlignment="1">
      <alignment horizontal="center" vertical="center" wrapText="1"/>
    </xf>
    <xf numFmtId="0" fontId="12" fillId="0" borderId="89" xfId="0" applyFont="1" applyBorder="1" applyAlignment="1">
      <alignment horizontal="center" vertical="center" wrapText="1"/>
    </xf>
    <xf numFmtId="0" fontId="0" fillId="0" borderId="158" xfId="0" applyFill="1" applyBorder="1" applyAlignment="1">
      <alignment horizontal="center" vertical="center"/>
    </xf>
    <xf numFmtId="0" fontId="0" fillId="0" borderId="292" xfId="0" applyFill="1" applyBorder="1" applyAlignment="1">
      <alignment horizontal="center" vertical="center"/>
    </xf>
    <xf numFmtId="0" fontId="12" fillId="0" borderId="147" xfId="0" applyFont="1" applyFill="1" applyBorder="1" applyAlignment="1">
      <alignment horizontal="center" vertical="center" wrapText="1"/>
    </xf>
    <xf numFmtId="0" fontId="0" fillId="0" borderId="148" xfId="0" applyBorder="1" applyAlignment="1">
      <alignment horizontal="center" vertical="center" wrapText="1"/>
    </xf>
    <xf numFmtId="0" fontId="11" fillId="0" borderId="290" xfId="0" applyFont="1" applyFill="1" applyBorder="1" applyAlignment="1">
      <alignment horizontal="center" vertical="center" wrapText="1"/>
    </xf>
    <xf numFmtId="0" fontId="11" fillId="0" borderId="291" xfId="0" applyFont="1" applyFill="1" applyBorder="1" applyAlignment="1">
      <alignment horizontal="center" vertical="center" wrapText="1"/>
    </xf>
    <xf numFmtId="176" fontId="0" fillId="0" borderId="200" xfId="0" applyNumberFormat="1" applyFill="1" applyBorder="1" applyAlignment="1">
      <alignment horizontal="center" vertical="center"/>
    </xf>
    <xf numFmtId="176" fontId="0" fillId="0" borderId="299" xfId="0" applyNumberFormat="1" applyFill="1" applyBorder="1" applyAlignment="1">
      <alignment horizontal="center" vertical="center"/>
    </xf>
    <xf numFmtId="0" fontId="0" fillId="0" borderId="237" xfId="0"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xf>
    <xf numFmtId="0" fontId="0" fillId="0" borderId="63" xfId="0" applyFill="1" applyBorder="1" applyAlignment="1">
      <alignment horizontal="center" vertical="center"/>
    </xf>
    <xf numFmtId="0" fontId="0" fillId="0" borderId="300" xfId="0" applyFill="1" applyBorder="1" applyAlignment="1">
      <alignment horizontal="center" vertical="center"/>
    </xf>
    <xf numFmtId="0" fontId="0" fillId="0" borderId="211" xfId="0" applyFill="1" applyBorder="1" applyAlignment="1">
      <alignment horizontal="center" vertical="center" wrapText="1"/>
    </xf>
    <xf numFmtId="0" fontId="0" fillId="0" borderId="212" xfId="0" applyFill="1" applyBorder="1" applyAlignment="1">
      <alignment horizontal="center" vertical="center" wrapText="1"/>
    </xf>
    <xf numFmtId="0" fontId="0" fillId="0" borderId="60" xfId="0" applyFill="1" applyBorder="1" applyAlignment="1">
      <alignment horizontal="center" vertical="center"/>
    </xf>
    <xf numFmtId="0" fontId="0" fillId="0" borderId="71" xfId="0" applyFill="1" applyBorder="1" applyAlignment="1">
      <alignment horizontal="center" vertical="center"/>
    </xf>
    <xf numFmtId="0" fontId="0" fillId="0" borderId="294" xfId="0" applyFill="1" applyBorder="1" applyAlignment="1">
      <alignment horizontal="center" vertical="center"/>
    </xf>
    <xf numFmtId="176" fontId="0" fillId="1" borderId="301" xfId="0" applyNumberFormat="1" applyFont="1" applyFill="1" applyBorder="1" applyAlignment="1">
      <alignment horizontal="center" vertical="center" wrapText="1"/>
    </xf>
    <xf numFmtId="176" fontId="0" fillId="1" borderId="180" xfId="0" applyNumberFormat="1" applyFont="1" applyFill="1" applyBorder="1" applyAlignment="1">
      <alignment horizontal="center" vertical="center" wrapText="1"/>
    </xf>
    <xf numFmtId="0" fontId="0" fillId="0" borderId="302" xfId="0" applyFill="1" applyBorder="1" applyAlignment="1">
      <alignment horizontal="center" vertical="center"/>
    </xf>
    <xf numFmtId="0" fontId="12" fillId="0" borderId="71" xfId="0" applyFont="1" applyFill="1" applyBorder="1" applyAlignment="1">
      <alignment horizontal="center" vertical="center" wrapText="1"/>
    </xf>
    <xf numFmtId="0" fontId="12" fillId="0" borderId="294" xfId="0" applyFont="1" applyFill="1" applyBorder="1" applyAlignment="1">
      <alignment horizontal="center" vertical="center"/>
    </xf>
    <xf numFmtId="0" fontId="6" fillId="0" borderId="0" xfId="0" applyFont="1" applyAlignment="1">
      <alignment horizontal="center"/>
    </xf>
    <xf numFmtId="0" fontId="0" fillId="0" borderId="56" xfId="0" applyFill="1" applyBorder="1" applyAlignment="1">
      <alignment horizontal="center" vertical="center" wrapText="1"/>
    </xf>
    <xf numFmtId="0" fontId="2" fillId="1" borderId="248" xfId="0" applyFont="1" applyFill="1" applyBorder="1" applyAlignment="1">
      <alignment horizontal="center" vertical="center"/>
    </xf>
    <xf numFmtId="176" fontId="0" fillId="2" borderId="2" xfId="0" applyNumberFormat="1" applyFont="1" applyFill="1" applyBorder="1" applyAlignment="1">
      <alignment horizontal="center" vertical="center" wrapText="1"/>
    </xf>
    <xf numFmtId="176" fontId="0" fillId="0" borderId="303" xfId="0" applyNumberFormat="1" applyBorder="1" applyAlignment="1">
      <alignment horizontal="center" vertical="center"/>
    </xf>
    <xf numFmtId="176" fontId="0" fillId="0" borderId="35" xfId="0" applyNumberFormat="1" applyBorder="1" applyAlignment="1">
      <alignment horizontal="center" vertical="center"/>
    </xf>
    <xf numFmtId="0" fontId="0" fillId="0" borderId="55" xfId="0" applyFill="1" applyBorder="1" applyAlignment="1">
      <alignment horizontal="center" vertical="center" wrapText="1"/>
    </xf>
    <xf numFmtId="176" fontId="0" fillId="0" borderId="40" xfId="0" applyNumberFormat="1" applyFill="1" applyBorder="1" applyAlignment="1">
      <alignment horizontal="center" vertical="center"/>
    </xf>
    <xf numFmtId="176" fontId="0" fillId="0" borderId="51"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37" xfId="0" applyNumberFormat="1" applyFill="1" applyBorder="1" applyAlignment="1">
      <alignment horizontal="center" vertical="center"/>
    </xf>
    <xf numFmtId="176" fontId="0" fillId="0" borderId="32" xfId="0" applyNumberFormat="1" applyBorder="1" applyAlignment="1">
      <alignment horizontal="center" vertical="center"/>
    </xf>
    <xf numFmtId="0" fontId="2" fillId="0" borderId="248" xfId="0" applyFont="1" applyBorder="1" applyAlignment="1">
      <alignment horizontal="center" vertical="center"/>
    </xf>
    <xf numFmtId="176" fontId="0" fillId="2" borderId="3" xfId="0" applyNumberFormat="1" applyFont="1" applyFill="1" applyBorder="1" applyAlignment="1">
      <alignment horizontal="center" vertical="center" wrapText="1"/>
    </xf>
    <xf numFmtId="176" fontId="10" fillId="0" borderId="45" xfId="0" applyNumberFormat="1" applyFont="1" applyBorder="1" applyAlignment="1">
      <alignment horizontal="center" vertical="center"/>
    </xf>
    <xf numFmtId="176" fontId="10" fillId="0" borderId="46" xfId="0" applyNumberFormat="1" applyFont="1" applyBorder="1" applyAlignment="1">
      <alignment horizontal="center" vertical="center" wrapText="1"/>
    </xf>
    <xf numFmtId="176" fontId="10" fillId="0" borderId="46" xfId="0" applyNumberFormat="1" applyFont="1" applyFill="1" applyBorder="1" applyAlignment="1">
      <alignment horizontal="center" vertical="center" wrapText="1"/>
    </xf>
    <xf numFmtId="176" fontId="10" fillId="0" borderId="45" xfId="0" applyNumberFormat="1" applyFont="1" applyFill="1" applyBorder="1" applyAlignment="1">
      <alignment horizontal="center" vertical="center" wrapText="1"/>
    </xf>
    <xf numFmtId="176" fontId="0" fillId="0" borderId="36" xfId="0" applyNumberFormat="1" applyFill="1" applyBorder="1" applyAlignment="1">
      <alignment horizontal="center" vertical="center"/>
    </xf>
    <xf numFmtId="0" fontId="0" fillId="0" borderId="10" xfId="0" applyFill="1" applyBorder="1" applyAlignment="1">
      <alignment horizontal="center" vertical="center"/>
    </xf>
    <xf numFmtId="0" fontId="0" fillId="0" borderId="50" xfId="0" applyFill="1" applyBorder="1" applyAlignment="1">
      <alignment horizontal="center" vertical="center"/>
    </xf>
    <xf numFmtId="0" fontId="0" fillId="0" borderId="158" xfId="0" applyBorder="1" applyAlignment="1">
      <alignment horizontal="center" vertical="center"/>
    </xf>
    <xf numFmtId="0" fontId="0" fillId="0" borderId="292" xfId="0" applyBorder="1" applyAlignment="1">
      <alignment horizontal="center" vertical="center"/>
    </xf>
    <xf numFmtId="177" fontId="10" fillId="0" borderId="47" xfId="0" applyNumberFormat="1" applyFont="1" applyFill="1" applyBorder="1" applyAlignment="1">
      <alignment vertical="center"/>
    </xf>
    <xf numFmtId="177" fontId="10" fillId="0" borderId="292" xfId="0" applyNumberFormat="1" applyFont="1" applyFill="1" applyBorder="1" applyAlignment="1">
      <alignment vertical="center"/>
    </xf>
    <xf numFmtId="177" fontId="0" fillId="0" borderId="76" xfId="0" applyNumberFormat="1" applyFont="1" applyBorder="1" applyAlignment="1">
      <alignment vertical="center" wrapText="1"/>
    </xf>
    <xf numFmtId="177" fontId="0" fillId="0" borderId="51" xfId="0" applyNumberFormat="1" applyFont="1" applyBorder="1" applyAlignment="1">
      <alignment vertical="center" wrapText="1"/>
    </xf>
    <xf numFmtId="176" fontId="15" fillId="0" borderId="25" xfId="0" applyNumberFormat="1" applyFont="1" applyBorder="1" applyAlignment="1">
      <alignment horizontal="center" vertical="center" wrapText="1"/>
    </xf>
    <xf numFmtId="176" fontId="15" fillId="0" borderId="283" xfId="0" applyNumberFormat="1" applyFont="1" applyBorder="1" applyAlignment="1">
      <alignment horizontal="center" vertical="center" wrapText="1"/>
    </xf>
    <xf numFmtId="177" fontId="11" fillId="0" borderId="57" xfId="0" applyNumberFormat="1" applyFont="1" applyFill="1" applyBorder="1" applyAlignment="1">
      <alignment vertical="center" wrapText="1"/>
    </xf>
    <xf numFmtId="177" fontId="11" fillId="0" borderId="53" xfId="0" applyNumberFormat="1" applyFont="1" applyFill="1" applyBorder="1" applyAlignment="1">
      <alignment vertical="center"/>
    </xf>
    <xf numFmtId="177" fontId="11" fillId="0" borderId="42" xfId="0" applyNumberFormat="1" applyFont="1" applyFill="1" applyBorder="1" applyAlignment="1">
      <alignment vertical="center"/>
    </xf>
    <xf numFmtId="177" fontId="11" fillId="0" borderId="292" xfId="0" applyNumberFormat="1" applyFont="1" applyFill="1" applyBorder="1" applyAlignment="1">
      <alignment vertical="center"/>
    </xf>
    <xf numFmtId="176" fontId="15" fillId="0" borderId="111" xfId="0" applyNumberFormat="1" applyFont="1" applyBorder="1" applyAlignment="1">
      <alignment horizontal="center" vertical="center" wrapText="1"/>
    </xf>
    <xf numFmtId="177" fontId="10" fillId="0" borderId="57" xfId="0" applyNumberFormat="1" applyFont="1" applyFill="1" applyBorder="1" applyAlignment="1">
      <alignment vertical="center"/>
    </xf>
    <xf numFmtId="177" fontId="10" fillId="0" borderId="53" xfId="0" applyNumberFormat="1" applyFont="1" applyFill="1" applyBorder="1" applyAlignment="1">
      <alignment vertical="center"/>
    </xf>
    <xf numFmtId="177" fontId="10" fillId="0" borderId="100" xfId="0" applyNumberFormat="1" applyFont="1" applyFill="1" applyBorder="1" applyAlignment="1">
      <alignment vertical="center"/>
    </xf>
    <xf numFmtId="177" fontId="10" fillId="0" borderId="52" xfId="0" applyNumberFormat="1" applyFont="1" applyFill="1" applyBorder="1" applyAlignment="1">
      <alignment vertical="center"/>
    </xf>
    <xf numFmtId="177" fontId="10" fillId="0" borderId="60" xfId="0" applyNumberFormat="1" applyFont="1" applyFill="1" applyBorder="1" applyAlignment="1">
      <alignment vertical="center"/>
    </xf>
    <xf numFmtId="177" fontId="10" fillId="0" borderId="304" xfId="0" applyNumberFormat="1" applyFont="1" applyFill="1" applyBorder="1" applyAlignment="1">
      <alignment vertical="center"/>
    </xf>
    <xf numFmtId="177" fontId="0" fillId="0" borderId="40" xfId="0" applyNumberFormat="1" applyFont="1" applyBorder="1" applyAlignment="1">
      <alignment vertical="center"/>
    </xf>
    <xf numFmtId="177" fontId="0" fillId="0" borderId="51" xfId="0" applyNumberFormat="1" applyFont="1" applyBorder="1" applyAlignment="1">
      <alignment vertical="center"/>
    </xf>
    <xf numFmtId="177" fontId="0" fillId="0" borderId="40" xfId="0" applyNumberFormat="1" applyFont="1" applyBorder="1" applyAlignment="1">
      <alignment vertical="center" wrapText="1"/>
    </xf>
    <xf numFmtId="177" fontId="0" fillId="0" borderId="74" xfId="0" applyNumberFormat="1" applyFont="1" applyBorder="1" applyAlignment="1">
      <alignment vertical="center" wrapText="1"/>
    </xf>
    <xf numFmtId="177" fontId="0" fillId="0" borderId="10" xfId="0" applyNumberFormat="1" applyFont="1" applyBorder="1" applyAlignment="1">
      <alignment vertical="center"/>
    </xf>
    <xf numFmtId="177" fontId="0" fillId="0" borderId="37" xfId="0" applyNumberFormat="1" applyFont="1" applyBorder="1" applyAlignment="1">
      <alignment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176" fontId="0" fillId="0" borderId="305" xfId="0" applyNumberFormat="1" applyBorder="1" applyAlignment="1">
      <alignment vertical="center"/>
    </xf>
    <xf numFmtId="176" fontId="0" fillId="0" borderId="62" xfId="0" applyNumberFormat="1" applyBorder="1" applyAlignment="1">
      <alignment vertical="center"/>
    </xf>
    <xf numFmtId="176" fontId="0" fillId="0" borderId="200" xfId="0" applyNumberFormat="1" applyBorder="1" applyAlignment="1">
      <alignment vertical="center"/>
    </xf>
    <xf numFmtId="176" fontId="0" fillId="0" borderId="299" xfId="0" applyNumberFormat="1" applyBorder="1" applyAlignment="1">
      <alignment vertical="center"/>
    </xf>
    <xf numFmtId="0" fontId="0" fillId="0" borderId="237"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158" xfId="0" applyFill="1" applyBorder="1" applyAlignment="1">
      <alignment horizontal="center" vertical="center" wrapText="1"/>
    </xf>
    <xf numFmtId="0" fontId="0" fillId="0" borderId="292" xfId="0" applyFill="1" applyBorder="1" applyAlignment="1">
      <alignment horizontal="center" vertical="center" wrapText="1"/>
    </xf>
    <xf numFmtId="0" fontId="0" fillId="0" borderId="57" xfId="0" applyFill="1" applyBorder="1" applyAlignment="1">
      <alignment horizontal="center" vertical="center"/>
    </xf>
    <xf numFmtId="0" fontId="0" fillId="0" borderId="304" xfId="0" applyFill="1" applyBorder="1" applyAlignment="1">
      <alignment horizontal="center" vertical="center"/>
    </xf>
    <xf numFmtId="176" fontId="0" fillId="0" borderId="85" xfId="0" applyNumberFormat="1" applyBorder="1" applyAlignment="1">
      <alignment horizontal="center" vertical="center" wrapText="1"/>
    </xf>
    <xf numFmtId="176" fontId="0" fillId="0" borderId="306" xfId="0" applyNumberFormat="1" applyBorder="1" applyAlignment="1">
      <alignment horizontal="center" vertical="center"/>
    </xf>
    <xf numFmtId="0" fontId="0" fillId="0" borderId="298" xfId="0" applyFill="1" applyBorder="1" applyAlignment="1">
      <alignment horizontal="center" vertical="center"/>
    </xf>
    <xf numFmtId="176" fontId="0" fillId="0" borderId="280" xfId="0" applyNumberFormat="1" applyBorder="1" applyAlignment="1">
      <alignment horizontal="center" vertical="center"/>
    </xf>
    <xf numFmtId="176" fontId="0" fillId="0" borderId="40" xfId="0" applyNumberFormat="1" applyBorder="1" applyAlignment="1">
      <alignment vertical="center"/>
    </xf>
    <xf numFmtId="176" fontId="0" fillId="0" borderId="51" xfId="0" applyNumberFormat="1" applyBorder="1" applyAlignment="1">
      <alignment vertical="center"/>
    </xf>
    <xf numFmtId="176" fontId="0" fillId="0" borderId="241" xfId="0" applyNumberFormat="1" applyBorder="1" applyAlignment="1">
      <alignment vertical="center"/>
    </xf>
    <xf numFmtId="176" fontId="0" fillId="0" borderId="172" xfId="0" applyNumberFormat="1" applyBorder="1" applyAlignment="1">
      <alignment vertical="center"/>
    </xf>
    <xf numFmtId="176" fontId="0" fillId="0" borderId="171" xfId="0" applyNumberFormat="1" applyBorder="1" applyAlignment="1">
      <alignment vertical="center"/>
    </xf>
    <xf numFmtId="177" fontId="0" fillId="0" borderId="71" xfId="0" applyNumberFormat="1" applyBorder="1" applyAlignment="1">
      <alignment vertical="center"/>
    </xf>
    <xf numFmtId="177" fontId="0" fillId="0" borderId="307" xfId="0" applyNumberFormat="1" applyBorder="1" applyAlignment="1">
      <alignment vertical="center"/>
    </xf>
    <xf numFmtId="183" fontId="0" fillId="0" borderId="55" xfId="0" applyNumberFormat="1" applyBorder="1" applyAlignment="1">
      <alignment vertical="center"/>
    </xf>
    <xf numFmtId="0" fontId="0" fillId="0" borderId="90" xfId="0" applyBorder="1" applyAlignment="1">
      <alignment vertical="center"/>
    </xf>
    <xf numFmtId="177" fontId="0" fillId="0" borderId="55" xfId="0" applyNumberFormat="1" applyBorder="1" applyAlignment="1">
      <alignment vertical="center"/>
    </xf>
    <xf numFmtId="177" fontId="0" fillId="0" borderId="90" xfId="0" applyNumberFormat="1" applyBorder="1" applyAlignment="1">
      <alignment vertical="center"/>
    </xf>
    <xf numFmtId="176" fontId="0" fillId="0" borderId="180" xfId="0" applyNumberFormat="1" applyBorder="1" applyAlignment="1">
      <alignment vertical="center" wrapText="1"/>
    </xf>
    <xf numFmtId="0" fontId="0" fillId="0" borderId="241" xfId="0" applyFill="1" applyBorder="1" applyAlignment="1">
      <alignment horizontal="center" vertical="center"/>
    </xf>
    <xf numFmtId="0" fontId="0" fillId="0" borderId="308" xfId="0" applyFill="1" applyBorder="1" applyAlignment="1">
      <alignment horizontal="center" vertical="center"/>
    </xf>
    <xf numFmtId="0" fontId="0" fillId="0" borderId="309" xfId="0" applyFill="1" applyBorder="1" applyAlignment="1">
      <alignment horizontal="center" vertical="center"/>
    </xf>
    <xf numFmtId="0" fontId="0" fillId="0" borderId="310" xfId="0" applyFill="1" applyBorder="1" applyAlignment="1">
      <alignment horizontal="center" vertical="center"/>
    </xf>
    <xf numFmtId="176" fontId="0" fillId="0" borderId="39" xfId="0" applyNumberFormat="1" applyBorder="1" applyAlignment="1">
      <alignment horizontal="center" vertical="center" wrapText="1"/>
    </xf>
    <xf numFmtId="176" fontId="0" fillId="0" borderId="167" xfId="0" applyNumberFormat="1" applyBorder="1" applyAlignment="1">
      <alignment horizontal="center" vertical="center" wrapText="1"/>
    </xf>
    <xf numFmtId="176" fontId="0" fillId="0" borderId="311" xfId="0" applyNumberFormat="1" applyBorder="1" applyAlignment="1">
      <alignment horizontal="center" vertical="center" wrapText="1"/>
    </xf>
    <xf numFmtId="176" fontId="0" fillId="0" borderId="312" xfId="0" applyNumberFormat="1" applyBorder="1" applyAlignment="1">
      <alignment horizontal="center" vertical="center" wrapText="1"/>
    </xf>
    <xf numFmtId="176" fontId="0" fillId="0" borderId="46" xfId="0" applyNumberFormat="1" applyBorder="1" applyAlignment="1">
      <alignment horizontal="center" vertical="center" shrinkToFit="1"/>
    </xf>
    <xf numFmtId="176" fontId="0" fillId="0" borderId="45" xfId="0" applyNumberFormat="1" applyBorder="1" applyAlignment="1">
      <alignment horizontal="center" vertical="center" shrinkToFit="1"/>
    </xf>
    <xf numFmtId="176" fontId="0" fillId="1" borderId="8" xfId="0" applyNumberFormat="1" applyFont="1" applyFill="1" applyBorder="1" applyAlignment="1">
      <alignment horizontal="center" vertical="center" wrapText="1"/>
    </xf>
    <xf numFmtId="0" fontId="0" fillId="0" borderId="313" xfId="0" applyBorder="1" applyAlignment="1">
      <alignment/>
    </xf>
    <xf numFmtId="0" fontId="0" fillId="0" borderId="298" xfId="0" applyBorder="1" applyAlignment="1">
      <alignment/>
    </xf>
    <xf numFmtId="177" fontId="0" fillId="0" borderId="172" xfId="17" applyNumberFormat="1" applyBorder="1" applyAlignment="1">
      <alignment horizontal="right" vertical="center"/>
    </xf>
    <xf numFmtId="177" fontId="0" fillId="0" borderId="171" xfId="17" applyNumberFormat="1" applyBorder="1" applyAlignment="1">
      <alignment horizontal="right" vertical="center"/>
    </xf>
    <xf numFmtId="177" fontId="0" fillId="0" borderId="55" xfId="17" applyNumberFormat="1" applyBorder="1" applyAlignment="1">
      <alignment horizontal="right" vertical="center"/>
    </xf>
    <xf numFmtId="177" fontId="0" fillId="0" borderId="90" xfId="17" applyNumberFormat="1" applyBorder="1" applyAlignment="1">
      <alignment horizontal="right" vertical="center"/>
    </xf>
    <xf numFmtId="0" fontId="0" fillId="0" borderId="290" xfId="0" applyFill="1" applyBorder="1" applyAlignment="1">
      <alignment horizontal="right" vertical="center" shrinkToFit="1"/>
    </xf>
    <xf numFmtId="0" fontId="0" fillId="0" borderId="291" xfId="0" applyFill="1" applyBorder="1" applyAlignment="1">
      <alignment horizontal="right" vertical="center" shrinkToFit="1"/>
    </xf>
    <xf numFmtId="0" fontId="0" fillId="0" borderId="55" xfId="0" applyFill="1" applyBorder="1" applyAlignment="1">
      <alignment horizontal="right" vertical="center" shrinkToFit="1"/>
    </xf>
    <xf numFmtId="0" fontId="0" fillId="0" borderId="56" xfId="0" applyFill="1" applyBorder="1" applyAlignment="1">
      <alignment horizontal="right" vertical="center" shrinkToFit="1"/>
    </xf>
    <xf numFmtId="0" fontId="0" fillId="0" borderId="89"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24" xfId="0" applyFill="1" applyBorder="1" applyAlignment="1">
      <alignment horizontal="center" vertical="center"/>
    </xf>
    <xf numFmtId="0" fontId="1" fillId="0" borderId="55" xfId="0" applyFont="1" applyFill="1" applyBorder="1" applyAlignment="1">
      <alignment horizontal="left" vertical="center" wrapText="1"/>
    </xf>
    <xf numFmtId="0" fontId="1" fillId="0" borderId="89" xfId="0" applyFont="1" applyFill="1" applyBorder="1" applyAlignment="1">
      <alignment horizontal="left" vertical="center"/>
    </xf>
    <xf numFmtId="0" fontId="0" fillId="0" borderId="211" xfId="0" applyFill="1" applyBorder="1" applyAlignment="1">
      <alignment horizontal="right" vertical="center" shrinkToFit="1"/>
    </xf>
    <xf numFmtId="0" fontId="0" fillId="0" borderId="212" xfId="0" applyFill="1" applyBorder="1" applyAlignment="1">
      <alignment horizontal="right" vertical="center" shrinkToFit="1"/>
    </xf>
    <xf numFmtId="0" fontId="0" fillId="0" borderId="60" xfId="0" applyFill="1" applyBorder="1" applyAlignment="1">
      <alignment horizontal="center" vertical="center" shrinkToFit="1"/>
    </xf>
    <xf numFmtId="0" fontId="0" fillId="0" borderId="63" xfId="0" applyFill="1" applyBorder="1" applyAlignment="1">
      <alignment horizontal="center" vertical="center" shrinkToFit="1"/>
    </xf>
    <xf numFmtId="176" fontId="12" fillId="0" borderId="314" xfId="0" applyNumberFormat="1" applyFont="1" applyBorder="1" applyAlignment="1">
      <alignment horizontal="center" vertical="center" wrapText="1"/>
    </xf>
    <xf numFmtId="176" fontId="12" fillId="0" borderId="306" xfId="0" applyNumberFormat="1" applyFont="1" applyBorder="1" applyAlignment="1">
      <alignment horizontal="center" vertical="center" wrapText="1"/>
    </xf>
    <xf numFmtId="176" fontId="0" fillId="1" borderId="315" xfId="0" applyNumberFormat="1" applyFont="1" applyFill="1" applyBorder="1" applyAlignment="1">
      <alignment horizontal="center" vertical="center" wrapText="1"/>
    </xf>
    <xf numFmtId="176" fontId="0" fillId="1" borderId="316" xfId="0" applyNumberFormat="1" applyFont="1" applyFill="1" applyBorder="1" applyAlignment="1">
      <alignment horizontal="center" vertical="center" wrapText="1"/>
    </xf>
    <xf numFmtId="0" fontId="0" fillId="0" borderId="279" xfId="0" applyFill="1" applyBorder="1" applyAlignment="1">
      <alignment horizontal="center" vertical="center" shrinkToFit="1"/>
    </xf>
    <xf numFmtId="0" fontId="0" fillId="0" borderId="297" xfId="0" applyFill="1" applyBorder="1" applyAlignment="1">
      <alignment horizontal="center" vertical="center" shrinkToFit="1"/>
    </xf>
    <xf numFmtId="0" fontId="0" fillId="0" borderId="290" xfId="0" applyFill="1" applyBorder="1" applyAlignment="1">
      <alignment horizontal="center" vertical="center" shrinkToFit="1"/>
    </xf>
    <xf numFmtId="0" fontId="0" fillId="0" borderId="291"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172" xfId="0" applyFill="1" applyBorder="1" applyAlignment="1">
      <alignment horizontal="center" vertical="center"/>
    </xf>
    <xf numFmtId="0" fontId="0" fillId="0" borderId="317" xfId="0" applyBorder="1" applyAlignment="1">
      <alignment horizontal="center" vertical="center"/>
    </xf>
    <xf numFmtId="176" fontId="0" fillId="0" borderId="172" xfId="0" applyNumberFormat="1" applyBorder="1" applyAlignment="1">
      <alignment horizontal="center" vertical="center"/>
    </xf>
    <xf numFmtId="176" fontId="0" fillId="0" borderId="171" xfId="0" applyNumberFormat="1" applyBorder="1" applyAlignment="1">
      <alignment horizontal="center" vertical="center"/>
    </xf>
    <xf numFmtId="176" fontId="12" fillId="0" borderId="25" xfId="0" applyNumberFormat="1" applyFont="1" applyBorder="1" applyAlignment="1">
      <alignment horizontal="center" vertical="center" wrapText="1"/>
    </xf>
    <xf numFmtId="0" fontId="0" fillId="0" borderId="283" xfId="0" applyBorder="1" applyAlignment="1">
      <alignment horizontal="center" vertical="center" wrapText="1"/>
    </xf>
    <xf numFmtId="0" fontId="0" fillId="0" borderId="99" xfId="0" applyFill="1" applyBorder="1" applyAlignment="1">
      <alignment horizontal="center" vertical="center"/>
    </xf>
    <xf numFmtId="0" fontId="0" fillId="0" borderId="54" xfId="0" applyFill="1" applyBorder="1" applyAlignment="1">
      <alignment horizontal="center" vertical="center"/>
    </xf>
    <xf numFmtId="0" fontId="0" fillId="0" borderId="295" xfId="0" applyFill="1" applyBorder="1" applyAlignment="1">
      <alignment horizontal="center" vertical="center"/>
    </xf>
    <xf numFmtId="0" fontId="0" fillId="0" borderId="296" xfId="0" applyFill="1" applyBorder="1" applyAlignment="1">
      <alignment horizontal="center" vertical="center"/>
    </xf>
    <xf numFmtId="176" fontId="12" fillId="0" borderId="0" xfId="0" applyNumberFormat="1" applyFont="1" applyFill="1" applyBorder="1" applyAlignment="1">
      <alignment horizontal="center" vertical="center" shrinkToFit="1"/>
    </xf>
    <xf numFmtId="0" fontId="0" fillId="0" borderId="0" xfId="0" applyBorder="1" applyAlignment="1">
      <alignment shrinkToFit="1"/>
    </xf>
    <xf numFmtId="0" fontId="0" fillId="0" borderId="101" xfId="0" applyFill="1" applyBorder="1" applyAlignment="1">
      <alignment horizontal="center" vertical="center" shrinkToFit="1"/>
    </xf>
    <xf numFmtId="0" fontId="0" fillId="0" borderId="50" xfId="0" applyBorder="1" applyAlignment="1">
      <alignment horizontal="center" vertical="center" shrinkToFit="1"/>
    </xf>
    <xf numFmtId="0" fontId="0" fillId="0" borderId="100" xfId="0" applyBorder="1" applyAlignment="1">
      <alignment horizontal="center" vertical="center" shrinkToFit="1"/>
    </xf>
    <xf numFmtId="0" fontId="0" fillId="0" borderId="52" xfId="0" applyBorder="1" applyAlignment="1">
      <alignment horizontal="center" vertical="center" shrinkToFit="1"/>
    </xf>
    <xf numFmtId="0" fontId="1" fillId="0" borderId="86" xfId="0" applyFont="1" applyFill="1" applyBorder="1" applyAlignment="1">
      <alignment horizontal="left" vertical="center" wrapText="1"/>
    </xf>
    <xf numFmtId="0" fontId="1" fillId="0" borderId="87" xfId="0" applyFont="1" applyFill="1" applyBorder="1" applyAlignment="1">
      <alignment horizontal="left" vertical="center" wrapText="1"/>
    </xf>
    <xf numFmtId="176" fontId="0" fillId="0" borderId="25" xfId="0" applyNumberFormat="1" applyBorder="1" applyAlignment="1">
      <alignment horizontal="center" vertical="center" shrinkToFit="1"/>
    </xf>
    <xf numFmtId="176" fontId="0" fillId="0" borderId="111" xfId="0" applyNumberFormat="1" applyBorder="1" applyAlignment="1">
      <alignment horizontal="center" vertical="center" shrinkToFit="1"/>
    </xf>
    <xf numFmtId="0" fontId="0" fillId="0" borderId="108" xfId="0" applyFill="1" applyBorder="1" applyAlignment="1">
      <alignment horizontal="center" vertical="center"/>
    </xf>
    <xf numFmtId="176" fontId="0" fillId="0" borderId="114" xfId="0" applyNumberFormat="1" applyBorder="1" applyAlignment="1">
      <alignment horizontal="center" vertical="center" shrinkToFit="1"/>
    </xf>
    <xf numFmtId="176" fontId="0" fillId="0" borderId="283" xfId="0" applyNumberFormat="1" applyBorder="1" applyAlignment="1">
      <alignment horizontal="center" vertical="center" shrinkToFit="1"/>
    </xf>
    <xf numFmtId="0" fontId="0" fillId="0" borderId="58" xfId="0" applyFill="1" applyBorder="1" applyAlignment="1">
      <alignment horizontal="center" vertical="center"/>
    </xf>
    <xf numFmtId="0" fontId="0" fillId="0" borderId="298" xfId="0" applyFill="1" applyBorder="1" applyAlignment="1">
      <alignment horizontal="center" vertical="center" shrinkToFit="1"/>
    </xf>
    <xf numFmtId="0" fontId="0" fillId="0" borderId="318" xfId="0" applyFill="1" applyBorder="1" applyAlignment="1">
      <alignment horizontal="center" vertical="center"/>
    </xf>
    <xf numFmtId="0" fontId="0" fillId="0" borderId="319" xfId="0" applyFill="1" applyBorder="1" applyAlignment="1">
      <alignment horizontal="center" vertical="center"/>
    </xf>
    <xf numFmtId="0" fontId="0" fillId="0" borderId="320" xfId="0" applyFill="1" applyBorder="1" applyAlignment="1">
      <alignment horizontal="center" vertical="center"/>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0" fontId="10" fillId="0" borderId="10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92"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1" fillId="0" borderId="180" xfId="0" applyFont="1" applyBorder="1" applyAlignment="1">
      <alignment vertical="top" wrapText="1"/>
    </xf>
    <xf numFmtId="0" fontId="10" fillId="0" borderId="180" xfId="0" applyFont="1" applyBorder="1" applyAlignment="1">
      <alignment vertical="top" wrapText="1"/>
    </xf>
    <xf numFmtId="176" fontId="20" fillId="0" borderId="25" xfId="0" applyNumberFormat="1" applyFont="1" applyBorder="1" applyAlignment="1">
      <alignment horizontal="center" vertical="center" wrapText="1"/>
    </xf>
    <xf numFmtId="176" fontId="20" fillId="0" borderId="283" xfId="0" applyNumberFormat="1" applyFont="1" applyBorder="1" applyAlignment="1">
      <alignment horizontal="center" vertical="center" wrapText="1"/>
    </xf>
    <xf numFmtId="0" fontId="10" fillId="0" borderId="60" xfId="0" applyFont="1" applyFill="1" applyBorder="1" applyAlignment="1">
      <alignment horizontal="center" vertical="center" wrapText="1"/>
    </xf>
    <xf numFmtId="0" fontId="10" fillId="0" borderId="304" xfId="0" applyFont="1" applyFill="1" applyBorder="1" applyAlignment="1">
      <alignment horizontal="center" vertical="center" wrapText="1"/>
    </xf>
    <xf numFmtId="176" fontId="19" fillId="0" borderId="25" xfId="0" applyNumberFormat="1" applyFont="1" applyBorder="1" applyAlignment="1">
      <alignment horizontal="center" vertical="center" wrapText="1"/>
    </xf>
    <xf numFmtId="176" fontId="19" fillId="0" borderId="283" xfId="0" applyNumberFormat="1" applyFont="1" applyBorder="1" applyAlignment="1">
      <alignment horizontal="center" vertical="center" wrapText="1"/>
    </xf>
    <xf numFmtId="0" fontId="0" fillId="0" borderId="111" xfId="0" applyBorder="1" applyAlignment="1">
      <alignment horizontal="center" vertical="center" wrapText="1"/>
    </xf>
    <xf numFmtId="0" fontId="0" fillId="0" borderId="71" xfId="0" applyFill="1" applyBorder="1" applyAlignment="1">
      <alignment vertical="center"/>
    </xf>
    <xf numFmtId="0" fontId="0" fillId="0" borderId="294" xfId="0" applyFill="1" applyBorder="1" applyAlignment="1">
      <alignment vertical="center"/>
    </xf>
    <xf numFmtId="0" fontId="0" fillId="0" borderId="198" xfId="0" applyFill="1" applyBorder="1" applyAlignment="1">
      <alignment vertical="center"/>
    </xf>
    <xf numFmtId="0" fontId="0" fillId="0" borderId="196" xfId="0" applyFill="1"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0" fontId="0" fillId="0" borderId="42" xfId="0" applyFill="1" applyBorder="1" applyAlignment="1">
      <alignment vertical="center"/>
    </xf>
    <xf numFmtId="0" fontId="0" fillId="0" borderId="292" xfId="0" applyFill="1" applyBorder="1" applyAlignment="1">
      <alignment vertical="center"/>
    </xf>
    <xf numFmtId="176" fontId="0" fillId="0" borderId="57" xfId="0" applyNumberFormat="1" applyBorder="1" applyAlignment="1">
      <alignment vertical="center"/>
    </xf>
    <xf numFmtId="176" fontId="0" fillId="0" borderId="58" xfId="0" applyNumberFormat="1" applyBorder="1" applyAlignment="1">
      <alignment vertical="center"/>
    </xf>
    <xf numFmtId="176" fontId="0" fillId="0" borderId="10" xfId="0" applyNumberFormat="1" applyBorder="1" applyAlignment="1">
      <alignment vertical="center"/>
    </xf>
    <xf numFmtId="176" fontId="0" fillId="0" borderId="9" xfId="0" applyNumberForma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176" fontId="0" fillId="0" borderId="18" xfId="0" applyNumberFormat="1" applyBorder="1" applyAlignment="1">
      <alignment vertical="center"/>
    </xf>
    <xf numFmtId="176" fontId="0" fillId="0" borderId="66" xfId="0" applyNumberFormat="1" applyBorder="1" applyAlignment="1">
      <alignment vertical="center"/>
    </xf>
    <xf numFmtId="0" fontId="0" fillId="0" borderId="211" xfId="0" applyFill="1" applyBorder="1" applyAlignment="1">
      <alignment horizontal="center" vertical="center"/>
    </xf>
    <xf numFmtId="0" fontId="0" fillId="0" borderId="212" xfId="0" applyFill="1" applyBorder="1" applyAlignment="1">
      <alignment horizontal="center" vertical="center"/>
    </xf>
    <xf numFmtId="0" fontId="12" fillId="0" borderId="198" xfId="0" applyFont="1" applyFill="1" applyBorder="1" applyAlignment="1">
      <alignment vertical="top" wrapText="1"/>
    </xf>
    <xf numFmtId="0" fontId="12" fillId="0" borderId="199" xfId="0" applyFont="1" applyFill="1" applyBorder="1" applyAlignment="1">
      <alignment vertical="top" wrapText="1"/>
    </xf>
    <xf numFmtId="0" fontId="12" fillId="0" borderId="42" xfId="0" applyFont="1" applyFill="1" applyBorder="1" applyAlignment="1">
      <alignment vertical="top" wrapText="1"/>
    </xf>
    <xf numFmtId="0" fontId="12" fillId="0" borderId="292" xfId="0" applyFont="1" applyFill="1" applyBorder="1" applyAlignment="1">
      <alignment vertical="top" wrapText="1"/>
    </xf>
    <xf numFmtId="176" fontId="3" fillId="0" borderId="25" xfId="0" applyNumberFormat="1" applyFont="1" applyBorder="1" applyAlignment="1">
      <alignment horizontal="center" vertical="center" shrinkToFit="1"/>
    </xf>
    <xf numFmtId="176" fontId="3" fillId="0" borderId="283" xfId="0" applyNumberFormat="1" applyFont="1" applyBorder="1" applyAlignment="1">
      <alignment horizontal="center" vertical="center" shrinkToFit="1"/>
    </xf>
    <xf numFmtId="176" fontId="11" fillId="0" borderId="25" xfId="0" applyNumberFormat="1" applyFont="1" applyBorder="1" applyAlignment="1">
      <alignment horizontal="right" vertical="center" shrinkToFit="1"/>
    </xf>
    <xf numFmtId="176" fontId="11" fillId="0" borderId="283" xfId="0" applyNumberFormat="1" applyFont="1" applyBorder="1" applyAlignment="1">
      <alignment horizontal="right" vertical="center" shrinkToFit="1"/>
    </xf>
    <xf numFmtId="0" fontId="0" fillId="0" borderId="57" xfId="0" applyFill="1" applyBorder="1" applyAlignment="1">
      <alignment vertical="center" wrapText="1"/>
    </xf>
    <xf numFmtId="0" fontId="0" fillId="0" borderId="53" xfId="0" applyFill="1" applyBorder="1" applyAlignment="1">
      <alignment vertical="center" wrapText="1"/>
    </xf>
    <xf numFmtId="0" fontId="0" fillId="0" borderId="42" xfId="0" applyBorder="1" applyAlignment="1">
      <alignment vertical="center" wrapText="1"/>
    </xf>
    <xf numFmtId="0" fontId="0" fillId="0" borderId="292" xfId="0" applyBorder="1" applyAlignment="1">
      <alignment vertical="center" wrapText="1"/>
    </xf>
    <xf numFmtId="0" fontId="10" fillId="0" borderId="57" xfId="0" applyFont="1" applyFill="1" applyBorder="1" applyAlignment="1">
      <alignment vertical="center"/>
    </xf>
    <xf numFmtId="0" fontId="10" fillId="0" borderId="53" xfId="0" applyFont="1" applyFill="1" applyBorder="1" applyAlignment="1">
      <alignment vertical="center"/>
    </xf>
    <xf numFmtId="0" fontId="0" fillId="0" borderId="42" xfId="0" applyBorder="1" applyAlignment="1">
      <alignment vertical="center"/>
    </xf>
    <xf numFmtId="0" fontId="0" fillId="0" borderId="292" xfId="0" applyBorder="1" applyAlignment="1">
      <alignment vertical="center"/>
    </xf>
    <xf numFmtId="0" fontId="10" fillId="0" borderId="57" xfId="0" applyFont="1" applyFill="1" applyBorder="1" applyAlignment="1">
      <alignment vertical="center" wrapText="1"/>
    </xf>
    <xf numFmtId="0" fontId="10" fillId="0" borderId="53" xfId="0" applyFont="1" applyFill="1" applyBorder="1" applyAlignment="1">
      <alignment vertical="center" wrapText="1"/>
    </xf>
    <xf numFmtId="0" fontId="0" fillId="0" borderId="100" xfId="0" applyBorder="1" applyAlignment="1">
      <alignment horizontal="center" vertical="center"/>
    </xf>
    <xf numFmtId="0" fontId="0" fillId="0" borderId="52" xfId="0" applyBorder="1" applyAlignment="1">
      <alignment horizontal="center" vertical="center"/>
    </xf>
    <xf numFmtId="176" fontId="12" fillId="0" borderId="138" xfId="0" applyNumberFormat="1" applyFont="1" applyBorder="1" applyAlignment="1">
      <alignment vertical="center" wrapText="1"/>
    </xf>
    <xf numFmtId="176" fontId="12" fillId="0" borderId="321" xfId="0" applyNumberFormat="1" applyFont="1" applyBorder="1" applyAlignment="1">
      <alignment vertical="center" wrapText="1"/>
    </xf>
    <xf numFmtId="0" fontId="0" fillId="0" borderId="42" xfId="0" applyFont="1" applyFill="1" applyBorder="1" applyAlignment="1">
      <alignment horizontal="center" vertical="center"/>
    </xf>
    <xf numFmtId="0" fontId="0" fillId="0" borderId="292" xfId="0" applyFont="1" applyFill="1" applyBorder="1" applyAlignment="1">
      <alignment horizontal="center" vertical="center"/>
    </xf>
    <xf numFmtId="176" fontId="12" fillId="0" borderId="322" xfId="0" applyNumberFormat="1" applyFont="1" applyBorder="1" applyAlignment="1">
      <alignment vertical="center" wrapText="1"/>
    </xf>
    <xf numFmtId="0" fontId="0" fillId="0" borderId="133" xfId="0" applyFont="1" applyFill="1" applyBorder="1" applyAlignment="1">
      <alignment horizontal="center" vertical="center"/>
    </xf>
    <xf numFmtId="0" fontId="0" fillId="0" borderId="323" xfId="0" applyFont="1" applyFill="1" applyBorder="1" applyAlignment="1">
      <alignment horizontal="center" vertical="center"/>
    </xf>
    <xf numFmtId="0" fontId="0" fillId="0" borderId="279" xfId="0" applyFont="1" applyFill="1" applyBorder="1" applyAlignment="1">
      <alignment horizontal="center" vertical="center"/>
    </xf>
    <xf numFmtId="0" fontId="0" fillId="0" borderId="297" xfId="0" applyFont="1" applyFill="1" applyBorder="1" applyAlignment="1">
      <alignment horizontal="center" vertical="center"/>
    </xf>
    <xf numFmtId="0" fontId="0" fillId="0" borderId="55" xfId="0" applyFont="1" applyFill="1" applyBorder="1" applyAlignment="1">
      <alignment horizontal="right" vertical="center"/>
    </xf>
    <xf numFmtId="0" fontId="0" fillId="0" borderId="89" xfId="0" applyFont="1" applyFill="1" applyBorder="1" applyAlignment="1">
      <alignment horizontal="right" vertical="center"/>
    </xf>
    <xf numFmtId="0" fontId="11" fillId="0" borderId="324" xfId="0" applyFont="1" applyFill="1" applyBorder="1" applyAlignment="1">
      <alignment horizontal="left" vertical="center" wrapText="1"/>
    </xf>
    <xf numFmtId="0" fontId="11" fillId="0" borderId="325" xfId="0" applyFont="1" applyFill="1" applyBorder="1" applyAlignment="1">
      <alignment horizontal="left" vertical="center"/>
    </xf>
    <xf numFmtId="0" fontId="12" fillId="0" borderId="55" xfId="0" applyFont="1" applyFill="1" applyBorder="1" applyAlignment="1">
      <alignment horizontal="left" vertical="center" wrapText="1"/>
    </xf>
    <xf numFmtId="0" fontId="12" fillId="0" borderId="89" xfId="0" applyFont="1" applyFill="1" applyBorder="1" applyAlignment="1">
      <alignment horizontal="left" vertical="center"/>
    </xf>
    <xf numFmtId="0" fontId="0" fillId="0" borderId="290" xfId="0" applyFont="1" applyFill="1" applyBorder="1" applyAlignment="1">
      <alignment horizontal="center" vertical="center"/>
    </xf>
    <xf numFmtId="0" fontId="0" fillId="0" borderId="298" xfId="0" applyFont="1" applyFill="1" applyBorder="1" applyAlignment="1">
      <alignment horizontal="center" vertical="center"/>
    </xf>
    <xf numFmtId="176" fontId="11" fillId="0" borderId="138" xfId="0" applyNumberFormat="1" applyFont="1" applyBorder="1" applyAlignment="1">
      <alignment vertical="center" wrapText="1"/>
    </xf>
    <xf numFmtId="176" fontId="11" fillId="0" borderId="321" xfId="0" applyNumberFormat="1" applyFont="1" applyBorder="1" applyAlignment="1">
      <alignment vertical="center" wrapText="1"/>
    </xf>
    <xf numFmtId="0" fontId="12" fillId="0" borderId="42" xfId="0" applyFont="1" applyFill="1" applyBorder="1" applyAlignment="1">
      <alignment vertical="center" shrinkToFit="1"/>
    </xf>
    <xf numFmtId="0" fontId="12" fillId="0" borderId="292" xfId="0" applyFont="1" applyFill="1" applyBorder="1" applyAlignment="1">
      <alignment vertical="center" shrinkToFit="1"/>
    </xf>
    <xf numFmtId="177" fontId="0" fillId="0" borderId="18"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172" xfId="0" applyNumberFormat="1" applyFont="1" applyBorder="1" applyAlignment="1">
      <alignment horizontal="right" vertical="center"/>
    </xf>
    <xf numFmtId="177" fontId="0" fillId="0" borderId="171"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8" xfId="0" applyNumberFormat="1" applyFont="1" applyBorder="1" applyAlignment="1">
      <alignment horizontal="right" vertical="center"/>
    </xf>
    <xf numFmtId="177" fontId="0" fillId="0" borderId="10" xfId="0" applyNumberFormat="1" applyFont="1" applyBorder="1" applyAlignment="1">
      <alignment horizontal="right" vertical="center"/>
    </xf>
    <xf numFmtId="177" fontId="0" fillId="0" borderId="9" xfId="0" applyNumberFormat="1" applyFont="1" applyBorder="1" applyAlignment="1">
      <alignment horizontal="right" vertical="center"/>
    </xf>
    <xf numFmtId="177" fontId="2" fillId="0" borderId="137" xfId="0" applyNumberFormat="1" applyFont="1" applyBorder="1" applyAlignment="1">
      <alignment horizontal="right" vertical="center"/>
    </xf>
    <xf numFmtId="177" fontId="2" fillId="0" borderId="136" xfId="0" applyNumberFormat="1" applyFont="1" applyBorder="1" applyAlignment="1">
      <alignment horizontal="right" vertical="center"/>
    </xf>
    <xf numFmtId="176" fontId="0" fillId="2" borderId="130" xfId="0" applyNumberFormat="1" applyFont="1" applyFill="1" applyBorder="1" applyAlignment="1">
      <alignment horizontal="center" vertical="center" wrapText="1"/>
    </xf>
    <xf numFmtId="176" fontId="0" fillId="2" borderId="129" xfId="0" applyNumberFormat="1" applyFont="1" applyFill="1" applyBorder="1" applyAlignment="1">
      <alignment horizontal="center" vertical="center" wrapText="1"/>
    </xf>
    <xf numFmtId="176" fontId="0" fillId="1" borderId="326" xfId="0" applyNumberFormat="1" applyFont="1" applyFill="1" applyBorder="1" applyAlignment="1">
      <alignment horizontal="center" vertical="center" wrapText="1"/>
    </xf>
    <xf numFmtId="176" fontId="0" fillId="1" borderId="317" xfId="0" applyNumberFormat="1" applyFont="1" applyFill="1" applyBorder="1" applyAlignment="1">
      <alignment horizontal="center" vertical="center" wrapText="1"/>
    </xf>
    <xf numFmtId="0" fontId="12" fillId="0" borderId="290" xfId="0" applyFont="1" applyFill="1" applyBorder="1" applyAlignment="1">
      <alignment horizontal="center" vertical="center"/>
    </xf>
    <xf numFmtId="0" fontId="12" fillId="0" borderId="298" xfId="0" applyFont="1" applyFill="1" applyBorder="1" applyAlignment="1">
      <alignment horizontal="center" vertical="center"/>
    </xf>
    <xf numFmtId="0" fontId="12" fillId="0" borderId="279" xfId="0" applyFont="1" applyFill="1" applyBorder="1" applyAlignment="1">
      <alignment horizontal="center" vertical="center"/>
    </xf>
    <xf numFmtId="0" fontId="12" fillId="0" borderId="297" xfId="0" applyFont="1" applyFill="1" applyBorder="1" applyAlignment="1">
      <alignment horizontal="center" vertical="center"/>
    </xf>
    <xf numFmtId="0" fontId="11" fillId="0" borderId="290" xfId="0" applyFont="1" applyFill="1" applyBorder="1" applyAlignment="1">
      <alignment horizontal="center" vertical="center"/>
    </xf>
    <xf numFmtId="0" fontId="11" fillId="0" borderId="298" xfId="0" applyFont="1" applyFill="1" applyBorder="1" applyAlignment="1">
      <alignment horizontal="center" vertical="center"/>
    </xf>
    <xf numFmtId="0" fontId="11" fillId="0" borderId="279" xfId="0" applyFont="1" applyFill="1" applyBorder="1" applyAlignment="1">
      <alignment horizontal="center" vertical="center"/>
    </xf>
    <xf numFmtId="0" fontId="11" fillId="0" borderId="297" xfId="0" applyFont="1" applyFill="1" applyBorder="1" applyAlignment="1">
      <alignment horizontal="center" vertical="center"/>
    </xf>
    <xf numFmtId="0" fontId="12" fillId="0" borderId="211" xfId="0" applyFont="1" applyFill="1" applyBorder="1" applyAlignment="1">
      <alignment horizontal="left" vertical="center" wrapText="1"/>
    </xf>
    <xf numFmtId="0" fontId="12" fillId="0" borderId="327" xfId="0" applyFont="1" applyFill="1" applyBorder="1" applyAlignment="1">
      <alignment horizontal="left" vertical="center"/>
    </xf>
    <xf numFmtId="176" fontId="0" fillId="1" borderId="198" xfId="0" applyNumberFormat="1" applyFont="1" applyFill="1" applyBorder="1" applyAlignment="1">
      <alignment horizontal="center" vertical="center" wrapText="1"/>
    </xf>
    <xf numFmtId="176" fontId="0" fillId="1" borderId="199" xfId="0" applyNumberFormat="1" applyFont="1" applyFill="1" applyBorder="1" applyAlignment="1">
      <alignment horizontal="center" vertical="center" wrapText="1"/>
    </xf>
    <xf numFmtId="0" fontId="0" fillId="0" borderId="290" xfId="0" applyFont="1" applyFill="1" applyBorder="1" applyAlignment="1">
      <alignment horizontal="right" vertical="center"/>
    </xf>
    <xf numFmtId="0" fontId="0" fillId="0" borderId="298" xfId="0" applyFont="1" applyFill="1" applyBorder="1" applyAlignment="1">
      <alignment horizontal="right" vertical="center"/>
    </xf>
    <xf numFmtId="0" fontId="12" fillId="0" borderId="10" xfId="0" applyFont="1" applyFill="1" applyBorder="1" applyAlignment="1">
      <alignment vertical="center" shrinkToFit="1"/>
    </xf>
    <xf numFmtId="0" fontId="12" fillId="0" borderId="50" xfId="0" applyFont="1" applyBorder="1" applyAlignment="1">
      <alignment vertical="center" shrinkToFit="1"/>
    </xf>
    <xf numFmtId="176" fontId="11" fillId="0" borderId="322" xfId="0" applyNumberFormat="1" applyFont="1" applyBorder="1" applyAlignment="1">
      <alignment vertical="center" wrapText="1"/>
    </xf>
    <xf numFmtId="0" fontId="12" fillId="0" borderId="133" xfId="0" applyFont="1" applyFill="1" applyBorder="1" applyAlignment="1">
      <alignment vertical="center" shrinkToFit="1"/>
    </xf>
    <xf numFmtId="0" fontId="12" fillId="0" borderId="323" xfId="0" applyFont="1" applyFill="1" applyBorder="1" applyAlignment="1">
      <alignment vertical="center" shrinkToFit="1"/>
    </xf>
    <xf numFmtId="0" fontId="12" fillId="0" borderId="0" xfId="0" applyFont="1" applyFill="1" applyBorder="1" applyAlignment="1">
      <alignment vertical="center" shrinkToFit="1"/>
    </xf>
    <xf numFmtId="0" fontId="12" fillId="0" borderId="54" xfId="0" applyFont="1" applyBorder="1" applyAlignment="1">
      <alignment vertical="center" shrinkToFit="1"/>
    </xf>
    <xf numFmtId="0" fontId="0" fillId="0" borderId="328" xfId="0" applyFont="1" applyFill="1" applyBorder="1" applyAlignment="1">
      <alignment horizontal="right" vertical="center"/>
    </xf>
    <xf numFmtId="0" fontId="0" fillId="0" borderId="329" xfId="0" applyFont="1" applyFill="1" applyBorder="1" applyAlignment="1">
      <alignment horizontal="right" vertical="center"/>
    </xf>
    <xf numFmtId="0" fontId="12" fillId="0" borderId="290" xfId="0" applyFont="1" applyFill="1" applyBorder="1" applyAlignment="1">
      <alignment horizontal="left" vertical="center" wrapText="1"/>
    </xf>
    <xf numFmtId="0" fontId="12" fillId="0" borderId="298" xfId="0" applyFont="1" applyFill="1" applyBorder="1" applyAlignment="1">
      <alignment horizontal="left" vertical="center"/>
    </xf>
    <xf numFmtId="176" fontId="0" fillId="1" borderId="324" xfId="0" applyNumberFormat="1" applyFont="1" applyFill="1" applyBorder="1" applyAlignment="1">
      <alignment horizontal="center" vertical="center" wrapText="1"/>
    </xf>
    <xf numFmtId="176" fontId="0" fillId="1" borderId="325" xfId="0" applyNumberFormat="1" applyFont="1" applyFill="1" applyBorder="1" applyAlignment="1">
      <alignment horizontal="center" vertical="center" wrapText="1"/>
    </xf>
    <xf numFmtId="177" fontId="0" fillId="0" borderId="97" xfId="0" applyNumberFormat="1" applyBorder="1" applyAlignment="1" applyProtection="1">
      <alignment horizontal="center" vertical="center"/>
      <protection locked="0"/>
    </xf>
    <xf numFmtId="177" fontId="0" fillId="0" borderId="110" xfId="0" applyNumberFormat="1" applyBorder="1" applyAlignment="1" applyProtection="1">
      <alignment horizontal="center" vertical="center"/>
      <protection locked="0"/>
    </xf>
    <xf numFmtId="183" fontId="0" fillId="0" borderId="40" xfId="0" applyNumberFormat="1" applyBorder="1" applyAlignment="1" applyProtection="1">
      <alignment horizontal="center" vertical="center"/>
      <protection locked="0"/>
    </xf>
    <xf numFmtId="183" fontId="0" fillId="0" borderId="51"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51" xfId="0" applyNumberFormat="1" applyBorder="1" applyAlignment="1" applyProtection="1">
      <alignment horizontal="center" vertical="center"/>
      <protection locked="0"/>
    </xf>
    <xf numFmtId="177" fontId="0" fillId="0" borderId="289" xfId="0" applyNumberFormat="1" applyFont="1" applyBorder="1" applyAlignment="1" applyProtection="1">
      <alignment horizontal="center" vertical="center"/>
      <protection locked="0"/>
    </xf>
    <xf numFmtId="177" fontId="0" fillId="0" borderId="110" xfId="0" applyNumberFormat="1" applyFont="1" applyBorder="1" applyAlignment="1" applyProtection="1">
      <alignment horizontal="center" vertical="center"/>
      <protection locked="0"/>
    </xf>
    <xf numFmtId="176" fontId="0" fillId="0" borderId="209" xfId="0" applyNumberFormat="1" applyBorder="1" applyAlignment="1">
      <alignment horizontal="center" vertical="center" shrinkToFit="1"/>
    </xf>
    <xf numFmtId="0" fontId="25" fillId="0" borderId="180" xfId="0" applyFont="1" applyBorder="1" applyAlignment="1">
      <alignment horizontal="left" vertical="top" wrapText="1"/>
    </xf>
    <xf numFmtId="0" fontId="11" fillId="0" borderId="180" xfId="0" applyFont="1" applyBorder="1" applyAlignment="1">
      <alignment horizontal="left" vertical="top" wrapText="1"/>
    </xf>
    <xf numFmtId="0" fontId="0" fillId="0" borderId="100" xfId="0" applyFill="1" applyBorder="1" applyAlignment="1">
      <alignment horizontal="center" vertical="center"/>
    </xf>
    <xf numFmtId="0" fontId="0" fillId="0" borderId="198" xfId="0" applyFill="1" applyBorder="1" applyAlignment="1">
      <alignment horizontal="center" vertical="center"/>
    </xf>
    <xf numFmtId="0" fontId="0" fillId="0" borderId="199"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196" xfId="0" applyFill="1" applyBorder="1" applyAlignment="1">
      <alignment horizontal="center" vertical="center"/>
    </xf>
    <xf numFmtId="177" fontId="0" fillId="0" borderId="57"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8" xfId="0" applyNumberFormat="1" applyBorder="1" applyAlignment="1">
      <alignment horizontal="center" vertical="center"/>
    </xf>
    <xf numFmtId="177" fontId="0" fillId="0" borderId="66" xfId="0" applyNumberFormat="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330" xfId="0" applyFill="1" applyBorder="1" applyAlignment="1">
      <alignment horizontal="center" vertical="center"/>
    </xf>
    <xf numFmtId="0" fontId="0" fillId="0" borderId="331" xfId="0" applyFill="1" applyBorder="1" applyAlignment="1">
      <alignment horizontal="center" vertical="center"/>
    </xf>
    <xf numFmtId="191" fontId="0" fillId="0" borderId="40" xfId="0" applyNumberFormat="1" applyBorder="1" applyAlignment="1" applyProtection="1">
      <alignment horizontal="center" vertical="center"/>
      <protection locked="0"/>
    </xf>
    <xf numFmtId="191" fontId="0" fillId="0" borderId="51" xfId="0" applyNumberFormat="1" applyBorder="1" applyAlignment="1" applyProtection="1">
      <alignment horizontal="center" vertical="center"/>
      <protection locked="0"/>
    </xf>
    <xf numFmtId="0" fontId="0" fillId="0" borderId="161" xfId="0" applyFill="1" applyBorder="1" applyAlignment="1">
      <alignment horizontal="center" vertical="center"/>
    </xf>
    <xf numFmtId="0" fontId="0" fillId="0" borderId="332" xfId="0" applyFill="1" applyBorder="1" applyAlignment="1">
      <alignment horizontal="center" vertical="center"/>
    </xf>
    <xf numFmtId="176" fontId="0" fillId="0" borderId="5" xfId="0" applyNumberFormat="1" applyBorder="1" applyAlignment="1">
      <alignment horizontal="center" vertical="center" shrinkToFit="1"/>
    </xf>
    <xf numFmtId="191" fontId="0" fillId="0" borderId="82" xfId="0" applyNumberFormat="1" applyBorder="1" applyAlignment="1" applyProtection="1">
      <alignment horizontal="center" vertical="center"/>
      <protection locked="0"/>
    </xf>
    <xf numFmtId="177" fontId="0" fillId="0" borderId="188" xfId="0" applyNumberFormat="1" applyBorder="1" applyAlignment="1" applyProtection="1">
      <alignment horizontal="center" vertical="center"/>
      <protection locked="0"/>
    </xf>
    <xf numFmtId="0" fontId="11" fillId="0" borderId="7" xfId="0" applyFont="1" applyBorder="1" applyAlignment="1">
      <alignment wrapText="1"/>
    </xf>
    <xf numFmtId="0" fontId="0" fillId="0" borderId="0" xfId="0" applyAlignment="1">
      <alignment wrapText="1"/>
    </xf>
    <xf numFmtId="176" fontId="11" fillId="0" borderId="85" xfId="0" applyNumberFormat="1" applyFont="1" applyBorder="1" applyAlignment="1">
      <alignment vertical="center" wrapText="1"/>
    </xf>
    <xf numFmtId="176" fontId="11" fillId="0" borderId="306" xfId="0" applyNumberFormat="1" applyFont="1" applyBorder="1" applyAlignment="1">
      <alignment vertical="center" wrapText="1"/>
    </xf>
    <xf numFmtId="0" fontId="0" fillId="0" borderId="10" xfId="0" applyFont="1" applyFill="1" applyBorder="1" applyAlignment="1">
      <alignment horizontal="center" vertical="center"/>
    </xf>
    <xf numFmtId="0" fontId="0" fillId="0" borderId="50" xfId="0" applyBorder="1" applyAlignment="1">
      <alignment/>
    </xf>
    <xf numFmtId="0" fontId="0" fillId="0" borderId="158" xfId="0" applyBorder="1" applyAlignment="1">
      <alignment/>
    </xf>
    <xf numFmtId="0" fontId="0" fillId="0" borderId="292" xfId="0" applyBorder="1" applyAlignment="1">
      <alignment/>
    </xf>
    <xf numFmtId="176" fontId="11" fillId="0" borderId="333" xfId="0" applyNumberFormat="1" applyFont="1" applyBorder="1" applyAlignment="1">
      <alignment vertical="center" wrapText="1"/>
    </xf>
    <xf numFmtId="0" fontId="0" fillId="0" borderId="87" xfId="0" applyBorder="1" applyAlignment="1">
      <alignment horizontal="center" vertical="center"/>
    </xf>
    <xf numFmtId="176" fontId="0" fillId="0" borderId="334" xfId="0" applyNumberFormat="1" applyBorder="1" applyAlignment="1">
      <alignment horizontal="center" vertical="center"/>
    </xf>
    <xf numFmtId="176" fontId="0" fillId="0" borderId="104" xfId="0" applyNumberFormat="1" applyBorder="1" applyAlignment="1">
      <alignment horizontal="center" vertical="center"/>
    </xf>
    <xf numFmtId="176" fontId="0" fillId="0" borderId="293" xfId="0" applyNumberFormat="1" applyBorder="1" applyAlignment="1">
      <alignment horizontal="center" vertical="center"/>
    </xf>
    <xf numFmtId="0" fontId="0" fillId="0" borderId="327" xfId="0" applyFill="1" applyBorder="1" applyAlignment="1">
      <alignment horizontal="center" vertical="center"/>
    </xf>
    <xf numFmtId="0" fontId="10" fillId="0" borderId="335" xfId="0" applyFont="1" applyFill="1" applyBorder="1" applyAlignment="1">
      <alignment horizontal="center" vertical="center" wrapText="1"/>
    </xf>
    <xf numFmtId="0" fontId="10" fillId="0" borderId="336" xfId="0" applyFont="1" applyFill="1" applyBorder="1" applyAlignment="1">
      <alignment horizontal="center" vertical="center" wrapText="1"/>
    </xf>
    <xf numFmtId="0" fontId="10" fillId="0" borderId="290" xfId="0" applyFont="1" applyFill="1" applyBorder="1" applyAlignment="1">
      <alignment horizontal="center" vertical="center" wrapText="1"/>
    </xf>
    <xf numFmtId="0" fontId="10" fillId="0" borderId="29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center" vertical="center" wrapText="1"/>
    </xf>
    <xf numFmtId="0" fontId="0" fillId="0" borderId="332" xfId="0" applyBorder="1" applyAlignment="1">
      <alignment horizontal="center" vertical="center" wrapText="1"/>
    </xf>
    <xf numFmtId="0" fontId="0" fillId="0" borderId="158" xfId="0" applyBorder="1" applyAlignment="1">
      <alignment horizontal="center" vertical="center" wrapText="1"/>
    </xf>
    <xf numFmtId="0" fontId="0" fillId="0" borderId="292" xfId="0" applyBorder="1" applyAlignment="1">
      <alignment horizontal="center" vertical="center" wrapText="1"/>
    </xf>
    <xf numFmtId="176" fontId="11" fillId="0" borderId="337" xfId="0" applyNumberFormat="1" applyFont="1" applyBorder="1" applyAlignment="1">
      <alignment vertical="center" wrapText="1"/>
    </xf>
    <xf numFmtId="0" fontId="0" fillId="0" borderId="15" xfId="0" applyFill="1" applyBorder="1" applyAlignment="1">
      <alignment horizontal="center" vertical="center" wrapText="1"/>
    </xf>
    <xf numFmtId="0" fontId="0" fillId="0" borderId="54" xfId="0" applyBorder="1" applyAlignment="1">
      <alignment horizontal="center" vertical="center" wrapText="1"/>
    </xf>
    <xf numFmtId="0" fontId="0" fillId="0" borderId="15" xfId="0" applyFont="1" applyFill="1" applyBorder="1" applyAlignment="1">
      <alignment horizontal="center" vertical="center"/>
    </xf>
    <xf numFmtId="0" fontId="0" fillId="0" borderId="54" xfId="0" applyBorder="1" applyAlignment="1">
      <alignment/>
    </xf>
    <xf numFmtId="176" fontId="11" fillId="0" borderId="314" xfId="0" applyNumberFormat="1" applyFont="1" applyBorder="1" applyAlignment="1">
      <alignment vertical="center" wrapText="1"/>
    </xf>
    <xf numFmtId="0" fontId="0" fillId="0" borderId="171" xfId="0" applyFont="1" applyFill="1" applyBorder="1" applyAlignment="1">
      <alignment horizontal="center" vertical="center"/>
    </xf>
    <xf numFmtId="0" fontId="0" fillId="0" borderId="317" xfId="0" applyBorder="1" applyAlignment="1">
      <alignment/>
    </xf>
    <xf numFmtId="0" fontId="0" fillId="0" borderId="168" xfId="0" applyBorder="1" applyAlignment="1">
      <alignment/>
    </xf>
    <xf numFmtId="0" fontId="0" fillId="0" borderId="52" xfId="0" applyBorder="1" applyAlignment="1">
      <alignment/>
    </xf>
    <xf numFmtId="0" fontId="0" fillId="0" borderId="53" xfId="0" applyBorder="1" applyAlignment="1">
      <alignment horizontal="center" vertical="center" wrapText="1"/>
    </xf>
    <xf numFmtId="0" fontId="0" fillId="0" borderId="101" xfId="0" applyFill="1" applyBorder="1" applyAlignment="1">
      <alignment horizontal="center" vertical="center"/>
    </xf>
    <xf numFmtId="0" fontId="2" fillId="0" borderId="0" xfId="0" applyFont="1" applyBorder="1" applyAlignment="1">
      <alignment vertical="top" wrapText="1"/>
    </xf>
    <xf numFmtId="176" fontId="0" fillId="1" borderId="313" xfId="0" applyNumberFormat="1" applyFont="1" applyFill="1" applyBorder="1" applyAlignment="1">
      <alignment horizontal="center" vertical="center" wrapText="1"/>
    </xf>
    <xf numFmtId="0" fontId="12" fillId="0" borderId="7" xfId="0" applyFont="1" applyBorder="1" applyAlignment="1">
      <alignment wrapText="1"/>
    </xf>
    <xf numFmtId="176" fontId="11" fillId="0" borderId="46" xfId="0" applyNumberFormat="1" applyFont="1" applyBorder="1" applyAlignment="1">
      <alignment vertical="center" wrapText="1"/>
    </xf>
    <xf numFmtId="176" fontId="11" fillId="0" borderId="45" xfId="0" applyNumberFormat="1" applyFont="1" applyBorder="1" applyAlignment="1">
      <alignment vertical="center" wrapText="1"/>
    </xf>
    <xf numFmtId="0" fontId="11" fillId="0" borderId="71" xfId="0" applyFont="1" applyFill="1" applyBorder="1" applyAlignment="1">
      <alignment horizontal="center" vertical="center"/>
    </xf>
    <xf numFmtId="0" fontId="0" fillId="0" borderId="294" xfId="0" applyBorder="1" applyAlignment="1">
      <alignment horizontal="center" vertical="center"/>
    </xf>
    <xf numFmtId="0" fontId="21" fillId="0" borderId="180" xfId="0" applyFont="1" applyBorder="1" applyAlignment="1">
      <alignment wrapText="1"/>
    </xf>
    <xf numFmtId="0" fontId="0" fillId="0" borderId="180" xfId="0" applyBorder="1" applyAlignment="1">
      <alignment/>
    </xf>
    <xf numFmtId="176" fontId="0" fillId="0" borderId="209" xfId="0" applyNumberFormat="1" applyBorder="1" applyAlignment="1">
      <alignment horizontal="center" vertical="center"/>
    </xf>
    <xf numFmtId="176" fontId="0" fillId="0" borderId="283" xfId="0" applyNumberFormat="1" applyBorder="1" applyAlignment="1">
      <alignment horizontal="center" vertical="center"/>
    </xf>
    <xf numFmtId="0" fontId="0" fillId="0" borderId="50" xfId="0" applyBorder="1" applyAlignment="1">
      <alignment horizontal="center" vertical="center"/>
    </xf>
    <xf numFmtId="176" fontId="0" fillId="0" borderId="46" xfId="0" applyNumberFormat="1" applyBorder="1" applyAlignment="1">
      <alignment horizontal="center" vertical="center"/>
    </xf>
    <xf numFmtId="0" fontId="0" fillId="0" borderId="338" xfId="0" applyBorder="1" applyAlignment="1">
      <alignment horizontal="center" vertical="center"/>
    </xf>
    <xf numFmtId="0" fontId="0" fillId="0" borderId="53" xfId="0" applyBorder="1" applyAlignment="1">
      <alignment horizontal="center" vertical="center"/>
    </xf>
    <xf numFmtId="176" fontId="0" fillId="0" borderId="45" xfId="0" applyNumberFormat="1" applyBorder="1" applyAlignment="1">
      <alignment horizontal="center" vertical="center"/>
    </xf>
    <xf numFmtId="0" fontId="21" fillId="0" borderId="0" xfId="0" applyFont="1" applyBorder="1" applyAlignment="1">
      <alignment wrapText="1"/>
    </xf>
    <xf numFmtId="0" fontId="0" fillId="0" borderId="0" xfId="0" applyBorder="1" applyAlignment="1">
      <alignment/>
    </xf>
    <xf numFmtId="0" fontId="5" fillId="0" borderId="4" xfId="0" applyFont="1" applyBorder="1" applyAlignment="1">
      <alignment horizontal="center"/>
    </xf>
    <xf numFmtId="0" fontId="0" fillId="0" borderId="4" xfId="0" applyBorder="1" applyAlignment="1">
      <alignment horizontal="center"/>
    </xf>
    <xf numFmtId="0" fontId="11" fillId="0" borderId="57" xfId="0" applyFont="1" applyFill="1" applyBorder="1" applyAlignment="1">
      <alignment horizontal="center" vertical="center"/>
    </xf>
    <xf numFmtId="0" fontId="11" fillId="0" borderId="53" xfId="0" applyFont="1" applyFill="1" applyBorder="1" applyAlignment="1">
      <alignment horizontal="center" vertical="center"/>
    </xf>
    <xf numFmtId="176" fontId="0" fillId="0" borderId="85" xfId="0" applyNumberFormat="1" applyBorder="1" applyAlignment="1">
      <alignment horizontal="center" vertical="center"/>
    </xf>
    <xf numFmtId="0" fontId="17" fillId="0" borderId="42"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290" xfId="0" applyFont="1" applyFill="1" applyBorder="1" applyAlignment="1">
      <alignment horizontal="center" vertical="center"/>
    </xf>
    <xf numFmtId="0" fontId="17" fillId="0" borderId="291" xfId="0" applyFont="1" applyFill="1" applyBorder="1" applyAlignment="1">
      <alignment horizontal="center" vertical="center"/>
    </xf>
    <xf numFmtId="0" fontId="0" fillId="0" borderId="0" xfId="0" applyFill="1" applyBorder="1" applyAlignment="1">
      <alignment horizontal="center" vertical="center"/>
    </xf>
    <xf numFmtId="176" fontId="0" fillId="0" borderId="55" xfId="0" applyNumberFormat="1" applyBorder="1" applyAlignment="1">
      <alignment horizontal="center" vertical="center"/>
    </xf>
    <xf numFmtId="176" fontId="0" fillId="0" borderId="90" xfId="0" applyNumberFormat="1" applyBorder="1" applyAlignment="1">
      <alignment horizontal="center" vertical="center"/>
    </xf>
    <xf numFmtId="176" fontId="0" fillId="0" borderId="72" xfId="0" applyNumberFormat="1" applyBorder="1" applyAlignment="1">
      <alignment horizontal="center" vertical="center" shrinkToFit="1"/>
    </xf>
    <xf numFmtId="0" fontId="0" fillId="0" borderId="15" xfId="0" applyFill="1" applyBorder="1" applyAlignment="1">
      <alignment horizontal="center" vertical="center"/>
    </xf>
    <xf numFmtId="176" fontId="0" fillId="0" borderId="85" xfId="0" applyNumberFormat="1" applyBorder="1" applyAlignment="1">
      <alignment horizontal="center" vertical="center" shrinkToFit="1"/>
    </xf>
    <xf numFmtId="176" fontId="0" fillId="0" borderId="306" xfId="0" applyNumberFormat="1" applyBorder="1" applyAlignment="1">
      <alignment horizontal="center" vertical="center" shrinkToFit="1"/>
    </xf>
    <xf numFmtId="0" fontId="26" fillId="0" borderId="147" xfId="0" applyFont="1" applyFill="1" applyBorder="1" applyAlignment="1">
      <alignment horizontal="center" vertical="center" wrapText="1"/>
    </xf>
    <xf numFmtId="0" fontId="26" fillId="0" borderId="148" xfId="0" applyFont="1" applyFill="1" applyBorder="1" applyAlignment="1">
      <alignment horizontal="center" vertical="center" wrapText="1"/>
    </xf>
    <xf numFmtId="0" fontId="2" fillId="0" borderId="248" xfId="0" applyFont="1" applyFill="1" applyBorder="1" applyAlignment="1">
      <alignment horizontal="center" vertical="center"/>
    </xf>
    <xf numFmtId="0" fontId="0" fillId="0" borderId="71" xfId="0" applyFill="1" applyBorder="1" applyAlignment="1">
      <alignment horizontal="left" vertical="center" wrapText="1" shrinkToFit="1"/>
    </xf>
    <xf numFmtId="0" fontId="0" fillId="0" borderId="294" xfId="0" applyFill="1" applyBorder="1" applyAlignment="1">
      <alignment horizontal="left" vertical="center" wrapText="1" shrinkToFit="1"/>
    </xf>
    <xf numFmtId="0" fontId="2" fillId="0" borderId="104" xfId="0" applyFont="1" applyBorder="1" applyAlignment="1">
      <alignment horizontal="center" vertical="center"/>
    </xf>
    <xf numFmtId="0" fontId="2" fillId="0" borderId="293" xfId="0" applyFont="1" applyBorder="1" applyAlignment="1">
      <alignment horizontal="center" vertical="center"/>
    </xf>
    <xf numFmtId="176" fontId="0" fillId="0" borderId="3"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25" xfId="0" applyNumberFormat="1" applyFill="1" applyBorder="1" applyAlignment="1">
      <alignment horizontal="center" vertical="center"/>
    </xf>
    <xf numFmtId="176" fontId="0" fillId="0" borderId="283" xfId="0" applyNumberFormat="1" applyFill="1" applyBorder="1" applyAlignment="1">
      <alignment horizontal="center" vertical="center"/>
    </xf>
    <xf numFmtId="0" fontId="5" fillId="0" borderId="4" xfId="0" applyFont="1" applyBorder="1" applyAlignment="1">
      <alignment/>
    </xf>
    <xf numFmtId="183" fontId="0" fillId="0" borderId="180" xfId="0" applyNumberFormat="1" applyBorder="1" applyAlignment="1">
      <alignment horizontal="left" vertical="center" wrapText="1" shrinkToFit="1"/>
    </xf>
    <xf numFmtId="176" fontId="0" fillId="0" borderId="333" xfId="0" applyNumberFormat="1" applyBorder="1" applyAlignment="1">
      <alignment horizontal="center" vertical="center" shrinkToFit="1"/>
    </xf>
    <xf numFmtId="201" fontId="0" fillId="0" borderId="97" xfId="0" applyNumberFormat="1" applyBorder="1" applyAlignment="1">
      <alignment horizontal="center" vertical="center"/>
    </xf>
    <xf numFmtId="201" fontId="0" fillId="0" borderId="110"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5"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0" fillId="0" borderId="42" xfId="0" applyBorder="1" applyAlignment="1">
      <alignment horizontal="center" vertical="center"/>
    </xf>
    <xf numFmtId="0" fontId="27" fillId="0" borderId="0" xfId="0" applyFont="1" applyBorder="1" applyAlignment="1">
      <alignment vertical="center" wrapText="1"/>
    </xf>
    <xf numFmtId="0" fontId="12" fillId="0" borderId="0" xfId="0" applyFont="1" applyAlignment="1">
      <alignment/>
    </xf>
    <xf numFmtId="176" fontId="11" fillId="0" borderId="314" xfId="0" applyNumberFormat="1" applyFont="1" applyBorder="1" applyAlignment="1">
      <alignment horizontal="center" vertical="center" wrapText="1"/>
    </xf>
    <xf numFmtId="0" fontId="11" fillId="0" borderId="306" xfId="0" applyFont="1" applyBorder="1" applyAlignment="1">
      <alignment horizontal="center" vertical="center" wrapText="1"/>
    </xf>
    <xf numFmtId="176" fontId="0" fillId="0" borderId="339" xfId="0" applyNumberFormat="1" applyBorder="1" applyAlignment="1">
      <alignment horizontal="center" vertical="center"/>
    </xf>
    <xf numFmtId="0" fontId="0" fillId="0" borderId="299" xfId="0" applyBorder="1" applyAlignment="1">
      <alignment horizontal="center" vertical="center"/>
    </xf>
    <xf numFmtId="176" fontId="0" fillId="0" borderId="289" xfId="0" applyNumberFormat="1" applyBorder="1" applyAlignment="1">
      <alignment horizontal="center" vertical="center"/>
    </xf>
    <xf numFmtId="0" fontId="0" fillId="0" borderId="110" xfId="0" applyBorder="1" applyAlignment="1">
      <alignment horizontal="center" vertical="center"/>
    </xf>
    <xf numFmtId="176" fontId="12" fillId="0" borderId="283" xfId="0" applyNumberFormat="1" applyFont="1" applyBorder="1" applyAlignment="1">
      <alignment horizontal="center" vertical="center" wrapText="1"/>
    </xf>
    <xf numFmtId="0" fontId="0" fillId="0" borderId="89" xfId="0" applyBorder="1" applyAlignment="1">
      <alignment horizontal="center" vertical="center"/>
    </xf>
    <xf numFmtId="176" fontId="0" fillId="0" borderId="40" xfId="0" applyNumberFormat="1" applyBorder="1" applyAlignment="1">
      <alignment horizontal="center" vertical="center"/>
    </xf>
    <xf numFmtId="176" fontId="0" fillId="0" borderId="51" xfId="0" applyNumberFormat="1" applyBorder="1" applyAlignment="1">
      <alignment horizontal="center" vertical="center"/>
    </xf>
    <xf numFmtId="0" fontId="0" fillId="0" borderId="279" xfId="0" applyBorder="1" applyAlignment="1">
      <alignment horizontal="center" vertical="center"/>
    </xf>
    <xf numFmtId="0" fontId="0" fillId="0" borderId="297" xfId="0" applyBorder="1" applyAlignment="1">
      <alignment horizontal="center" vertical="center"/>
    </xf>
    <xf numFmtId="0" fontId="0" fillId="0" borderId="8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176" fontId="11"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0" fillId="0" borderId="10" xfId="0" applyBorder="1" applyAlignment="1">
      <alignment horizontal="center" vertical="center"/>
    </xf>
    <xf numFmtId="0" fontId="11" fillId="0" borderId="5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292" xfId="0" applyFont="1" applyBorder="1" applyAlignment="1">
      <alignment horizontal="center" vertical="center" wrapText="1"/>
    </xf>
    <xf numFmtId="176" fontId="0" fillId="0" borderId="46" xfId="0" applyNumberFormat="1" applyBorder="1" applyAlignment="1">
      <alignment horizontal="left" vertical="center" wrapText="1"/>
    </xf>
    <xf numFmtId="0" fontId="0" fillId="0" borderId="258" xfId="0" applyBorder="1" applyAlignment="1">
      <alignment horizontal="left"/>
    </xf>
    <xf numFmtId="0" fontId="0" fillId="0" borderId="45" xfId="0" applyBorder="1" applyAlignment="1">
      <alignment horizontal="left"/>
    </xf>
    <xf numFmtId="0" fontId="0" fillId="0" borderId="340" xfId="0" applyBorder="1" applyAlignment="1">
      <alignment horizontal="left"/>
    </xf>
    <xf numFmtId="176" fontId="0" fillId="0" borderId="258" xfId="0" applyNumberFormat="1" applyBorder="1" applyAlignment="1">
      <alignment horizontal="left" vertical="center" wrapText="1"/>
    </xf>
    <xf numFmtId="176" fontId="0" fillId="0" borderId="45" xfId="0" applyNumberFormat="1" applyBorder="1" applyAlignment="1">
      <alignment horizontal="left" vertical="center" wrapText="1"/>
    </xf>
    <xf numFmtId="176" fontId="0" fillId="0" borderId="340" xfId="0" applyNumberFormat="1" applyBorder="1" applyAlignment="1">
      <alignment horizontal="left" vertical="center" wrapText="1"/>
    </xf>
    <xf numFmtId="176" fontId="0" fillId="0" borderId="259" xfId="0" applyNumberFormat="1" applyBorder="1" applyAlignment="1">
      <alignment horizontal="left" vertical="center"/>
    </xf>
    <xf numFmtId="0" fontId="0" fillId="0" borderId="341" xfId="0" applyBorder="1" applyAlignment="1">
      <alignment horizontal="left"/>
    </xf>
    <xf numFmtId="176" fontId="0" fillId="0" borderId="19" xfId="0" applyNumberFormat="1" applyBorder="1" applyAlignment="1">
      <alignment horizontal="left" vertical="center" wrapText="1"/>
    </xf>
    <xf numFmtId="0" fontId="0" fillId="0" borderId="342" xfId="0" applyBorder="1" applyAlignment="1">
      <alignment horizontal="left"/>
    </xf>
    <xf numFmtId="176" fontId="0" fillId="0" borderId="343" xfId="0" applyNumberFormat="1" applyBorder="1" applyAlignment="1">
      <alignment horizontal="left" vertical="center" wrapText="1"/>
    </xf>
    <xf numFmtId="0" fontId="0" fillId="0" borderId="344" xfId="0" applyBorder="1" applyAlignment="1">
      <alignment horizontal="left"/>
    </xf>
    <xf numFmtId="0" fontId="2" fillId="0" borderId="67" xfId="0" applyFont="1" applyBorder="1" applyAlignment="1">
      <alignment horizontal="center" vertical="center" textRotation="255"/>
    </xf>
    <xf numFmtId="0" fontId="0" fillId="0" borderId="109" xfId="0" applyBorder="1" applyAlignment="1">
      <alignment horizontal="center" vertical="center" textRotation="255"/>
    </xf>
    <xf numFmtId="0" fontId="0" fillId="0" borderId="81" xfId="0" applyBorder="1" applyAlignment="1">
      <alignment horizontal="center" vertical="center" textRotation="255"/>
    </xf>
    <xf numFmtId="0" fontId="0" fillId="0" borderId="342" xfId="0" applyBorder="1" applyAlignment="1">
      <alignment/>
    </xf>
    <xf numFmtId="176" fontId="0" fillId="0" borderId="72" xfId="0" applyNumberFormat="1" applyBorder="1" applyAlignment="1">
      <alignment horizontal="left" vertical="center" wrapText="1"/>
    </xf>
    <xf numFmtId="176" fontId="0" fillId="0" borderId="345" xfId="0" applyNumberFormat="1" applyBorder="1" applyAlignment="1">
      <alignment horizontal="left" vertical="center" wrapText="1"/>
    </xf>
    <xf numFmtId="176" fontId="0" fillId="0" borderId="114" xfId="0" applyNumberFormat="1" applyBorder="1" applyAlignment="1">
      <alignment horizontal="left" vertical="center" wrapText="1"/>
    </xf>
    <xf numFmtId="176" fontId="0" fillId="0" borderId="252" xfId="0" applyNumberFormat="1" applyBorder="1" applyAlignment="1">
      <alignment horizontal="left" vertical="center" wrapText="1"/>
    </xf>
    <xf numFmtId="176" fontId="0" fillId="0" borderId="9" xfId="0" applyNumberFormat="1" applyBorder="1" applyAlignment="1">
      <alignment horizontal="left" vertical="center" wrapText="1"/>
    </xf>
    <xf numFmtId="176" fontId="0" fillId="0" borderId="168" xfId="0" applyNumberFormat="1" applyBorder="1" applyAlignment="1">
      <alignment horizontal="left" vertical="center" wrapText="1"/>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346" xfId="0" applyBorder="1" applyAlignment="1">
      <alignment/>
    </xf>
    <xf numFmtId="0" fontId="0" fillId="0" borderId="56" xfId="0" applyBorder="1" applyAlignment="1">
      <alignment/>
    </xf>
    <xf numFmtId="176" fontId="0" fillId="0" borderId="259" xfId="0" applyNumberFormat="1" applyBorder="1" applyAlignment="1">
      <alignment horizontal="left" vertical="center" wrapText="1"/>
    </xf>
    <xf numFmtId="0" fontId="0" fillId="0" borderId="341" xfId="0" applyBorder="1" applyAlignment="1">
      <alignment horizontal="left" wrapText="1"/>
    </xf>
    <xf numFmtId="177" fontId="0" fillId="0" borderId="347" xfId="17" applyNumberFormat="1" applyFill="1" applyBorder="1" applyAlignment="1">
      <alignment horizontal="right" vertical="center"/>
    </xf>
    <xf numFmtId="177" fontId="0" fillId="0" borderId="348" xfId="17" applyNumberFormat="1" applyFill="1" applyBorder="1" applyAlignment="1">
      <alignment horizontal="right" vertical="center"/>
    </xf>
    <xf numFmtId="177" fontId="0" fillId="0" borderId="290" xfId="17" applyNumberFormat="1" applyFill="1" applyBorder="1" applyAlignment="1">
      <alignment horizontal="center" vertical="center"/>
    </xf>
    <xf numFmtId="177" fontId="0" fillId="0" borderId="291" xfId="17" applyNumberFormat="1" applyFill="1" applyBorder="1" applyAlignment="1">
      <alignment horizontal="center" vertical="center"/>
    </xf>
    <xf numFmtId="177" fontId="0" fillId="0" borderId="55" xfId="17" applyNumberFormat="1" applyFill="1" applyBorder="1" applyAlignment="1">
      <alignment horizontal="center" vertical="center"/>
    </xf>
    <xf numFmtId="177" fontId="0" fillId="0" borderId="56" xfId="17" applyNumberFormat="1" applyFill="1" applyBorder="1" applyAlignment="1">
      <alignment horizontal="center" vertical="center"/>
    </xf>
    <xf numFmtId="0" fontId="0" fillId="0" borderId="342" xfId="0" applyBorder="1" applyAlignment="1">
      <alignment horizontal="left" wrapText="1"/>
    </xf>
    <xf numFmtId="176" fontId="0" fillId="0" borderId="68" xfId="0" applyNumberFormat="1" applyBorder="1" applyAlignment="1">
      <alignment horizontal="left" vertical="center" wrapText="1"/>
    </xf>
    <xf numFmtId="0" fontId="0" fillId="0" borderId="349" xfId="0" applyBorder="1" applyAlignment="1">
      <alignment horizontal="left" wrapText="1"/>
    </xf>
    <xf numFmtId="0" fontId="0" fillId="0" borderId="307" xfId="0" applyFill="1" applyBorder="1" applyAlignment="1">
      <alignment horizontal="center" vertical="center"/>
    </xf>
    <xf numFmtId="0" fontId="0" fillId="0" borderId="350" xfId="0" applyBorder="1" applyAlignment="1">
      <alignment/>
    </xf>
    <xf numFmtId="0" fontId="2" fillId="1" borderId="351" xfId="0" applyFont="1" applyFill="1" applyBorder="1" applyAlignment="1">
      <alignment horizontal="center" vertical="center"/>
    </xf>
    <xf numFmtId="0" fontId="0" fillId="0" borderId="352" xfId="0" applyBorder="1" applyAlignment="1">
      <alignment/>
    </xf>
    <xf numFmtId="0" fontId="0" fillId="0" borderId="353" xfId="0" applyBorder="1" applyAlignment="1">
      <alignment/>
    </xf>
    <xf numFmtId="176" fontId="0" fillId="0" borderId="354" xfId="0" applyNumberFormat="1" applyBorder="1" applyAlignment="1">
      <alignment horizontal="center" vertical="center"/>
    </xf>
    <xf numFmtId="0" fontId="0" fillId="0" borderId="355" xfId="0" applyBorder="1" applyAlignment="1">
      <alignment/>
    </xf>
    <xf numFmtId="0" fontId="0" fillId="0" borderId="356" xfId="0" applyFill="1" applyBorder="1" applyAlignment="1">
      <alignment horizontal="center" vertical="center"/>
    </xf>
    <xf numFmtId="176" fontId="0" fillId="0" borderId="342" xfId="0" applyNumberFormat="1" applyBorder="1" applyAlignment="1">
      <alignment horizontal="left" vertical="center" wrapText="1"/>
    </xf>
    <xf numFmtId="203" fontId="2" fillId="0" borderId="248" xfId="0" applyNumberFormat="1" applyFont="1" applyBorder="1" applyAlignment="1">
      <alignment horizontal="center" vertical="center"/>
    </xf>
    <xf numFmtId="177" fontId="0" fillId="0" borderId="309" xfId="17" applyNumberFormat="1" applyFill="1" applyBorder="1" applyAlignment="1">
      <alignment horizontal="center" vertical="center"/>
    </xf>
    <xf numFmtId="177" fontId="0" fillId="0" borderId="310" xfId="17" applyNumberFormat="1" applyFill="1" applyBorder="1" applyAlignment="1">
      <alignment horizontal="center" vertical="center"/>
    </xf>
    <xf numFmtId="176" fontId="0" fillId="0" borderId="172" xfId="0" applyNumberFormat="1" applyBorder="1" applyAlignment="1">
      <alignment horizontal="right" vertical="center"/>
    </xf>
    <xf numFmtId="176" fontId="0" fillId="0" borderId="171"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3" xfId="0" applyNumberFormat="1" applyBorder="1" applyAlignment="1">
      <alignment horizontal="right" vertical="center"/>
    </xf>
    <xf numFmtId="176" fontId="0" fillId="1" borderId="357" xfId="0" applyNumberFormat="1" applyFont="1" applyFill="1" applyBorder="1" applyAlignment="1">
      <alignment horizontal="center" vertical="center" wrapText="1"/>
    </xf>
    <xf numFmtId="0" fontId="0" fillId="0" borderId="358" xfId="0" applyBorder="1" applyAlignment="1">
      <alignment/>
    </xf>
    <xf numFmtId="0" fontId="0" fillId="0" borderId="359" xfId="0" applyBorder="1" applyAlignment="1">
      <alignment/>
    </xf>
    <xf numFmtId="0" fontId="0" fillId="0" borderId="55" xfId="0" applyFill="1" applyBorder="1" applyAlignment="1">
      <alignment horizontal="left" vertical="center" wrapText="1"/>
    </xf>
    <xf numFmtId="0" fontId="0" fillId="0" borderId="56" xfId="0" applyBorder="1" applyAlignment="1">
      <alignment horizontal="left"/>
    </xf>
    <xf numFmtId="0" fontId="0" fillId="0" borderId="346" xfId="0" applyBorder="1" applyAlignment="1">
      <alignment horizontal="left"/>
    </xf>
    <xf numFmtId="0" fontId="11" fillId="0" borderId="55" xfId="0" applyFont="1" applyFill="1" applyBorder="1" applyAlignment="1">
      <alignment horizontal="left" vertical="center" wrapText="1"/>
    </xf>
    <xf numFmtId="0" fontId="11" fillId="0" borderId="56" xfId="0" applyFont="1" applyBorder="1" applyAlignment="1">
      <alignment horizontal="left"/>
    </xf>
    <xf numFmtId="0" fontId="0" fillId="0" borderId="208" xfId="0" applyFill="1" applyBorder="1" applyAlignment="1">
      <alignment horizontal="center" vertical="center"/>
    </xf>
    <xf numFmtId="0" fontId="0" fillId="0" borderId="360" xfId="0" applyFill="1" applyBorder="1" applyAlignment="1">
      <alignment horizontal="center" vertical="center"/>
    </xf>
    <xf numFmtId="176" fontId="0" fillId="0" borderId="220" xfId="0" applyNumberFormat="1" applyBorder="1" applyAlignment="1">
      <alignment horizontal="center" vertical="center"/>
    </xf>
    <xf numFmtId="176" fontId="0" fillId="0" borderId="219" xfId="0" applyNumberFormat="1" applyBorder="1" applyAlignment="1">
      <alignment horizontal="center" vertical="center"/>
    </xf>
    <xf numFmtId="176" fontId="0" fillId="0" borderId="113" xfId="0" applyNumberFormat="1" applyBorder="1" applyAlignment="1">
      <alignment horizontal="right" vertical="center"/>
    </xf>
    <xf numFmtId="176" fontId="0" fillId="0" borderId="361" xfId="0" applyNumberFormat="1" applyBorder="1" applyAlignment="1">
      <alignment horizontal="right" vertical="center"/>
    </xf>
    <xf numFmtId="177" fontId="0" fillId="0" borderId="55" xfId="0" applyNumberFormat="1" applyFill="1" applyBorder="1" applyAlignment="1">
      <alignment horizontal="right" vertical="center" shrinkToFit="1"/>
    </xf>
    <xf numFmtId="0" fontId="0" fillId="0" borderId="89" xfId="0" applyBorder="1" applyAlignment="1">
      <alignment horizontal="right" vertical="center" shrinkToFit="1"/>
    </xf>
    <xf numFmtId="206" fontId="2" fillId="0" borderId="248" xfId="0" applyNumberFormat="1" applyFont="1" applyBorder="1" applyAlignment="1">
      <alignment horizontal="center" vertical="center"/>
    </xf>
    <xf numFmtId="0" fontId="0" fillId="0" borderId="147" xfId="0" applyFill="1" applyBorder="1" applyAlignment="1">
      <alignment horizontal="center" vertical="center" shrinkToFit="1"/>
    </xf>
    <xf numFmtId="0" fontId="0" fillId="0" borderId="148" xfId="0" applyBorder="1" applyAlignment="1">
      <alignment horizontal="center" vertical="center" shrinkToFit="1"/>
    </xf>
    <xf numFmtId="0" fontId="0" fillId="0" borderId="100" xfId="0" applyFill="1" applyBorder="1" applyAlignment="1">
      <alignment horizontal="center" vertical="center" shrinkToFit="1"/>
    </xf>
    <xf numFmtId="0" fontId="0" fillId="0" borderId="52" xfId="0" applyFill="1" applyBorder="1" applyAlignment="1">
      <alignment horizontal="center" vertical="center" shrinkToFit="1"/>
    </xf>
    <xf numFmtId="177" fontId="0" fillId="0" borderId="335" xfId="0" applyNumberFormat="1" applyFill="1" applyBorder="1" applyAlignment="1">
      <alignment horizontal="right" vertical="center" shrinkToFit="1"/>
    </xf>
    <xf numFmtId="0" fontId="0" fillId="0" borderId="336" xfId="0" applyBorder="1" applyAlignment="1">
      <alignment horizontal="right" vertical="center" shrinkToFit="1"/>
    </xf>
    <xf numFmtId="177" fontId="0" fillId="0" borderId="290" xfId="0" applyNumberFormat="1" applyFill="1" applyBorder="1" applyAlignment="1">
      <alignment horizontal="right" vertical="center" shrinkToFit="1"/>
    </xf>
    <xf numFmtId="0" fontId="0" fillId="0" borderId="298" xfId="0" applyBorder="1" applyAlignment="1">
      <alignment horizontal="right" vertical="center" shrinkToFit="1"/>
    </xf>
    <xf numFmtId="179" fontId="2" fillId="0" borderId="248" xfId="0" applyNumberFormat="1" applyFont="1" applyBorder="1" applyAlignment="1">
      <alignment horizontal="center" vertical="center"/>
    </xf>
    <xf numFmtId="0" fontId="0" fillId="0" borderId="248" xfId="0" applyBorder="1" applyAlignment="1">
      <alignment/>
    </xf>
    <xf numFmtId="0" fontId="2" fillId="3" borderId="248" xfId="0" applyFont="1" applyFill="1" applyBorder="1" applyAlignment="1">
      <alignment horizontal="center" vertical="center"/>
    </xf>
    <xf numFmtId="191" fontId="0" fillId="0" borderId="0" xfId="0" applyNumberFormat="1" applyBorder="1" applyAlignment="1">
      <alignment horizontal="right" vertical="center"/>
    </xf>
    <xf numFmtId="0" fontId="11" fillId="0" borderId="0" xfId="0" applyFont="1" applyAlignment="1">
      <alignment horizontal="right"/>
    </xf>
    <xf numFmtId="0" fontId="11" fillId="0" borderId="0" xfId="0" applyFont="1" applyBorder="1" applyAlignment="1">
      <alignment horizontal="right"/>
    </xf>
    <xf numFmtId="0" fontId="0" fillId="0" borderId="225" xfId="0" applyFill="1" applyBorder="1" applyAlignment="1">
      <alignment horizontal="center" vertical="center"/>
    </xf>
    <xf numFmtId="0" fontId="0" fillId="0" borderId="362" xfId="0" applyFill="1" applyBorder="1" applyAlignment="1">
      <alignment horizontal="center" vertical="center"/>
    </xf>
    <xf numFmtId="177" fontId="0" fillId="0" borderId="104" xfId="0" applyNumberFormat="1" applyFont="1" applyFill="1" applyBorder="1" applyAlignment="1">
      <alignment vertical="center" shrinkToFit="1"/>
    </xf>
    <xf numFmtId="177" fontId="0" fillId="0" borderId="293" xfId="0" applyNumberFormat="1" applyFont="1" applyFill="1" applyBorder="1" applyAlignment="1">
      <alignment vertical="center" shrinkToFit="1"/>
    </xf>
    <xf numFmtId="0" fontId="0" fillId="0" borderId="40" xfId="0" applyFill="1" applyBorder="1" applyAlignment="1">
      <alignment horizontal="center" vertical="center"/>
    </xf>
    <xf numFmtId="0" fontId="0" fillId="0" borderId="363" xfId="0" applyFill="1" applyBorder="1" applyAlignment="1">
      <alignment horizontal="center" vertical="center"/>
    </xf>
    <xf numFmtId="177" fontId="0" fillId="0" borderId="122" xfId="0" applyNumberFormat="1" applyFont="1" applyFill="1" applyBorder="1" applyAlignment="1">
      <alignment vertical="center" shrinkToFit="1"/>
    </xf>
    <xf numFmtId="177" fontId="0" fillId="0" borderId="364" xfId="0" applyNumberFormat="1" applyFont="1" applyFill="1" applyBorder="1" applyAlignment="1">
      <alignment vertical="center" shrinkToFit="1"/>
    </xf>
    <xf numFmtId="0" fontId="2" fillId="0" borderId="0" xfId="0" applyFont="1" applyBorder="1" applyAlignment="1">
      <alignment horizontal="left" vertical="center" wrapText="1"/>
    </xf>
    <xf numFmtId="0" fontId="0" fillId="0" borderId="346" xfId="0" applyFill="1" applyBorder="1" applyAlignment="1">
      <alignment horizontal="left" vertical="center"/>
    </xf>
    <xf numFmtId="0" fontId="0" fillId="0" borderId="248" xfId="0" applyBorder="1" applyAlignment="1">
      <alignment horizontal="center"/>
    </xf>
    <xf numFmtId="177" fontId="0" fillId="0" borderId="172" xfId="0" applyNumberFormat="1" applyFont="1" applyBorder="1" applyAlignment="1">
      <alignment vertical="center" shrinkToFit="1"/>
    </xf>
    <xf numFmtId="177" fontId="0" fillId="0" borderId="171" xfId="0" applyNumberFormat="1" applyFont="1" applyBorder="1" applyAlignment="1">
      <alignment vertical="center" shrinkToFit="1"/>
    </xf>
    <xf numFmtId="177" fontId="0" fillId="0" borderId="279" xfId="0" applyNumberFormat="1" applyFont="1" applyFill="1" applyBorder="1" applyAlignment="1">
      <alignment vertical="center" shrinkToFit="1"/>
    </xf>
    <xf numFmtId="177" fontId="0" fillId="0" borderId="365" xfId="0" applyNumberFormat="1" applyFont="1" applyFill="1" applyBorder="1" applyAlignment="1">
      <alignment vertical="center" shrinkToFit="1"/>
    </xf>
    <xf numFmtId="0" fontId="0" fillId="0" borderId="346" xfId="0" applyBorder="1" applyAlignment="1">
      <alignment horizontal="left" vertical="center"/>
    </xf>
    <xf numFmtId="176" fontId="0" fillId="3" borderId="216" xfId="0" applyNumberFormat="1" applyFont="1" applyFill="1" applyBorder="1" applyAlignment="1">
      <alignment horizontal="center" vertical="center" wrapText="1"/>
    </xf>
    <xf numFmtId="176" fontId="0" fillId="3" borderId="215" xfId="0" applyNumberFormat="1" applyFont="1" applyFill="1" applyBorder="1" applyAlignment="1">
      <alignment horizontal="center" vertical="center" wrapText="1"/>
    </xf>
    <xf numFmtId="176" fontId="0" fillId="3" borderId="301" xfId="0" applyNumberFormat="1" applyFont="1" applyFill="1" applyBorder="1" applyAlignment="1">
      <alignment horizontal="center" vertical="center" wrapText="1"/>
    </xf>
    <xf numFmtId="176" fontId="0" fillId="3" borderId="366" xfId="0" applyNumberFormat="1" applyFont="1" applyFill="1" applyBorder="1" applyAlignment="1">
      <alignment horizontal="center" vertical="center" wrapText="1"/>
    </xf>
    <xf numFmtId="0" fontId="0" fillId="0" borderId="290" xfId="0" applyFill="1" applyBorder="1" applyAlignment="1">
      <alignment horizontal="left" vertical="center"/>
    </xf>
    <xf numFmtId="0" fontId="0" fillId="0" borderId="359" xfId="0" applyFill="1" applyBorder="1" applyAlignment="1">
      <alignment horizontal="left" vertical="center"/>
    </xf>
    <xf numFmtId="0" fontId="0" fillId="0" borderId="71" xfId="0" applyFill="1" applyBorder="1" applyAlignment="1">
      <alignment horizontal="left" vertical="center"/>
    </xf>
    <xf numFmtId="0" fontId="0" fillId="0" borderId="350" xfId="0" applyFill="1" applyBorder="1" applyAlignment="1">
      <alignment horizontal="left" vertical="center"/>
    </xf>
    <xf numFmtId="191" fontId="10" fillId="0" borderId="290" xfId="0" applyNumberFormat="1" applyFont="1" applyFill="1" applyBorder="1" applyAlignment="1">
      <alignment vertical="center" wrapText="1" shrinkToFit="1"/>
    </xf>
    <xf numFmtId="191" fontId="10" fillId="0" borderId="359" xfId="0" applyNumberFormat="1" applyFont="1" applyFill="1" applyBorder="1" applyAlignment="1">
      <alignment vertical="center" shrinkToFit="1"/>
    </xf>
    <xf numFmtId="191" fontId="0" fillId="0" borderId="55" xfId="0" applyNumberFormat="1" applyFont="1" applyFill="1" applyBorder="1" applyAlignment="1">
      <alignment vertical="center" shrinkToFit="1"/>
    </xf>
    <xf numFmtId="191" fontId="0" fillId="0" borderId="346" xfId="0" applyNumberFormat="1" applyFont="1" applyFill="1" applyBorder="1" applyAlignment="1">
      <alignment vertical="center" shrinkToFit="1"/>
    </xf>
    <xf numFmtId="191" fontId="10" fillId="0" borderId="55" xfId="0" applyNumberFormat="1" applyFont="1" applyFill="1" applyBorder="1" applyAlignment="1">
      <alignment vertical="center" wrapText="1" shrinkToFit="1"/>
    </xf>
    <xf numFmtId="191" fontId="10" fillId="0" borderId="346" xfId="0" applyNumberFormat="1" applyFont="1" applyFill="1" applyBorder="1" applyAlignment="1">
      <alignment vertical="center" shrinkToFit="1"/>
    </xf>
    <xf numFmtId="191" fontId="10" fillId="0" borderId="335" xfId="0" applyNumberFormat="1" applyFont="1" applyFill="1" applyBorder="1" applyAlignment="1">
      <alignment vertical="center" wrapText="1" shrinkToFit="1"/>
    </xf>
    <xf numFmtId="191" fontId="10" fillId="0" borderId="367" xfId="0" applyNumberFormat="1" applyFont="1" applyFill="1" applyBorder="1" applyAlignment="1">
      <alignment vertical="center" shrinkToFit="1"/>
    </xf>
    <xf numFmtId="191" fontId="0" fillId="0" borderId="57" xfId="0" applyNumberFormat="1" applyFont="1" applyFill="1" applyBorder="1" applyAlignment="1">
      <alignment vertical="center" shrinkToFit="1"/>
    </xf>
    <xf numFmtId="191" fontId="0" fillId="0" borderId="368" xfId="0" applyNumberFormat="1" applyFont="1" applyFill="1" applyBorder="1" applyAlignment="1">
      <alignment vertical="center" shrinkToFit="1"/>
    </xf>
    <xf numFmtId="0" fontId="0" fillId="0" borderId="234" xfId="0" applyFill="1" applyBorder="1" applyAlignment="1">
      <alignment horizontal="center" vertical="center"/>
    </xf>
    <xf numFmtId="0" fontId="0" fillId="0" borderId="369" xfId="0" applyFill="1" applyBorder="1" applyAlignment="1">
      <alignment horizontal="center" vertical="center"/>
    </xf>
    <xf numFmtId="0" fontId="0" fillId="0" borderId="368" xfId="0" applyFill="1" applyBorder="1" applyAlignment="1">
      <alignment horizontal="center" vertical="center"/>
    </xf>
    <xf numFmtId="0" fontId="7" fillId="0" borderId="4" xfId="0" applyFont="1" applyBorder="1" applyAlignment="1">
      <alignment horizontal="center"/>
    </xf>
    <xf numFmtId="0" fontId="10" fillId="0" borderId="99" xfId="0" applyFont="1" applyFill="1" applyBorder="1" applyAlignment="1">
      <alignment horizontal="left" vertical="center" wrapText="1"/>
    </xf>
    <xf numFmtId="0" fontId="10" fillId="0" borderId="370" xfId="0" applyFont="1" applyBorder="1" applyAlignment="1">
      <alignment horizontal="left" vertical="center"/>
    </xf>
    <xf numFmtId="176" fontId="0" fillId="3" borderId="8" xfId="0" applyNumberFormat="1" applyFont="1" applyFill="1" applyBorder="1" applyAlignment="1">
      <alignment horizontal="center" vertical="center" wrapText="1"/>
    </xf>
    <xf numFmtId="176" fontId="0" fillId="3" borderId="358" xfId="0" applyNumberFormat="1" applyFont="1" applyFill="1" applyBorder="1" applyAlignment="1">
      <alignment horizontal="center" vertical="center" wrapText="1"/>
    </xf>
    <xf numFmtId="0" fontId="0" fillId="0" borderId="0" xfId="0" applyBorder="1" applyAlignment="1">
      <alignment horizontal="right"/>
    </xf>
    <xf numFmtId="191" fontId="0" fillId="0" borderId="0" xfId="0" applyNumberFormat="1" applyBorder="1" applyAlignment="1">
      <alignment horizontal="right"/>
    </xf>
    <xf numFmtId="0" fontId="2" fillId="0" borderId="0" xfId="0" applyFont="1" applyBorder="1" applyAlignment="1">
      <alignment horizontal="center" vertical="center"/>
    </xf>
    <xf numFmtId="0" fontId="10" fillId="0" borderId="55" xfId="0" applyFont="1" applyFill="1" applyBorder="1" applyAlignment="1">
      <alignment horizontal="left" vertical="center" wrapText="1"/>
    </xf>
    <xf numFmtId="0" fontId="10" fillId="0" borderId="346" xfId="0" applyFont="1" applyFill="1" applyBorder="1" applyAlignment="1">
      <alignment horizontal="left" vertical="center"/>
    </xf>
    <xf numFmtId="49" fontId="0" fillId="0" borderId="230" xfId="0" applyNumberFormat="1" applyFont="1" applyBorder="1" applyAlignment="1">
      <alignment horizontal="left" vertical="center" wrapText="1" shrinkToFit="1"/>
    </xf>
    <xf numFmtId="49" fontId="0" fillId="0" borderId="371" xfId="0" applyNumberFormat="1" applyFont="1" applyBorder="1" applyAlignment="1">
      <alignment horizontal="left" vertical="center" shrinkToFit="1"/>
    </xf>
    <xf numFmtId="0" fontId="0" fillId="0" borderId="231" xfId="0" applyFont="1" applyFill="1" applyBorder="1" applyAlignment="1">
      <alignment horizontal="left" vertical="center"/>
    </xf>
    <xf numFmtId="0" fontId="0" fillId="0" borderId="366" xfId="0" applyFont="1" applyFill="1" applyBorder="1" applyAlignment="1">
      <alignment horizontal="left" vertical="center"/>
    </xf>
    <xf numFmtId="0" fontId="0" fillId="0" borderId="64" xfId="0" applyFont="1" applyFill="1" applyBorder="1" applyAlignment="1">
      <alignment horizontal="left" vertical="center"/>
    </xf>
    <xf numFmtId="0" fontId="0" fillId="0" borderId="372" xfId="0" applyFont="1" applyFill="1" applyBorder="1" applyAlignment="1">
      <alignment horizontal="left" vertical="center"/>
    </xf>
    <xf numFmtId="176" fontId="0" fillId="0" borderId="337" xfId="0" applyNumberFormat="1" applyBorder="1" applyAlignment="1">
      <alignment horizontal="center" vertical="center"/>
    </xf>
    <xf numFmtId="176" fontId="0" fillId="0" borderId="333" xfId="0" applyNumberFormat="1" applyBorder="1" applyAlignment="1">
      <alignment horizontal="center" vertical="center"/>
    </xf>
    <xf numFmtId="176" fontId="0" fillId="0" borderId="337" xfId="0" applyNumberFormat="1" applyBorder="1" applyAlignment="1">
      <alignment horizontal="left" vertical="center"/>
    </xf>
    <xf numFmtId="176" fontId="0" fillId="0" borderId="306" xfId="0" applyNumberFormat="1" applyBorder="1" applyAlignment="1">
      <alignment horizontal="left" vertical="center"/>
    </xf>
    <xf numFmtId="176" fontId="0" fillId="0" borderId="373" xfId="0" applyNumberFormat="1" applyBorder="1" applyAlignment="1">
      <alignment horizontal="left" vertical="center"/>
    </xf>
    <xf numFmtId="0" fontId="0" fillId="0" borderId="168" xfId="0" applyFill="1" applyBorder="1" applyAlignment="1">
      <alignment horizontal="center" vertical="center"/>
    </xf>
    <xf numFmtId="0" fontId="0" fillId="0" borderId="340" xfId="0" applyFill="1" applyBorder="1" applyAlignment="1">
      <alignment horizontal="center" vertical="center"/>
    </xf>
    <xf numFmtId="177" fontId="0" fillId="0" borderId="18" xfId="0" applyNumberFormat="1" applyBorder="1" applyAlignment="1">
      <alignment vertical="center"/>
    </xf>
    <xf numFmtId="177" fontId="0" fillId="0" borderId="334" xfId="0" applyNumberFormat="1" applyBorder="1" applyAlignment="1">
      <alignment vertical="center"/>
    </xf>
    <xf numFmtId="177" fontId="0" fillId="0" borderId="86" xfId="0" applyNumberFormat="1" applyBorder="1" applyAlignment="1">
      <alignment vertical="center"/>
    </xf>
    <xf numFmtId="177" fontId="0" fillId="0" borderId="113" xfId="0" applyNumberFormat="1" applyBorder="1" applyAlignment="1">
      <alignment vertical="center"/>
    </xf>
    <xf numFmtId="177" fontId="0" fillId="0" borderId="361" xfId="0" applyNumberFormat="1" applyBorder="1" applyAlignment="1">
      <alignment vertical="center"/>
    </xf>
    <xf numFmtId="176" fontId="0" fillId="0" borderId="337" xfId="0" applyNumberFormat="1" applyBorder="1" applyAlignment="1">
      <alignment vertical="center"/>
    </xf>
    <xf numFmtId="176" fontId="0" fillId="0" borderId="306" xfId="0" applyNumberFormat="1" applyBorder="1" applyAlignment="1">
      <alignment vertical="center"/>
    </xf>
    <xf numFmtId="176" fontId="0" fillId="0" borderId="314" xfId="0" applyNumberFormat="1" applyBorder="1" applyAlignment="1">
      <alignment horizontal="left" vertical="center"/>
    </xf>
    <xf numFmtId="0" fontId="0" fillId="0" borderId="374" xfId="0" applyFill="1" applyBorder="1" applyAlignment="1">
      <alignment horizontal="center" vertical="center"/>
    </xf>
    <xf numFmtId="0" fontId="0" fillId="0" borderId="375" xfId="0" applyFill="1" applyBorder="1" applyAlignment="1">
      <alignment horizontal="center" vertical="center"/>
    </xf>
    <xf numFmtId="191" fontId="0" fillId="0" borderId="198" xfId="0" applyNumberFormat="1" applyFill="1" applyBorder="1" applyAlignment="1">
      <alignment horizontal="right" vertical="center"/>
    </xf>
    <xf numFmtId="191" fontId="0" fillId="0" borderId="196" xfId="0" applyNumberFormat="1" applyFill="1" applyBorder="1" applyAlignment="1">
      <alignment horizontal="right" vertical="center"/>
    </xf>
    <xf numFmtId="191" fontId="0" fillId="0" borderId="86" xfId="0" applyNumberFormat="1" applyFill="1" applyBorder="1" applyAlignment="1">
      <alignment horizontal="right" vertical="center"/>
    </xf>
    <xf numFmtId="191" fontId="0" fillId="0" borderId="87" xfId="0" applyNumberFormat="1" applyFill="1" applyBorder="1" applyAlignment="1">
      <alignment horizontal="right" vertical="center"/>
    </xf>
    <xf numFmtId="191" fontId="0" fillId="0" borderId="99" xfId="0" applyNumberFormat="1" applyFill="1" applyBorder="1" applyAlignment="1">
      <alignment horizontal="right" vertical="center"/>
    </xf>
    <xf numFmtId="191" fontId="0" fillId="0" borderId="0" xfId="0" applyNumberFormat="1" applyFill="1" applyBorder="1" applyAlignment="1">
      <alignment horizontal="right" vertical="center"/>
    </xf>
    <xf numFmtId="0" fontId="0" fillId="0" borderId="104" xfId="0" applyFill="1" applyBorder="1" applyAlignment="1">
      <alignment horizontal="center" vertical="center"/>
    </xf>
    <xf numFmtId="0" fontId="0" fillId="0" borderId="376" xfId="0" applyFill="1" applyBorder="1" applyAlignment="1">
      <alignment horizontal="center" vertical="center"/>
    </xf>
    <xf numFmtId="0" fontId="0" fillId="0" borderId="18" xfId="0" applyFill="1" applyBorder="1" applyAlignment="1">
      <alignment horizontal="center" vertical="center"/>
    </xf>
    <xf numFmtId="176" fontId="0" fillId="0" borderId="25" xfId="0" applyNumberFormat="1" applyBorder="1" applyAlignment="1">
      <alignment horizontal="center" vertical="center" wrapText="1"/>
    </xf>
    <xf numFmtId="176" fontId="0" fillId="0" borderId="283" xfId="0" applyNumberForma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74"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0" fillId="0" borderId="47" xfId="0" applyNumberFormat="1" applyFont="1" applyBorder="1" applyAlignment="1">
      <alignment horizontal="center" vertical="center" wrapText="1"/>
    </xf>
    <xf numFmtId="0" fontId="2" fillId="0" borderId="0" xfId="0" applyFont="1" applyBorder="1" applyAlignment="1">
      <alignment horizontal="center"/>
    </xf>
    <xf numFmtId="49" fontId="0" fillId="0" borderId="40" xfId="0" applyNumberFormat="1" applyFont="1" applyBorder="1" applyAlignment="1">
      <alignment horizontal="center" vertical="center"/>
    </xf>
    <xf numFmtId="49" fontId="0" fillId="0" borderId="51" xfId="0" applyNumberFormat="1" applyFont="1" applyBorder="1" applyAlignment="1">
      <alignment horizontal="center" vertical="center"/>
    </xf>
    <xf numFmtId="176" fontId="0" fillId="0" borderId="330" xfId="0" applyNumberFormat="1" applyBorder="1" applyAlignment="1">
      <alignment horizontal="center" vertical="center"/>
    </xf>
    <xf numFmtId="176" fontId="0" fillId="0" borderId="377"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37" xfId="0" applyNumberFormat="1" applyFont="1" applyBorder="1" applyAlignment="1">
      <alignment horizontal="center" vertical="center"/>
    </xf>
    <xf numFmtId="176" fontId="0" fillId="0" borderId="46" xfId="0" applyNumberFormat="1" applyBorder="1" applyAlignment="1">
      <alignment horizontal="center" vertical="center" wrapText="1"/>
    </xf>
    <xf numFmtId="176" fontId="0" fillId="0" borderId="45" xfId="0" applyNumberFormat="1" applyBorder="1" applyAlignment="1">
      <alignment horizontal="center" vertical="center" wrapText="1"/>
    </xf>
    <xf numFmtId="0" fontId="0" fillId="0" borderId="60" xfId="0" applyFont="1" applyFill="1" applyBorder="1" applyAlignment="1">
      <alignment horizontal="center" vertical="center"/>
    </xf>
    <xf numFmtId="0" fontId="0" fillId="0" borderId="304" xfId="0" applyFont="1" applyFill="1" applyBorder="1" applyAlignment="1">
      <alignment horizontal="center" vertical="center"/>
    </xf>
    <xf numFmtId="0" fontId="0" fillId="0" borderId="47" xfId="0" applyFont="1" applyFill="1" applyBorder="1" applyAlignment="1">
      <alignment horizontal="center" vertical="center"/>
    </xf>
    <xf numFmtId="180" fontId="2" fillId="0" borderId="248" xfId="0" applyNumberFormat="1" applyFont="1" applyBorder="1" applyAlignment="1">
      <alignment horizontal="right" vertical="center" indent="3"/>
    </xf>
    <xf numFmtId="0" fontId="2" fillId="0" borderId="351" xfId="0" applyFont="1" applyFill="1" applyBorder="1" applyAlignment="1">
      <alignment horizontal="right" vertical="center" indent="3"/>
    </xf>
    <xf numFmtId="0" fontId="2" fillId="0" borderId="353" xfId="0" applyFont="1" applyFill="1" applyBorder="1" applyAlignment="1">
      <alignment horizontal="right" vertical="center" indent="3"/>
    </xf>
    <xf numFmtId="176" fontId="0" fillId="0" borderId="220" xfId="0" applyNumberFormat="1" applyBorder="1" applyAlignment="1">
      <alignment horizontal="right" vertical="center" indent="1"/>
    </xf>
    <xf numFmtId="176" fontId="0" fillId="0" borderId="378" xfId="0" applyNumberFormat="1" applyBorder="1" applyAlignment="1">
      <alignment horizontal="right" vertical="center" indent="1"/>
    </xf>
    <xf numFmtId="0" fontId="2" fillId="0" borderId="248" xfId="0" applyNumberFormat="1" applyFont="1" applyBorder="1" applyAlignment="1">
      <alignment horizontal="right" vertical="center" indent="3"/>
    </xf>
    <xf numFmtId="0" fontId="2" fillId="0" borderId="248" xfId="0" applyFont="1" applyBorder="1" applyAlignment="1">
      <alignment horizontal="right" vertical="center" indent="3"/>
    </xf>
    <xf numFmtId="0" fontId="0" fillId="0" borderId="290" xfId="0" applyFill="1" applyBorder="1" applyAlignment="1">
      <alignment vertical="center" wrapText="1"/>
    </xf>
    <xf numFmtId="0" fontId="0" fillId="0" borderId="298" xfId="0" applyFill="1" applyBorder="1" applyAlignment="1">
      <alignment vertical="center" wrapText="1"/>
    </xf>
    <xf numFmtId="176" fontId="0" fillId="0" borderId="338" xfId="0" applyNumberFormat="1" applyBorder="1" applyAlignment="1">
      <alignment horizontal="center" vertical="center"/>
    </xf>
    <xf numFmtId="0" fontId="0" fillId="0" borderId="161" xfId="0" applyBorder="1" applyAlignment="1">
      <alignment horizontal="center" vertical="center"/>
    </xf>
    <xf numFmtId="0" fontId="0" fillId="0" borderId="332" xfId="0" applyBorder="1" applyAlignment="1">
      <alignment horizontal="center" vertical="center"/>
    </xf>
    <xf numFmtId="0" fontId="31" fillId="0" borderId="59" xfId="0" applyFont="1" applyFill="1" applyBorder="1" applyAlignment="1">
      <alignment wrapText="1"/>
    </xf>
    <xf numFmtId="0" fontId="31" fillId="0" borderId="63" xfId="0" applyFont="1" applyFill="1" applyBorder="1" applyAlignment="1">
      <alignment wrapText="1"/>
    </xf>
    <xf numFmtId="0" fontId="31" fillId="0" borderId="304" xfId="0" applyFont="1" applyFill="1" applyBorder="1" applyAlignment="1">
      <alignment wrapText="1"/>
    </xf>
    <xf numFmtId="176" fontId="0" fillId="1" borderId="379" xfId="0" applyNumberFormat="1" applyFont="1" applyFill="1" applyBorder="1" applyAlignment="1">
      <alignment horizontal="center" vertical="center" wrapText="1"/>
    </xf>
    <xf numFmtId="176" fontId="0" fillId="0" borderId="334" xfId="0" applyNumberFormat="1" applyBorder="1" applyAlignment="1">
      <alignment vertical="center"/>
    </xf>
    <xf numFmtId="0" fontId="0" fillId="0" borderId="178" xfId="0" applyFill="1" applyBorder="1" applyAlignment="1">
      <alignment horizontal="center" vertical="center" shrinkToFit="1"/>
    </xf>
    <xf numFmtId="0" fontId="0" fillId="0" borderId="380" xfId="0" applyFill="1" applyBorder="1" applyAlignment="1">
      <alignment horizontal="center" vertical="center"/>
    </xf>
    <xf numFmtId="176" fontId="0" fillId="0" borderId="85" xfId="0" applyNumberFormat="1" applyFill="1" applyBorder="1" applyAlignment="1">
      <alignment horizontal="center" vertical="center" shrinkToFit="1"/>
    </xf>
    <xf numFmtId="176" fontId="0" fillId="0" borderId="306" xfId="0" applyNumberFormat="1" applyFill="1" applyBorder="1" applyAlignment="1">
      <alignment horizontal="center" vertical="center" shrinkToFit="1"/>
    </xf>
    <xf numFmtId="176" fontId="0" fillId="0" borderId="333" xfId="0" applyNumberFormat="1" applyFill="1" applyBorder="1" applyAlignment="1">
      <alignment horizontal="center" vertical="center" shrinkToFit="1"/>
    </xf>
    <xf numFmtId="0" fontId="0" fillId="0" borderId="347" xfId="0" applyFill="1" applyBorder="1" applyAlignment="1">
      <alignment horizontal="center" vertical="center"/>
    </xf>
    <xf numFmtId="0" fontId="0" fillId="0" borderId="348" xfId="0" applyFill="1" applyBorder="1" applyAlignment="1">
      <alignment horizontal="center" vertical="center"/>
    </xf>
    <xf numFmtId="0" fontId="0" fillId="0" borderId="42" xfId="0" applyFill="1" applyBorder="1" applyAlignment="1">
      <alignment horizontal="center" vertical="center" shrinkToFit="1"/>
    </xf>
    <xf numFmtId="0" fontId="0" fillId="0" borderId="292" xfId="0" applyFill="1" applyBorder="1" applyAlignment="1">
      <alignment horizontal="center" vertical="center" shrinkToFit="1"/>
    </xf>
    <xf numFmtId="176" fontId="12" fillId="0" borderId="25" xfId="0" applyNumberFormat="1" applyFont="1" applyBorder="1" applyAlignment="1">
      <alignment horizontal="distributed" vertical="center" wrapText="1"/>
    </xf>
    <xf numFmtId="176" fontId="12" fillId="0" borderId="283" xfId="0" applyNumberFormat="1" applyFont="1" applyBorder="1" applyAlignment="1">
      <alignment horizontal="distributed" vertical="center" wrapText="1"/>
    </xf>
    <xf numFmtId="176" fontId="12" fillId="0" borderId="46" xfId="0" applyNumberFormat="1" applyFont="1" applyBorder="1" applyAlignment="1">
      <alignment horizontal="distributed" vertical="center" wrapText="1"/>
    </xf>
    <xf numFmtId="176" fontId="12" fillId="0" borderId="45" xfId="0" applyNumberFormat="1" applyFont="1" applyBorder="1" applyAlignment="1">
      <alignment horizontal="distributed" vertical="center" wrapText="1"/>
    </xf>
    <xf numFmtId="176" fontId="0" fillId="0" borderId="46" xfId="0" applyNumberFormat="1" applyBorder="1" applyAlignment="1">
      <alignment horizontal="distributed" vertical="center"/>
    </xf>
    <xf numFmtId="176" fontId="0" fillId="0" borderId="45" xfId="0" applyNumberFormat="1" applyBorder="1" applyAlignment="1">
      <alignment horizontal="distributed" vertical="center"/>
    </xf>
    <xf numFmtId="176" fontId="12" fillId="0" borderId="85" xfId="0" applyNumberFormat="1" applyFont="1" applyBorder="1" applyAlignment="1">
      <alignment horizontal="distributed" vertical="center" wrapText="1" shrinkToFit="1"/>
    </xf>
    <xf numFmtId="176" fontId="12" fillId="0" borderId="306" xfId="0" applyNumberFormat="1" applyFont="1" applyBorder="1" applyAlignment="1">
      <alignment horizontal="distributed" vertical="center" wrapText="1" shrinkToFit="1"/>
    </xf>
    <xf numFmtId="176" fontId="12" fillId="0" borderId="85" xfId="0" applyNumberFormat="1" applyFont="1" applyBorder="1" applyAlignment="1">
      <alignment horizontal="distributed" vertical="center"/>
    </xf>
    <xf numFmtId="176" fontId="12" fillId="0" borderId="306" xfId="0" applyNumberFormat="1" applyFont="1" applyBorder="1" applyAlignment="1">
      <alignment horizontal="distributed" vertical="center"/>
    </xf>
    <xf numFmtId="176" fontId="12" fillId="0" borderId="180" xfId="0" applyNumberFormat="1" applyFont="1" applyBorder="1" applyAlignment="1">
      <alignment horizontal="left" vertical="center" wrapText="1"/>
    </xf>
    <xf numFmtId="176" fontId="12" fillId="0" borderId="85" xfId="0" applyNumberFormat="1" applyFont="1" applyBorder="1" applyAlignment="1">
      <alignment horizontal="distributed" vertical="center" shrinkToFit="1"/>
    </xf>
    <xf numFmtId="176" fontId="12" fillId="0" borderId="306" xfId="0" applyNumberFormat="1" applyFont="1" applyBorder="1" applyAlignment="1">
      <alignment horizontal="distributed" vertical="center" shrinkToFit="1"/>
    </xf>
    <xf numFmtId="176" fontId="12" fillId="0" borderId="46" xfId="0" applyNumberFormat="1" applyFont="1" applyBorder="1" applyAlignment="1">
      <alignment horizontal="distributed" vertical="center"/>
    </xf>
    <xf numFmtId="176" fontId="12" fillId="0" borderId="338" xfId="0" applyNumberFormat="1" applyFont="1" applyBorder="1" applyAlignment="1">
      <alignment horizontal="distributed" vertical="center"/>
    </xf>
    <xf numFmtId="0" fontId="2" fillId="0" borderId="180" xfId="0" applyFont="1" applyBorder="1" applyAlignment="1">
      <alignment horizontal="left" vertical="top" wrapText="1"/>
    </xf>
    <xf numFmtId="176" fontId="0" fillId="0" borderId="113" xfId="0" applyNumberFormat="1" applyBorder="1" applyAlignment="1">
      <alignment horizontal="center" vertical="center"/>
    </xf>
    <xf numFmtId="176" fontId="0" fillId="0" borderId="361" xfId="0" applyNumberFormat="1" applyBorder="1" applyAlignment="1">
      <alignment horizontal="center" vertical="center"/>
    </xf>
    <xf numFmtId="176" fontId="0" fillId="0" borderId="97" xfId="0" applyNumberFormat="1" applyBorder="1" applyAlignment="1">
      <alignment horizontal="center" vertical="center"/>
    </xf>
    <xf numFmtId="176" fontId="0" fillId="0" borderId="110" xfId="0" applyNumberFormat="1" applyBorder="1" applyAlignment="1">
      <alignment horizontal="center" vertical="center"/>
    </xf>
    <xf numFmtId="0" fontId="1" fillId="0" borderId="55" xfId="0" applyFont="1" applyFill="1" applyBorder="1" applyAlignment="1">
      <alignment horizontal="center" vertical="center" wrapText="1"/>
    </xf>
    <xf numFmtId="0" fontId="1" fillId="0" borderId="89" xfId="0" applyFont="1" applyFill="1" applyBorder="1" applyAlignment="1">
      <alignment horizontal="center" vertical="center" wrapText="1"/>
    </xf>
    <xf numFmtId="176" fontId="11" fillId="0" borderId="381" xfId="0" applyNumberFormat="1" applyFont="1" applyBorder="1" applyAlignment="1">
      <alignment horizontal="center" vertical="center" wrapText="1"/>
    </xf>
    <xf numFmtId="176" fontId="11" fillId="0" borderId="266" xfId="0" applyNumberFormat="1" applyFont="1" applyBorder="1" applyAlignment="1">
      <alignment horizontal="center" vertical="center" wrapText="1"/>
    </xf>
    <xf numFmtId="176" fontId="11" fillId="0" borderId="200" xfId="0" applyNumberFormat="1" applyFont="1" applyBorder="1" applyAlignment="1">
      <alignment horizontal="center" vertical="center" wrapText="1"/>
    </xf>
    <xf numFmtId="176" fontId="11" fillId="0" borderId="382" xfId="0" applyNumberFormat="1" applyFont="1" applyBorder="1" applyAlignment="1">
      <alignment horizontal="center" vertical="center" wrapText="1"/>
    </xf>
    <xf numFmtId="176" fontId="11" fillId="0" borderId="40" xfId="0" applyNumberFormat="1" applyFont="1" applyBorder="1" applyAlignment="1">
      <alignment horizontal="center" vertical="center" wrapText="1"/>
    </xf>
    <xf numFmtId="176" fontId="11" fillId="0" borderId="74" xfId="0" applyNumberFormat="1" applyFont="1" applyBorder="1" applyAlignment="1">
      <alignment horizontal="center" vertical="center" wrapText="1"/>
    </xf>
    <xf numFmtId="177" fontId="0" fillId="0" borderId="93" xfId="0" applyNumberFormat="1" applyFill="1" applyBorder="1" applyAlignment="1">
      <alignment vertical="center"/>
    </xf>
    <xf numFmtId="177" fontId="0" fillId="0" borderId="94" xfId="0" applyNumberFormat="1" applyFill="1" applyBorder="1" applyAlignment="1">
      <alignment vertical="center"/>
    </xf>
    <xf numFmtId="177" fontId="0" fillId="0" borderId="60" xfId="0" applyNumberFormat="1" applyFill="1" applyBorder="1" applyAlignment="1">
      <alignment vertical="center"/>
    </xf>
    <xf numFmtId="177" fontId="0" fillId="0" borderId="63" xfId="0" applyNumberFormat="1" applyFill="1" applyBorder="1" applyAlignment="1">
      <alignment vertical="center"/>
    </xf>
    <xf numFmtId="177" fontId="0" fillId="0" borderId="198" xfId="0" applyNumberFormat="1" applyFill="1" applyBorder="1" applyAlignment="1">
      <alignment vertical="center"/>
    </xf>
    <xf numFmtId="177" fontId="0" fillId="0" borderId="199" xfId="0" applyNumberFormat="1" applyFill="1" applyBorder="1" applyAlignment="1">
      <alignment vertical="center"/>
    </xf>
    <xf numFmtId="177" fontId="0" fillId="0" borderId="86" xfId="0" applyNumberFormat="1" applyFill="1" applyBorder="1" applyAlignment="1">
      <alignment vertical="center"/>
    </xf>
    <xf numFmtId="177" fontId="0" fillId="0" borderId="87" xfId="0" applyNumberFormat="1" applyFill="1" applyBorder="1" applyAlignment="1">
      <alignment vertical="center"/>
    </xf>
    <xf numFmtId="177" fontId="0" fillId="0" borderId="383" xfId="0" applyNumberFormat="1" applyBorder="1" applyAlignment="1">
      <alignment horizontal="right" vertical="center"/>
    </xf>
    <xf numFmtId="177" fontId="0" fillId="0" borderId="384" xfId="0" applyNumberFormat="1" applyBorder="1" applyAlignment="1">
      <alignment horizontal="right" vertical="center"/>
    </xf>
    <xf numFmtId="177" fontId="0" fillId="0" borderId="57" xfId="0" applyNumberFormat="1" applyBorder="1" applyAlignment="1">
      <alignment horizontal="right" vertical="center"/>
    </xf>
    <xf numFmtId="177" fontId="0" fillId="0" borderId="58" xfId="0" applyNumberFormat="1" applyBorder="1" applyAlignment="1">
      <alignment horizontal="right" vertical="center"/>
    </xf>
    <xf numFmtId="177" fontId="0" fillId="0" borderId="17" xfId="0" applyNumberFormat="1" applyBorder="1" applyAlignment="1">
      <alignment horizontal="right" vertical="center"/>
    </xf>
    <xf numFmtId="177" fontId="0" fillId="0" borderId="16" xfId="0" applyNumberFormat="1" applyBorder="1" applyAlignment="1">
      <alignment horizontal="right" vertical="center"/>
    </xf>
    <xf numFmtId="0" fontId="11" fillId="0" borderId="291" xfId="0" applyFont="1" applyFill="1" applyBorder="1" applyAlignment="1">
      <alignment horizontal="center" vertical="center"/>
    </xf>
    <xf numFmtId="0" fontId="11" fillId="0" borderId="71" xfId="0" applyFont="1" applyFill="1" applyBorder="1" applyAlignment="1">
      <alignment horizontal="center" vertical="center" wrapText="1"/>
    </xf>
    <xf numFmtId="0" fontId="11" fillId="0" borderId="294" xfId="0" applyFont="1" applyFill="1" applyBorder="1" applyAlignment="1">
      <alignment horizontal="center" vertical="center" wrapText="1"/>
    </xf>
    <xf numFmtId="0" fontId="25" fillId="0" borderId="0" xfId="0" applyFont="1" applyBorder="1" applyAlignment="1">
      <alignment vertical="center" wrapText="1"/>
    </xf>
    <xf numFmtId="0" fontId="0" fillId="0" borderId="0" xfId="0" applyAlignment="1">
      <alignment vertical="center" wrapText="1"/>
    </xf>
    <xf numFmtId="176" fontId="11" fillId="0" borderId="114" xfId="0" applyNumberFormat="1" applyFont="1" applyBorder="1" applyAlignment="1">
      <alignment vertical="center" wrapText="1"/>
    </xf>
    <xf numFmtId="177" fontId="10" fillId="0" borderId="18" xfId="0" applyNumberFormat="1" applyFont="1" applyBorder="1" applyAlignment="1">
      <alignment vertical="center"/>
    </xf>
    <xf numFmtId="177" fontId="10" fillId="0" borderId="36" xfId="0" applyNumberFormat="1" applyFont="1" applyBorder="1" applyAlignment="1">
      <alignment vertical="center"/>
    </xf>
    <xf numFmtId="177" fontId="10" fillId="0" borderId="37" xfId="0" applyNumberFormat="1" applyFont="1" applyBorder="1" applyAlignment="1">
      <alignment vertical="center"/>
    </xf>
    <xf numFmtId="177" fontId="10" fillId="0" borderId="51" xfId="0" applyNumberFormat="1" applyFont="1" applyBorder="1" applyAlignment="1">
      <alignment vertical="center"/>
    </xf>
    <xf numFmtId="177" fontId="0" fillId="0" borderId="37" xfId="0" applyNumberFormat="1" applyBorder="1" applyAlignment="1">
      <alignment horizontal="right" vertical="center"/>
    </xf>
    <xf numFmtId="177" fontId="0" fillId="0" borderId="18" xfId="0" applyNumberFormat="1" applyBorder="1" applyAlignment="1">
      <alignment horizontal="right" vertical="center"/>
    </xf>
    <xf numFmtId="0" fontId="11" fillId="0" borderId="0" xfId="0" applyFont="1" applyFill="1" applyBorder="1" applyAlignment="1">
      <alignment horizontal="center" vertical="center"/>
    </xf>
    <xf numFmtId="0" fontId="11" fillId="0" borderId="54" xfId="0" applyFont="1" applyBorder="1" applyAlignment="1">
      <alignment horizontal="center" vertical="center"/>
    </xf>
    <xf numFmtId="0" fontId="11" fillId="0" borderId="47" xfId="0" applyFont="1" applyBorder="1" applyAlignment="1">
      <alignment horizontal="center" vertical="center"/>
    </xf>
    <xf numFmtId="0" fontId="11" fillId="0" borderId="292" xfId="0" applyFont="1" applyBorder="1" applyAlignment="1">
      <alignment horizontal="center" vertical="center"/>
    </xf>
    <xf numFmtId="0" fontId="10" fillId="0" borderId="161" xfId="0" applyFont="1" applyFill="1" applyBorder="1" applyAlignment="1">
      <alignment horizontal="center" vertical="center"/>
    </xf>
    <xf numFmtId="0" fontId="10" fillId="0" borderId="38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0" xfId="0" applyFont="1" applyBorder="1" applyAlignment="1">
      <alignment horizontal="center" vertical="center"/>
    </xf>
    <xf numFmtId="0" fontId="11" fillId="0" borderId="168" xfId="0" applyFont="1" applyBorder="1" applyAlignment="1">
      <alignment horizontal="center" vertical="center"/>
    </xf>
    <xf numFmtId="0" fontId="11" fillId="0" borderId="52" xfId="0" applyFont="1" applyBorder="1" applyAlignment="1">
      <alignment horizontal="center" vertical="center"/>
    </xf>
    <xf numFmtId="177" fontId="10" fillId="0" borderId="37" xfId="0" applyNumberFormat="1" applyFont="1" applyBorder="1" applyAlignment="1">
      <alignment horizontal="right" vertical="center"/>
    </xf>
    <xf numFmtId="177" fontId="10" fillId="0" borderId="18" xfId="0" applyNumberFormat="1" applyFont="1" applyBorder="1" applyAlignment="1">
      <alignment horizontal="right" vertical="center"/>
    </xf>
    <xf numFmtId="176" fontId="11" fillId="0" borderId="338" xfId="0" applyNumberFormat="1" applyFont="1" applyBorder="1" applyAlignment="1">
      <alignment vertical="center" wrapText="1"/>
    </xf>
    <xf numFmtId="177" fontId="10" fillId="0" borderId="17" xfId="0" applyNumberFormat="1" applyFont="1" applyBorder="1" applyAlignment="1">
      <alignment vertical="center"/>
    </xf>
    <xf numFmtId="177" fontId="10" fillId="0" borderId="49" xfId="0" applyNumberFormat="1" applyFont="1" applyBorder="1" applyAlignment="1">
      <alignment vertical="center"/>
    </xf>
    <xf numFmtId="0" fontId="11" fillId="0" borderId="63" xfId="0" applyFont="1" applyBorder="1" applyAlignment="1">
      <alignment horizontal="center" vertical="center"/>
    </xf>
    <xf numFmtId="0" fontId="11" fillId="0" borderId="304" xfId="0" applyFont="1" applyBorder="1" applyAlignment="1">
      <alignment horizontal="center" vertical="center"/>
    </xf>
    <xf numFmtId="177" fontId="0" fillId="0" borderId="386" xfId="0" applyNumberFormat="1" applyFill="1" applyBorder="1" applyAlignment="1">
      <alignment vertical="center"/>
    </xf>
    <xf numFmtId="177" fontId="0" fillId="0" borderId="387" xfId="0" applyNumberFormat="1" applyFill="1" applyBorder="1" applyAlignment="1">
      <alignment vertical="center"/>
    </xf>
    <xf numFmtId="0" fontId="10" fillId="0" borderId="145" xfId="0" applyFont="1" applyFill="1" applyBorder="1" applyAlignment="1">
      <alignment horizontal="center" vertical="center"/>
    </xf>
    <xf numFmtId="0" fontId="10" fillId="0" borderId="146" xfId="0" applyFont="1" applyFill="1" applyBorder="1" applyAlignment="1">
      <alignment horizontal="center" vertical="center"/>
    </xf>
    <xf numFmtId="177" fontId="10" fillId="0" borderId="10" xfId="0" applyNumberFormat="1" applyFont="1" applyBorder="1" applyAlignment="1">
      <alignment vertical="center"/>
    </xf>
    <xf numFmtId="177" fontId="10" fillId="0" borderId="40" xfId="0" applyNumberFormat="1" applyFont="1" applyBorder="1" applyAlignment="1">
      <alignment vertical="center"/>
    </xf>
    <xf numFmtId="0" fontId="11" fillId="0" borderId="0" xfId="0" applyFont="1" applyBorder="1" applyAlignment="1">
      <alignment horizontal="center" vertical="center"/>
    </xf>
    <xf numFmtId="0" fontId="0" fillId="0" borderId="49" xfId="0" applyFill="1" applyBorder="1" applyAlignment="1">
      <alignment horizontal="center" vertical="center"/>
    </xf>
    <xf numFmtId="0" fontId="0" fillId="0" borderId="388" xfId="0" applyFill="1" applyBorder="1" applyAlignment="1">
      <alignment horizontal="center" vertical="center"/>
    </xf>
    <xf numFmtId="0" fontId="0" fillId="0" borderId="389" xfId="0" applyFill="1" applyBorder="1" applyAlignment="1">
      <alignment horizontal="center" vertical="center"/>
    </xf>
    <xf numFmtId="0" fontId="12" fillId="0" borderId="18" xfId="0" applyFont="1" applyFill="1" applyBorder="1" applyAlignment="1">
      <alignment horizontal="left" vertical="center" wrapText="1"/>
    </xf>
    <xf numFmtId="0" fontId="12" fillId="0" borderId="87" xfId="0" applyFont="1" applyFill="1" applyBorder="1" applyAlignment="1">
      <alignment horizontal="left" vertical="center"/>
    </xf>
    <xf numFmtId="0" fontId="0" fillId="0" borderId="330" xfId="0" applyFill="1" applyBorder="1" applyAlignment="1">
      <alignment horizontal="right" vertical="center"/>
    </xf>
    <xf numFmtId="0" fontId="0" fillId="0" borderId="331" xfId="0" applyFill="1" applyBorder="1" applyAlignment="1">
      <alignment horizontal="right" vertical="center"/>
    </xf>
    <xf numFmtId="0" fontId="0" fillId="0" borderId="298" xfId="0" applyFill="1" applyBorder="1" applyAlignment="1">
      <alignment horizontal="left" vertical="center"/>
    </xf>
    <xf numFmtId="0" fontId="0" fillId="0" borderId="55" xfId="0" applyFill="1" applyBorder="1" applyAlignment="1">
      <alignment horizontal="right" vertical="center"/>
    </xf>
    <xf numFmtId="0" fontId="0" fillId="0" borderId="56" xfId="0" applyFill="1" applyBorder="1" applyAlignment="1">
      <alignment horizontal="right" vertical="center"/>
    </xf>
    <xf numFmtId="0" fontId="0" fillId="0" borderId="335" xfId="0" applyFill="1" applyBorder="1" applyAlignment="1">
      <alignment horizontal="left" vertical="center"/>
    </xf>
    <xf numFmtId="0" fontId="0" fillId="0" borderId="336" xfId="0" applyFill="1" applyBorder="1" applyAlignment="1">
      <alignment horizontal="left" vertical="center"/>
    </xf>
    <xf numFmtId="0" fontId="0" fillId="0" borderId="291" xfId="0" applyFill="1" applyBorder="1" applyAlignment="1">
      <alignment horizontal="left" vertical="center"/>
    </xf>
    <xf numFmtId="0" fontId="11" fillId="0" borderId="0" xfId="0" applyFont="1" applyFill="1" applyBorder="1" applyAlignment="1">
      <alignment vertical="center"/>
    </xf>
    <xf numFmtId="0" fontId="11" fillId="0" borderId="54" xfId="0" applyFont="1" applyFill="1" applyBorder="1" applyAlignment="1">
      <alignment vertical="center"/>
    </xf>
    <xf numFmtId="0" fontId="11" fillId="0" borderId="47" xfId="0" applyFont="1" applyFill="1" applyBorder="1" applyAlignment="1">
      <alignment vertical="center"/>
    </xf>
    <xf numFmtId="0" fontId="11" fillId="0" borderId="292" xfId="0" applyFont="1" applyFill="1" applyBorder="1" applyAlignment="1">
      <alignment vertical="center"/>
    </xf>
    <xf numFmtId="0" fontId="11" fillId="0" borderId="237" xfId="0" applyFont="1" applyFill="1" applyBorder="1" applyAlignment="1">
      <alignment vertical="center"/>
    </xf>
    <xf numFmtId="0" fontId="11" fillId="0" borderId="53" xfId="0" applyFont="1" applyFill="1" applyBorder="1" applyAlignment="1">
      <alignment vertical="center"/>
    </xf>
    <xf numFmtId="0" fontId="11" fillId="0" borderId="64" xfId="0" applyFont="1" applyFill="1" applyBorder="1" applyAlignment="1">
      <alignment vertical="center"/>
    </xf>
    <xf numFmtId="0" fontId="11" fillId="0" borderId="304" xfId="0" applyFont="1" applyFill="1" applyBorder="1" applyAlignment="1">
      <alignment vertical="center"/>
    </xf>
    <xf numFmtId="177" fontId="0" fillId="0" borderId="170" xfId="0" applyNumberFormat="1" applyBorder="1" applyAlignment="1">
      <alignment vertical="center"/>
    </xf>
    <xf numFmtId="177" fontId="0" fillId="0" borderId="74" xfId="0" applyNumberFormat="1" applyBorder="1" applyAlignment="1">
      <alignment vertical="center"/>
    </xf>
    <xf numFmtId="177" fontId="0" fillId="0" borderId="56" xfId="0" applyNumberFormat="1" applyFill="1" applyBorder="1" applyAlignment="1">
      <alignment vertical="center"/>
    </xf>
    <xf numFmtId="177" fontId="0" fillId="0" borderId="211" xfId="0" applyNumberFormat="1" applyFill="1" applyBorder="1" applyAlignment="1">
      <alignment vertical="center"/>
    </xf>
    <xf numFmtId="177" fontId="0" fillId="0" borderId="212" xfId="0" applyNumberFormat="1" applyFill="1" applyBorder="1" applyAlignment="1">
      <alignment vertical="center"/>
    </xf>
    <xf numFmtId="177" fontId="0" fillId="0" borderId="76" xfId="0" applyNumberFormat="1" applyBorder="1" applyAlignment="1">
      <alignment vertical="center"/>
    </xf>
    <xf numFmtId="176" fontId="12" fillId="0" borderId="46" xfId="0" applyNumberFormat="1" applyFont="1" applyBorder="1" applyAlignment="1">
      <alignment vertical="center" wrapText="1"/>
    </xf>
    <xf numFmtId="176" fontId="12" fillId="0" borderId="338" xfId="0" applyNumberFormat="1" applyFont="1" applyBorder="1" applyAlignment="1">
      <alignment vertical="center" wrapText="1"/>
    </xf>
    <xf numFmtId="176" fontId="12" fillId="0" borderId="45" xfId="0" applyNumberFormat="1" applyFont="1" applyBorder="1" applyAlignment="1">
      <alignment vertical="center" wrapText="1"/>
    </xf>
    <xf numFmtId="0" fontId="11" fillId="0" borderId="196" xfId="0" applyFont="1" applyFill="1" applyBorder="1" applyAlignment="1">
      <alignment vertical="center"/>
    </xf>
    <xf numFmtId="0" fontId="11" fillId="0" borderId="199" xfId="0" applyFont="1" applyFill="1" applyBorder="1" applyAlignment="1">
      <alignment vertical="center"/>
    </xf>
    <xf numFmtId="176" fontId="12" fillId="0" borderId="85" xfId="0" applyNumberFormat="1" applyFont="1" applyBorder="1" applyAlignment="1">
      <alignment vertical="center" wrapText="1"/>
    </xf>
    <xf numFmtId="176" fontId="12" fillId="0" borderId="306" xfId="0" applyNumberFormat="1" applyFont="1" applyBorder="1" applyAlignment="1">
      <alignment vertical="center" wrapText="1"/>
    </xf>
    <xf numFmtId="0" fontId="10" fillId="0" borderId="180" xfId="0" applyFont="1" applyBorder="1" applyAlignment="1">
      <alignment horizontal="left" vertical="center" wrapText="1"/>
    </xf>
    <xf numFmtId="177" fontId="0" fillId="0" borderId="241" xfId="0" applyNumberFormat="1" applyBorder="1" applyAlignment="1">
      <alignment vertical="center"/>
    </xf>
    <xf numFmtId="177" fontId="0" fillId="0" borderId="84" xfId="0" applyNumberFormat="1" applyBorder="1" applyAlignment="1">
      <alignment vertical="center"/>
    </xf>
    <xf numFmtId="177" fontId="0" fillId="0" borderId="51" xfId="0" applyNumberFormat="1" applyBorder="1" applyAlignment="1">
      <alignment vertical="center"/>
    </xf>
    <xf numFmtId="177" fontId="0" fillId="0" borderId="40" xfId="0" applyNumberFormat="1" applyBorder="1" applyAlignment="1">
      <alignment vertical="center"/>
    </xf>
    <xf numFmtId="196" fontId="0" fillId="0" borderId="71" xfId="0" applyNumberFormat="1" applyFill="1" applyBorder="1" applyAlignment="1">
      <alignment horizontal="center" vertical="center"/>
    </xf>
    <xf numFmtId="196" fontId="0" fillId="0" borderId="307" xfId="0" applyNumberFormat="1" applyFill="1" applyBorder="1" applyAlignment="1">
      <alignment horizontal="center" vertical="center"/>
    </xf>
    <xf numFmtId="196" fontId="0" fillId="0" borderId="290" xfId="0" applyNumberFormat="1" applyFill="1" applyBorder="1" applyAlignment="1">
      <alignment horizontal="center" vertical="center"/>
    </xf>
    <xf numFmtId="196" fontId="0" fillId="0" borderId="291" xfId="0" applyNumberFormat="1" applyFill="1" applyBorder="1" applyAlignment="1">
      <alignment horizontal="center" vertical="center"/>
    </xf>
    <xf numFmtId="178" fontId="0" fillId="0" borderId="60" xfId="0" applyNumberFormat="1" applyFill="1" applyBorder="1" applyAlignment="1">
      <alignment horizontal="right" vertical="center"/>
    </xf>
    <xf numFmtId="178" fontId="0" fillId="0" borderId="63" xfId="0" applyNumberFormat="1" applyFill="1" applyBorder="1" applyAlignment="1">
      <alignment horizontal="right" vertical="center"/>
    </xf>
    <xf numFmtId="178" fontId="0" fillId="0" borderId="60" xfId="0" applyNumberFormat="1" applyFill="1" applyBorder="1" applyAlignment="1">
      <alignment horizontal="center" vertical="center"/>
    </xf>
    <xf numFmtId="178" fontId="0" fillId="0" borderId="63" xfId="0" applyNumberFormat="1" applyFill="1" applyBorder="1" applyAlignment="1">
      <alignment horizontal="center" vertical="center"/>
    </xf>
    <xf numFmtId="178" fontId="0" fillId="0" borderId="290" xfId="0" applyNumberFormat="1" applyFill="1" applyBorder="1" applyAlignment="1">
      <alignment horizontal="center" vertical="center"/>
    </xf>
    <xf numFmtId="178" fontId="0" fillId="0" borderId="298" xfId="0" applyNumberFormat="1" applyFill="1" applyBorder="1" applyAlignment="1">
      <alignment horizontal="center" vertical="center"/>
    </xf>
    <xf numFmtId="178" fontId="0" fillId="0" borderId="55" xfId="0" applyNumberFormat="1" applyFill="1" applyBorder="1" applyAlignment="1">
      <alignment horizontal="center" vertical="center"/>
    </xf>
    <xf numFmtId="178" fontId="0" fillId="0" borderId="56"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0" fillId="0" borderId="47" xfId="0" applyNumberFormat="1" applyFill="1" applyBorder="1" applyAlignment="1">
      <alignment horizontal="center" vertical="center"/>
    </xf>
    <xf numFmtId="178" fontId="0" fillId="0" borderId="309" xfId="0" applyNumberFormat="1" applyFill="1" applyBorder="1" applyAlignment="1">
      <alignment horizontal="center" vertical="center"/>
    </xf>
    <xf numFmtId="178" fontId="0" fillId="0" borderId="310" xfId="0" applyNumberFormat="1" applyFill="1" applyBorder="1" applyAlignment="1">
      <alignment horizontal="center" vertical="center"/>
    </xf>
    <xf numFmtId="176" fontId="0" fillId="0" borderId="378" xfId="0" applyNumberFormat="1" applyBorder="1" applyAlignment="1">
      <alignment horizontal="center" vertical="center"/>
    </xf>
    <xf numFmtId="0" fontId="4" fillId="0" borderId="0" xfId="0" applyFont="1" applyAlignment="1">
      <alignment horizontal="center"/>
    </xf>
    <xf numFmtId="0" fontId="35" fillId="0" borderId="4" xfId="0" applyFont="1" applyBorder="1" applyAlignment="1">
      <alignment/>
    </xf>
    <xf numFmtId="178" fontId="0" fillId="0" borderId="290" xfId="0" applyNumberFormat="1" applyFill="1" applyBorder="1" applyAlignment="1">
      <alignment horizontal="right" vertical="center"/>
    </xf>
    <xf numFmtId="178" fontId="0" fillId="0" borderId="291" xfId="0" applyNumberFormat="1" applyFill="1" applyBorder="1" applyAlignment="1">
      <alignment horizontal="right" vertical="center"/>
    </xf>
    <xf numFmtId="178" fontId="0" fillId="0" borderId="55" xfId="0" applyNumberFormat="1" applyFill="1" applyBorder="1" applyAlignment="1">
      <alignment horizontal="right" vertical="center"/>
    </xf>
    <xf numFmtId="178" fontId="0" fillId="0" borderId="56" xfId="0" applyNumberFormat="1" applyFill="1" applyBorder="1" applyAlignment="1">
      <alignment horizontal="right" vertical="center"/>
    </xf>
    <xf numFmtId="178" fontId="0" fillId="0" borderId="309" xfId="0" applyNumberFormat="1" applyFill="1" applyBorder="1" applyAlignment="1">
      <alignment horizontal="right" vertical="center"/>
    </xf>
    <xf numFmtId="178" fontId="0" fillId="0" borderId="310" xfId="0" applyNumberFormat="1" applyFill="1" applyBorder="1" applyAlignment="1">
      <alignment horizontal="right" vertical="center"/>
    </xf>
    <xf numFmtId="176" fontId="0" fillId="0" borderId="25" xfId="0" applyNumberFormat="1" applyBorder="1" applyAlignment="1">
      <alignment horizontal="center" vertical="center"/>
    </xf>
    <xf numFmtId="176" fontId="11" fillId="0" borderId="25" xfId="0" applyNumberFormat="1" applyFont="1" applyBorder="1" applyAlignment="1">
      <alignment horizontal="center" vertical="center"/>
    </xf>
    <xf numFmtId="176" fontId="11" fillId="0" borderId="283" xfId="0" applyNumberFormat="1" applyFont="1" applyBorder="1" applyAlignment="1">
      <alignment horizontal="center" vertical="center"/>
    </xf>
    <xf numFmtId="176" fontId="0" fillId="0" borderId="5" xfId="0" applyNumberFormat="1" applyBorder="1" applyAlignment="1">
      <alignment horizontal="center" vertical="center"/>
    </xf>
    <xf numFmtId="176" fontId="10" fillId="0" borderId="25" xfId="0" applyNumberFormat="1" applyFont="1" applyBorder="1" applyAlignment="1">
      <alignment horizontal="center" vertical="center" shrinkToFit="1"/>
    </xf>
    <xf numFmtId="176" fontId="10" fillId="0" borderId="283" xfId="0" applyNumberFormat="1" applyFont="1" applyBorder="1" applyAlignment="1">
      <alignment horizontal="center" vertical="center" shrinkToFit="1"/>
    </xf>
    <xf numFmtId="176" fontId="11" fillId="0" borderId="25" xfId="0" applyNumberFormat="1" applyFont="1" applyBorder="1" applyAlignment="1">
      <alignment horizontal="center" vertical="center" shrinkToFit="1"/>
    </xf>
    <xf numFmtId="176" fontId="11" fillId="0" borderId="283" xfId="0" applyNumberFormat="1" applyFont="1" applyBorder="1" applyAlignment="1">
      <alignment horizontal="center" vertical="center" shrinkToFit="1"/>
    </xf>
    <xf numFmtId="176" fontId="10" fillId="0" borderId="111" xfId="0" applyNumberFormat="1"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657225</xdr:colOff>
      <xdr:row>42</xdr:row>
      <xdr:rowOff>47625</xdr:rowOff>
    </xdr:from>
    <xdr:ext cx="180975" cy="171450"/>
    <xdr:sp>
      <xdr:nvSpPr>
        <xdr:cNvPr id="1" name="TextBox 1"/>
        <xdr:cNvSpPr txBox="1">
          <a:spLocks noChangeArrowheads="1"/>
        </xdr:cNvSpPr>
      </xdr:nvSpPr>
      <xdr:spPr>
        <a:xfrm>
          <a:off x="7696200" y="12153900"/>
          <a:ext cx="180975" cy="17145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73"/>
  <sheetViews>
    <sheetView view="pageBreakPreview" zoomScaleSheetLayoutView="100" workbookViewId="0" topLeftCell="A34">
      <selection activeCell="D51" sqref="D51"/>
    </sheetView>
  </sheetViews>
  <sheetFormatPr defaultColWidth="9.00390625" defaultRowHeight="13.5"/>
  <cols>
    <col min="1" max="1" width="2.875" style="1" customWidth="1"/>
    <col min="2" max="2" width="18.2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12.87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543</v>
      </c>
      <c r="D1" s="1413"/>
      <c r="E1" s="1413"/>
      <c r="F1" s="1413"/>
      <c r="G1" s="1413"/>
      <c r="H1" s="1413"/>
      <c r="I1" s="1413"/>
      <c r="J1" s="1413"/>
    </row>
    <row r="2" ht="30" customHeight="1"/>
    <row r="3" spans="8:11" ht="18.75" customHeight="1" thickBot="1">
      <c r="H3" s="14" t="s">
        <v>544</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30.75" customHeight="1" thickTop="1">
      <c r="B8" s="57" t="s">
        <v>483</v>
      </c>
      <c r="C8" s="58">
        <v>137950</v>
      </c>
      <c r="D8" s="59">
        <v>135812</v>
      </c>
      <c r="E8" s="59">
        <v>2138</v>
      </c>
      <c r="F8" s="59">
        <v>684</v>
      </c>
      <c r="G8" s="59">
        <v>270301</v>
      </c>
      <c r="H8" s="59" t="s">
        <v>561</v>
      </c>
      <c r="I8" s="1394"/>
      <c r="J8" s="1395"/>
      <c r="K8" s="11"/>
      <c r="L8"/>
      <c r="M8"/>
      <c r="N8"/>
    </row>
    <row r="9" spans="2:14" ht="27" customHeight="1">
      <c r="B9" s="40" t="s">
        <v>545</v>
      </c>
      <c r="C9" s="17">
        <v>65</v>
      </c>
      <c r="D9" s="18">
        <v>65</v>
      </c>
      <c r="E9" s="18">
        <v>0</v>
      </c>
      <c r="F9" s="18">
        <v>0</v>
      </c>
      <c r="G9" s="18">
        <v>0</v>
      </c>
      <c r="H9" s="18">
        <v>8</v>
      </c>
      <c r="I9" s="1419" t="s">
        <v>530</v>
      </c>
      <c r="J9" s="1414"/>
      <c r="K9" s="11"/>
      <c r="L9"/>
      <c r="M9"/>
      <c r="N9"/>
    </row>
    <row r="10" spans="2:14" ht="27" customHeight="1">
      <c r="B10" s="40" t="s">
        <v>540</v>
      </c>
      <c r="C10" s="17">
        <v>790</v>
      </c>
      <c r="D10" s="18">
        <v>541</v>
      </c>
      <c r="E10" s="18">
        <v>249</v>
      </c>
      <c r="F10" s="18">
        <v>249</v>
      </c>
      <c r="G10" s="18">
        <v>1723</v>
      </c>
      <c r="H10" s="18">
        <v>22</v>
      </c>
      <c r="I10" s="1419" t="s">
        <v>530</v>
      </c>
      <c r="J10" s="1414"/>
      <c r="K10" s="11"/>
      <c r="L10"/>
      <c r="M10"/>
      <c r="N10"/>
    </row>
    <row r="11" spans="2:14" ht="27" customHeight="1">
      <c r="B11" s="40" t="s">
        <v>546</v>
      </c>
      <c r="C11" s="17">
        <v>234</v>
      </c>
      <c r="D11" s="18">
        <v>138</v>
      </c>
      <c r="E11" s="18">
        <v>96</v>
      </c>
      <c r="F11" s="18">
        <v>96</v>
      </c>
      <c r="G11" s="18">
        <v>693</v>
      </c>
      <c r="H11" s="18">
        <v>28</v>
      </c>
      <c r="I11" s="1419" t="s">
        <v>530</v>
      </c>
      <c r="J11" s="1414"/>
      <c r="K11" s="11"/>
      <c r="L11"/>
      <c r="M11"/>
      <c r="N11"/>
    </row>
    <row r="12" spans="2:14" ht="27" customHeight="1">
      <c r="B12" s="61" t="s">
        <v>560</v>
      </c>
      <c r="C12" s="17">
        <v>6</v>
      </c>
      <c r="D12" s="18">
        <v>6</v>
      </c>
      <c r="E12" s="18">
        <v>0</v>
      </c>
      <c r="F12" s="18">
        <v>0</v>
      </c>
      <c r="G12" s="18" t="s">
        <v>561</v>
      </c>
      <c r="H12" s="18" t="s">
        <v>561</v>
      </c>
      <c r="I12" s="1419"/>
      <c r="J12" s="1414"/>
      <c r="K12" s="11"/>
      <c r="L12"/>
      <c r="M12"/>
      <c r="N12"/>
    </row>
    <row r="13" spans="2:14" ht="27" customHeight="1" thickBot="1">
      <c r="B13" s="56" t="s">
        <v>542</v>
      </c>
      <c r="C13" s="19">
        <v>31</v>
      </c>
      <c r="D13" s="20">
        <v>31</v>
      </c>
      <c r="E13" s="20">
        <v>0</v>
      </c>
      <c r="F13" s="20">
        <v>0</v>
      </c>
      <c r="G13" s="20">
        <v>49</v>
      </c>
      <c r="H13" s="20">
        <v>6</v>
      </c>
      <c r="I13" s="1403" t="s">
        <v>562</v>
      </c>
      <c r="J13" s="1404"/>
      <c r="K13" s="11"/>
      <c r="L13"/>
      <c r="M13"/>
      <c r="N13"/>
    </row>
    <row r="14" spans="2:14" ht="21" customHeight="1" thickTop="1">
      <c r="B14" s="9" t="s">
        <v>499</v>
      </c>
      <c r="C14" s="21">
        <v>138740</v>
      </c>
      <c r="D14" s="22">
        <v>136257</v>
      </c>
      <c r="E14" s="22">
        <v>2483</v>
      </c>
      <c r="F14" s="22">
        <v>349</v>
      </c>
      <c r="G14" s="22">
        <v>272073</v>
      </c>
      <c r="H14" s="22">
        <v>0</v>
      </c>
      <c r="I14" s="1405"/>
      <c r="J14" s="1401"/>
      <c r="K14" s="11"/>
      <c r="L14"/>
      <c r="M14"/>
      <c r="N14"/>
    </row>
    <row r="15" spans="9:14" ht="37.5" customHeight="1">
      <c r="I15"/>
      <c r="J15"/>
      <c r="K15"/>
      <c r="L15"/>
      <c r="M15"/>
      <c r="N15"/>
    </row>
    <row r="16" spans="2:14" ht="18.75">
      <c r="B16" s="15" t="s">
        <v>500</v>
      </c>
      <c r="J16" t="s">
        <v>513</v>
      </c>
      <c r="K16"/>
      <c r="L16"/>
      <c r="M16"/>
      <c r="N16"/>
    </row>
    <row r="17" spans="2:14" ht="7.5" customHeight="1">
      <c r="B17" s="2"/>
      <c r="I17"/>
      <c r="J17"/>
      <c r="K17"/>
      <c r="L17"/>
      <c r="M17"/>
      <c r="N17"/>
    </row>
    <row r="18" spans="2:14" s="6" customFormat="1" ht="29.25" customHeight="1" thickBot="1">
      <c r="B18" s="3"/>
      <c r="C18" s="4" t="s">
        <v>490</v>
      </c>
      <c r="D18" s="5" t="s">
        <v>491</v>
      </c>
      <c r="E18" s="5" t="s">
        <v>492</v>
      </c>
      <c r="F18" s="5" t="s">
        <v>493</v>
      </c>
      <c r="G18" s="5" t="s">
        <v>489</v>
      </c>
      <c r="H18" s="5" t="s">
        <v>522</v>
      </c>
      <c r="I18" s="1408" t="s">
        <v>498</v>
      </c>
      <c r="J18" s="1409"/>
      <c r="K18" s="11"/>
      <c r="L18"/>
      <c r="M18"/>
      <c r="N18"/>
    </row>
    <row r="19" spans="2:14" ht="27" customHeight="1" thickTop="1">
      <c r="B19" s="40" t="s">
        <v>535</v>
      </c>
      <c r="C19" s="32">
        <v>7755</v>
      </c>
      <c r="D19" s="31">
        <v>6764</v>
      </c>
      <c r="E19" s="31">
        <v>991</v>
      </c>
      <c r="F19" s="31" t="s">
        <v>574</v>
      </c>
      <c r="G19" s="73">
        <v>29221</v>
      </c>
      <c r="H19" s="54">
        <v>250</v>
      </c>
      <c r="I19" s="1410" t="s">
        <v>575</v>
      </c>
      <c r="J19" s="1402"/>
      <c r="K19" s="11"/>
      <c r="L19"/>
      <c r="M19"/>
      <c r="N19"/>
    </row>
    <row r="20" spans="2:14" ht="10.5" customHeight="1">
      <c r="B20" s="1429" t="s">
        <v>534</v>
      </c>
      <c r="C20" s="62" t="s">
        <v>565</v>
      </c>
      <c r="D20" s="63" t="s">
        <v>566</v>
      </c>
      <c r="E20" s="64" t="s">
        <v>567</v>
      </c>
      <c r="F20" s="65" t="s">
        <v>568</v>
      </c>
      <c r="G20" s="1431" t="s">
        <v>574</v>
      </c>
      <c r="H20" s="1431" t="s">
        <v>563</v>
      </c>
      <c r="I20" s="1432"/>
      <c r="J20" s="1433"/>
      <c r="K20" s="28"/>
      <c r="L20"/>
      <c r="M20"/>
      <c r="N20"/>
    </row>
    <row r="21" spans="2:14" ht="13.5">
      <c r="B21" s="1430"/>
      <c r="C21" s="66">
        <v>15114</v>
      </c>
      <c r="D21" s="67">
        <v>22283</v>
      </c>
      <c r="E21" s="68" t="s">
        <v>531</v>
      </c>
      <c r="F21" s="72" t="s">
        <v>576</v>
      </c>
      <c r="G21" s="1431"/>
      <c r="H21" s="1431"/>
      <c r="I21" s="1434"/>
      <c r="J21" s="1435"/>
      <c r="K21" s="11"/>
      <c r="L21"/>
      <c r="M21"/>
      <c r="N21"/>
    </row>
    <row r="22" spans="2:14" ht="10.5" customHeight="1">
      <c r="B22" s="1429" t="s">
        <v>538</v>
      </c>
      <c r="C22" s="62" t="s">
        <v>565</v>
      </c>
      <c r="D22" s="63" t="s">
        <v>566</v>
      </c>
      <c r="E22" s="64" t="s">
        <v>567</v>
      </c>
      <c r="F22" s="65" t="s">
        <v>568</v>
      </c>
      <c r="G22" s="1431">
        <v>88309</v>
      </c>
      <c r="H22" s="1431">
        <v>4358</v>
      </c>
      <c r="I22" s="1432" t="s">
        <v>532</v>
      </c>
      <c r="J22" s="1433"/>
      <c r="K22" s="28"/>
      <c r="L22"/>
      <c r="M22"/>
      <c r="N22"/>
    </row>
    <row r="23" spans="2:14" ht="13.5">
      <c r="B23" s="1430"/>
      <c r="C23" s="66">
        <v>16399</v>
      </c>
      <c r="D23" s="67">
        <v>16430</v>
      </c>
      <c r="E23" s="68">
        <v>75</v>
      </c>
      <c r="F23" s="72">
        <v>0</v>
      </c>
      <c r="G23" s="1431"/>
      <c r="H23" s="1431"/>
      <c r="I23" s="1434"/>
      <c r="J23" s="1435"/>
      <c r="K23" s="11"/>
      <c r="L23"/>
      <c r="M23"/>
      <c r="N23"/>
    </row>
    <row r="24" spans="2:14" ht="10.5" customHeight="1">
      <c r="B24" s="1428" t="s">
        <v>536</v>
      </c>
      <c r="C24" s="62" t="s">
        <v>565</v>
      </c>
      <c r="D24" s="63" t="s">
        <v>566</v>
      </c>
      <c r="E24" s="64" t="s">
        <v>567</v>
      </c>
      <c r="F24" s="65" t="s">
        <v>568</v>
      </c>
      <c r="G24" s="1420">
        <v>4886</v>
      </c>
      <c r="H24" s="1422">
        <v>222</v>
      </c>
      <c r="I24" s="1432" t="s">
        <v>532</v>
      </c>
      <c r="J24" s="1433"/>
      <c r="K24" s="28"/>
      <c r="L24"/>
      <c r="M24"/>
      <c r="N24"/>
    </row>
    <row r="25" spans="2:14" ht="13.5">
      <c r="B25" s="1427"/>
      <c r="C25" s="66">
        <v>1430</v>
      </c>
      <c r="D25" s="67">
        <v>1528</v>
      </c>
      <c r="E25" s="68">
        <v>33</v>
      </c>
      <c r="F25" s="72">
        <v>33</v>
      </c>
      <c r="G25" s="1421"/>
      <c r="H25" s="1423"/>
      <c r="I25" s="1434"/>
      <c r="J25" s="1435"/>
      <c r="K25" s="11"/>
      <c r="L25"/>
      <c r="M25"/>
      <c r="N25"/>
    </row>
    <row r="26" spans="2:14" ht="10.5" customHeight="1">
      <c r="B26" s="1428" t="s">
        <v>537</v>
      </c>
      <c r="C26" s="62" t="s">
        <v>565</v>
      </c>
      <c r="D26" s="63" t="s">
        <v>566</v>
      </c>
      <c r="E26" s="64" t="s">
        <v>567</v>
      </c>
      <c r="F26" s="65" t="s">
        <v>568</v>
      </c>
      <c r="G26" s="1420">
        <v>913</v>
      </c>
      <c r="H26" s="1420">
        <v>23</v>
      </c>
      <c r="I26" s="1432" t="s">
        <v>532</v>
      </c>
      <c r="J26" s="1433"/>
      <c r="K26" s="28"/>
      <c r="L26"/>
      <c r="M26"/>
      <c r="N26"/>
    </row>
    <row r="27" spans="2:14" ht="13.5">
      <c r="B27" s="1427"/>
      <c r="C27" s="66">
        <v>406</v>
      </c>
      <c r="D27" s="67">
        <v>460</v>
      </c>
      <c r="E27" s="68" t="s">
        <v>577</v>
      </c>
      <c r="F27" s="67" t="s">
        <v>577</v>
      </c>
      <c r="G27" s="1421"/>
      <c r="H27" s="1421"/>
      <c r="I27" s="1434"/>
      <c r="J27" s="1435"/>
      <c r="K27" s="11"/>
      <c r="L27"/>
      <c r="M27"/>
      <c r="N27"/>
    </row>
    <row r="28" spans="2:14" ht="13.5">
      <c r="B28" s="71" t="s">
        <v>569</v>
      </c>
      <c r="C28" s="62" t="s">
        <v>565</v>
      </c>
      <c r="D28" s="63" t="s">
        <v>566</v>
      </c>
      <c r="E28" s="64" t="s">
        <v>567</v>
      </c>
      <c r="F28" s="65" t="s">
        <v>568</v>
      </c>
      <c r="G28" s="1420">
        <v>1129</v>
      </c>
      <c r="H28" s="1422" t="s">
        <v>563</v>
      </c>
      <c r="I28" s="1432" t="s">
        <v>532</v>
      </c>
      <c r="J28" s="1433"/>
      <c r="K28" s="28"/>
      <c r="L28"/>
      <c r="M28"/>
      <c r="N28"/>
    </row>
    <row r="29" spans="2:14" ht="13.5" customHeight="1">
      <c r="B29" s="70" t="s">
        <v>570</v>
      </c>
      <c r="C29" s="66">
        <v>337</v>
      </c>
      <c r="D29" s="67">
        <v>492</v>
      </c>
      <c r="E29" s="68" t="s">
        <v>578</v>
      </c>
      <c r="F29" s="67" t="s">
        <v>578</v>
      </c>
      <c r="G29" s="1421"/>
      <c r="H29" s="1423"/>
      <c r="I29" s="1434"/>
      <c r="J29" s="1435"/>
      <c r="K29" s="11"/>
      <c r="L29"/>
      <c r="M29"/>
      <c r="N29"/>
    </row>
    <row r="30" spans="2:14" ht="10.5" customHeight="1">
      <c r="B30" s="1428" t="s">
        <v>571</v>
      </c>
      <c r="C30" s="62" t="s">
        <v>565</v>
      </c>
      <c r="D30" s="63" t="s">
        <v>566</v>
      </c>
      <c r="E30" s="64" t="s">
        <v>567</v>
      </c>
      <c r="F30" s="65" t="s">
        <v>568</v>
      </c>
      <c r="G30" s="1420">
        <v>469</v>
      </c>
      <c r="H30" s="1422" t="s">
        <v>563</v>
      </c>
      <c r="I30" s="1432" t="s">
        <v>532</v>
      </c>
      <c r="J30" s="1433"/>
      <c r="K30" s="28"/>
      <c r="L30"/>
      <c r="M30"/>
      <c r="N30"/>
    </row>
    <row r="31" spans="2:14" ht="13.5">
      <c r="B31" s="1427"/>
      <c r="C31" s="66">
        <v>627</v>
      </c>
      <c r="D31" s="67">
        <v>606</v>
      </c>
      <c r="E31" s="68">
        <v>21</v>
      </c>
      <c r="F31" s="67">
        <v>21</v>
      </c>
      <c r="G31" s="1421"/>
      <c r="H31" s="1423"/>
      <c r="I31" s="1434"/>
      <c r="J31" s="1435"/>
      <c r="K31" s="11"/>
      <c r="L31"/>
      <c r="M31"/>
      <c r="N31"/>
    </row>
    <row r="32" spans="2:14" ht="10.5" customHeight="1">
      <c r="B32" s="1428" t="s">
        <v>539</v>
      </c>
      <c r="C32" s="62" t="s">
        <v>565</v>
      </c>
      <c r="D32" s="63" t="s">
        <v>566</v>
      </c>
      <c r="E32" s="64" t="s">
        <v>567</v>
      </c>
      <c r="F32" s="65" t="s">
        <v>568</v>
      </c>
      <c r="G32" s="1420" t="s">
        <v>563</v>
      </c>
      <c r="H32" s="1422">
        <v>2731</v>
      </c>
      <c r="I32" s="1398"/>
      <c r="J32" s="1399"/>
      <c r="K32" s="28"/>
      <c r="L32"/>
      <c r="M32"/>
      <c r="N32"/>
    </row>
    <row r="33" spans="2:14" ht="13.5">
      <c r="B33" s="1427"/>
      <c r="C33" s="66">
        <v>38780</v>
      </c>
      <c r="D33" s="67">
        <v>39259</v>
      </c>
      <c r="E33" s="68" t="s">
        <v>533</v>
      </c>
      <c r="F33" s="67" t="s">
        <v>533</v>
      </c>
      <c r="G33" s="1421"/>
      <c r="H33" s="1423"/>
      <c r="I33" s="1390"/>
      <c r="J33" s="1391"/>
      <c r="K33" s="11"/>
      <c r="L33"/>
      <c r="M33"/>
      <c r="N33"/>
    </row>
    <row r="34" spans="2:14" ht="10.5" customHeight="1">
      <c r="B34" s="1428" t="s">
        <v>572</v>
      </c>
      <c r="C34" s="62" t="s">
        <v>565</v>
      </c>
      <c r="D34" s="63" t="s">
        <v>566</v>
      </c>
      <c r="E34" s="64" t="s">
        <v>567</v>
      </c>
      <c r="F34" s="65" t="s">
        <v>568</v>
      </c>
      <c r="G34" s="1420" t="s">
        <v>563</v>
      </c>
      <c r="H34" s="1422">
        <v>2953</v>
      </c>
      <c r="I34" s="1398" t="s">
        <v>541</v>
      </c>
      <c r="J34" s="1399"/>
      <c r="K34" s="28"/>
      <c r="L34"/>
      <c r="M34"/>
      <c r="N34"/>
    </row>
    <row r="35" spans="2:14" ht="13.5">
      <c r="B35" s="1427"/>
      <c r="C35" s="66">
        <v>29535</v>
      </c>
      <c r="D35" s="67">
        <v>29434</v>
      </c>
      <c r="E35" s="68">
        <v>101</v>
      </c>
      <c r="F35" s="72">
        <v>101</v>
      </c>
      <c r="G35" s="1421"/>
      <c r="H35" s="1423"/>
      <c r="I35" s="1390"/>
      <c r="J35" s="1391"/>
      <c r="K35" s="11"/>
      <c r="L35"/>
      <c r="M35"/>
      <c r="N35"/>
    </row>
    <row r="36" spans="2:14" ht="10.5" customHeight="1">
      <c r="B36" s="1428" t="s">
        <v>573</v>
      </c>
      <c r="C36" s="62" t="s">
        <v>565</v>
      </c>
      <c r="D36" s="63" t="s">
        <v>566</v>
      </c>
      <c r="E36" s="64" t="s">
        <v>567</v>
      </c>
      <c r="F36" s="65" t="s">
        <v>568</v>
      </c>
      <c r="G36" s="1420">
        <v>689</v>
      </c>
      <c r="H36" s="1422">
        <v>2697</v>
      </c>
      <c r="I36" s="1398"/>
      <c r="J36" s="1399"/>
      <c r="K36" s="28"/>
      <c r="L36"/>
      <c r="M36"/>
      <c r="N36"/>
    </row>
    <row r="37" spans="2:14" ht="13.5">
      <c r="B37" s="1427"/>
      <c r="C37" s="66">
        <v>18775</v>
      </c>
      <c r="D37" s="67">
        <v>18120</v>
      </c>
      <c r="E37" s="68">
        <v>655</v>
      </c>
      <c r="F37" s="72">
        <v>655</v>
      </c>
      <c r="G37" s="1421"/>
      <c r="H37" s="1423"/>
      <c r="I37" s="1400"/>
      <c r="J37" s="1387"/>
      <c r="K37" s="11"/>
      <c r="L37"/>
      <c r="M37"/>
      <c r="N37"/>
    </row>
    <row r="38" spans="2:14" ht="21" customHeight="1">
      <c r="B38" s="55"/>
      <c r="C38" s="24"/>
      <c r="D38" s="25"/>
      <c r="E38" s="25"/>
      <c r="F38" s="25"/>
      <c r="G38" s="74"/>
      <c r="H38" s="25"/>
      <c r="I38" s="1406"/>
      <c r="J38" s="1407"/>
      <c r="K38" s="11"/>
      <c r="L38"/>
      <c r="M38"/>
      <c r="N38"/>
    </row>
    <row r="39" spans="2:14" ht="21" customHeight="1">
      <c r="B39" s="29" t="s">
        <v>510</v>
      </c>
      <c r="C39" s="26"/>
      <c r="D39" s="26"/>
      <c r="E39" s="26"/>
      <c r="F39" s="26"/>
      <c r="G39" s="26"/>
      <c r="H39" s="26"/>
      <c r="I39" s="27"/>
      <c r="J39" s="27"/>
      <c r="K39" s="28"/>
      <c r="L39"/>
      <c r="M39"/>
      <c r="N39"/>
    </row>
    <row r="40" spans="2:14" ht="21" customHeight="1">
      <c r="B40" s="29" t="s">
        <v>514</v>
      </c>
      <c r="C40" s="26"/>
      <c r="D40" s="26"/>
      <c r="E40" s="26"/>
      <c r="F40" s="26"/>
      <c r="G40" s="26"/>
      <c r="H40" s="26"/>
      <c r="I40" s="27"/>
      <c r="J40" s="27"/>
      <c r="K40" s="28"/>
      <c r="L40"/>
      <c r="M40"/>
      <c r="N40"/>
    </row>
    <row r="41" spans="2:14" ht="22.5" customHeight="1">
      <c r="B41" s="7"/>
      <c r="C41" s="7"/>
      <c r="D41" s="7"/>
      <c r="E41" s="7"/>
      <c r="F41" s="7"/>
      <c r="G41" s="7"/>
      <c r="H41" s="7"/>
      <c r="I41"/>
      <c r="J41"/>
      <c r="K41"/>
      <c r="L41"/>
      <c r="M41"/>
      <c r="N41"/>
    </row>
    <row r="42" spans="2:14" ht="18.75">
      <c r="B42" s="15" t="s">
        <v>502</v>
      </c>
      <c r="J42" t="s">
        <v>515</v>
      </c>
      <c r="K42"/>
      <c r="L42"/>
      <c r="M42"/>
      <c r="N42"/>
    </row>
    <row r="43" spans="2:14" ht="7.5" customHeight="1">
      <c r="B43" s="2"/>
      <c r="I43"/>
      <c r="J43"/>
      <c r="K43"/>
      <c r="L43"/>
      <c r="M43"/>
      <c r="N43"/>
    </row>
    <row r="44" spans="2:14" s="6" customFormat="1" ht="29.25" customHeight="1" thickBot="1">
      <c r="B44" s="3"/>
      <c r="C44" s="4" t="s">
        <v>508</v>
      </c>
      <c r="D44" s="5" t="s">
        <v>509</v>
      </c>
      <c r="E44" s="5" t="s">
        <v>506</v>
      </c>
      <c r="F44" s="5" t="s">
        <v>507</v>
      </c>
      <c r="G44" s="5" t="s">
        <v>489</v>
      </c>
      <c r="H44" s="5" t="s">
        <v>505</v>
      </c>
      <c r="I44" s="1408" t="s">
        <v>498</v>
      </c>
      <c r="J44" s="1409"/>
      <c r="K44" s="11"/>
      <c r="L44"/>
      <c r="M44"/>
      <c r="N44"/>
    </row>
    <row r="45" spans="2:14" ht="27" customHeight="1" thickTop="1">
      <c r="B45" s="40" t="s">
        <v>527</v>
      </c>
      <c r="C45" s="17">
        <v>70</v>
      </c>
      <c r="D45" s="18">
        <v>70</v>
      </c>
      <c r="E45" s="18">
        <v>0</v>
      </c>
      <c r="F45" s="23">
        <v>0</v>
      </c>
      <c r="G45" s="23">
        <v>0</v>
      </c>
      <c r="H45" s="23">
        <v>47.1</v>
      </c>
      <c r="I45" s="1380" t="s">
        <v>547</v>
      </c>
      <c r="J45" s="1381"/>
      <c r="K45" s="11"/>
      <c r="L45"/>
      <c r="M45"/>
      <c r="N45"/>
    </row>
    <row r="46" spans="2:14" ht="27" customHeight="1">
      <c r="B46" s="40" t="s">
        <v>528</v>
      </c>
      <c r="C46" s="17">
        <v>39</v>
      </c>
      <c r="D46" s="18">
        <v>32</v>
      </c>
      <c r="E46" s="53">
        <v>7</v>
      </c>
      <c r="F46" s="31">
        <v>7</v>
      </c>
      <c r="G46" s="31">
        <v>0</v>
      </c>
      <c r="H46" s="42">
        <v>72.1</v>
      </c>
      <c r="I46" s="1388"/>
      <c r="J46" s="1389"/>
      <c r="K46" s="11"/>
      <c r="L46"/>
      <c r="M46"/>
      <c r="N46"/>
    </row>
    <row r="47" spans="2:14" ht="10.5" customHeight="1">
      <c r="B47" s="1428" t="s">
        <v>559</v>
      </c>
      <c r="C47" s="62" t="s">
        <v>582</v>
      </c>
      <c r="D47" s="63" t="s">
        <v>583</v>
      </c>
      <c r="E47" s="64" t="s">
        <v>584</v>
      </c>
      <c r="F47" s="63" t="s">
        <v>585</v>
      </c>
      <c r="G47" s="1396">
        <v>22318</v>
      </c>
      <c r="H47" s="1422">
        <v>50</v>
      </c>
      <c r="I47" s="1398"/>
      <c r="J47" s="1399"/>
      <c r="K47" s="28"/>
      <c r="L47"/>
      <c r="M47"/>
      <c r="N47"/>
    </row>
    <row r="48" spans="2:14" ht="13.5">
      <c r="B48" s="1427"/>
      <c r="C48" s="66">
        <v>15559</v>
      </c>
      <c r="D48" s="67">
        <v>17313</v>
      </c>
      <c r="E48" s="68" t="s">
        <v>580</v>
      </c>
      <c r="F48" s="69">
        <v>0</v>
      </c>
      <c r="G48" s="1397"/>
      <c r="H48" s="1423"/>
      <c r="I48" s="1400"/>
      <c r="J48" s="1387"/>
      <c r="K48" s="11"/>
      <c r="L48"/>
      <c r="M48"/>
      <c r="N48"/>
    </row>
    <row r="49" spans="2:14" ht="27" customHeight="1">
      <c r="B49" s="40" t="s">
        <v>579</v>
      </c>
      <c r="C49" s="17">
        <v>6449</v>
      </c>
      <c r="D49" s="18">
        <v>11585</v>
      </c>
      <c r="E49" s="18" t="s">
        <v>581</v>
      </c>
      <c r="F49" s="18" t="s">
        <v>581</v>
      </c>
      <c r="G49" s="18">
        <v>0</v>
      </c>
      <c r="H49" s="18">
        <v>26.6</v>
      </c>
      <c r="I49" s="1392" t="s">
        <v>586</v>
      </c>
      <c r="J49" s="1393"/>
      <c r="K49" s="11"/>
      <c r="L49"/>
      <c r="M49"/>
      <c r="N49"/>
    </row>
    <row r="50" spans="2:14" ht="69.75" customHeight="1">
      <c r="B50" s="41" t="s">
        <v>529</v>
      </c>
      <c r="C50" s="24">
        <v>181</v>
      </c>
      <c r="D50" s="25">
        <v>167</v>
      </c>
      <c r="E50" s="25">
        <v>14</v>
      </c>
      <c r="F50" s="25">
        <v>14</v>
      </c>
      <c r="G50" s="25">
        <v>0</v>
      </c>
      <c r="H50" s="25" t="s">
        <v>563</v>
      </c>
      <c r="I50" s="1411" t="s">
        <v>564</v>
      </c>
      <c r="J50" s="1412"/>
      <c r="K50" s="11"/>
      <c r="L50"/>
      <c r="M50"/>
      <c r="N50"/>
    </row>
    <row r="51" spans="2:14" ht="37.5" customHeight="1">
      <c r="B51" s="7"/>
      <c r="C51" s="7"/>
      <c r="D51" s="7"/>
      <c r="E51" s="7"/>
      <c r="F51" s="7"/>
      <c r="G51" s="7"/>
      <c r="H51" s="7"/>
      <c r="I51"/>
      <c r="J51"/>
      <c r="K51"/>
      <c r="L51"/>
      <c r="M51"/>
      <c r="N51"/>
    </row>
    <row r="52" spans="2:14" ht="18.75">
      <c r="B52" s="15" t="s">
        <v>503</v>
      </c>
      <c r="J52"/>
      <c r="K52" t="s">
        <v>513</v>
      </c>
      <c r="L52"/>
      <c r="M52"/>
      <c r="N52"/>
    </row>
    <row r="53" spans="2:14" ht="7.5" customHeight="1">
      <c r="B53" s="2"/>
      <c r="J53"/>
      <c r="K53"/>
      <c r="L53"/>
      <c r="M53"/>
      <c r="N53"/>
    </row>
    <row r="54" spans="2:14" s="6" customFormat="1" ht="48.75" customHeight="1" thickBot="1">
      <c r="B54" s="3"/>
      <c r="C54" s="4" t="s">
        <v>517</v>
      </c>
      <c r="D54" s="5" t="s">
        <v>518</v>
      </c>
      <c r="E54" s="5" t="s">
        <v>519</v>
      </c>
      <c r="F54" s="5" t="s">
        <v>520</v>
      </c>
      <c r="G54" s="5" t="s">
        <v>521</v>
      </c>
      <c r="H54" s="10" t="s">
        <v>484</v>
      </c>
      <c r="I54" s="1426" t="s">
        <v>501</v>
      </c>
      <c r="J54" s="1416"/>
      <c r="K54" s="12" t="s">
        <v>498</v>
      </c>
      <c r="L54" s="11"/>
      <c r="M54"/>
      <c r="N54"/>
    </row>
    <row r="55" spans="2:14" ht="27" customHeight="1" thickTop="1">
      <c r="B55" s="33" t="s">
        <v>548</v>
      </c>
      <c r="C55" s="43" t="s">
        <v>524</v>
      </c>
      <c r="D55" s="44">
        <v>14613</v>
      </c>
      <c r="E55" s="44">
        <v>9300</v>
      </c>
      <c r="F55" s="44">
        <v>76759</v>
      </c>
      <c r="G55" s="44" t="s">
        <v>525</v>
      </c>
      <c r="H55" s="44" t="s">
        <v>525</v>
      </c>
      <c r="I55" s="1417">
        <v>214</v>
      </c>
      <c r="J55" s="1417"/>
      <c r="K55" s="45"/>
      <c r="L55" s="11"/>
      <c r="M55"/>
      <c r="N55"/>
    </row>
    <row r="56" spans="2:14" ht="27" customHeight="1">
      <c r="B56" s="34" t="s">
        <v>549</v>
      </c>
      <c r="C56" s="46">
        <v>-7743</v>
      </c>
      <c r="D56" s="47">
        <v>56884</v>
      </c>
      <c r="E56" s="47">
        <v>10000</v>
      </c>
      <c r="F56" s="47">
        <v>25652</v>
      </c>
      <c r="G56" s="48" t="s">
        <v>525</v>
      </c>
      <c r="H56" s="48" t="s">
        <v>525</v>
      </c>
      <c r="I56" s="1424" t="s">
        <v>526</v>
      </c>
      <c r="J56" s="1424"/>
      <c r="K56" s="49"/>
      <c r="L56" s="11"/>
      <c r="M56"/>
      <c r="N56"/>
    </row>
    <row r="57" spans="2:14" ht="27" customHeight="1">
      <c r="B57" s="35" t="s">
        <v>550</v>
      </c>
      <c r="C57" s="46">
        <v>-1209</v>
      </c>
      <c r="D57" s="47">
        <v>1776</v>
      </c>
      <c r="E57" s="47">
        <v>10000</v>
      </c>
      <c r="F57" s="60">
        <v>79571</v>
      </c>
      <c r="G57" s="48" t="s">
        <v>525</v>
      </c>
      <c r="H57" s="48" t="s">
        <v>525</v>
      </c>
      <c r="I57" s="1424">
        <v>102</v>
      </c>
      <c r="J57" s="1424"/>
      <c r="K57" s="49"/>
      <c r="L57" s="11"/>
      <c r="M57"/>
      <c r="N57"/>
    </row>
    <row r="58" spans="2:14" ht="27" customHeight="1">
      <c r="B58" s="35" t="s">
        <v>551</v>
      </c>
      <c r="C58" s="50">
        <v>134</v>
      </c>
      <c r="D58" s="48">
        <v>73173</v>
      </c>
      <c r="E58" s="48">
        <v>10000</v>
      </c>
      <c r="F58" s="48" t="s">
        <v>525</v>
      </c>
      <c r="G58" s="48" t="s">
        <v>525</v>
      </c>
      <c r="H58" s="48" t="s">
        <v>525</v>
      </c>
      <c r="I58" s="1424">
        <v>8083</v>
      </c>
      <c r="J58" s="1424"/>
      <c r="K58" s="49"/>
      <c r="L58" s="11"/>
      <c r="M58"/>
      <c r="N58"/>
    </row>
    <row r="59" spans="2:14" ht="27" customHeight="1">
      <c r="B59" s="35" t="s">
        <v>552</v>
      </c>
      <c r="C59" s="50">
        <v>2764</v>
      </c>
      <c r="D59" s="48">
        <v>26678</v>
      </c>
      <c r="E59" s="48">
        <v>10000</v>
      </c>
      <c r="F59" s="48">
        <v>800</v>
      </c>
      <c r="G59" s="48" t="s">
        <v>525</v>
      </c>
      <c r="H59" s="48" t="s">
        <v>525</v>
      </c>
      <c r="I59" s="1424" t="s">
        <v>525</v>
      </c>
      <c r="J59" s="1424"/>
      <c r="K59" s="49"/>
      <c r="L59" s="11"/>
      <c r="M59"/>
      <c r="N59"/>
    </row>
    <row r="60" spans="2:14" ht="27" customHeight="1">
      <c r="B60" s="36" t="s">
        <v>553</v>
      </c>
      <c r="C60" s="46">
        <v>-15809</v>
      </c>
      <c r="D60" s="48">
        <v>223676</v>
      </c>
      <c r="E60" s="48">
        <v>10000</v>
      </c>
      <c r="F60" s="48">
        <v>67197</v>
      </c>
      <c r="G60" s="48" t="s">
        <v>525</v>
      </c>
      <c r="H60" s="48" t="s">
        <v>525</v>
      </c>
      <c r="I60" s="1424" t="s">
        <v>526</v>
      </c>
      <c r="J60" s="1424"/>
      <c r="K60" s="49"/>
      <c r="L60" s="11"/>
      <c r="M60"/>
      <c r="N60"/>
    </row>
    <row r="61" spans="2:14" ht="27" customHeight="1">
      <c r="B61" s="36" t="s">
        <v>554</v>
      </c>
      <c r="C61" s="50">
        <v>0</v>
      </c>
      <c r="D61" s="48">
        <v>8106</v>
      </c>
      <c r="E61" s="48">
        <v>5000</v>
      </c>
      <c r="F61" s="48">
        <v>7128</v>
      </c>
      <c r="G61" s="48" t="s">
        <v>525</v>
      </c>
      <c r="H61" s="48" t="s">
        <v>525</v>
      </c>
      <c r="I61" s="1424" t="s">
        <v>526</v>
      </c>
      <c r="J61" s="1424"/>
      <c r="K61" s="49"/>
      <c r="L61" s="11"/>
      <c r="M61"/>
      <c r="N61"/>
    </row>
    <row r="62" spans="2:14" ht="27" customHeight="1">
      <c r="B62" s="36" t="s">
        <v>555</v>
      </c>
      <c r="C62" s="50">
        <v>0</v>
      </c>
      <c r="D62" s="48">
        <v>50000</v>
      </c>
      <c r="E62" s="48">
        <v>50000</v>
      </c>
      <c r="F62" s="48">
        <v>28375</v>
      </c>
      <c r="G62" s="48" t="s">
        <v>525</v>
      </c>
      <c r="H62" s="48" t="s">
        <v>525</v>
      </c>
      <c r="I62" s="1424" t="s">
        <v>526</v>
      </c>
      <c r="J62" s="1424"/>
      <c r="K62" s="49"/>
      <c r="L62" s="11"/>
      <c r="M62"/>
      <c r="N62"/>
    </row>
    <row r="63" spans="2:14" ht="27" customHeight="1">
      <c r="B63" s="36" t="s">
        <v>523</v>
      </c>
      <c r="C63" s="50">
        <v>1436</v>
      </c>
      <c r="D63" s="48">
        <v>170662</v>
      </c>
      <c r="E63" s="48">
        <v>36640</v>
      </c>
      <c r="F63" s="48">
        <v>10780</v>
      </c>
      <c r="G63" s="48" t="s">
        <v>525</v>
      </c>
      <c r="H63" s="48" t="s">
        <v>525</v>
      </c>
      <c r="I63" s="1424" t="s">
        <v>526</v>
      </c>
      <c r="J63" s="1424"/>
      <c r="K63" s="49"/>
      <c r="L63" s="11"/>
      <c r="M63"/>
      <c r="N63"/>
    </row>
    <row r="64" spans="2:14" ht="27" customHeight="1">
      <c r="B64" s="35" t="s">
        <v>556</v>
      </c>
      <c r="C64" s="46">
        <v>-2314</v>
      </c>
      <c r="D64" s="48">
        <v>203150</v>
      </c>
      <c r="E64" s="48">
        <v>10000</v>
      </c>
      <c r="F64" s="48" t="s">
        <v>525</v>
      </c>
      <c r="G64" s="48" t="s">
        <v>525</v>
      </c>
      <c r="H64" s="48">
        <v>8024</v>
      </c>
      <c r="I64" s="1424" t="s">
        <v>526</v>
      </c>
      <c r="J64" s="1424"/>
      <c r="K64" s="49"/>
      <c r="L64" s="11"/>
      <c r="M64"/>
      <c r="N64"/>
    </row>
    <row r="65" spans="2:14" ht="27" customHeight="1">
      <c r="B65" s="37" t="s">
        <v>557</v>
      </c>
      <c r="C65" s="46">
        <v>-3887</v>
      </c>
      <c r="D65" s="48">
        <v>37970</v>
      </c>
      <c r="E65" s="48">
        <v>30000</v>
      </c>
      <c r="F65" s="48">
        <v>12000</v>
      </c>
      <c r="G65" s="48" t="s">
        <v>525</v>
      </c>
      <c r="H65" s="48" t="s">
        <v>525</v>
      </c>
      <c r="I65" s="1424" t="s">
        <v>526</v>
      </c>
      <c r="J65" s="1424"/>
      <c r="K65" s="49"/>
      <c r="L65" s="11"/>
      <c r="M65"/>
      <c r="N65"/>
    </row>
    <row r="66" spans="2:14" ht="27" customHeight="1">
      <c r="B66" s="38" t="s">
        <v>558</v>
      </c>
      <c r="C66" s="51">
        <v>-3884</v>
      </c>
      <c r="D66" s="52">
        <v>29246</v>
      </c>
      <c r="E66" s="52">
        <v>25000</v>
      </c>
      <c r="F66" s="52" t="s">
        <v>526</v>
      </c>
      <c r="G66" s="52" t="s">
        <v>526</v>
      </c>
      <c r="H66" s="52" t="s">
        <v>526</v>
      </c>
      <c r="I66" s="1418" t="s">
        <v>526</v>
      </c>
      <c r="J66" s="1418"/>
      <c r="K66" s="39"/>
      <c r="L66" s="11"/>
      <c r="M66"/>
      <c r="N66"/>
    </row>
    <row r="67" spans="2:14" ht="21" customHeight="1">
      <c r="B67" s="30" t="s">
        <v>511</v>
      </c>
      <c r="J67"/>
      <c r="K67"/>
      <c r="L67"/>
      <c r="M67"/>
      <c r="N67"/>
    </row>
    <row r="68" ht="26.25" customHeight="1"/>
    <row r="69" spans="2:14" ht="18.75">
      <c r="B69" s="16" t="s">
        <v>504</v>
      </c>
      <c r="J69"/>
      <c r="K69"/>
      <c r="L69"/>
      <c r="M69"/>
      <c r="N69"/>
    </row>
    <row r="70" ht="7.5" customHeight="1"/>
    <row r="71" spans="2:9" ht="37.5" customHeight="1">
      <c r="B71" s="1415" t="s">
        <v>494</v>
      </c>
      <c r="C71" s="1415"/>
      <c r="D71" s="1425">
        <v>0.6</v>
      </c>
      <c r="E71" s="1425"/>
      <c r="F71" s="1415" t="s">
        <v>496</v>
      </c>
      <c r="G71" s="1415"/>
      <c r="H71" s="1425">
        <v>0.5</v>
      </c>
      <c r="I71" s="1425"/>
    </row>
    <row r="72" spans="2:9" ht="37.5" customHeight="1">
      <c r="B72" s="1415" t="s">
        <v>495</v>
      </c>
      <c r="C72" s="1415"/>
      <c r="D72" s="1425">
        <v>19.4</v>
      </c>
      <c r="E72" s="1425"/>
      <c r="F72" s="1415" t="s">
        <v>497</v>
      </c>
      <c r="G72" s="1415"/>
      <c r="H72" s="1425">
        <v>92.9</v>
      </c>
      <c r="I72" s="1425"/>
    </row>
    <row r="73" spans="2:14" ht="21" customHeight="1">
      <c r="B73" s="30" t="s">
        <v>512</v>
      </c>
      <c r="J73"/>
      <c r="K73"/>
      <c r="L73"/>
      <c r="M73"/>
      <c r="N73"/>
    </row>
  </sheetData>
  <mergeCells count="77">
    <mergeCell ref="I46:J46"/>
    <mergeCell ref="I24:J25"/>
    <mergeCell ref="I32:J33"/>
    <mergeCell ref="I49:J49"/>
    <mergeCell ref="I44:J44"/>
    <mergeCell ref="I45:J45"/>
    <mergeCell ref="I34:J35"/>
    <mergeCell ref="I36:J37"/>
    <mergeCell ref="I30:J31"/>
    <mergeCell ref="B47:B48"/>
    <mergeCell ref="G47:G48"/>
    <mergeCell ref="H47:H48"/>
    <mergeCell ref="I47:J48"/>
    <mergeCell ref="C1:J1"/>
    <mergeCell ref="I38:J38"/>
    <mergeCell ref="I18:J18"/>
    <mergeCell ref="I19:J19"/>
    <mergeCell ref="I11:J11"/>
    <mergeCell ref="I13:J13"/>
    <mergeCell ref="I14:J14"/>
    <mergeCell ref="I12:J12"/>
    <mergeCell ref="I7:J7"/>
    <mergeCell ref="I8:J8"/>
    <mergeCell ref="I9:J9"/>
    <mergeCell ref="I10:J10"/>
    <mergeCell ref="H72:I72"/>
    <mergeCell ref="B71:C71"/>
    <mergeCell ref="B72:C72"/>
    <mergeCell ref="F71:G71"/>
    <mergeCell ref="F72:G72"/>
    <mergeCell ref="D71:E71"/>
    <mergeCell ref="D72:E72"/>
    <mergeCell ref="I50:J50"/>
    <mergeCell ref="H71:I71"/>
    <mergeCell ref="I54:J54"/>
    <mergeCell ref="I55:J55"/>
    <mergeCell ref="I56:J56"/>
    <mergeCell ref="I57:J57"/>
    <mergeCell ref="I58:J58"/>
    <mergeCell ref="I59:J59"/>
    <mergeCell ref="I64:J64"/>
    <mergeCell ref="I65:J65"/>
    <mergeCell ref="I66:J66"/>
    <mergeCell ref="I60:J60"/>
    <mergeCell ref="I61:J61"/>
    <mergeCell ref="I62:J62"/>
    <mergeCell ref="I63:J63"/>
    <mergeCell ref="B24:B25"/>
    <mergeCell ref="G22:G23"/>
    <mergeCell ref="H22:H23"/>
    <mergeCell ref="I22:J23"/>
    <mergeCell ref="B22:B23"/>
    <mergeCell ref="G24:G25"/>
    <mergeCell ref="H24:H25"/>
    <mergeCell ref="B26:B27"/>
    <mergeCell ref="G28:G29"/>
    <mergeCell ref="H28:H29"/>
    <mergeCell ref="I26:J27"/>
    <mergeCell ref="I28:J29"/>
    <mergeCell ref="G26:G27"/>
    <mergeCell ref="H26:H27"/>
    <mergeCell ref="B30:B31"/>
    <mergeCell ref="B32:B33"/>
    <mergeCell ref="G30:G31"/>
    <mergeCell ref="H30:H31"/>
    <mergeCell ref="G32:G33"/>
    <mergeCell ref="H32:H33"/>
    <mergeCell ref="B34:B35"/>
    <mergeCell ref="B36:B37"/>
    <mergeCell ref="G34:G35"/>
    <mergeCell ref="H34:H35"/>
    <mergeCell ref="G36:G37"/>
    <mergeCell ref="H36:H37"/>
    <mergeCell ref="B20:B21"/>
    <mergeCell ref="G20:G21"/>
    <mergeCell ref="H20:H21"/>
    <mergeCell ref="I20:J21"/>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55:B66"/>
  </dataValidations>
  <printOptions/>
  <pageMargins left="0.89" right="0" top="0.5905511811023623" bottom="0.3937007874015748" header="0.5118110236220472" footer="0.5118110236220472"/>
  <pageSetup horizontalDpi="300" verticalDpi="300" orientation="portrait" paperSize="9" scale="52" r:id="rId1"/>
  <headerFooter alignWithMargins="0">
    <oddHeader>&amp;L&amp;12（別添）</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N66"/>
  <sheetViews>
    <sheetView workbookViewId="0" topLeftCell="A1">
      <selection activeCell="K42" sqref="K4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837</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18165</v>
      </c>
      <c r="D8" s="18">
        <v>17559</v>
      </c>
      <c r="E8" s="18">
        <v>606</v>
      </c>
      <c r="F8" s="18">
        <v>437</v>
      </c>
      <c r="G8" s="18">
        <v>27817</v>
      </c>
      <c r="H8" s="18">
        <v>4</v>
      </c>
      <c r="I8" s="1384"/>
      <c r="J8" s="1385"/>
      <c r="K8" s="11"/>
      <c r="L8"/>
      <c r="M8"/>
      <c r="N8"/>
    </row>
    <row r="9" spans="2:14" ht="21" customHeight="1" thickBot="1">
      <c r="B9" s="85"/>
      <c r="C9" s="19"/>
      <c r="D9" s="20"/>
      <c r="E9" s="20"/>
      <c r="F9" s="20"/>
      <c r="G9" s="20"/>
      <c r="H9" s="20"/>
      <c r="I9" s="1590"/>
      <c r="J9" s="1591"/>
      <c r="K9" s="11"/>
      <c r="L9"/>
      <c r="M9"/>
      <c r="N9"/>
    </row>
    <row r="10" spans="2:14" ht="21" customHeight="1" thickTop="1">
      <c r="B10" s="9" t="s">
        <v>499</v>
      </c>
      <c r="C10" s="21">
        <v>18165</v>
      </c>
      <c r="D10" s="22">
        <v>17559</v>
      </c>
      <c r="E10" s="22">
        <v>606</v>
      </c>
      <c r="F10" s="22">
        <v>437</v>
      </c>
      <c r="G10" s="22">
        <v>27817</v>
      </c>
      <c r="H10" s="22">
        <v>4</v>
      </c>
      <c r="I10" s="1405"/>
      <c r="J10" s="1401"/>
      <c r="K10" s="11"/>
      <c r="L10"/>
      <c r="M10"/>
      <c r="N10"/>
    </row>
    <row r="11" spans="9:14" ht="37.5" customHeight="1">
      <c r="I11"/>
      <c r="J11"/>
      <c r="K11"/>
      <c r="L11"/>
      <c r="M11"/>
      <c r="N11"/>
    </row>
    <row r="12" spans="2:14" ht="18.75">
      <c r="B12" s="15" t="s">
        <v>500</v>
      </c>
      <c r="J12" t="s">
        <v>513</v>
      </c>
      <c r="K12"/>
      <c r="L12"/>
      <c r="M12"/>
      <c r="N12"/>
    </row>
    <row r="13" spans="2:14" ht="7.5" customHeight="1">
      <c r="B13" s="2"/>
      <c r="I13"/>
      <c r="J13"/>
      <c r="K13"/>
      <c r="L13"/>
      <c r="M13"/>
      <c r="N13"/>
    </row>
    <row r="14" spans="2:14" s="6" customFormat="1" ht="29.25" customHeight="1" thickBot="1">
      <c r="B14" s="3"/>
      <c r="C14" s="4" t="s">
        <v>490</v>
      </c>
      <c r="D14" s="5" t="s">
        <v>491</v>
      </c>
      <c r="E14" s="5" t="s">
        <v>492</v>
      </c>
      <c r="F14" s="5" t="s">
        <v>493</v>
      </c>
      <c r="G14" s="5" t="s">
        <v>489</v>
      </c>
      <c r="H14" s="5" t="s">
        <v>522</v>
      </c>
      <c r="I14" s="1408" t="s">
        <v>498</v>
      </c>
      <c r="J14" s="1409"/>
      <c r="K14" s="11"/>
      <c r="L14"/>
      <c r="M14"/>
      <c r="N14"/>
    </row>
    <row r="15" spans="2:14" ht="12" customHeight="1" thickTop="1">
      <c r="B15" s="1682" t="s">
        <v>675</v>
      </c>
      <c r="C15" s="420" t="s">
        <v>619</v>
      </c>
      <c r="D15" s="421" t="s">
        <v>566</v>
      </c>
      <c r="E15" s="421" t="s">
        <v>567</v>
      </c>
      <c r="F15" s="421" t="s">
        <v>568</v>
      </c>
      <c r="G15" s="422"/>
      <c r="H15" s="1680">
        <v>318</v>
      </c>
      <c r="I15" s="1686"/>
      <c r="J15" s="1687"/>
      <c r="K15" s="11"/>
      <c r="L15"/>
      <c r="M15"/>
      <c r="N15"/>
    </row>
    <row r="16" spans="2:14" ht="12" customHeight="1">
      <c r="B16" s="1551"/>
      <c r="C16" s="423">
        <v>3716</v>
      </c>
      <c r="D16" s="424">
        <v>3665</v>
      </c>
      <c r="E16" s="424">
        <v>51</v>
      </c>
      <c r="F16" s="424">
        <v>51</v>
      </c>
      <c r="G16" s="424"/>
      <c r="H16" s="1681"/>
      <c r="I16" s="425"/>
      <c r="J16" s="79"/>
      <c r="K16" s="11"/>
      <c r="L16"/>
      <c r="M16"/>
      <c r="N16"/>
    </row>
    <row r="17" spans="2:14" ht="12" customHeight="1">
      <c r="B17" s="1547" t="s">
        <v>838</v>
      </c>
      <c r="C17" s="426" t="s">
        <v>619</v>
      </c>
      <c r="D17" s="427" t="s">
        <v>566</v>
      </c>
      <c r="E17" s="427" t="s">
        <v>567</v>
      </c>
      <c r="F17" s="427" t="s">
        <v>568</v>
      </c>
      <c r="G17" s="428"/>
      <c r="H17" s="1674">
        <v>377</v>
      </c>
      <c r="I17" s="429"/>
      <c r="J17" s="76"/>
      <c r="K17" s="11"/>
      <c r="L17"/>
      <c r="M17"/>
      <c r="N17"/>
    </row>
    <row r="18" spans="2:14" ht="12" customHeight="1">
      <c r="B18" s="1551"/>
      <c r="C18" s="430">
        <v>4696</v>
      </c>
      <c r="D18" s="431">
        <v>4681</v>
      </c>
      <c r="E18" s="431">
        <v>15</v>
      </c>
      <c r="F18" s="431">
        <v>-6</v>
      </c>
      <c r="G18" s="431"/>
      <c r="H18" s="1675"/>
      <c r="I18" s="1685"/>
      <c r="J18" s="1387"/>
      <c r="K18" s="11"/>
      <c r="L18"/>
      <c r="M18"/>
      <c r="N18"/>
    </row>
    <row r="19" spans="2:14" ht="12" customHeight="1">
      <c r="B19" s="1547" t="s">
        <v>677</v>
      </c>
      <c r="C19" s="426" t="s">
        <v>619</v>
      </c>
      <c r="D19" s="427" t="s">
        <v>566</v>
      </c>
      <c r="E19" s="427" t="s">
        <v>567</v>
      </c>
      <c r="F19" s="432" t="s">
        <v>568</v>
      </c>
      <c r="G19" s="427"/>
      <c r="H19" s="1674">
        <v>364</v>
      </c>
      <c r="I19" s="429"/>
      <c r="J19" s="76"/>
      <c r="K19" s="11"/>
      <c r="L19"/>
      <c r="M19"/>
      <c r="N19"/>
    </row>
    <row r="20" spans="2:14" ht="12" customHeight="1">
      <c r="B20" s="1551"/>
      <c r="C20" s="430">
        <v>2384</v>
      </c>
      <c r="D20" s="431">
        <v>2309</v>
      </c>
      <c r="E20" s="431">
        <v>75</v>
      </c>
      <c r="F20" s="433" t="s">
        <v>884</v>
      </c>
      <c r="G20" s="431"/>
      <c r="H20" s="1675"/>
      <c r="I20" s="1685"/>
      <c r="J20" s="1387"/>
      <c r="K20" s="11"/>
      <c r="L20"/>
      <c r="M20"/>
      <c r="N20"/>
    </row>
    <row r="21" spans="2:14" ht="12" customHeight="1">
      <c r="B21" s="1547" t="s">
        <v>839</v>
      </c>
      <c r="C21" s="426" t="s">
        <v>619</v>
      </c>
      <c r="D21" s="427" t="s">
        <v>566</v>
      </c>
      <c r="E21" s="427" t="s">
        <v>567</v>
      </c>
      <c r="F21" s="427" t="s">
        <v>568</v>
      </c>
      <c r="G21" s="1678">
        <v>427</v>
      </c>
      <c r="H21" s="1674">
        <v>1</v>
      </c>
      <c r="I21" s="429"/>
      <c r="J21" s="76"/>
      <c r="K21" s="11"/>
      <c r="L21"/>
      <c r="M21"/>
      <c r="N21"/>
    </row>
    <row r="22" spans="2:14" ht="12" customHeight="1">
      <c r="B22" s="1551"/>
      <c r="C22" s="430">
        <v>137</v>
      </c>
      <c r="D22" s="431">
        <v>141</v>
      </c>
      <c r="E22" s="431">
        <v>31</v>
      </c>
      <c r="F22" s="431" t="s">
        <v>885</v>
      </c>
      <c r="G22" s="1679"/>
      <c r="H22" s="1675"/>
      <c r="I22" s="1685"/>
      <c r="J22" s="1387"/>
      <c r="K22" s="11"/>
      <c r="L22"/>
      <c r="M22"/>
      <c r="N22"/>
    </row>
    <row r="23" spans="2:14" ht="12" customHeight="1">
      <c r="B23" s="1547" t="s">
        <v>840</v>
      </c>
      <c r="C23" s="426" t="s">
        <v>619</v>
      </c>
      <c r="D23" s="427" t="s">
        <v>566</v>
      </c>
      <c r="E23" s="427" t="s">
        <v>567</v>
      </c>
      <c r="F23" s="427" t="s">
        <v>568</v>
      </c>
      <c r="G23" s="1676">
        <v>5194</v>
      </c>
      <c r="H23" s="1674">
        <v>291</v>
      </c>
      <c r="I23" s="429"/>
      <c r="J23" s="76"/>
      <c r="K23" s="11"/>
      <c r="L23"/>
      <c r="M23"/>
      <c r="N23"/>
    </row>
    <row r="24" spans="2:14" ht="12" customHeight="1">
      <c r="B24" s="1551"/>
      <c r="C24" s="430">
        <v>773</v>
      </c>
      <c r="D24" s="431">
        <v>774</v>
      </c>
      <c r="E24" s="431">
        <v>11</v>
      </c>
      <c r="F24" s="431">
        <v>0</v>
      </c>
      <c r="G24" s="1677"/>
      <c r="H24" s="1675"/>
      <c r="I24" s="1685"/>
      <c r="J24" s="1387"/>
      <c r="K24" s="11"/>
      <c r="L24"/>
      <c r="M24"/>
      <c r="N24"/>
    </row>
    <row r="25" spans="2:14" ht="12" customHeight="1" hidden="1">
      <c r="B25" s="434" t="s">
        <v>841</v>
      </c>
      <c r="C25" s="435" t="s">
        <v>842</v>
      </c>
      <c r="D25" s="421" t="s">
        <v>843</v>
      </c>
      <c r="E25" s="421" t="s">
        <v>844</v>
      </c>
      <c r="F25" s="421" t="s">
        <v>845</v>
      </c>
      <c r="G25" s="421" t="s">
        <v>846</v>
      </c>
      <c r="H25" s="421" t="s">
        <v>847</v>
      </c>
      <c r="I25" s="1369"/>
      <c r="J25" s="1370"/>
      <c r="K25" s="11"/>
      <c r="L25"/>
      <c r="M25"/>
      <c r="N25"/>
    </row>
    <row r="26" spans="2:14" ht="12" customHeight="1" hidden="1">
      <c r="B26" s="436" t="s">
        <v>848</v>
      </c>
      <c r="C26" s="437" t="s">
        <v>849</v>
      </c>
      <c r="D26" s="427" t="s">
        <v>850</v>
      </c>
      <c r="E26" s="427" t="s">
        <v>851</v>
      </c>
      <c r="F26" s="427" t="s">
        <v>852</v>
      </c>
      <c r="G26" s="427" t="s">
        <v>853</v>
      </c>
      <c r="H26" s="427" t="s">
        <v>854</v>
      </c>
      <c r="I26" s="1469"/>
      <c r="J26" s="1552"/>
      <c r="K26" s="11"/>
      <c r="L26"/>
      <c r="M26"/>
      <c r="N26"/>
    </row>
    <row r="27" spans="2:14" ht="12" customHeight="1">
      <c r="B27" s="1547" t="s">
        <v>671</v>
      </c>
      <c r="C27" s="426" t="s">
        <v>619</v>
      </c>
      <c r="D27" s="427" t="s">
        <v>566</v>
      </c>
      <c r="E27" s="427" t="s">
        <v>567</v>
      </c>
      <c r="F27" s="427" t="s">
        <v>568</v>
      </c>
      <c r="G27" s="1676">
        <v>4962</v>
      </c>
      <c r="H27" s="1674">
        <v>206</v>
      </c>
      <c r="I27" s="429"/>
      <c r="J27" s="76"/>
      <c r="K27" s="11"/>
      <c r="L27"/>
      <c r="M27"/>
      <c r="N27"/>
    </row>
    <row r="28" spans="2:14" ht="12" customHeight="1">
      <c r="B28" s="1551"/>
      <c r="C28" s="430">
        <v>401</v>
      </c>
      <c r="D28" s="431">
        <v>394</v>
      </c>
      <c r="E28" s="431">
        <v>13</v>
      </c>
      <c r="F28" s="431" t="s">
        <v>886</v>
      </c>
      <c r="G28" s="1677"/>
      <c r="H28" s="1675"/>
      <c r="I28" s="1685"/>
      <c r="J28" s="1387"/>
      <c r="K28" s="11"/>
      <c r="L28"/>
      <c r="M28"/>
      <c r="N28"/>
    </row>
    <row r="29" spans="2:14" ht="12" customHeight="1">
      <c r="B29" s="1547" t="s">
        <v>855</v>
      </c>
      <c r="C29" s="426" t="s">
        <v>619</v>
      </c>
      <c r="D29" s="427" t="s">
        <v>566</v>
      </c>
      <c r="E29" s="427" t="s">
        <v>567</v>
      </c>
      <c r="F29" s="427" t="s">
        <v>568</v>
      </c>
      <c r="G29" s="1678">
        <v>312</v>
      </c>
      <c r="H29" s="1674">
        <v>21</v>
      </c>
      <c r="I29" s="429"/>
      <c r="J29" s="76"/>
      <c r="K29" s="11"/>
      <c r="L29"/>
      <c r="M29"/>
      <c r="N29"/>
    </row>
    <row r="30" spans="2:14" ht="12" customHeight="1">
      <c r="B30" s="1551"/>
      <c r="C30" s="430">
        <v>30</v>
      </c>
      <c r="D30" s="431">
        <v>30</v>
      </c>
      <c r="E30" s="431">
        <v>0</v>
      </c>
      <c r="F30" s="431">
        <v>0</v>
      </c>
      <c r="G30" s="1679"/>
      <c r="H30" s="1675"/>
      <c r="I30" s="1685"/>
      <c r="J30" s="1387"/>
      <c r="K30" s="11"/>
      <c r="L30"/>
      <c r="M30"/>
      <c r="N30"/>
    </row>
    <row r="31" spans="2:14" ht="21" customHeight="1">
      <c r="B31" s="219" t="s">
        <v>535</v>
      </c>
      <c r="C31" s="438">
        <v>382</v>
      </c>
      <c r="D31" s="439">
        <v>374</v>
      </c>
      <c r="E31" s="439">
        <v>8</v>
      </c>
      <c r="F31" s="439" t="s">
        <v>713</v>
      </c>
      <c r="G31" s="439">
        <v>2680</v>
      </c>
      <c r="H31" s="439">
        <v>5</v>
      </c>
      <c r="I31" s="1459" t="s">
        <v>594</v>
      </c>
      <c r="J31" s="1460"/>
      <c r="K31" s="11"/>
      <c r="L31"/>
      <c r="M31"/>
      <c r="N31"/>
    </row>
    <row r="32" spans="2:14" ht="21" customHeight="1">
      <c r="B32" s="440" t="s">
        <v>856</v>
      </c>
      <c r="C32" s="441">
        <v>41</v>
      </c>
      <c r="D32" s="442">
        <v>78</v>
      </c>
      <c r="E32" s="442">
        <v>-38</v>
      </c>
      <c r="F32" s="443" t="s">
        <v>706</v>
      </c>
      <c r="G32" s="442">
        <v>165</v>
      </c>
      <c r="H32" s="442">
        <v>0</v>
      </c>
      <c r="I32" s="1688" t="s">
        <v>594</v>
      </c>
      <c r="J32" s="1689"/>
      <c r="K32" s="11"/>
      <c r="L32"/>
      <c r="M32"/>
      <c r="N32"/>
    </row>
    <row r="33" spans="2:14" ht="21" customHeight="1">
      <c r="B33" s="29" t="s">
        <v>510</v>
      </c>
      <c r="C33" s="26"/>
      <c r="D33" s="26"/>
      <c r="E33" s="26"/>
      <c r="F33" s="26"/>
      <c r="G33" s="26"/>
      <c r="H33" s="26"/>
      <c r="I33" s="27"/>
      <c r="J33" s="27"/>
      <c r="K33" s="28"/>
      <c r="L33"/>
      <c r="M33"/>
      <c r="N33"/>
    </row>
    <row r="34" spans="2:14" ht="21" customHeight="1">
      <c r="B34" s="29" t="s">
        <v>514</v>
      </c>
      <c r="C34" s="26"/>
      <c r="D34" s="26"/>
      <c r="E34" s="26"/>
      <c r="F34" s="26"/>
      <c r="G34" s="26"/>
      <c r="H34" s="26"/>
      <c r="I34" s="27"/>
      <c r="J34" s="27"/>
      <c r="K34" s="28"/>
      <c r="L34"/>
      <c r="M34"/>
      <c r="N34"/>
    </row>
    <row r="35" spans="2:14" ht="22.5" customHeight="1">
      <c r="B35" s="7"/>
      <c r="C35" s="7"/>
      <c r="D35" s="7"/>
      <c r="E35" s="7"/>
      <c r="F35" s="7"/>
      <c r="G35" s="7"/>
      <c r="H35" s="7"/>
      <c r="I35"/>
      <c r="J35"/>
      <c r="K35"/>
      <c r="L35"/>
      <c r="M35"/>
      <c r="N35"/>
    </row>
    <row r="36" spans="2:14" ht="18.75">
      <c r="B36" s="15" t="s">
        <v>502</v>
      </c>
      <c r="J36" t="s">
        <v>515</v>
      </c>
      <c r="K36"/>
      <c r="L36"/>
      <c r="M36"/>
      <c r="N36"/>
    </row>
    <row r="37" spans="2:14" ht="7.5" customHeight="1">
      <c r="B37" s="2"/>
      <c r="I37"/>
      <c r="J37"/>
      <c r="K37"/>
      <c r="L37"/>
      <c r="M37"/>
      <c r="N37"/>
    </row>
    <row r="38" spans="2:14" s="6" customFormat="1" ht="29.25" customHeight="1" thickBot="1">
      <c r="B38" s="3"/>
      <c r="C38" s="4" t="s">
        <v>857</v>
      </c>
      <c r="D38" s="5" t="s">
        <v>858</v>
      </c>
      <c r="E38" s="5" t="s">
        <v>506</v>
      </c>
      <c r="F38" s="5" t="s">
        <v>507</v>
      </c>
      <c r="G38" s="5" t="s">
        <v>489</v>
      </c>
      <c r="H38" s="5" t="s">
        <v>859</v>
      </c>
      <c r="I38" s="1408" t="s">
        <v>498</v>
      </c>
      <c r="J38" s="1409"/>
      <c r="K38" s="11"/>
      <c r="L38"/>
      <c r="M38"/>
      <c r="N38"/>
    </row>
    <row r="39" spans="2:14" ht="21" customHeight="1" thickTop="1">
      <c r="B39" s="239" t="s">
        <v>860</v>
      </c>
      <c r="C39" s="17">
        <v>1</v>
      </c>
      <c r="D39" s="18">
        <v>1</v>
      </c>
      <c r="E39" s="18">
        <v>0</v>
      </c>
      <c r="F39" s="23">
        <v>0</v>
      </c>
      <c r="G39" s="23">
        <v>0</v>
      </c>
      <c r="H39" s="23" t="s">
        <v>712</v>
      </c>
      <c r="I39" s="1686"/>
      <c r="J39" s="1690"/>
      <c r="K39" s="11"/>
      <c r="L39"/>
      <c r="M39"/>
      <c r="N39"/>
    </row>
    <row r="40" spans="2:14" ht="21" customHeight="1">
      <c r="B40" s="446" t="s">
        <v>861</v>
      </c>
      <c r="C40" s="125">
        <v>260</v>
      </c>
      <c r="D40" s="31">
        <v>247</v>
      </c>
      <c r="E40" s="31">
        <v>13</v>
      </c>
      <c r="F40" s="31">
        <v>13</v>
      </c>
      <c r="G40" s="31">
        <v>185</v>
      </c>
      <c r="H40" s="31">
        <v>63.1</v>
      </c>
      <c r="I40" s="1459"/>
      <c r="J40" s="1460"/>
      <c r="K40" s="11"/>
      <c r="L40"/>
      <c r="M40"/>
      <c r="N40"/>
    </row>
    <row r="41" spans="2:14" ht="21" customHeight="1">
      <c r="B41" s="446" t="s">
        <v>650</v>
      </c>
      <c r="C41" s="125">
        <v>181</v>
      </c>
      <c r="D41" s="31">
        <v>154</v>
      </c>
      <c r="E41" s="31">
        <v>27</v>
      </c>
      <c r="F41" s="31">
        <v>27</v>
      </c>
      <c r="G41" s="31">
        <v>46</v>
      </c>
      <c r="H41" s="31">
        <v>32.7</v>
      </c>
      <c r="I41" s="1459"/>
      <c r="J41" s="1460"/>
      <c r="K41" s="11"/>
      <c r="L41"/>
      <c r="M41"/>
      <c r="N41"/>
    </row>
    <row r="42" spans="2:14" ht="21" customHeight="1">
      <c r="B42" s="446" t="s">
        <v>862</v>
      </c>
      <c r="C42" s="125">
        <v>746</v>
      </c>
      <c r="D42" s="31">
        <v>678</v>
      </c>
      <c r="E42" s="31">
        <v>68</v>
      </c>
      <c r="F42" s="31">
        <v>68</v>
      </c>
      <c r="G42" s="31">
        <v>613</v>
      </c>
      <c r="H42" s="31">
        <v>61.1</v>
      </c>
      <c r="I42" s="1459"/>
      <c r="J42" s="1460"/>
      <c r="K42" s="11"/>
      <c r="L42"/>
      <c r="M42"/>
      <c r="N42"/>
    </row>
    <row r="43" spans="2:14" ht="21" customHeight="1">
      <c r="B43" s="446" t="s">
        <v>862</v>
      </c>
      <c r="C43" s="125">
        <v>683</v>
      </c>
      <c r="D43" s="31">
        <v>635</v>
      </c>
      <c r="E43" s="31">
        <v>161</v>
      </c>
      <c r="F43" s="31">
        <v>68</v>
      </c>
      <c r="G43" s="31">
        <v>882</v>
      </c>
      <c r="H43" s="31" t="s">
        <v>887</v>
      </c>
      <c r="I43" s="1459" t="s">
        <v>863</v>
      </c>
      <c r="J43" s="1460"/>
      <c r="K43" s="11"/>
      <c r="L43"/>
      <c r="M43"/>
      <c r="N43"/>
    </row>
    <row r="44" spans="2:14" ht="21" customHeight="1">
      <c r="B44" s="446" t="s">
        <v>651</v>
      </c>
      <c r="C44" s="125">
        <v>1384</v>
      </c>
      <c r="D44" s="31">
        <v>1338</v>
      </c>
      <c r="E44" s="31">
        <v>46</v>
      </c>
      <c r="F44" s="31">
        <v>46</v>
      </c>
      <c r="G44" s="31">
        <v>734</v>
      </c>
      <c r="H44" s="31">
        <v>26.7</v>
      </c>
      <c r="I44" s="1459"/>
      <c r="J44" s="1460"/>
      <c r="K44" s="11"/>
      <c r="L44"/>
      <c r="M44"/>
      <c r="N44"/>
    </row>
    <row r="45" spans="2:14" ht="21" customHeight="1">
      <c r="B45" s="446" t="s">
        <v>680</v>
      </c>
      <c r="C45" s="125">
        <v>70</v>
      </c>
      <c r="D45" s="31">
        <v>70</v>
      </c>
      <c r="E45" s="31">
        <v>0</v>
      </c>
      <c r="F45" s="31">
        <v>0</v>
      </c>
      <c r="G45" s="31">
        <v>0</v>
      </c>
      <c r="H45" s="31">
        <v>4.6</v>
      </c>
      <c r="I45" s="1459"/>
      <c r="J45" s="1460"/>
      <c r="K45" s="11"/>
      <c r="L45"/>
      <c r="M45"/>
      <c r="N45"/>
    </row>
    <row r="46" spans="2:14" ht="21" customHeight="1">
      <c r="B46" s="446" t="s">
        <v>528</v>
      </c>
      <c r="C46" s="125">
        <v>39</v>
      </c>
      <c r="D46" s="31">
        <v>32</v>
      </c>
      <c r="E46" s="31">
        <v>7</v>
      </c>
      <c r="F46" s="31">
        <v>7</v>
      </c>
      <c r="G46" s="31">
        <v>0</v>
      </c>
      <c r="H46" s="31">
        <v>17.2</v>
      </c>
      <c r="I46" s="1459"/>
      <c r="J46" s="1460"/>
      <c r="K46" s="11"/>
      <c r="L46"/>
      <c r="M46"/>
      <c r="N46"/>
    </row>
    <row r="47" spans="2:14" ht="21" customHeight="1">
      <c r="B47" s="446" t="s">
        <v>529</v>
      </c>
      <c r="C47" s="125">
        <v>181</v>
      </c>
      <c r="D47" s="31">
        <v>167</v>
      </c>
      <c r="E47" s="31">
        <v>14</v>
      </c>
      <c r="F47" s="31">
        <v>14</v>
      </c>
      <c r="G47" s="31">
        <v>0</v>
      </c>
      <c r="H47" s="31" t="s">
        <v>836</v>
      </c>
      <c r="I47" s="1459"/>
      <c r="J47" s="1460"/>
      <c r="K47" s="11"/>
      <c r="L47"/>
      <c r="M47"/>
      <c r="N47"/>
    </row>
    <row r="48" spans="2:14" ht="21" customHeight="1">
      <c r="B48" s="446" t="s">
        <v>682</v>
      </c>
      <c r="C48" s="125">
        <v>5132</v>
      </c>
      <c r="D48" s="31">
        <v>5130</v>
      </c>
      <c r="E48" s="31">
        <v>2</v>
      </c>
      <c r="F48" s="31">
        <v>2</v>
      </c>
      <c r="G48" s="31">
        <v>0</v>
      </c>
      <c r="H48" s="31">
        <v>9.7</v>
      </c>
      <c r="I48" s="1459"/>
      <c r="J48" s="1460"/>
      <c r="K48" s="11"/>
      <c r="L48"/>
      <c r="M48"/>
      <c r="N48"/>
    </row>
    <row r="49" spans="2:14" ht="21" customHeight="1">
      <c r="B49" s="301"/>
      <c r="C49" s="108"/>
      <c r="D49" s="302"/>
      <c r="E49" s="302"/>
      <c r="F49" s="302"/>
      <c r="G49" s="302"/>
      <c r="H49" s="302"/>
      <c r="I49" s="1405"/>
      <c r="J49" s="1470"/>
      <c r="K49" s="11"/>
      <c r="L49"/>
      <c r="M49"/>
      <c r="N49"/>
    </row>
    <row r="50" spans="2:14" ht="37.5" customHeight="1">
      <c r="B50" s="1683" t="s">
        <v>864</v>
      </c>
      <c r="C50" s="1684"/>
      <c r="D50" s="1684"/>
      <c r="E50" s="1684"/>
      <c r="F50" s="1684"/>
      <c r="G50" s="1684"/>
      <c r="H50" s="1684"/>
      <c r="I50" s="1684"/>
      <c r="J50" s="1684"/>
      <c r="K50"/>
      <c r="L50"/>
      <c r="M50"/>
      <c r="N50"/>
    </row>
    <row r="51" spans="2:14" ht="18.75">
      <c r="B51" s="15" t="s">
        <v>503</v>
      </c>
      <c r="J51"/>
      <c r="K51" t="s">
        <v>513</v>
      </c>
      <c r="L51"/>
      <c r="M51"/>
      <c r="N51"/>
    </row>
    <row r="52" spans="2:14" ht="7.5" customHeight="1">
      <c r="B52" s="2"/>
      <c r="J52"/>
      <c r="K52"/>
      <c r="L52"/>
      <c r="M52"/>
      <c r="N52"/>
    </row>
    <row r="53" spans="2:14" s="6" customFormat="1" ht="48.75" customHeight="1" thickBot="1">
      <c r="B53" s="3"/>
      <c r="C53" s="4" t="s">
        <v>865</v>
      </c>
      <c r="D53" s="5" t="s">
        <v>866</v>
      </c>
      <c r="E53" s="5" t="s">
        <v>867</v>
      </c>
      <c r="F53" s="5" t="s">
        <v>868</v>
      </c>
      <c r="G53" s="5" t="s">
        <v>869</v>
      </c>
      <c r="H53" s="10" t="s">
        <v>484</v>
      </c>
      <c r="I53" s="1426" t="s">
        <v>501</v>
      </c>
      <c r="J53" s="1416"/>
      <c r="K53" s="12" t="s">
        <v>498</v>
      </c>
      <c r="L53" s="11"/>
      <c r="M53"/>
      <c r="N53"/>
    </row>
    <row r="54" spans="2:14" ht="21" customHeight="1" thickTop="1">
      <c r="B54" s="239" t="s">
        <v>870</v>
      </c>
      <c r="C54" s="83">
        <v>356019</v>
      </c>
      <c r="D54" s="84">
        <v>66319</v>
      </c>
      <c r="E54" s="84">
        <v>5000</v>
      </c>
      <c r="F54" s="84">
        <v>29850</v>
      </c>
      <c r="G54" s="84"/>
      <c r="H54" s="84">
        <v>889</v>
      </c>
      <c r="I54" s="1362"/>
      <c r="J54" s="1358"/>
      <c r="K54" s="120"/>
      <c r="L54" s="11"/>
      <c r="M54"/>
      <c r="N54"/>
    </row>
    <row r="55" spans="2:14" ht="21" customHeight="1">
      <c r="B55" s="239" t="s">
        <v>871</v>
      </c>
      <c r="C55" s="83">
        <v>2116</v>
      </c>
      <c r="D55" s="84">
        <v>62379</v>
      </c>
      <c r="E55" s="84">
        <v>25000</v>
      </c>
      <c r="F55" s="84"/>
      <c r="G55" s="84"/>
      <c r="H55" s="84"/>
      <c r="I55" s="1691"/>
      <c r="J55" s="1692"/>
      <c r="K55" s="122"/>
      <c r="L55" s="11"/>
      <c r="M55"/>
      <c r="N55"/>
    </row>
    <row r="56" spans="2:14" ht="21" customHeight="1">
      <c r="B56" s="239" t="s">
        <v>872</v>
      </c>
      <c r="C56" s="83">
        <v>8343</v>
      </c>
      <c r="D56" s="84">
        <v>-26021</v>
      </c>
      <c r="E56" s="84">
        <v>3000</v>
      </c>
      <c r="F56" s="84"/>
      <c r="G56" s="84"/>
      <c r="H56" s="84"/>
      <c r="I56" s="1693"/>
      <c r="J56" s="1694"/>
      <c r="K56" s="122"/>
      <c r="L56" s="11"/>
      <c r="M56"/>
      <c r="N56"/>
    </row>
    <row r="57" spans="2:14" ht="21" customHeight="1">
      <c r="B57" s="309" t="s">
        <v>873</v>
      </c>
      <c r="C57" s="447">
        <v>-457</v>
      </c>
      <c r="D57" s="310">
        <v>10352</v>
      </c>
      <c r="E57" s="310">
        <v>4700</v>
      </c>
      <c r="F57" s="310">
        <v>8000</v>
      </c>
      <c r="G57" s="310"/>
      <c r="H57" s="310"/>
      <c r="I57" s="1693"/>
      <c r="J57" s="1694"/>
      <c r="K57" s="122"/>
      <c r="L57" s="11"/>
      <c r="M57"/>
      <c r="N57"/>
    </row>
    <row r="58" spans="2:14" ht="21" customHeight="1">
      <c r="B58" s="309" t="s">
        <v>874</v>
      </c>
      <c r="C58" s="447">
        <v>790</v>
      </c>
      <c r="D58" s="310">
        <v>42840</v>
      </c>
      <c r="E58" s="310">
        <v>20400</v>
      </c>
      <c r="F58" s="310"/>
      <c r="G58" s="310"/>
      <c r="H58" s="310"/>
      <c r="I58" s="1695"/>
      <c r="J58" s="1696"/>
      <c r="K58" s="122"/>
      <c r="L58" s="11"/>
      <c r="M58"/>
      <c r="N58"/>
    </row>
    <row r="59" spans="2:14" ht="21" customHeight="1">
      <c r="B59" s="126"/>
      <c r="C59" s="127"/>
      <c r="D59" s="128"/>
      <c r="E59" s="128"/>
      <c r="F59" s="128"/>
      <c r="G59" s="128"/>
      <c r="H59" s="128"/>
      <c r="I59" s="1352"/>
      <c r="J59" s="1353"/>
      <c r="K59" s="129"/>
      <c r="L59" s="11"/>
      <c r="M59"/>
      <c r="N59"/>
    </row>
    <row r="60" spans="2:14" ht="21" customHeight="1">
      <c r="B60" s="30" t="s">
        <v>511</v>
      </c>
      <c r="J60"/>
      <c r="K60"/>
      <c r="L60"/>
      <c r="M60"/>
      <c r="N60"/>
    </row>
    <row r="61" ht="26.25" customHeight="1"/>
    <row r="62" spans="2:14" ht="18.75">
      <c r="B62" s="16" t="s">
        <v>504</v>
      </c>
      <c r="J62"/>
      <c r="K62"/>
      <c r="L62"/>
      <c r="M62"/>
      <c r="N62"/>
    </row>
    <row r="63" ht="7.5" customHeight="1"/>
    <row r="64" spans="2:9" ht="37.5" customHeight="1">
      <c r="B64" s="1415" t="s">
        <v>494</v>
      </c>
      <c r="C64" s="1415"/>
      <c r="D64" s="1425">
        <v>0.34</v>
      </c>
      <c r="E64" s="1425"/>
      <c r="F64" s="1415" t="s">
        <v>496</v>
      </c>
      <c r="G64" s="1415"/>
      <c r="H64" s="1425">
        <v>4.8</v>
      </c>
      <c r="I64" s="1425"/>
    </row>
    <row r="65" spans="2:9" ht="37.5" customHeight="1">
      <c r="B65" s="1415" t="s">
        <v>495</v>
      </c>
      <c r="C65" s="1415"/>
      <c r="D65" s="1425">
        <v>17.2</v>
      </c>
      <c r="E65" s="1425"/>
      <c r="F65" s="1415" t="s">
        <v>497</v>
      </c>
      <c r="G65" s="1415"/>
      <c r="H65" s="1425">
        <v>96.6</v>
      </c>
      <c r="I65" s="1425"/>
    </row>
    <row r="66" spans="2:14" ht="21" customHeight="1">
      <c r="B66" s="30" t="s">
        <v>512</v>
      </c>
      <c r="J66"/>
      <c r="K66"/>
      <c r="L66"/>
      <c r="M66"/>
      <c r="N66"/>
    </row>
  </sheetData>
  <mergeCells count="63">
    <mergeCell ref="I46:J46"/>
    <mergeCell ref="H65:I65"/>
    <mergeCell ref="I53:J53"/>
    <mergeCell ref="I54:J54"/>
    <mergeCell ref="I55:J55"/>
    <mergeCell ref="I56:J56"/>
    <mergeCell ref="I59:J59"/>
    <mergeCell ref="I57:J57"/>
    <mergeCell ref="I58:J58"/>
    <mergeCell ref="H64:I64"/>
    <mergeCell ref="B65:C65"/>
    <mergeCell ref="F64:G64"/>
    <mergeCell ref="F65:G65"/>
    <mergeCell ref="D64:E64"/>
    <mergeCell ref="D65:E65"/>
    <mergeCell ref="B64:C64"/>
    <mergeCell ref="I49:J49"/>
    <mergeCell ref="I38:J38"/>
    <mergeCell ref="I39:J39"/>
    <mergeCell ref="I41:J41"/>
    <mergeCell ref="I40:J40"/>
    <mergeCell ref="I47:J47"/>
    <mergeCell ref="I48:J48"/>
    <mergeCell ref="I42:J42"/>
    <mergeCell ref="I44:J44"/>
    <mergeCell ref="I45:J45"/>
    <mergeCell ref="I7:J7"/>
    <mergeCell ref="I8:J8"/>
    <mergeCell ref="I43:J43"/>
    <mergeCell ref="I22:J22"/>
    <mergeCell ref="I24:J24"/>
    <mergeCell ref="I25:J25"/>
    <mergeCell ref="I31:J31"/>
    <mergeCell ref="I32:J32"/>
    <mergeCell ref="I20:J20"/>
    <mergeCell ref="B50:J50"/>
    <mergeCell ref="C1:J1"/>
    <mergeCell ref="I28:J28"/>
    <mergeCell ref="I30:J30"/>
    <mergeCell ref="I14:J14"/>
    <mergeCell ref="I15:J15"/>
    <mergeCell ref="I18:J18"/>
    <mergeCell ref="I26:J26"/>
    <mergeCell ref="I9:J9"/>
    <mergeCell ref="I10:J10"/>
    <mergeCell ref="B15:B16"/>
    <mergeCell ref="B17:B18"/>
    <mergeCell ref="B19:B20"/>
    <mergeCell ref="B21:B22"/>
    <mergeCell ref="B23:B24"/>
    <mergeCell ref="B27:B28"/>
    <mergeCell ref="B29:B30"/>
    <mergeCell ref="G21:G22"/>
    <mergeCell ref="G23:G24"/>
    <mergeCell ref="H21:H22"/>
    <mergeCell ref="H19:H20"/>
    <mergeCell ref="H17:H18"/>
    <mergeCell ref="H15:H16"/>
    <mergeCell ref="H23:H24"/>
    <mergeCell ref="G27:G28"/>
    <mergeCell ref="H27:H28"/>
    <mergeCell ref="G29:G30"/>
    <mergeCell ref="H29:H30"/>
  </mergeCells>
  <printOptions/>
  <pageMargins left="0.7480314960629921" right="0" top="0.5905511811023623" bottom="0.3937007874015748" header="0.5118110236220472" footer="0.5118110236220472"/>
  <pageSetup fitToHeight="1" fitToWidth="1" horizontalDpi="300" verticalDpi="300" orientation="portrait" paperSize="9" scale="64" r:id="rId1"/>
  <headerFooter alignWithMargins="0">
    <oddHeader>&amp;L&amp;12（別添）</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59"/>
  <sheetViews>
    <sheetView workbookViewId="0" topLeftCell="A12">
      <selection activeCell="H38" sqref="H38"/>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875</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5328</v>
      </c>
      <c r="D8" s="18">
        <v>4722</v>
      </c>
      <c r="E8" s="18">
        <v>606</v>
      </c>
      <c r="F8" s="18">
        <v>437</v>
      </c>
      <c r="G8" s="18">
        <v>27817</v>
      </c>
      <c r="H8" s="18"/>
      <c r="I8" s="1384"/>
      <c r="J8" s="1385"/>
      <c r="K8" s="11"/>
      <c r="L8"/>
      <c r="M8"/>
      <c r="N8"/>
    </row>
    <row r="9" spans="2:14" ht="21" customHeight="1">
      <c r="B9" s="82"/>
      <c r="C9" s="17"/>
      <c r="D9" s="18"/>
      <c r="E9" s="18"/>
      <c r="F9" s="18"/>
      <c r="G9" s="18"/>
      <c r="H9" s="18"/>
      <c r="I9" s="1344"/>
      <c r="J9" s="1345"/>
      <c r="K9" s="11"/>
      <c r="L9"/>
      <c r="M9"/>
      <c r="N9"/>
    </row>
    <row r="10" spans="2:14" ht="21" customHeight="1">
      <c r="B10" s="82"/>
      <c r="C10" s="17"/>
      <c r="D10" s="18"/>
      <c r="E10" s="18"/>
      <c r="F10" s="18"/>
      <c r="G10" s="18"/>
      <c r="H10" s="18"/>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5328</v>
      </c>
      <c r="D13" s="22">
        <v>4722</v>
      </c>
      <c r="E13" s="22">
        <v>606</v>
      </c>
      <c r="F13" s="22">
        <v>437</v>
      </c>
      <c r="G13" s="22">
        <v>27817</v>
      </c>
      <c r="H13" s="22"/>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100</v>
      </c>
      <c r="I18" s="1686"/>
      <c r="J18" s="1687"/>
      <c r="K18" s="11"/>
      <c r="L18"/>
      <c r="M18"/>
      <c r="N18"/>
    </row>
    <row r="19" spans="2:14" ht="12" customHeight="1">
      <c r="B19" s="1551"/>
      <c r="C19" s="423">
        <v>947</v>
      </c>
      <c r="D19" s="424">
        <v>940</v>
      </c>
      <c r="E19" s="424">
        <v>7</v>
      </c>
      <c r="F19" s="424">
        <v>7</v>
      </c>
      <c r="G19" s="424"/>
      <c r="H19" s="1681"/>
      <c r="I19" s="425"/>
      <c r="J19" s="79"/>
      <c r="K19" s="11"/>
      <c r="L19"/>
      <c r="M19"/>
      <c r="N19"/>
    </row>
    <row r="20" spans="2:14" ht="12" customHeight="1">
      <c r="B20" s="1547" t="s">
        <v>838</v>
      </c>
      <c r="C20" s="426" t="s">
        <v>619</v>
      </c>
      <c r="D20" s="427" t="s">
        <v>566</v>
      </c>
      <c r="E20" s="427" t="s">
        <v>567</v>
      </c>
      <c r="F20" s="427" t="s">
        <v>568</v>
      </c>
      <c r="G20" s="428"/>
      <c r="H20" s="1674">
        <v>0</v>
      </c>
      <c r="I20" s="429"/>
      <c r="J20" s="76"/>
      <c r="K20" s="11"/>
      <c r="L20"/>
      <c r="M20"/>
      <c r="N20"/>
    </row>
    <row r="21" spans="2:14" ht="12" customHeight="1">
      <c r="B21" s="1551"/>
      <c r="C21" s="430">
        <v>804</v>
      </c>
      <c r="D21" s="431">
        <v>783</v>
      </c>
      <c r="E21" s="431">
        <v>21</v>
      </c>
      <c r="F21" s="431">
        <v>21</v>
      </c>
      <c r="G21" s="431"/>
      <c r="H21" s="1675"/>
      <c r="I21" s="1685"/>
      <c r="J21" s="1387"/>
      <c r="K21" s="11"/>
      <c r="L21"/>
      <c r="M21"/>
      <c r="N21"/>
    </row>
    <row r="22" spans="2:14" ht="12" customHeight="1">
      <c r="B22" s="1547" t="s">
        <v>677</v>
      </c>
      <c r="C22" s="426" t="s">
        <v>619</v>
      </c>
      <c r="D22" s="427" t="s">
        <v>566</v>
      </c>
      <c r="E22" s="427" t="s">
        <v>567</v>
      </c>
      <c r="F22" s="432" t="s">
        <v>568</v>
      </c>
      <c r="G22" s="427"/>
      <c r="H22" s="1674">
        <v>56</v>
      </c>
      <c r="I22" s="429"/>
      <c r="J22" s="76"/>
      <c r="K22" s="11"/>
      <c r="L22"/>
      <c r="M22"/>
      <c r="N22"/>
    </row>
    <row r="23" spans="2:14" ht="12" customHeight="1">
      <c r="B23" s="1551"/>
      <c r="C23" s="430">
        <v>469</v>
      </c>
      <c r="D23" s="431">
        <v>387</v>
      </c>
      <c r="E23" s="431">
        <v>82</v>
      </c>
      <c r="F23" s="433">
        <v>82</v>
      </c>
      <c r="G23" s="431"/>
      <c r="H23" s="1675"/>
      <c r="I23" s="1685"/>
      <c r="J23" s="1387"/>
      <c r="K23" s="11"/>
      <c r="L23"/>
      <c r="M23"/>
      <c r="N23"/>
    </row>
    <row r="24" spans="2:14" ht="12" customHeight="1">
      <c r="B24" s="1547" t="s">
        <v>839</v>
      </c>
      <c r="C24" s="426" t="s">
        <v>619</v>
      </c>
      <c r="D24" s="427" t="s">
        <v>566</v>
      </c>
      <c r="E24" s="427" t="s">
        <v>567</v>
      </c>
      <c r="F24" s="427" t="s">
        <v>568</v>
      </c>
      <c r="G24" s="1701">
        <v>427</v>
      </c>
      <c r="H24" s="1674">
        <v>0</v>
      </c>
      <c r="I24" s="429"/>
      <c r="J24" s="76"/>
      <c r="K24" s="11"/>
      <c r="L24"/>
      <c r="M24"/>
      <c r="N24"/>
    </row>
    <row r="25" spans="2:14" ht="12" customHeight="1">
      <c r="B25" s="1551"/>
      <c r="C25" s="430">
        <v>57</v>
      </c>
      <c r="D25" s="431">
        <v>25</v>
      </c>
      <c r="E25" s="431">
        <v>32</v>
      </c>
      <c r="F25" s="431">
        <v>32</v>
      </c>
      <c r="G25" s="1702"/>
      <c r="H25" s="1675"/>
      <c r="I25" s="1685"/>
      <c r="J25" s="1387"/>
      <c r="K25" s="11"/>
      <c r="L25"/>
      <c r="M25"/>
      <c r="N25"/>
    </row>
    <row r="26" spans="2:14" ht="12" customHeight="1">
      <c r="B26" s="1547" t="s">
        <v>840</v>
      </c>
      <c r="C26" s="426" t="s">
        <v>619</v>
      </c>
      <c r="D26" s="427" t="s">
        <v>566</v>
      </c>
      <c r="E26" s="427" t="s">
        <v>567</v>
      </c>
      <c r="F26" s="427" t="s">
        <v>568</v>
      </c>
      <c r="G26" s="1701">
        <v>5194</v>
      </c>
      <c r="H26" s="1674">
        <v>59</v>
      </c>
      <c r="I26" s="429"/>
      <c r="J26" s="76"/>
      <c r="K26" s="11"/>
      <c r="L26"/>
      <c r="M26"/>
      <c r="N26"/>
    </row>
    <row r="27" spans="2:14" ht="12" customHeight="1">
      <c r="B27" s="1551"/>
      <c r="C27" s="430">
        <v>444</v>
      </c>
      <c r="D27" s="431">
        <v>433</v>
      </c>
      <c r="E27" s="431">
        <v>11</v>
      </c>
      <c r="F27" s="431">
        <v>0</v>
      </c>
      <c r="G27" s="1702"/>
      <c r="H27" s="1675"/>
      <c r="I27" s="1685"/>
      <c r="J27" s="1387"/>
      <c r="K27" s="11"/>
      <c r="L27"/>
      <c r="M27"/>
      <c r="N27"/>
    </row>
    <row r="28" spans="2:14" ht="12" customHeight="1" hidden="1">
      <c r="B28" s="434" t="s">
        <v>841</v>
      </c>
      <c r="C28" s="435" t="s">
        <v>842</v>
      </c>
      <c r="D28" s="421" t="s">
        <v>843</v>
      </c>
      <c r="E28" s="421" t="s">
        <v>844</v>
      </c>
      <c r="F28" s="421" t="s">
        <v>845</v>
      </c>
      <c r="G28" s="448" t="s">
        <v>846</v>
      </c>
      <c r="H28" s="421" t="s">
        <v>847</v>
      </c>
      <c r="I28" s="1369"/>
      <c r="J28" s="1370"/>
      <c r="K28" s="11"/>
      <c r="L28"/>
      <c r="M28"/>
      <c r="N28"/>
    </row>
    <row r="29" spans="2:14" ht="12" customHeight="1" hidden="1">
      <c r="B29" s="436" t="s">
        <v>848</v>
      </c>
      <c r="C29" s="437" t="s">
        <v>849</v>
      </c>
      <c r="D29" s="427" t="s">
        <v>850</v>
      </c>
      <c r="E29" s="427" t="s">
        <v>851</v>
      </c>
      <c r="F29" s="427" t="s">
        <v>852</v>
      </c>
      <c r="G29" s="449" t="s">
        <v>853</v>
      </c>
      <c r="H29" s="427" t="s">
        <v>854</v>
      </c>
      <c r="I29" s="1469"/>
      <c r="J29" s="1552"/>
      <c r="K29" s="11"/>
      <c r="L29"/>
      <c r="M29"/>
      <c r="N29"/>
    </row>
    <row r="30" spans="2:14" ht="12" customHeight="1">
      <c r="B30" s="1547" t="s">
        <v>671</v>
      </c>
      <c r="C30" s="426" t="s">
        <v>619</v>
      </c>
      <c r="D30" s="427" t="s">
        <v>566</v>
      </c>
      <c r="E30" s="427" t="s">
        <v>567</v>
      </c>
      <c r="F30" s="427" t="s">
        <v>568</v>
      </c>
      <c r="G30" s="1701">
        <v>4962</v>
      </c>
      <c r="H30" s="1674">
        <v>45</v>
      </c>
      <c r="I30" s="429"/>
      <c r="J30" s="76"/>
      <c r="K30" s="11"/>
      <c r="L30"/>
      <c r="M30"/>
      <c r="N30"/>
    </row>
    <row r="31" spans="2:14" ht="12" customHeight="1">
      <c r="B31" s="1551"/>
      <c r="C31" s="430">
        <v>163</v>
      </c>
      <c r="D31" s="431">
        <v>150</v>
      </c>
      <c r="E31" s="431">
        <v>13</v>
      </c>
      <c r="F31" s="431">
        <v>0</v>
      </c>
      <c r="G31" s="1702"/>
      <c r="H31" s="1675"/>
      <c r="I31" s="1685"/>
      <c r="J31" s="1387"/>
      <c r="K31" s="11"/>
      <c r="L31"/>
      <c r="M31"/>
      <c r="N31"/>
    </row>
    <row r="32" spans="2:14" ht="12" customHeight="1">
      <c r="B32" s="1547" t="s">
        <v>855</v>
      </c>
      <c r="C32" s="426" t="s">
        <v>619</v>
      </c>
      <c r="D32" s="427" t="s">
        <v>566</v>
      </c>
      <c r="E32" s="427" t="s">
        <v>567</v>
      </c>
      <c r="F32" s="427" t="s">
        <v>568</v>
      </c>
      <c r="G32" s="1701">
        <v>312</v>
      </c>
      <c r="H32" s="1674">
        <v>10</v>
      </c>
      <c r="I32" s="429"/>
      <c r="J32" s="76"/>
      <c r="K32" s="11"/>
      <c r="L32"/>
      <c r="M32"/>
      <c r="N32"/>
    </row>
    <row r="33" spans="2:14" ht="12" customHeight="1">
      <c r="B33" s="1551"/>
      <c r="C33" s="430">
        <v>10</v>
      </c>
      <c r="D33" s="431">
        <v>10</v>
      </c>
      <c r="E33" s="431">
        <v>0</v>
      </c>
      <c r="F33" s="431">
        <v>0</v>
      </c>
      <c r="G33" s="1702"/>
      <c r="H33" s="1675"/>
      <c r="I33" s="1685"/>
      <c r="J33" s="1387"/>
      <c r="K33" s="11"/>
      <c r="L33"/>
      <c r="M33"/>
      <c r="N33"/>
    </row>
    <row r="34" spans="2:14" ht="21" customHeight="1">
      <c r="B34" s="82" t="s">
        <v>535</v>
      </c>
      <c r="C34" s="450">
        <v>31</v>
      </c>
      <c r="D34" s="451">
        <v>60</v>
      </c>
      <c r="E34" s="452">
        <v>-29</v>
      </c>
      <c r="F34" s="452" t="s">
        <v>713</v>
      </c>
      <c r="G34" s="451">
        <v>2680</v>
      </c>
      <c r="H34" s="451"/>
      <c r="I34" s="1697" t="s">
        <v>594</v>
      </c>
      <c r="J34" s="1698"/>
      <c r="K34" s="11"/>
      <c r="L34"/>
      <c r="M34"/>
      <c r="N34"/>
    </row>
    <row r="35" spans="2:14" ht="21" customHeight="1">
      <c r="B35" s="440" t="s">
        <v>856</v>
      </c>
      <c r="C35" s="455">
        <v>4</v>
      </c>
      <c r="D35" s="456">
        <v>6</v>
      </c>
      <c r="E35" s="457">
        <v>-2</v>
      </c>
      <c r="F35" s="458" t="s">
        <v>706</v>
      </c>
      <c r="G35" s="456">
        <v>165</v>
      </c>
      <c r="H35" s="456"/>
      <c r="I35" s="1699" t="s">
        <v>594</v>
      </c>
      <c r="J35" s="1700"/>
      <c r="K35" s="11"/>
      <c r="L35"/>
      <c r="M35"/>
      <c r="N35"/>
    </row>
    <row r="36" spans="2:14" ht="21" customHeight="1">
      <c r="B36" s="29" t="s">
        <v>510</v>
      </c>
      <c r="C36" s="26"/>
      <c r="D36" s="26"/>
      <c r="E36" s="26"/>
      <c r="F36" s="26"/>
      <c r="G36" s="26"/>
      <c r="H36" s="26"/>
      <c r="I36" s="27"/>
      <c r="J36" s="27"/>
      <c r="K36" s="28"/>
      <c r="L36"/>
      <c r="M36"/>
      <c r="N36"/>
    </row>
    <row r="37" spans="2:14" ht="21" customHeight="1">
      <c r="B37" s="29" t="s">
        <v>514</v>
      </c>
      <c r="C37" s="26"/>
      <c r="D37" s="26"/>
      <c r="E37" s="26"/>
      <c r="F37" s="26"/>
      <c r="G37" s="26"/>
      <c r="H37" s="26"/>
      <c r="I37" s="27"/>
      <c r="J37" s="27"/>
      <c r="K37" s="28"/>
      <c r="L37"/>
      <c r="M37"/>
      <c r="N37"/>
    </row>
    <row r="38" spans="2:14" ht="22.5" customHeight="1">
      <c r="B38" s="7"/>
      <c r="C38" s="7"/>
      <c r="D38" s="7"/>
      <c r="E38" s="7"/>
      <c r="F38" s="7"/>
      <c r="G38" s="7"/>
      <c r="H38" s="7"/>
      <c r="I38"/>
      <c r="J38"/>
      <c r="K38"/>
      <c r="L38"/>
      <c r="M38"/>
      <c r="N38"/>
    </row>
    <row r="39" spans="2:14" ht="18.75">
      <c r="B39" s="15" t="s">
        <v>502</v>
      </c>
      <c r="J39" t="s">
        <v>515</v>
      </c>
      <c r="K39"/>
      <c r="L39"/>
      <c r="M39"/>
      <c r="N39"/>
    </row>
    <row r="40" spans="2:14" ht="7.5" customHeight="1">
      <c r="B40" s="2"/>
      <c r="I40"/>
      <c r="J40"/>
      <c r="K40"/>
      <c r="L40"/>
      <c r="M40"/>
      <c r="N40"/>
    </row>
    <row r="41" spans="2:14" s="6" customFormat="1" ht="29.25" customHeight="1" thickBot="1">
      <c r="B41" s="3"/>
      <c r="C41" s="4" t="s">
        <v>857</v>
      </c>
      <c r="D41" s="5" t="s">
        <v>858</v>
      </c>
      <c r="E41" s="5" t="s">
        <v>506</v>
      </c>
      <c r="F41" s="5" t="s">
        <v>507</v>
      </c>
      <c r="G41" s="5" t="s">
        <v>489</v>
      </c>
      <c r="H41" s="5" t="s">
        <v>859</v>
      </c>
      <c r="I41" s="1408" t="s">
        <v>498</v>
      </c>
      <c r="J41" s="1409"/>
      <c r="K41" s="11"/>
      <c r="L41"/>
      <c r="M41"/>
      <c r="N41"/>
    </row>
    <row r="42" spans="2:14" ht="21" customHeight="1" thickTop="1">
      <c r="B42" s="82"/>
      <c r="C42" s="17"/>
      <c r="D42" s="18"/>
      <c r="E42" s="18"/>
      <c r="F42" s="23"/>
      <c r="G42" s="23"/>
      <c r="H42" s="23"/>
      <c r="I42" s="1384"/>
      <c r="J42" s="1385"/>
      <c r="K42" s="11"/>
      <c r="L42"/>
      <c r="M42"/>
      <c r="N42"/>
    </row>
    <row r="43" spans="2:14" ht="21" customHeight="1">
      <c r="B43" s="249"/>
      <c r="C43" s="24"/>
      <c r="D43" s="25"/>
      <c r="E43" s="25"/>
      <c r="F43" s="25"/>
      <c r="G43" s="25"/>
      <c r="H43" s="25"/>
      <c r="I43" s="1406"/>
      <c r="J43" s="1407"/>
      <c r="K43" s="11"/>
      <c r="L43"/>
      <c r="M43"/>
      <c r="N43"/>
    </row>
    <row r="44" spans="2:14" ht="37.5" customHeight="1">
      <c r="B44" s="7"/>
      <c r="C44" s="7"/>
      <c r="D44" s="7"/>
      <c r="E44" s="7"/>
      <c r="F44" s="7"/>
      <c r="G44" s="7"/>
      <c r="H44" s="7"/>
      <c r="I44"/>
      <c r="J44"/>
      <c r="K44"/>
      <c r="L44"/>
      <c r="M44"/>
      <c r="N44"/>
    </row>
    <row r="45" spans="2:14" ht="18.75">
      <c r="B45" s="15" t="s">
        <v>503</v>
      </c>
      <c r="J45"/>
      <c r="K45" t="s">
        <v>513</v>
      </c>
      <c r="L45"/>
      <c r="M45"/>
      <c r="N45"/>
    </row>
    <row r="46" spans="2:14" ht="7.5" customHeight="1">
      <c r="B46" s="2"/>
      <c r="J46"/>
      <c r="K46"/>
      <c r="L46"/>
      <c r="M46"/>
      <c r="N46"/>
    </row>
    <row r="47" spans="2:14" s="6" customFormat="1" ht="48.75" customHeight="1" thickBot="1">
      <c r="B47" s="3"/>
      <c r="C47" s="4" t="s">
        <v>865</v>
      </c>
      <c r="D47" s="5" t="s">
        <v>866</v>
      </c>
      <c r="E47" s="5" t="s">
        <v>867</v>
      </c>
      <c r="F47" s="5" t="s">
        <v>868</v>
      </c>
      <c r="G47" s="5" t="s">
        <v>869</v>
      </c>
      <c r="H47" s="10" t="s">
        <v>484</v>
      </c>
      <c r="I47" s="1426" t="s">
        <v>501</v>
      </c>
      <c r="J47" s="1416"/>
      <c r="K47" s="12" t="s">
        <v>498</v>
      </c>
      <c r="L47" s="11"/>
      <c r="M47"/>
      <c r="N47"/>
    </row>
    <row r="48" spans="2:14" ht="21" customHeight="1" thickTop="1">
      <c r="B48" s="239"/>
      <c r="C48" s="83"/>
      <c r="D48" s="84"/>
      <c r="E48" s="84"/>
      <c r="F48" s="84"/>
      <c r="G48" s="84"/>
      <c r="H48" s="84"/>
      <c r="I48" s="1362"/>
      <c r="J48" s="1358"/>
      <c r="K48" s="120"/>
      <c r="L48" s="11"/>
      <c r="M48"/>
      <c r="N48"/>
    </row>
    <row r="49" spans="2:14" ht="21" customHeight="1">
      <c r="B49" s="239"/>
      <c r="C49" s="83"/>
      <c r="D49" s="84"/>
      <c r="E49" s="84"/>
      <c r="F49" s="84"/>
      <c r="G49" s="84"/>
      <c r="H49" s="84"/>
      <c r="I49" s="1691"/>
      <c r="J49" s="1692"/>
      <c r="K49" s="122"/>
      <c r="L49" s="11"/>
      <c r="M49"/>
      <c r="N49"/>
    </row>
    <row r="50" spans="2:14" ht="21" customHeight="1">
      <c r="B50" s="309"/>
      <c r="C50" s="447"/>
      <c r="D50" s="310"/>
      <c r="E50" s="310"/>
      <c r="F50" s="310"/>
      <c r="G50" s="310"/>
      <c r="H50" s="310"/>
      <c r="I50" s="1693"/>
      <c r="J50" s="1694"/>
      <c r="K50" s="122"/>
      <c r="L50" s="11"/>
      <c r="M50"/>
      <c r="N50"/>
    </row>
    <row r="51" spans="2:14" ht="21" customHeight="1">
      <c r="B51" s="309"/>
      <c r="C51" s="447"/>
      <c r="D51" s="310"/>
      <c r="E51" s="310"/>
      <c r="F51" s="310"/>
      <c r="G51" s="310"/>
      <c r="H51" s="310"/>
      <c r="I51" s="1695"/>
      <c r="J51" s="1696"/>
      <c r="K51" s="122"/>
      <c r="L51" s="11"/>
      <c r="M51"/>
      <c r="N51"/>
    </row>
    <row r="52" spans="2:14" ht="21" customHeight="1">
      <c r="B52" s="126"/>
      <c r="C52" s="127"/>
      <c r="D52" s="128"/>
      <c r="E52" s="128"/>
      <c r="F52" s="128"/>
      <c r="G52" s="128"/>
      <c r="H52" s="128"/>
      <c r="I52" s="1352"/>
      <c r="J52" s="1353"/>
      <c r="K52" s="129"/>
      <c r="L52" s="11"/>
      <c r="M52"/>
      <c r="N52"/>
    </row>
    <row r="53" spans="2:14" ht="21" customHeight="1">
      <c r="B53" s="30" t="s">
        <v>511</v>
      </c>
      <c r="J53"/>
      <c r="K53"/>
      <c r="L53"/>
      <c r="M53"/>
      <c r="N53"/>
    </row>
    <row r="54" ht="26.25" customHeight="1"/>
    <row r="55" spans="2:14" ht="18.75">
      <c r="B55" s="16" t="s">
        <v>504</v>
      </c>
      <c r="J55"/>
      <c r="K55"/>
      <c r="L55"/>
      <c r="M55"/>
      <c r="N55"/>
    </row>
    <row r="56" ht="7.5" customHeight="1"/>
    <row r="57" spans="2:9" ht="37.5" customHeight="1">
      <c r="B57" s="1415" t="s">
        <v>494</v>
      </c>
      <c r="C57" s="1415"/>
      <c r="D57" s="1425"/>
      <c r="E57" s="1425"/>
      <c r="F57" s="1415" t="s">
        <v>496</v>
      </c>
      <c r="G57" s="1415"/>
      <c r="H57" s="1425"/>
      <c r="I57" s="1425"/>
    </row>
    <row r="58" spans="2:9" ht="37.5" customHeight="1">
      <c r="B58" s="1415" t="s">
        <v>495</v>
      </c>
      <c r="C58" s="1415"/>
      <c r="D58" s="1425"/>
      <c r="E58" s="1425"/>
      <c r="F58" s="1415" t="s">
        <v>497</v>
      </c>
      <c r="G58" s="1415"/>
      <c r="H58" s="1425"/>
      <c r="I58" s="1425"/>
    </row>
    <row r="59" spans="2:14" ht="21" customHeight="1">
      <c r="B59" s="30" t="s">
        <v>512</v>
      </c>
      <c r="J59"/>
      <c r="K59"/>
      <c r="L59"/>
      <c r="M59"/>
      <c r="N59"/>
    </row>
  </sheetData>
  <mergeCells count="55">
    <mergeCell ref="B32:B33"/>
    <mergeCell ref="G32:G33"/>
    <mergeCell ref="H32:H33"/>
    <mergeCell ref="I33:J33"/>
    <mergeCell ref="B30:B31"/>
    <mergeCell ref="G30:G31"/>
    <mergeCell ref="H30:H31"/>
    <mergeCell ref="I31:J31"/>
    <mergeCell ref="B26:B27"/>
    <mergeCell ref="G26:G27"/>
    <mergeCell ref="H26:H27"/>
    <mergeCell ref="I27:J27"/>
    <mergeCell ref="B22:B23"/>
    <mergeCell ref="H22:H23"/>
    <mergeCell ref="I23:J23"/>
    <mergeCell ref="B24:B25"/>
    <mergeCell ref="G24:G25"/>
    <mergeCell ref="H24:H25"/>
    <mergeCell ref="I25:J25"/>
    <mergeCell ref="B18:B19"/>
    <mergeCell ref="H18:H19"/>
    <mergeCell ref="I18:J18"/>
    <mergeCell ref="B20:B21"/>
    <mergeCell ref="H20:H21"/>
    <mergeCell ref="I21:J21"/>
    <mergeCell ref="C1:J1"/>
    <mergeCell ref="I17:J17"/>
    <mergeCell ref="I11:J11"/>
    <mergeCell ref="I12:J12"/>
    <mergeCell ref="I13:J13"/>
    <mergeCell ref="I7:J7"/>
    <mergeCell ref="I8:J8"/>
    <mergeCell ref="I9:J9"/>
    <mergeCell ref="I10:J10"/>
    <mergeCell ref="B57:C57"/>
    <mergeCell ref="B58:C58"/>
    <mergeCell ref="F57:G57"/>
    <mergeCell ref="F58:G58"/>
    <mergeCell ref="D57:E57"/>
    <mergeCell ref="D58:E58"/>
    <mergeCell ref="H57:I57"/>
    <mergeCell ref="H58:I58"/>
    <mergeCell ref="I47:J47"/>
    <mergeCell ref="I48:J48"/>
    <mergeCell ref="I49:J49"/>
    <mergeCell ref="I52:J52"/>
    <mergeCell ref="I50:J50"/>
    <mergeCell ref="I51:J51"/>
    <mergeCell ref="I28:J28"/>
    <mergeCell ref="I29:J29"/>
    <mergeCell ref="I43:J43"/>
    <mergeCell ref="I41:J41"/>
    <mergeCell ref="I42:J42"/>
    <mergeCell ref="I34:J34"/>
    <mergeCell ref="I35:J35"/>
  </mergeCells>
  <printOptions/>
  <pageMargins left="0.7480314960629921" right="0" top="0.5905511811023623" bottom="0.3937007874015748" header="0.5118110236220472" footer="0.5118110236220472"/>
  <pageSetup fitToHeight="1" fitToWidth="1" horizontalDpi="300" verticalDpi="300" orientation="portrait" paperSize="9" scale="74" r:id="rId1"/>
  <headerFooter alignWithMargins="0">
    <oddHeader>&amp;L&amp;12（別添）</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54"/>
  <sheetViews>
    <sheetView workbookViewId="0" topLeftCell="A10">
      <selection activeCell="K42" sqref="K4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876</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5358</v>
      </c>
      <c r="D8" s="18">
        <v>5141</v>
      </c>
      <c r="E8" s="18">
        <v>217</v>
      </c>
      <c r="F8" s="18">
        <v>217</v>
      </c>
      <c r="G8" s="18"/>
      <c r="H8" s="18"/>
      <c r="I8" s="1384"/>
      <c r="J8" s="1385"/>
      <c r="K8" s="11"/>
      <c r="L8"/>
      <c r="M8"/>
      <c r="N8"/>
    </row>
    <row r="9" spans="2:14" ht="21" customHeight="1">
      <c r="B9" s="82"/>
      <c r="C9" s="17"/>
      <c r="D9" s="18"/>
      <c r="E9" s="18"/>
      <c r="F9" s="18"/>
      <c r="G9" s="18"/>
      <c r="H9" s="18"/>
      <c r="I9" s="1344"/>
      <c r="J9" s="1345"/>
      <c r="K9" s="11"/>
      <c r="L9"/>
      <c r="M9"/>
      <c r="N9"/>
    </row>
    <row r="10" spans="2:14" ht="21" customHeight="1">
      <c r="B10" s="82"/>
      <c r="C10" s="17"/>
      <c r="D10" s="18"/>
      <c r="E10" s="18"/>
      <c r="F10" s="18"/>
      <c r="G10" s="18"/>
      <c r="H10" s="18"/>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5358</v>
      </c>
      <c r="D13" s="22">
        <v>5141</v>
      </c>
      <c r="E13" s="22">
        <v>217</v>
      </c>
      <c r="F13" s="22">
        <v>217</v>
      </c>
      <c r="G13" s="22"/>
      <c r="H13" s="22"/>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113</v>
      </c>
      <c r="I18" s="1686"/>
      <c r="J18" s="1687"/>
      <c r="K18" s="11"/>
      <c r="L18"/>
      <c r="M18"/>
      <c r="N18"/>
    </row>
    <row r="19" spans="2:14" ht="12" customHeight="1">
      <c r="B19" s="1551"/>
      <c r="C19" s="423">
        <v>1287</v>
      </c>
      <c r="D19" s="424">
        <v>1404</v>
      </c>
      <c r="E19" s="424">
        <v>-117</v>
      </c>
      <c r="F19" s="424">
        <v>-117</v>
      </c>
      <c r="G19" s="424"/>
      <c r="H19" s="1681"/>
      <c r="I19" s="425"/>
      <c r="J19" s="79"/>
      <c r="K19" s="11"/>
      <c r="L19"/>
      <c r="M19"/>
      <c r="N19"/>
    </row>
    <row r="20" spans="2:14" ht="12" customHeight="1">
      <c r="B20" s="1547" t="s">
        <v>838</v>
      </c>
      <c r="C20" s="426" t="s">
        <v>619</v>
      </c>
      <c r="D20" s="427" t="s">
        <v>566</v>
      </c>
      <c r="E20" s="427" t="s">
        <v>567</v>
      </c>
      <c r="F20" s="427" t="s">
        <v>568</v>
      </c>
      <c r="G20" s="428"/>
      <c r="H20" s="1674">
        <v>150</v>
      </c>
      <c r="I20" s="429"/>
      <c r="J20" s="76"/>
      <c r="K20" s="11"/>
      <c r="L20"/>
      <c r="M20"/>
      <c r="N20"/>
    </row>
    <row r="21" spans="2:14" ht="12" customHeight="1">
      <c r="B21" s="1551"/>
      <c r="C21" s="430">
        <v>1694</v>
      </c>
      <c r="D21" s="431">
        <v>1704</v>
      </c>
      <c r="E21" s="431">
        <v>-10</v>
      </c>
      <c r="F21" s="431">
        <v>-10</v>
      </c>
      <c r="G21" s="431"/>
      <c r="H21" s="1675"/>
      <c r="I21" s="1685"/>
      <c r="J21" s="1387"/>
      <c r="K21" s="11"/>
      <c r="L21"/>
      <c r="M21"/>
      <c r="N21"/>
    </row>
    <row r="22" spans="2:14" ht="12" customHeight="1">
      <c r="B22" s="1547" t="s">
        <v>677</v>
      </c>
      <c r="C22" s="426" t="s">
        <v>619</v>
      </c>
      <c r="D22" s="427" t="s">
        <v>566</v>
      </c>
      <c r="E22" s="427" t="s">
        <v>567</v>
      </c>
      <c r="F22" s="432" t="s">
        <v>568</v>
      </c>
      <c r="G22" s="427"/>
      <c r="H22" s="1674">
        <v>131</v>
      </c>
      <c r="I22" s="429"/>
      <c r="J22" s="76"/>
      <c r="K22" s="11"/>
      <c r="L22"/>
      <c r="M22"/>
      <c r="N22"/>
    </row>
    <row r="23" spans="2:14" ht="12" customHeight="1">
      <c r="B23" s="1551"/>
      <c r="C23" s="430">
        <v>864</v>
      </c>
      <c r="D23" s="431">
        <v>859</v>
      </c>
      <c r="E23" s="431">
        <v>5</v>
      </c>
      <c r="F23" s="433">
        <v>5</v>
      </c>
      <c r="G23" s="431"/>
      <c r="H23" s="1675"/>
      <c r="I23" s="1685"/>
      <c r="J23" s="1387"/>
      <c r="K23" s="11"/>
      <c r="L23"/>
      <c r="M23"/>
      <c r="N23"/>
    </row>
    <row r="24" spans="2:14" ht="12" customHeight="1">
      <c r="B24" s="1547" t="s">
        <v>840</v>
      </c>
      <c r="C24" s="426" t="s">
        <v>619</v>
      </c>
      <c r="D24" s="427" t="s">
        <v>566</v>
      </c>
      <c r="E24" s="427" t="s">
        <v>567</v>
      </c>
      <c r="F24" s="427" t="s">
        <v>568</v>
      </c>
      <c r="G24" s="1701"/>
      <c r="H24" s="1674">
        <v>109</v>
      </c>
      <c r="I24" s="429"/>
      <c r="J24" s="76"/>
      <c r="K24" s="11"/>
      <c r="L24"/>
      <c r="M24"/>
      <c r="N24"/>
    </row>
    <row r="25" spans="2:14" ht="12" customHeight="1">
      <c r="B25" s="1551"/>
      <c r="C25" s="430">
        <v>150</v>
      </c>
      <c r="D25" s="431">
        <v>407</v>
      </c>
      <c r="E25" s="431">
        <v>-257</v>
      </c>
      <c r="F25" s="431">
        <v>-257</v>
      </c>
      <c r="G25" s="1702"/>
      <c r="H25" s="1675"/>
      <c r="I25" s="1685"/>
      <c r="J25" s="1387"/>
      <c r="K25" s="11"/>
      <c r="L25"/>
      <c r="M25"/>
      <c r="N25"/>
    </row>
    <row r="26" spans="2:14" ht="12" customHeight="1" hidden="1">
      <c r="B26" s="434" t="s">
        <v>841</v>
      </c>
      <c r="C26" s="435" t="s">
        <v>842</v>
      </c>
      <c r="D26" s="421" t="s">
        <v>843</v>
      </c>
      <c r="E26" s="421" t="s">
        <v>844</v>
      </c>
      <c r="F26" s="421" t="s">
        <v>845</v>
      </c>
      <c r="G26" s="448" t="s">
        <v>846</v>
      </c>
      <c r="H26" s="421" t="s">
        <v>847</v>
      </c>
      <c r="I26" s="1369"/>
      <c r="J26" s="1370"/>
      <c r="K26" s="11"/>
      <c r="L26"/>
      <c r="M26"/>
      <c r="N26"/>
    </row>
    <row r="27" spans="2:14" ht="12" customHeight="1" hidden="1">
      <c r="B27" s="436" t="s">
        <v>848</v>
      </c>
      <c r="C27" s="437" t="s">
        <v>849</v>
      </c>
      <c r="D27" s="427" t="s">
        <v>850</v>
      </c>
      <c r="E27" s="427" t="s">
        <v>851</v>
      </c>
      <c r="F27" s="427" t="s">
        <v>852</v>
      </c>
      <c r="G27" s="449" t="s">
        <v>853</v>
      </c>
      <c r="H27" s="427" t="s">
        <v>854</v>
      </c>
      <c r="I27" s="1469"/>
      <c r="J27" s="1552"/>
      <c r="K27" s="11"/>
      <c r="L27"/>
      <c r="M27"/>
      <c r="N27"/>
    </row>
    <row r="28" spans="2:14" ht="12" customHeight="1">
      <c r="B28" s="1547" t="s">
        <v>671</v>
      </c>
      <c r="C28" s="426" t="s">
        <v>619</v>
      </c>
      <c r="D28" s="427" t="s">
        <v>566</v>
      </c>
      <c r="E28" s="427" t="s">
        <v>567</v>
      </c>
      <c r="F28" s="427" t="s">
        <v>568</v>
      </c>
      <c r="G28" s="1701"/>
      <c r="H28" s="1674">
        <v>112</v>
      </c>
      <c r="I28" s="429"/>
      <c r="J28" s="76"/>
      <c r="K28" s="11"/>
      <c r="L28"/>
      <c r="M28"/>
      <c r="N28"/>
    </row>
    <row r="29" spans="2:14" ht="12" customHeight="1">
      <c r="B29" s="1551"/>
      <c r="C29" s="430">
        <v>181</v>
      </c>
      <c r="D29" s="431">
        <v>264</v>
      </c>
      <c r="E29" s="431">
        <v>-83</v>
      </c>
      <c r="F29" s="431">
        <v>-83</v>
      </c>
      <c r="G29" s="1702"/>
      <c r="H29" s="1675"/>
      <c r="I29" s="1685"/>
      <c r="J29" s="1387"/>
      <c r="K29" s="11"/>
      <c r="L29"/>
      <c r="M29"/>
      <c r="N29"/>
    </row>
    <row r="30" spans="2:14" ht="21" customHeight="1">
      <c r="B30" s="459" t="s">
        <v>535</v>
      </c>
      <c r="C30" s="460">
        <v>260</v>
      </c>
      <c r="D30" s="461">
        <v>224</v>
      </c>
      <c r="E30" s="461">
        <v>36</v>
      </c>
      <c r="F30" s="462" t="s">
        <v>713</v>
      </c>
      <c r="G30" s="461"/>
      <c r="H30" s="463"/>
      <c r="I30" s="1703" t="s">
        <v>594</v>
      </c>
      <c r="J30" s="1704"/>
      <c r="K30" s="11"/>
      <c r="L30"/>
      <c r="M30"/>
      <c r="N30"/>
    </row>
    <row r="31" spans="2:14" ht="21" customHeight="1">
      <c r="B31" s="29" t="s">
        <v>510</v>
      </c>
      <c r="C31" s="26"/>
      <c r="D31" s="26"/>
      <c r="E31" s="26"/>
      <c r="F31" s="26"/>
      <c r="G31" s="26"/>
      <c r="H31" s="26"/>
      <c r="I31" s="27"/>
      <c r="J31" s="27"/>
      <c r="K31" s="28"/>
      <c r="L31"/>
      <c r="M31"/>
      <c r="N31"/>
    </row>
    <row r="32" spans="2:14" ht="21" customHeight="1">
      <c r="B32" s="29" t="s">
        <v>514</v>
      </c>
      <c r="C32" s="26"/>
      <c r="D32" s="26"/>
      <c r="E32" s="26"/>
      <c r="F32" s="26"/>
      <c r="G32" s="26"/>
      <c r="H32" s="26"/>
      <c r="I32" s="27"/>
      <c r="J32" s="27"/>
      <c r="K32" s="28"/>
      <c r="L32"/>
      <c r="M32"/>
      <c r="N32"/>
    </row>
    <row r="33" spans="2:14" ht="22.5" customHeight="1">
      <c r="B33" s="7"/>
      <c r="C33" s="7"/>
      <c r="D33" s="7"/>
      <c r="E33" s="7"/>
      <c r="F33" s="7"/>
      <c r="G33" s="7"/>
      <c r="H33" s="7"/>
      <c r="I33"/>
      <c r="J33"/>
      <c r="K33"/>
      <c r="L33"/>
      <c r="M33"/>
      <c r="N33"/>
    </row>
    <row r="34" spans="2:14" ht="18.75">
      <c r="B34" s="15" t="s">
        <v>502</v>
      </c>
      <c r="J34" t="s">
        <v>515</v>
      </c>
      <c r="K34"/>
      <c r="L34"/>
      <c r="M34"/>
      <c r="N34"/>
    </row>
    <row r="35" spans="2:14" ht="7.5" customHeight="1">
      <c r="B35" s="2"/>
      <c r="I35"/>
      <c r="J35"/>
      <c r="K35"/>
      <c r="L35"/>
      <c r="M35"/>
      <c r="N35"/>
    </row>
    <row r="36" spans="2:14" s="6" customFormat="1" ht="29.25" customHeight="1" thickBot="1">
      <c r="B36" s="3"/>
      <c r="C36" s="4" t="s">
        <v>857</v>
      </c>
      <c r="D36" s="5" t="s">
        <v>858</v>
      </c>
      <c r="E36" s="5" t="s">
        <v>506</v>
      </c>
      <c r="F36" s="5" t="s">
        <v>507</v>
      </c>
      <c r="G36" s="5" t="s">
        <v>489</v>
      </c>
      <c r="H36" s="5" t="s">
        <v>859</v>
      </c>
      <c r="I36" s="1408" t="s">
        <v>498</v>
      </c>
      <c r="J36" s="1409"/>
      <c r="K36" s="11"/>
      <c r="L36"/>
      <c r="M36"/>
      <c r="N36"/>
    </row>
    <row r="37" spans="2:14" ht="21" customHeight="1" thickTop="1">
      <c r="B37" s="82"/>
      <c r="C37" s="17"/>
      <c r="D37" s="18"/>
      <c r="E37" s="18"/>
      <c r="F37" s="23"/>
      <c r="G37" s="23"/>
      <c r="H37" s="23"/>
      <c r="I37" s="1384"/>
      <c r="J37" s="1385"/>
      <c r="K37" s="11"/>
      <c r="L37"/>
      <c r="M37"/>
      <c r="N37"/>
    </row>
    <row r="38" spans="2:14" ht="21" customHeight="1">
      <c r="B38" s="249"/>
      <c r="C38" s="24"/>
      <c r="D38" s="25"/>
      <c r="E38" s="25"/>
      <c r="F38" s="25"/>
      <c r="G38" s="25"/>
      <c r="H38" s="25"/>
      <c r="I38" s="1406"/>
      <c r="J38" s="1407"/>
      <c r="K38" s="11"/>
      <c r="L38"/>
      <c r="M38"/>
      <c r="N38"/>
    </row>
    <row r="39" spans="2:14" ht="37.5" customHeight="1">
      <c r="B39" s="7"/>
      <c r="C39" s="7"/>
      <c r="D39" s="7"/>
      <c r="E39" s="7"/>
      <c r="F39" s="7"/>
      <c r="G39" s="7"/>
      <c r="H39" s="7"/>
      <c r="I39"/>
      <c r="J39"/>
      <c r="K39"/>
      <c r="L39"/>
      <c r="M39"/>
      <c r="N39"/>
    </row>
    <row r="40" spans="2:14" ht="18.75">
      <c r="B40" s="15" t="s">
        <v>503</v>
      </c>
      <c r="J40"/>
      <c r="K40" t="s">
        <v>513</v>
      </c>
      <c r="L40"/>
      <c r="M40"/>
      <c r="N40"/>
    </row>
    <row r="41" spans="2:14" ht="7.5" customHeight="1">
      <c r="B41" s="2"/>
      <c r="J41"/>
      <c r="K41"/>
      <c r="L41"/>
      <c r="M41"/>
      <c r="N41"/>
    </row>
    <row r="42" spans="2:14" s="6" customFormat="1" ht="48.75" customHeight="1" thickBot="1">
      <c r="B42" s="3"/>
      <c r="C42" s="4" t="s">
        <v>865</v>
      </c>
      <c r="D42" s="5" t="s">
        <v>866</v>
      </c>
      <c r="E42" s="5" t="s">
        <v>867</v>
      </c>
      <c r="F42" s="5" t="s">
        <v>868</v>
      </c>
      <c r="G42" s="5" t="s">
        <v>869</v>
      </c>
      <c r="H42" s="10" t="s">
        <v>484</v>
      </c>
      <c r="I42" s="1426" t="s">
        <v>501</v>
      </c>
      <c r="J42" s="1416"/>
      <c r="K42" s="12" t="s">
        <v>498</v>
      </c>
      <c r="L42" s="11"/>
      <c r="M42"/>
      <c r="N42"/>
    </row>
    <row r="43" spans="2:14" ht="21" customHeight="1" thickTop="1">
      <c r="B43" s="239"/>
      <c r="C43" s="83"/>
      <c r="D43" s="84"/>
      <c r="E43" s="84"/>
      <c r="F43" s="84"/>
      <c r="G43" s="84"/>
      <c r="H43" s="84"/>
      <c r="I43" s="1362"/>
      <c r="J43" s="1358"/>
      <c r="K43" s="120"/>
      <c r="L43" s="11"/>
      <c r="M43"/>
      <c r="N43"/>
    </row>
    <row r="44" spans="2:14" ht="21" customHeight="1">
      <c r="B44" s="239"/>
      <c r="C44" s="83"/>
      <c r="D44" s="84"/>
      <c r="E44" s="84"/>
      <c r="F44" s="84"/>
      <c r="G44" s="84"/>
      <c r="H44" s="84"/>
      <c r="I44" s="1691"/>
      <c r="J44" s="1692"/>
      <c r="K44" s="122"/>
      <c r="L44" s="11"/>
      <c r="M44"/>
      <c r="N44"/>
    </row>
    <row r="45" spans="2:14" ht="21" customHeight="1">
      <c r="B45" s="309"/>
      <c r="C45" s="447"/>
      <c r="D45" s="310"/>
      <c r="E45" s="310"/>
      <c r="F45" s="310"/>
      <c r="G45" s="310"/>
      <c r="H45" s="310"/>
      <c r="I45" s="1693"/>
      <c r="J45" s="1694"/>
      <c r="K45" s="122"/>
      <c r="L45" s="11"/>
      <c r="M45"/>
      <c r="N45"/>
    </row>
    <row r="46" spans="2:14" ht="21" customHeight="1">
      <c r="B46" s="309"/>
      <c r="C46" s="447"/>
      <c r="D46" s="310"/>
      <c r="E46" s="310"/>
      <c r="F46" s="310"/>
      <c r="G46" s="310"/>
      <c r="H46" s="310"/>
      <c r="I46" s="1695"/>
      <c r="J46" s="1696"/>
      <c r="K46" s="122"/>
      <c r="L46" s="11"/>
      <c r="M46"/>
      <c r="N46"/>
    </row>
    <row r="47" spans="2:14" ht="21" customHeight="1">
      <c r="B47" s="126"/>
      <c r="C47" s="127"/>
      <c r="D47" s="128"/>
      <c r="E47" s="128"/>
      <c r="F47" s="128"/>
      <c r="G47" s="128"/>
      <c r="H47" s="128"/>
      <c r="I47" s="1352"/>
      <c r="J47" s="1353"/>
      <c r="K47" s="129"/>
      <c r="L47" s="11"/>
      <c r="M47"/>
      <c r="N47"/>
    </row>
    <row r="48" spans="2:14" ht="21" customHeight="1">
      <c r="B48" s="30" t="s">
        <v>511</v>
      </c>
      <c r="J48"/>
      <c r="K48"/>
      <c r="L48"/>
      <c r="M48"/>
      <c r="N48"/>
    </row>
    <row r="49" ht="26.25" customHeight="1"/>
    <row r="50" spans="2:14" ht="18.75">
      <c r="B50" s="16" t="s">
        <v>504</v>
      </c>
      <c r="J50"/>
      <c r="K50"/>
      <c r="L50"/>
      <c r="M50"/>
      <c r="N50"/>
    </row>
    <row r="51" ht="7.5" customHeight="1"/>
    <row r="52" spans="2:9" ht="37.5" customHeight="1">
      <c r="B52" s="1415" t="s">
        <v>494</v>
      </c>
      <c r="C52" s="1415"/>
      <c r="D52" s="1425"/>
      <c r="E52" s="1425"/>
      <c r="F52" s="1415" t="s">
        <v>496</v>
      </c>
      <c r="G52" s="1415"/>
      <c r="H52" s="1425"/>
      <c r="I52" s="1425"/>
    </row>
    <row r="53" spans="2:9" ht="37.5" customHeight="1">
      <c r="B53" s="1415" t="s">
        <v>495</v>
      </c>
      <c r="C53" s="1415"/>
      <c r="D53" s="1425"/>
      <c r="E53" s="1425"/>
      <c r="F53" s="1415" t="s">
        <v>497</v>
      </c>
      <c r="G53" s="1415"/>
      <c r="H53" s="1425"/>
      <c r="I53" s="1425"/>
    </row>
    <row r="54" spans="2:14" ht="21" customHeight="1">
      <c r="B54" s="30" t="s">
        <v>512</v>
      </c>
      <c r="J54"/>
      <c r="K54"/>
      <c r="L54"/>
      <c r="M54"/>
      <c r="N54"/>
    </row>
  </sheetData>
  <mergeCells count="46">
    <mergeCell ref="I27:J27"/>
    <mergeCell ref="B28:B29"/>
    <mergeCell ref="G28:G29"/>
    <mergeCell ref="H28:H29"/>
    <mergeCell ref="I29:J29"/>
    <mergeCell ref="B22:B23"/>
    <mergeCell ref="H22:H23"/>
    <mergeCell ref="I23:J23"/>
    <mergeCell ref="B24:B25"/>
    <mergeCell ref="G24:G25"/>
    <mergeCell ref="H24:H25"/>
    <mergeCell ref="I25:J25"/>
    <mergeCell ref="B18:B19"/>
    <mergeCell ref="H18:H19"/>
    <mergeCell ref="I18:J18"/>
    <mergeCell ref="B20:B21"/>
    <mergeCell ref="H20:H21"/>
    <mergeCell ref="I21:J21"/>
    <mergeCell ref="I38:J38"/>
    <mergeCell ref="I36:J36"/>
    <mergeCell ref="I37:J37"/>
    <mergeCell ref="I43:J43"/>
    <mergeCell ref="I44:J44"/>
    <mergeCell ref="I47:J47"/>
    <mergeCell ref="I45:J45"/>
    <mergeCell ref="I46:J46"/>
    <mergeCell ref="I10:J10"/>
    <mergeCell ref="B52:C52"/>
    <mergeCell ref="B53:C53"/>
    <mergeCell ref="F52:G52"/>
    <mergeCell ref="F53:G53"/>
    <mergeCell ref="D52:E52"/>
    <mergeCell ref="D53:E53"/>
    <mergeCell ref="H52:I52"/>
    <mergeCell ref="H53:I53"/>
    <mergeCell ref="I42:J42"/>
    <mergeCell ref="C1:J1"/>
    <mergeCell ref="I17:J17"/>
    <mergeCell ref="I30:J30"/>
    <mergeCell ref="I11:J11"/>
    <mergeCell ref="I12:J12"/>
    <mergeCell ref="I13:J13"/>
    <mergeCell ref="I7:J7"/>
    <mergeCell ref="I8:J8"/>
    <mergeCell ref="I9:J9"/>
    <mergeCell ref="I26:J26"/>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56"/>
  <sheetViews>
    <sheetView workbookViewId="0" topLeftCell="A14">
      <selection activeCell="K38" sqref="K38"/>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877</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3253</v>
      </c>
      <c r="D8" s="18">
        <v>3032</v>
      </c>
      <c r="E8" s="18">
        <v>221</v>
      </c>
      <c r="F8" s="18">
        <v>221</v>
      </c>
      <c r="G8" s="18"/>
      <c r="H8" s="18">
        <v>4</v>
      </c>
      <c r="I8" s="1384"/>
      <c r="J8" s="1385"/>
      <c r="K8" s="11"/>
      <c r="L8"/>
      <c r="M8"/>
      <c r="N8"/>
    </row>
    <row r="9" spans="2:14" ht="21" customHeight="1">
      <c r="B9" s="82"/>
      <c r="C9" s="17"/>
      <c r="D9" s="18"/>
      <c r="E9" s="18"/>
      <c r="F9" s="18"/>
      <c r="G9" s="18"/>
      <c r="H9" s="18"/>
      <c r="I9" s="1344"/>
      <c r="J9" s="1345"/>
      <c r="K9" s="11"/>
      <c r="L9"/>
      <c r="M9"/>
      <c r="N9"/>
    </row>
    <row r="10" spans="2:14" ht="21" customHeight="1">
      <c r="B10" s="82"/>
      <c r="C10" s="17"/>
      <c r="D10" s="18"/>
      <c r="E10" s="18"/>
      <c r="F10" s="18"/>
      <c r="G10" s="18"/>
      <c r="H10" s="18"/>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3253</v>
      </c>
      <c r="D13" s="22">
        <v>3032</v>
      </c>
      <c r="E13" s="22">
        <v>221</v>
      </c>
      <c r="F13" s="22">
        <v>221</v>
      </c>
      <c r="G13" s="22"/>
      <c r="H13" s="22">
        <v>4</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28</v>
      </c>
      <c r="I18" s="1686"/>
      <c r="J18" s="1687"/>
      <c r="K18" s="11"/>
      <c r="L18"/>
      <c r="M18"/>
      <c r="N18"/>
    </row>
    <row r="19" spans="2:14" ht="12" customHeight="1">
      <c r="B19" s="1551"/>
      <c r="C19" s="423">
        <v>518</v>
      </c>
      <c r="D19" s="424">
        <v>630</v>
      </c>
      <c r="E19" s="424">
        <v>-112</v>
      </c>
      <c r="F19" s="424">
        <v>-112</v>
      </c>
      <c r="G19" s="424"/>
      <c r="H19" s="1681"/>
      <c r="I19" s="425"/>
      <c r="J19" s="79"/>
      <c r="K19" s="11"/>
      <c r="L19"/>
      <c r="M19"/>
      <c r="N19"/>
    </row>
    <row r="20" spans="2:14" ht="12" customHeight="1">
      <c r="B20" s="1547" t="s">
        <v>838</v>
      </c>
      <c r="C20" s="426" t="s">
        <v>619</v>
      </c>
      <c r="D20" s="427" t="s">
        <v>566</v>
      </c>
      <c r="E20" s="427" t="s">
        <v>567</v>
      </c>
      <c r="F20" s="427" t="s">
        <v>568</v>
      </c>
      <c r="G20" s="428"/>
      <c r="H20" s="1674">
        <v>122</v>
      </c>
      <c r="I20" s="429"/>
      <c r="J20" s="76"/>
      <c r="K20" s="11"/>
      <c r="L20"/>
      <c r="M20"/>
      <c r="N20"/>
    </row>
    <row r="21" spans="2:14" ht="12" customHeight="1">
      <c r="B21" s="1551"/>
      <c r="C21" s="430">
        <v>881</v>
      </c>
      <c r="D21" s="431">
        <v>800</v>
      </c>
      <c r="E21" s="431">
        <v>81</v>
      </c>
      <c r="F21" s="431">
        <v>81</v>
      </c>
      <c r="G21" s="431"/>
      <c r="H21" s="1675"/>
      <c r="I21" s="1685"/>
      <c r="J21" s="1387"/>
      <c r="K21" s="11"/>
      <c r="L21"/>
      <c r="M21"/>
      <c r="N21"/>
    </row>
    <row r="22" spans="2:14" ht="12" customHeight="1">
      <c r="B22" s="1547" t="s">
        <v>677</v>
      </c>
      <c r="C22" s="426" t="s">
        <v>619</v>
      </c>
      <c r="D22" s="427" t="s">
        <v>566</v>
      </c>
      <c r="E22" s="427" t="s">
        <v>567</v>
      </c>
      <c r="F22" s="432" t="s">
        <v>568</v>
      </c>
      <c r="G22" s="427"/>
      <c r="H22" s="1674">
        <v>53</v>
      </c>
      <c r="I22" s="429"/>
      <c r="J22" s="76"/>
      <c r="K22" s="11"/>
      <c r="L22"/>
      <c r="M22"/>
      <c r="N22"/>
    </row>
    <row r="23" spans="2:14" ht="12" customHeight="1">
      <c r="B23" s="1551"/>
      <c r="C23" s="430">
        <v>357</v>
      </c>
      <c r="D23" s="431">
        <v>327</v>
      </c>
      <c r="E23" s="431">
        <v>30</v>
      </c>
      <c r="F23" s="433">
        <v>30</v>
      </c>
      <c r="G23" s="431"/>
      <c r="H23" s="1675"/>
      <c r="I23" s="1685"/>
      <c r="J23" s="1387"/>
      <c r="K23" s="11"/>
      <c r="L23"/>
      <c r="M23"/>
      <c r="N23"/>
    </row>
    <row r="24" spans="2:14" ht="12" customHeight="1">
      <c r="B24" s="1547" t="s">
        <v>839</v>
      </c>
      <c r="C24" s="426" t="s">
        <v>619</v>
      </c>
      <c r="D24" s="427" t="s">
        <v>566</v>
      </c>
      <c r="E24" s="427" t="s">
        <v>567</v>
      </c>
      <c r="F24" s="427" t="s">
        <v>568</v>
      </c>
      <c r="G24" s="1701"/>
      <c r="H24" s="1674">
        <v>1</v>
      </c>
      <c r="I24" s="429"/>
      <c r="J24" s="76"/>
      <c r="K24" s="11"/>
      <c r="L24"/>
      <c r="M24"/>
      <c r="N24"/>
    </row>
    <row r="25" spans="2:14" ht="12" customHeight="1">
      <c r="B25" s="1551"/>
      <c r="C25" s="430">
        <v>2</v>
      </c>
      <c r="D25" s="431">
        <v>2</v>
      </c>
      <c r="E25" s="431">
        <v>0</v>
      </c>
      <c r="F25" s="431">
        <v>0</v>
      </c>
      <c r="G25" s="1702"/>
      <c r="H25" s="1675"/>
      <c r="I25" s="1685"/>
      <c r="J25" s="1387"/>
      <c r="K25" s="11"/>
      <c r="L25"/>
      <c r="M25"/>
      <c r="N25"/>
    </row>
    <row r="26" spans="2:14" ht="12" customHeight="1">
      <c r="B26" s="1547" t="s">
        <v>840</v>
      </c>
      <c r="C26" s="426" t="s">
        <v>619</v>
      </c>
      <c r="D26" s="427" t="s">
        <v>566</v>
      </c>
      <c r="E26" s="427" t="s">
        <v>567</v>
      </c>
      <c r="F26" s="427" t="s">
        <v>568</v>
      </c>
      <c r="G26" s="1701"/>
      <c r="H26" s="1674">
        <v>34</v>
      </c>
      <c r="I26" s="429"/>
      <c r="J26" s="76"/>
      <c r="K26" s="11"/>
      <c r="L26"/>
      <c r="M26"/>
      <c r="N26"/>
    </row>
    <row r="27" spans="2:14" ht="12" customHeight="1">
      <c r="B27" s="1551"/>
      <c r="C27" s="430">
        <v>48</v>
      </c>
      <c r="D27" s="431">
        <v>48</v>
      </c>
      <c r="E27" s="431">
        <v>0</v>
      </c>
      <c r="F27" s="431">
        <v>0</v>
      </c>
      <c r="G27" s="1702"/>
      <c r="H27" s="1675"/>
      <c r="I27" s="1685"/>
      <c r="J27" s="1387"/>
      <c r="K27" s="11"/>
      <c r="L27"/>
      <c r="M27"/>
      <c r="N27"/>
    </row>
    <row r="28" spans="2:14" ht="12" customHeight="1" hidden="1">
      <c r="B28" s="434" t="s">
        <v>841</v>
      </c>
      <c r="C28" s="435" t="s">
        <v>842</v>
      </c>
      <c r="D28" s="421" t="s">
        <v>843</v>
      </c>
      <c r="E28" s="421" t="s">
        <v>844</v>
      </c>
      <c r="F28" s="421" t="s">
        <v>845</v>
      </c>
      <c r="G28" s="448" t="s">
        <v>846</v>
      </c>
      <c r="H28" s="421" t="s">
        <v>847</v>
      </c>
      <c r="I28" s="1369"/>
      <c r="J28" s="1370"/>
      <c r="K28" s="11"/>
      <c r="L28"/>
      <c r="M28"/>
      <c r="N28"/>
    </row>
    <row r="29" spans="2:14" ht="12" customHeight="1" hidden="1">
      <c r="B29" s="436" t="s">
        <v>848</v>
      </c>
      <c r="C29" s="437" t="s">
        <v>849</v>
      </c>
      <c r="D29" s="427" t="s">
        <v>850</v>
      </c>
      <c r="E29" s="427" t="s">
        <v>851</v>
      </c>
      <c r="F29" s="427" t="s">
        <v>852</v>
      </c>
      <c r="G29" s="449" t="s">
        <v>853</v>
      </c>
      <c r="H29" s="427" t="s">
        <v>854</v>
      </c>
      <c r="I29" s="1469"/>
      <c r="J29" s="1552"/>
      <c r="K29" s="11"/>
      <c r="L29"/>
      <c r="M29"/>
      <c r="N29"/>
    </row>
    <row r="30" spans="2:14" ht="12" customHeight="1">
      <c r="B30" s="1547" t="s">
        <v>671</v>
      </c>
      <c r="C30" s="426" t="s">
        <v>619</v>
      </c>
      <c r="D30" s="427" t="s">
        <v>566</v>
      </c>
      <c r="E30" s="427" t="s">
        <v>567</v>
      </c>
      <c r="F30" s="427" t="s">
        <v>568</v>
      </c>
      <c r="G30" s="1701"/>
      <c r="H30" s="1674">
        <v>32</v>
      </c>
      <c r="I30" s="429"/>
      <c r="J30" s="76"/>
      <c r="K30" s="11"/>
      <c r="L30"/>
      <c r="M30"/>
      <c r="N30"/>
    </row>
    <row r="31" spans="2:14" ht="12" customHeight="1">
      <c r="B31" s="1551"/>
      <c r="C31" s="430">
        <v>37</v>
      </c>
      <c r="D31" s="431">
        <v>36</v>
      </c>
      <c r="E31" s="431">
        <v>1</v>
      </c>
      <c r="F31" s="431">
        <v>1</v>
      </c>
      <c r="G31" s="1702"/>
      <c r="H31" s="1675"/>
      <c r="I31" s="1685"/>
      <c r="J31" s="1387"/>
      <c r="K31" s="11"/>
      <c r="L31"/>
      <c r="M31"/>
      <c r="N31"/>
    </row>
    <row r="32" spans="2:14" ht="21" customHeight="1">
      <c r="B32" s="440" t="s">
        <v>856</v>
      </c>
      <c r="C32" s="455">
        <v>39</v>
      </c>
      <c r="D32" s="456">
        <v>68</v>
      </c>
      <c r="E32" s="457">
        <v>-29</v>
      </c>
      <c r="F32" s="458" t="s">
        <v>706</v>
      </c>
      <c r="G32" s="456"/>
      <c r="H32" s="456"/>
      <c r="I32" s="1699" t="s">
        <v>594</v>
      </c>
      <c r="J32" s="1700"/>
      <c r="K32" s="11"/>
      <c r="L32"/>
      <c r="M32"/>
      <c r="N32"/>
    </row>
    <row r="33" spans="2:14" ht="21" customHeight="1">
      <c r="B33" s="29" t="s">
        <v>510</v>
      </c>
      <c r="C33" s="26"/>
      <c r="D33" s="26"/>
      <c r="E33" s="26"/>
      <c r="F33" s="26"/>
      <c r="G33" s="26"/>
      <c r="H33" s="26"/>
      <c r="I33" s="27"/>
      <c r="J33" s="27"/>
      <c r="K33" s="28"/>
      <c r="L33"/>
      <c r="M33"/>
      <c r="N33"/>
    </row>
    <row r="34" spans="2:14" ht="21" customHeight="1">
      <c r="B34" s="29" t="s">
        <v>514</v>
      </c>
      <c r="C34" s="26"/>
      <c r="D34" s="26"/>
      <c r="E34" s="26"/>
      <c r="F34" s="26"/>
      <c r="G34" s="26"/>
      <c r="H34" s="26"/>
      <c r="I34" s="27"/>
      <c r="J34" s="27"/>
      <c r="K34" s="28"/>
      <c r="L34"/>
      <c r="M34"/>
      <c r="N34"/>
    </row>
    <row r="35" spans="2:14" ht="22.5" customHeight="1">
      <c r="B35" s="7"/>
      <c r="C35" s="7"/>
      <c r="D35" s="7"/>
      <c r="E35" s="7"/>
      <c r="F35" s="7"/>
      <c r="G35" s="7"/>
      <c r="H35" s="7"/>
      <c r="I35"/>
      <c r="J35"/>
      <c r="K35"/>
      <c r="L35"/>
      <c r="M35"/>
      <c r="N35"/>
    </row>
    <row r="36" spans="2:14" ht="18.75">
      <c r="B36" s="15" t="s">
        <v>502</v>
      </c>
      <c r="J36" t="s">
        <v>515</v>
      </c>
      <c r="K36"/>
      <c r="L36"/>
      <c r="M36"/>
      <c r="N36"/>
    </row>
    <row r="37" spans="2:14" ht="7.5" customHeight="1">
      <c r="B37" s="2"/>
      <c r="I37"/>
      <c r="J37"/>
      <c r="K37"/>
      <c r="L37"/>
      <c r="M37"/>
      <c r="N37"/>
    </row>
    <row r="38" spans="2:14" s="6" customFormat="1" ht="29.25" customHeight="1" thickBot="1">
      <c r="B38" s="3"/>
      <c r="C38" s="4" t="s">
        <v>857</v>
      </c>
      <c r="D38" s="5" t="s">
        <v>858</v>
      </c>
      <c r="E38" s="5" t="s">
        <v>506</v>
      </c>
      <c r="F38" s="5" t="s">
        <v>507</v>
      </c>
      <c r="G38" s="5" t="s">
        <v>489</v>
      </c>
      <c r="H38" s="5" t="s">
        <v>859</v>
      </c>
      <c r="I38" s="1408" t="s">
        <v>498</v>
      </c>
      <c r="J38" s="1409"/>
      <c r="K38" s="11"/>
      <c r="L38"/>
      <c r="M38"/>
      <c r="N38"/>
    </row>
    <row r="39" spans="2:14" ht="21" customHeight="1" thickTop="1">
      <c r="B39" s="82"/>
      <c r="C39" s="17"/>
      <c r="D39" s="18"/>
      <c r="E39" s="18"/>
      <c r="F39" s="23"/>
      <c r="G39" s="23"/>
      <c r="H39" s="23"/>
      <c r="I39" s="1384"/>
      <c r="J39" s="1385"/>
      <c r="K39" s="11"/>
      <c r="L39"/>
      <c r="M39"/>
      <c r="N39"/>
    </row>
    <row r="40" spans="2:14" ht="21" customHeight="1">
      <c r="B40" s="249"/>
      <c r="C40" s="24"/>
      <c r="D40" s="25"/>
      <c r="E40" s="25"/>
      <c r="F40" s="25"/>
      <c r="G40" s="25"/>
      <c r="H40" s="25"/>
      <c r="I40" s="1406"/>
      <c r="J40" s="1407"/>
      <c r="K40" s="11"/>
      <c r="L40"/>
      <c r="M40"/>
      <c r="N40"/>
    </row>
    <row r="41" spans="2:14" ht="37.5" customHeight="1">
      <c r="B41" s="7"/>
      <c r="C41" s="7"/>
      <c r="D41" s="7"/>
      <c r="E41" s="7"/>
      <c r="F41" s="7"/>
      <c r="G41" s="7"/>
      <c r="H41" s="7"/>
      <c r="I41"/>
      <c r="J41"/>
      <c r="K41"/>
      <c r="L41"/>
      <c r="M41"/>
      <c r="N41"/>
    </row>
    <row r="42" spans="2:14" ht="18.75">
      <c r="B42" s="15" t="s">
        <v>503</v>
      </c>
      <c r="J42"/>
      <c r="K42" t="s">
        <v>513</v>
      </c>
      <c r="L42"/>
      <c r="M42"/>
      <c r="N42"/>
    </row>
    <row r="43" spans="2:14" ht="7.5" customHeight="1">
      <c r="B43" s="2"/>
      <c r="J43"/>
      <c r="K43"/>
      <c r="L43"/>
      <c r="M43"/>
      <c r="N43"/>
    </row>
    <row r="44" spans="2:14" s="6" customFormat="1" ht="48.75" customHeight="1" thickBot="1">
      <c r="B44" s="3"/>
      <c r="C44" s="4" t="s">
        <v>865</v>
      </c>
      <c r="D44" s="5" t="s">
        <v>866</v>
      </c>
      <c r="E44" s="5" t="s">
        <v>867</v>
      </c>
      <c r="F44" s="5" t="s">
        <v>868</v>
      </c>
      <c r="G44" s="5" t="s">
        <v>869</v>
      </c>
      <c r="H44" s="10" t="s">
        <v>484</v>
      </c>
      <c r="I44" s="1426" t="s">
        <v>501</v>
      </c>
      <c r="J44" s="1416"/>
      <c r="K44" s="12" t="s">
        <v>498</v>
      </c>
      <c r="L44" s="11"/>
      <c r="M44"/>
      <c r="N44"/>
    </row>
    <row r="45" spans="2:14" ht="21" customHeight="1" thickTop="1">
      <c r="B45" s="239"/>
      <c r="C45" s="83"/>
      <c r="D45" s="84"/>
      <c r="E45" s="84"/>
      <c r="F45" s="84"/>
      <c r="G45" s="84"/>
      <c r="H45" s="84"/>
      <c r="I45" s="1362"/>
      <c r="J45" s="1358"/>
      <c r="K45" s="120"/>
      <c r="L45" s="11"/>
      <c r="M45"/>
      <c r="N45"/>
    </row>
    <row r="46" spans="2:14" ht="21" customHeight="1">
      <c r="B46" s="239"/>
      <c r="C46" s="83"/>
      <c r="D46" s="84"/>
      <c r="E46" s="84"/>
      <c r="F46" s="84"/>
      <c r="G46" s="84"/>
      <c r="H46" s="84"/>
      <c r="I46" s="1691"/>
      <c r="J46" s="1692"/>
      <c r="K46" s="122"/>
      <c r="L46" s="11"/>
      <c r="M46"/>
      <c r="N46"/>
    </row>
    <row r="47" spans="2:14" ht="21" customHeight="1">
      <c r="B47" s="309"/>
      <c r="C47" s="447"/>
      <c r="D47" s="310"/>
      <c r="E47" s="310"/>
      <c r="F47" s="310"/>
      <c r="G47" s="310"/>
      <c r="H47" s="310"/>
      <c r="I47" s="1693"/>
      <c r="J47" s="1694"/>
      <c r="K47" s="122"/>
      <c r="L47" s="11"/>
      <c r="M47"/>
      <c r="N47"/>
    </row>
    <row r="48" spans="2:14" ht="21" customHeight="1">
      <c r="B48" s="309"/>
      <c r="C48" s="447"/>
      <c r="D48" s="310"/>
      <c r="E48" s="310"/>
      <c r="F48" s="310"/>
      <c r="G48" s="310"/>
      <c r="H48" s="310"/>
      <c r="I48" s="1695"/>
      <c r="J48" s="1696"/>
      <c r="K48" s="122"/>
      <c r="L48" s="11"/>
      <c r="M48"/>
      <c r="N48"/>
    </row>
    <row r="49" spans="2:14" ht="21" customHeight="1">
      <c r="B49" s="126"/>
      <c r="C49" s="127"/>
      <c r="D49" s="128"/>
      <c r="E49" s="128"/>
      <c r="F49" s="128"/>
      <c r="G49" s="128"/>
      <c r="H49" s="128"/>
      <c r="I49" s="1352"/>
      <c r="J49" s="1353"/>
      <c r="K49" s="129"/>
      <c r="L49" s="11"/>
      <c r="M49"/>
      <c r="N49"/>
    </row>
    <row r="50" spans="2:14" ht="21" customHeight="1">
      <c r="B50" s="30" t="s">
        <v>511</v>
      </c>
      <c r="J50"/>
      <c r="K50"/>
      <c r="L50"/>
      <c r="M50"/>
      <c r="N50"/>
    </row>
    <row r="51" ht="26.25" customHeight="1"/>
    <row r="52" spans="2:14" ht="18.75">
      <c r="B52" s="16" t="s">
        <v>504</v>
      </c>
      <c r="J52"/>
      <c r="K52"/>
      <c r="L52"/>
      <c r="M52"/>
      <c r="N52"/>
    </row>
    <row r="53" ht="7.5" customHeight="1"/>
    <row r="54" spans="2:9" ht="37.5" customHeight="1">
      <c r="B54" s="1415" t="s">
        <v>494</v>
      </c>
      <c r="C54" s="1415"/>
      <c r="D54" s="1425"/>
      <c r="E54" s="1425"/>
      <c r="F54" s="1415" t="s">
        <v>496</v>
      </c>
      <c r="G54" s="1415"/>
      <c r="H54" s="1425"/>
      <c r="I54" s="1425"/>
    </row>
    <row r="55" spans="2:9" ht="37.5" customHeight="1">
      <c r="B55" s="1415" t="s">
        <v>495</v>
      </c>
      <c r="C55" s="1415"/>
      <c r="D55" s="1425"/>
      <c r="E55" s="1425"/>
      <c r="F55" s="1415" t="s">
        <v>497</v>
      </c>
      <c r="G55" s="1415"/>
      <c r="H55" s="1425"/>
      <c r="I55" s="1425"/>
    </row>
    <row r="56" spans="2:14" ht="21" customHeight="1">
      <c r="B56" s="30" t="s">
        <v>512</v>
      </c>
      <c r="J56"/>
      <c r="K56"/>
      <c r="L56"/>
      <c r="M56"/>
      <c r="N56"/>
    </row>
  </sheetData>
  <mergeCells count="50">
    <mergeCell ref="I28:J28"/>
    <mergeCell ref="I29:J29"/>
    <mergeCell ref="B30:B31"/>
    <mergeCell ref="G30:G31"/>
    <mergeCell ref="H30:H31"/>
    <mergeCell ref="I31:J31"/>
    <mergeCell ref="B26:B27"/>
    <mergeCell ref="G26:G27"/>
    <mergeCell ref="H26:H27"/>
    <mergeCell ref="I27:J27"/>
    <mergeCell ref="B22:B23"/>
    <mergeCell ref="H22:H23"/>
    <mergeCell ref="I23:J23"/>
    <mergeCell ref="B24:B25"/>
    <mergeCell ref="G24:G25"/>
    <mergeCell ref="H24:H25"/>
    <mergeCell ref="I25:J25"/>
    <mergeCell ref="B18:B19"/>
    <mergeCell ref="H18:H19"/>
    <mergeCell ref="I18:J18"/>
    <mergeCell ref="B20:B21"/>
    <mergeCell ref="H20:H21"/>
    <mergeCell ref="I21:J21"/>
    <mergeCell ref="C1:J1"/>
    <mergeCell ref="I17:J17"/>
    <mergeCell ref="I11:J11"/>
    <mergeCell ref="I12:J12"/>
    <mergeCell ref="I13:J13"/>
    <mergeCell ref="I7:J7"/>
    <mergeCell ref="I8:J8"/>
    <mergeCell ref="I9:J9"/>
    <mergeCell ref="I10:J10"/>
    <mergeCell ref="B54:C54"/>
    <mergeCell ref="B55:C55"/>
    <mergeCell ref="F54:G54"/>
    <mergeCell ref="F55:G55"/>
    <mergeCell ref="D54:E54"/>
    <mergeCell ref="D55:E55"/>
    <mergeCell ref="H54:I54"/>
    <mergeCell ref="H55:I55"/>
    <mergeCell ref="I44:J44"/>
    <mergeCell ref="I45:J45"/>
    <mergeCell ref="I46:J46"/>
    <mergeCell ref="I49:J49"/>
    <mergeCell ref="I47:J47"/>
    <mergeCell ref="I48:J48"/>
    <mergeCell ref="I40:J40"/>
    <mergeCell ref="I38:J38"/>
    <mergeCell ref="I39:J39"/>
    <mergeCell ref="I32:J32"/>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57"/>
  <sheetViews>
    <sheetView workbookViewId="0" topLeftCell="A8">
      <selection activeCell="K42" sqref="K4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878</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39" t="s">
        <v>483</v>
      </c>
      <c r="C8" s="17">
        <v>2021</v>
      </c>
      <c r="D8" s="18">
        <v>2228</v>
      </c>
      <c r="E8" s="84">
        <v>-207</v>
      </c>
      <c r="F8" s="84">
        <v>-207</v>
      </c>
      <c r="G8" s="18"/>
      <c r="H8" s="18"/>
      <c r="I8" s="1384"/>
      <c r="J8" s="1385"/>
      <c r="K8" s="11"/>
      <c r="L8"/>
      <c r="M8"/>
      <c r="N8"/>
    </row>
    <row r="9" spans="2:14" ht="21" customHeight="1">
      <c r="B9" s="239" t="s">
        <v>879</v>
      </c>
      <c r="C9" s="17">
        <v>14</v>
      </c>
      <c r="D9" s="18">
        <v>13</v>
      </c>
      <c r="E9" s="84">
        <v>1</v>
      </c>
      <c r="F9" s="84">
        <v>1</v>
      </c>
      <c r="G9" s="18"/>
      <c r="H9" s="18">
        <v>13</v>
      </c>
      <c r="I9" s="1344"/>
      <c r="J9" s="1345"/>
      <c r="K9" s="11"/>
      <c r="L9"/>
      <c r="M9"/>
      <c r="N9"/>
    </row>
    <row r="10" spans="2:14" ht="21" customHeight="1">
      <c r="B10" s="464" t="s">
        <v>880</v>
      </c>
      <c r="C10" s="17">
        <v>18</v>
      </c>
      <c r="D10" s="18">
        <v>18</v>
      </c>
      <c r="E10" s="84">
        <v>0</v>
      </c>
      <c r="F10" s="84">
        <v>0</v>
      </c>
      <c r="G10" s="18"/>
      <c r="H10" s="18"/>
      <c r="I10" s="1344"/>
      <c r="J10" s="1345"/>
      <c r="K10" s="11"/>
      <c r="L10"/>
      <c r="M10"/>
      <c r="N10"/>
    </row>
    <row r="11" spans="2:14" ht="21" customHeight="1">
      <c r="B11" s="239"/>
      <c r="C11" s="17"/>
      <c r="D11" s="18"/>
      <c r="E11" s="84"/>
      <c r="F11" s="84"/>
      <c r="G11" s="18"/>
      <c r="H11" s="18"/>
      <c r="I11" s="1344"/>
      <c r="J11" s="1345"/>
      <c r="K11" s="11"/>
      <c r="L11"/>
      <c r="M11"/>
      <c r="N11"/>
    </row>
    <row r="12" spans="2:14" ht="21" customHeight="1" thickBot="1">
      <c r="B12" s="242"/>
      <c r="C12" s="19"/>
      <c r="D12" s="20"/>
      <c r="E12" s="87"/>
      <c r="F12" s="87"/>
      <c r="G12" s="20"/>
      <c r="H12" s="20"/>
      <c r="I12" s="1590"/>
      <c r="J12" s="1591"/>
      <c r="K12" s="11"/>
      <c r="L12"/>
      <c r="M12"/>
      <c r="N12"/>
    </row>
    <row r="13" spans="2:14" ht="21" customHeight="1" thickTop="1">
      <c r="B13" s="9" t="s">
        <v>499</v>
      </c>
      <c r="C13" s="21">
        <v>2040</v>
      </c>
      <c r="D13" s="22">
        <v>2259</v>
      </c>
      <c r="E13" s="89">
        <v>-219</v>
      </c>
      <c r="F13" s="89">
        <v>-219</v>
      </c>
      <c r="G13" s="22"/>
      <c r="H13" s="22"/>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31</v>
      </c>
      <c r="I18" s="1686"/>
      <c r="J18" s="1687"/>
      <c r="K18" s="11"/>
      <c r="L18"/>
      <c r="M18"/>
      <c r="N18"/>
    </row>
    <row r="19" spans="2:14" ht="12" customHeight="1">
      <c r="B19" s="1551"/>
      <c r="C19" s="423">
        <v>522</v>
      </c>
      <c r="D19" s="424">
        <v>606</v>
      </c>
      <c r="E19" s="424">
        <v>-84</v>
      </c>
      <c r="F19" s="424">
        <v>-84</v>
      </c>
      <c r="G19" s="424"/>
      <c r="H19" s="1681"/>
      <c r="I19" s="425"/>
      <c r="J19" s="79"/>
      <c r="K19" s="11"/>
      <c r="L19"/>
      <c r="M19"/>
      <c r="N19"/>
    </row>
    <row r="20" spans="2:14" ht="12" customHeight="1">
      <c r="B20" s="1547" t="s">
        <v>838</v>
      </c>
      <c r="C20" s="426" t="s">
        <v>619</v>
      </c>
      <c r="D20" s="427" t="s">
        <v>566</v>
      </c>
      <c r="E20" s="427" t="s">
        <v>567</v>
      </c>
      <c r="F20" s="427" t="s">
        <v>568</v>
      </c>
      <c r="G20" s="428"/>
      <c r="H20" s="1674">
        <v>42</v>
      </c>
      <c r="I20" s="429"/>
      <c r="J20" s="76"/>
      <c r="K20" s="11"/>
      <c r="L20"/>
      <c r="M20"/>
      <c r="N20"/>
    </row>
    <row r="21" spans="2:14" ht="12" customHeight="1">
      <c r="B21" s="1551"/>
      <c r="C21" s="430">
        <v>693</v>
      </c>
      <c r="D21" s="431">
        <v>696</v>
      </c>
      <c r="E21" s="431">
        <v>-3</v>
      </c>
      <c r="F21" s="431">
        <v>-3</v>
      </c>
      <c r="G21" s="431"/>
      <c r="H21" s="1675"/>
      <c r="I21" s="1685"/>
      <c r="J21" s="1387"/>
      <c r="K21" s="11"/>
      <c r="L21"/>
      <c r="M21"/>
      <c r="N21"/>
    </row>
    <row r="22" spans="2:14" ht="12" customHeight="1">
      <c r="B22" s="1547" t="s">
        <v>677</v>
      </c>
      <c r="C22" s="426" t="s">
        <v>619</v>
      </c>
      <c r="D22" s="427" t="s">
        <v>566</v>
      </c>
      <c r="E22" s="427" t="s">
        <v>567</v>
      </c>
      <c r="F22" s="432" t="s">
        <v>568</v>
      </c>
      <c r="G22" s="427"/>
      <c r="H22" s="1674">
        <v>57</v>
      </c>
      <c r="I22" s="429"/>
      <c r="J22" s="76"/>
      <c r="K22" s="11"/>
      <c r="L22"/>
      <c r="M22"/>
      <c r="N22"/>
    </row>
    <row r="23" spans="2:14" ht="12" customHeight="1">
      <c r="B23" s="1551"/>
      <c r="C23" s="430">
        <v>331</v>
      </c>
      <c r="D23" s="431">
        <v>351</v>
      </c>
      <c r="E23" s="431">
        <v>-20</v>
      </c>
      <c r="F23" s="433">
        <v>-20</v>
      </c>
      <c r="G23" s="431"/>
      <c r="H23" s="1675"/>
      <c r="I23" s="1685"/>
      <c r="J23" s="1387"/>
      <c r="K23" s="11"/>
      <c r="L23"/>
      <c r="M23"/>
      <c r="N23"/>
    </row>
    <row r="24" spans="2:14" ht="12" customHeight="1">
      <c r="B24" s="1547" t="s">
        <v>839</v>
      </c>
      <c r="C24" s="426" t="s">
        <v>619</v>
      </c>
      <c r="D24" s="427" t="s">
        <v>566</v>
      </c>
      <c r="E24" s="427" t="s">
        <v>567</v>
      </c>
      <c r="F24" s="427" t="s">
        <v>568</v>
      </c>
      <c r="G24" s="1701"/>
      <c r="H24" s="1674">
        <v>1</v>
      </c>
      <c r="I24" s="429"/>
      <c r="J24" s="76"/>
      <c r="K24" s="11"/>
      <c r="L24"/>
      <c r="M24"/>
      <c r="N24"/>
    </row>
    <row r="25" spans="2:14" ht="12" customHeight="1">
      <c r="B25" s="1551"/>
      <c r="C25" s="430">
        <v>46</v>
      </c>
      <c r="D25" s="431">
        <v>45</v>
      </c>
      <c r="E25" s="431">
        <v>1</v>
      </c>
      <c r="F25" s="431">
        <v>1</v>
      </c>
      <c r="G25" s="1702"/>
      <c r="H25" s="1675"/>
      <c r="I25" s="1685"/>
      <c r="J25" s="1387"/>
      <c r="K25" s="11"/>
      <c r="L25"/>
      <c r="M25"/>
      <c r="N25"/>
    </row>
    <row r="26" spans="2:14" ht="12" customHeight="1">
      <c r="B26" s="1547" t="s">
        <v>840</v>
      </c>
      <c r="C26" s="426" t="s">
        <v>619</v>
      </c>
      <c r="D26" s="427" t="s">
        <v>566</v>
      </c>
      <c r="E26" s="427" t="s">
        <v>567</v>
      </c>
      <c r="F26" s="427" t="s">
        <v>568</v>
      </c>
      <c r="G26" s="1701"/>
      <c r="H26" s="1674">
        <v>89</v>
      </c>
      <c r="I26" s="429"/>
      <c r="J26" s="76"/>
      <c r="K26" s="11"/>
      <c r="L26"/>
      <c r="M26"/>
      <c r="N26"/>
    </row>
    <row r="27" spans="2:14" ht="12" customHeight="1">
      <c r="B27" s="1551"/>
      <c r="C27" s="430">
        <v>144</v>
      </c>
      <c r="D27" s="431">
        <v>197</v>
      </c>
      <c r="E27" s="431">
        <v>-53</v>
      </c>
      <c r="F27" s="431">
        <v>-53</v>
      </c>
      <c r="G27" s="1702"/>
      <c r="H27" s="1675"/>
      <c r="I27" s="1685"/>
      <c r="J27" s="1387"/>
      <c r="K27" s="11"/>
      <c r="L27"/>
      <c r="M27"/>
      <c r="N27"/>
    </row>
    <row r="28" spans="2:14" ht="12" customHeight="1" hidden="1">
      <c r="B28" s="434" t="s">
        <v>841</v>
      </c>
      <c r="C28" s="435" t="s">
        <v>842</v>
      </c>
      <c r="D28" s="421" t="s">
        <v>843</v>
      </c>
      <c r="E28" s="421" t="s">
        <v>844</v>
      </c>
      <c r="F28" s="421" t="s">
        <v>845</v>
      </c>
      <c r="G28" s="448" t="s">
        <v>846</v>
      </c>
      <c r="H28" s="421" t="s">
        <v>847</v>
      </c>
      <c r="I28" s="1369"/>
      <c r="J28" s="1370"/>
      <c r="K28" s="11"/>
      <c r="L28"/>
      <c r="M28"/>
      <c r="N28"/>
    </row>
    <row r="29" spans="2:14" ht="12" customHeight="1" hidden="1">
      <c r="B29" s="436" t="s">
        <v>848</v>
      </c>
      <c r="C29" s="437" t="s">
        <v>849</v>
      </c>
      <c r="D29" s="427" t="s">
        <v>850</v>
      </c>
      <c r="E29" s="427" t="s">
        <v>851</v>
      </c>
      <c r="F29" s="427" t="s">
        <v>852</v>
      </c>
      <c r="G29" s="449" t="s">
        <v>853</v>
      </c>
      <c r="H29" s="427" t="s">
        <v>854</v>
      </c>
      <c r="I29" s="1469"/>
      <c r="J29" s="1552"/>
      <c r="K29" s="11"/>
      <c r="L29"/>
      <c r="M29"/>
      <c r="N29"/>
    </row>
    <row r="30" spans="2:14" ht="12" customHeight="1">
      <c r="B30" s="1547" t="s">
        <v>671</v>
      </c>
      <c r="C30" s="426" t="s">
        <v>619</v>
      </c>
      <c r="D30" s="427" t="s">
        <v>566</v>
      </c>
      <c r="E30" s="427" t="s">
        <v>567</v>
      </c>
      <c r="F30" s="427" t="s">
        <v>568</v>
      </c>
      <c r="G30" s="1701"/>
      <c r="H30" s="1674">
        <v>18</v>
      </c>
      <c r="I30" s="429"/>
      <c r="J30" s="76"/>
      <c r="K30" s="11"/>
      <c r="L30"/>
      <c r="M30"/>
      <c r="N30"/>
    </row>
    <row r="31" spans="2:14" ht="12" customHeight="1">
      <c r="B31" s="1551"/>
      <c r="C31" s="430">
        <v>26</v>
      </c>
      <c r="D31" s="431">
        <v>26</v>
      </c>
      <c r="E31" s="431">
        <v>0</v>
      </c>
      <c r="F31" s="431">
        <v>0</v>
      </c>
      <c r="G31" s="1702"/>
      <c r="H31" s="1675"/>
      <c r="I31" s="1685"/>
      <c r="J31" s="1387"/>
      <c r="K31" s="11"/>
      <c r="L31"/>
      <c r="M31"/>
      <c r="N31"/>
    </row>
    <row r="32" spans="2:14" ht="12" customHeight="1">
      <c r="B32" s="1547" t="s">
        <v>855</v>
      </c>
      <c r="C32" s="426" t="s">
        <v>619</v>
      </c>
      <c r="D32" s="427" t="s">
        <v>566</v>
      </c>
      <c r="E32" s="427" t="s">
        <v>567</v>
      </c>
      <c r="F32" s="427" t="s">
        <v>568</v>
      </c>
      <c r="G32" s="1701"/>
      <c r="H32" s="1674">
        <v>11</v>
      </c>
      <c r="I32" s="429"/>
      <c r="J32" s="76"/>
      <c r="K32" s="11"/>
      <c r="L32"/>
      <c r="M32"/>
      <c r="N32"/>
    </row>
    <row r="33" spans="2:14" ht="12" customHeight="1">
      <c r="B33" s="1705"/>
      <c r="C33" s="465">
        <v>20</v>
      </c>
      <c r="D33" s="466">
        <v>20</v>
      </c>
      <c r="E33" s="466">
        <v>0</v>
      </c>
      <c r="F33" s="466">
        <v>0</v>
      </c>
      <c r="G33" s="1706"/>
      <c r="H33" s="1707"/>
      <c r="I33" s="1703"/>
      <c r="J33" s="1704"/>
      <c r="K33" s="11"/>
      <c r="L33"/>
      <c r="M33"/>
      <c r="N33"/>
    </row>
    <row r="34" spans="2:14" ht="21" customHeight="1">
      <c r="B34" s="29" t="s">
        <v>510</v>
      </c>
      <c r="C34" s="26"/>
      <c r="D34" s="26"/>
      <c r="E34" s="26"/>
      <c r="F34" s="26"/>
      <c r="G34" s="26"/>
      <c r="H34" s="26"/>
      <c r="I34" s="27"/>
      <c r="J34" s="27"/>
      <c r="K34" s="28"/>
      <c r="L34"/>
      <c r="M34"/>
      <c r="N34"/>
    </row>
    <row r="35" spans="2:14" ht="21" customHeight="1">
      <c r="B35" s="29" t="s">
        <v>514</v>
      </c>
      <c r="C35" s="26"/>
      <c r="D35" s="26"/>
      <c r="E35" s="26"/>
      <c r="F35" s="26"/>
      <c r="G35" s="26"/>
      <c r="H35" s="26"/>
      <c r="I35" s="27"/>
      <c r="J35" s="27"/>
      <c r="K35" s="28"/>
      <c r="L35"/>
      <c r="M35"/>
      <c r="N35"/>
    </row>
    <row r="36" spans="2:14" ht="22.5" customHeight="1">
      <c r="B36" s="7"/>
      <c r="C36" s="7"/>
      <c r="D36" s="7"/>
      <c r="E36" s="7"/>
      <c r="F36" s="7"/>
      <c r="G36" s="7"/>
      <c r="H36" s="7"/>
      <c r="I36"/>
      <c r="J36"/>
      <c r="K36"/>
      <c r="L36"/>
      <c r="M36"/>
      <c r="N36"/>
    </row>
    <row r="37" spans="2:14" ht="18.75">
      <c r="B37" s="15" t="s">
        <v>502</v>
      </c>
      <c r="J37" t="s">
        <v>515</v>
      </c>
      <c r="K37"/>
      <c r="L37"/>
      <c r="M37"/>
      <c r="N37"/>
    </row>
    <row r="38" spans="2:14" ht="7.5" customHeight="1">
      <c r="B38" s="2"/>
      <c r="I38"/>
      <c r="J38"/>
      <c r="K38"/>
      <c r="L38"/>
      <c r="M38"/>
      <c r="N38"/>
    </row>
    <row r="39" spans="2:14" s="6" customFormat="1" ht="29.25" customHeight="1" thickBot="1">
      <c r="B39" s="3"/>
      <c r="C39" s="4" t="s">
        <v>857</v>
      </c>
      <c r="D39" s="5" t="s">
        <v>858</v>
      </c>
      <c r="E39" s="5" t="s">
        <v>506</v>
      </c>
      <c r="F39" s="5" t="s">
        <v>507</v>
      </c>
      <c r="G39" s="5" t="s">
        <v>489</v>
      </c>
      <c r="H39" s="5" t="s">
        <v>859</v>
      </c>
      <c r="I39" s="1408" t="s">
        <v>498</v>
      </c>
      <c r="J39" s="1409"/>
      <c r="K39" s="11"/>
      <c r="L39"/>
      <c r="M39"/>
      <c r="N39"/>
    </row>
    <row r="40" spans="2:14" ht="21" customHeight="1" thickTop="1">
      <c r="B40" s="82"/>
      <c r="C40" s="17"/>
      <c r="D40" s="18"/>
      <c r="E40" s="18"/>
      <c r="F40" s="23"/>
      <c r="G40" s="23"/>
      <c r="H40" s="23"/>
      <c r="I40" s="1384"/>
      <c r="J40" s="1385"/>
      <c r="K40" s="11"/>
      <c r="L40"/>
      <c r="M40"/>
      <c r="N40"/>
    </row>
    <row r="41" spans="2:14" ht="21" customHeight="1">
      <c r="B41" s="249"/>
      <c r="C41" s="24"/>
      <c r="D41" s="25"/>
      <c r="E41" s="25"/>
      <c r="F41" s="25"/>
      <c r="G41" s="25"/>
      <c r="H41" s="25"/>
      <c r="I41" s="1406"/>
      <c r="J41" s="1407"/>
      <c r="K41" s="11"/>
      <c r="L41"/>
      <c r="M41"/>
      <c r="N41"/>
    </row>
    <row r="42" spans="2:14" ht="37.5" customHeight="1">
      <c r="B42" s="7"/>
      <c r="C42" s="7"/>
      <c r="D42" s="7"/>
      <c r="E42" s="7"/>
      <c r="F42" s="7"/>
      <c r="G42" s="7"/>
      <c r="H42" s="7"/>
      <c r="I42"/>
      <c r="J42"/>
      <c r="K42"/>
      <c r="L42"/>
      <c r="M42"/>
      <c r="N42"/>
    </row>
    <row r="43" spans="2:14" ht="18.75">
      <c r="B43" s="15" t="s">
        <v>503</v>
      </c>
      <c r="J43"/>
      <c r="K43" t="s">
        <v>513</v>
      </c>
      <c r="L43"/>
      <c r="M43"/>
      <c r="N43"/>
    </row>
    <row r="44" spans="2:14" ht="7.5" customHeight="1">
      <c r="B44" s="2"/>
      <c r="J44"/>
      <c r="K44"/>
      <c r="L44"/>
      <c r="M44"/>
      <c r="N44"/>
    </row>
    <row r="45" spans="2:14" s="6" customFormat="1" ht="48.75" customHeight="1" thickBot="1">
      <c r="B45" s="3"/>
      <c r="C45" s="4" t="s">
        <v>865</v>
      </c>
      <c r="D45" s="5" t="s">
        <v>866</v>
      </c>
      <c r="E45" s="5" t="s">
        <v>867</v>
      </c>
      <c r="F45" s="5" t="s">
        <v>868</v>
      </c>
      <c r="G45" s="5" t="s">
        <v>869</v>
      </c>
      <c r="H45" s="10" t="s">
        <v>484</v>
      </c>
      <c r="I45" s="1426" t="s">
        <v>501</v>
      </c>
      <c r="J45" s="1416"/>
      <c r="K45" s="12" t="s">
        <v>498</v>
      </c>
      <c r="L45" s="11"/>
      <c r="M45"/>
      <c r="N45"/>
    </row>
    <row r="46" spans="2:14" ht="21" customHeight="1" thickTop="1">
      <c r="B46" s="239"/>
      <c r="C46" s="83"/>
      <c r="D46" s="84"/>
      <c r="E46" s="84"/>
      <c r="F46" s="84"/>
      <c r="G46" s="84"/>
      <c r="H46" s="84"/>
      <c r="I46" s="1362"/>
      <c r="J46" s="1358"/>
      <c r="K46" s="120"/>
      <c r="L46" s="11"/>
      <c r="M46"/>
      <c r="N46"/>
    </row>
    <row r="47" spans="2:14" ht="21" customHeight="1">
      <c r="B47" s="239"/>
      <c r="C47" s="83"/>
      <c r="D47" s="84"/>
      <c r="E47" s="84"/>
      <c r="F47" s="84"/>
      <c r="G47" s="84"/>
      <c r="H47" s="84"/>
      <c r="I47" s="1691"/>
      <c r="J47" s="1692"/>
      <c r="K47" s="122"/>
      <c r="L47" s="11"/>
      <c r="M47"/>
      <c r="N47"/>
    </row>
    <row r="48" spans="2:14" ht="21" customHeight="1">
      <c r="B48" s="309"/>
      <c r="C48" s="447"/>
      <c r="D48" s="310"/>
      <c r="E48" s="310"/>
      <c r="F48" s="310"/>
      <c r="G48" s="310"/>
      <c r="H48" s="310"/>
      <c r="I48" s="1693"/>
      <c r="J48" s="1694"/>
      <c r="K48" s="122"/>
      <c r="L48" s="11"/>
      <c r="M48"/>
      <c r="N48"/>
    </row>
    <row r="49" spans="2:14" ht="21" customHeight="1">
      <c r="B49" s="309"/>
      <c r="C49" s="447"/>
      <c r="D49" s="310"/>
      <c r="E49" s="310"/>
      <c r="F49" s="310"/>
      <c r="G49" s="310"/>
      <c r="H49" s="310"/>
      <c r="I49" s="1695"/>
      <c r="J49" s="1696"/>
      <c r="K49" s="122"/>
      <c r="L49" s="11"/>
      <c r="M49"/>
      <c r="N49"/>
    </row>
    <row r="50" spans="2:14" ht="21" customHeight="1">
      <c r="B50" s="126"/>
      <c r="C50" s="127"/>
      <c r="D50" s="128"/>
      <c r="E50" s="128"/>
      <c r="F50" s="128"/>
      <c r="G50" s="128"/>
      <c r="H50" s="128"/>
      <c r="I50" s="1352"/>
      <c r="J50" s="1353"/>
      <c r="K50" s="129"/>
      <c r="L50" s="11"/>
      <c r="M50"/>
      <c r="N50"/>
    </row>
    <row r="51" spans="2:14" ht="21" customHeight="1">
      <c r="B51" s="30" t="s">
        <v>511</v>
      </c>
      <c r="J51"/>
      <c r="K51"/>
      <c r="L51"/>
      <c r="M51"/>
      <c r="N51"/>
    </row>
    <row r="52" ht="26.25" customHeight="1"/>
    <row r="53" spans="2:14" ht="18.75">
      <c r="B53" s="16" t="s">
        <v>504</v>
      </c>
      <c r="J53"/>
      <c r="K53"/>
      <c r="L53"/>
      <c r="M53"/>
      <c r="N53"/>
    </row>
    <row r="54" ht="7.5" customHeight="1"/>
    <row r="55" spans="2:9" ht="37.5" customHeight="1">
      <c r="B55" s="1415" t="s">
        <v>494</v>
      </c>
      <c r="C55" s="1415"/>
      <c r="D55" s="1425"/>
      <c r="E55" s="1425"/>
      <c r="F55" s="1415" t="s">
        <v>496</v>
      </c>
      <c r="G55" s="1415"/>
      <c r="H55" s="1425"/>
      <c r="I55" s="1425"/>
    </row>
    <row r="56" spans="2:9" ht="37.5" customHeight="1">
      <c r="B56" s="1415" t="s">
        <v>495</v>
      </c>
      <c r="C56" s="1415"/>
      <c r="D56" s="1425"/>
      <c r="E56" s="1425"/>
      <c r="F56" s="1415" t="s">
        <v>497</v>
      </c>
      <c r="G56" s="1415"/>
      <c r="H56" s="1425"/>
      <c r="I56" s="1425"/>
    </row>
    <row r="57" spans="2:14" ht="21" customHeight="1">
      <c r="B57" s="30" t="s">
        <v>512</v>
      </c>
      <c r="J57"/>
      <c r="K57"/>
      <c r="L57"/>
      <c r="M57"/>
      <c r="N57"/>
    </row>
  </sheetData>
  <mergeCells count="53">
    <mergeCell ref="B32:B33"/>
    <mergeCell ref="G32:G33"/>
    <mergeCell ref="H32:H33"/>
    <mergeCell ref="I33:J33"/>
    <mergeCell ref="B30:B31"/>
    <mergeCell ref="G30:G31"/>
    <mergeCell ref="H30:H31"/>
    <mergeCell ref="I31:J31"/>
    <mergeCell ref="B26:B27"/>
    <mergeCell ref="G26:G27"/>
    <mergeCell ref="H26:H27"/>
    <mergeCell ref="I27:J27"/>
    <mergeCell ref="B22:B23"/>
    <mergeCell ref="H22:H23"/>
    <mergeCell ref="I23:J23"/>
    <mergeCell ref="B24:B25"/>
    <mergeCell ref="G24:G25"/>
    <mergeCell ref="H24:H25"/>
    <mergeCell ref="I25:J25"/>
    <mergeCell ref="B18:B19"/>
    <mergeCell ref="H18:H19"/>
    <mergeCell ref="I18:J18"/>
    <mergeCell ref="B20:B21"/>
    <mergeCell ref="H20:H21"/>
    <mergeCell ref="I21:J21"/>
    <mergeCell ref="B56:C56"/>
    <mergeCell ref="F55:G55"/>
    <mergeCell ref="F56:G56"/>
    <mergeCell ref="D55:E55"/>
    <mergeCell ref="D56:E56"/>
    <mergeCell ref="B55:C55"/>
    <mergeCell ref="I47:J47"/>
    <mergeCell ref="H56:I56"/>
    <mergeCell ref="I45:J45"/>
    <mergeCell ref="I46:J46"/>
    <mergeCell ref="H55:I55"/>
    <mergeCell ref="I50:J50"/>
    <mergeCell ref="I48:J48"/>
    <mergeCell ref="I49:J49"/>
    <mergeCell ref="I28:J28"/>
    <mergeCell ref="I41:J41"/>
    <mergeCell ref="I39:J39"/>
    <mergeCell ref="I40:J40"/>
    <mergeCell ref="I29:J29"/>
    <mergeCell ref="C1:J1"/>
    <mergeCell ref="I17:J17"/>
    <mergeCell ref="I7:J7"/>
    <mergeCell ref="I8:J8"/>
    <mergeCell ref="I9:J9"/>
    <mergeCell ref="I10:J10"/>
    <mergeCell ref="I11:J11"/>
    <mergeCell ref="I12:J12"/>
    <mergeCell ref="I13:J13"/>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N49"/>
  <sheetViews>
    <sheetView workbookViewId="0" topLeftCell="A1">
      <selection activeCell="K42" sqref="K4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881</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39" t="s">
        <v>483</v>
      </c>
      <c r="C8" s="17">
        <v>1668</v>
      </c>
      <c r="D8" s="18">
        <v>1967</v>
      </c>
      <c r="E8" s="84">
        <v>-299</v>
      </c>
      <c r="F8" s="84">
        <v>-299</v>
      </c>
      <c r="G8" s="18"/>
      <c r="H8" s="18"/>
      <c r="I8" s="1384"/>
      <c r="J8" s="1385"/>
      <c r="K8" s="11"/>
      <c r="L8"/>
      <c r="M8"/>
      <c r="N8"/>
    </row>
    <row r="9" spans="2:14" ht="21" customHeight="1">
      <c r="B9" s="239" t="s">
        <v>882</v>
      </c>
      <c r="C9" s="17">
        <v>92</v>
      </c>
      <c r="D9" s="18">
        <v>60</v>
      </c>
      <c r="E9" s="84">
        <v>32</v>
      </c>
      <c r="F9" s="84">
        <v>32</v>
      </c>
      <c r="G9" s="18"/>
      <c r="H9" s="18"/>
      <c r="I9" s="1344"/>
      <c r="J9" s="1345"/>
      <c r="K9" s="11"/>
      <c r="L9"/>
      <c r="M9"/>
      <c r="N9"/>
    </row>
    <row r="10" spans="2:14" ht="21" customHeight="1">
      <c r="B10" s="464"/>
      <c r="C10" s="17"/>
      <c r="D10" s="18"/>
      <c r="E10" s="84"/>
      <c r="F10" s="84"/>
      <c r="G10" s="18"/>
      <c r="H10" s="18"/>
      <c r="I10" s="1344"/>
      <c r="J10" s="1345"/>
      <c r="K10" s="11"/>
      <c r="L10"/>
      <c r="M10"/>
      <c r="N10"/>
    </row>
    <row r="11" spans="2:14" ht="21" customHeight="1">
      <c r="B11" s="239"/>
      <c r="C11" s="17"/>
      <c r="D11" s="18"/>
      <c r="E11" s="84"/>
      <c r="F11" s="84"/>
      <c r="G11" s="18"/>
      <c r="H11" s="18"/>
      <c r="I11" s="1344"/>
      <c r="J11" s="1345"/>
      <c r="K11" s="11"/>
      <c r="L11"/>
      <c r="M11"/>
      <c r="N11"/>
    </row>
    <row r="12" spans="2:14" ht="21" customHeight="1" thickBot="1">
      <c r="B12" s="242"/>
      <c r="C12" s="19"/>
      <c r="D12" s="20"/>
      <c r="E12" s="87"/>
      <c r="F12" s="87"/>
      <c r="G12" s="20"/>
      <c r="H12" s="20"/>
      <c r="I12" s="1590"/>
      <c r="J12" s="1591"/>
      <c r="K12" s="11"/>
      <c r="L12"/>
      <c r="M12"/>
      <c r="N12"/>
    </row>
    <row r="13" spans="2:14" ht="21" customHeight="1" thickTop="1">
      <c r="B13" s="9" t="s">
        <v>499</v>
      </c>
      <c r="C13" s="21">
        <v>1760</v>
      </c>
      <c r="D13" s="22">
        <v>2027</v>
      </c>
      <c r="E13" s="89">
        <v>-267</v>
      </c>
      <c r="F13" s="89">
        <v>-267</v>
      </c>
      <c r="G13" s="22"/>
      <c r="H13" s="22"/>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13</v>
      </c>
      <c r="I18" s="1686"/>
      <c r="J18" s="1687"/>
      <c r="K18" s="11"/>
      <c r="L18"/>
      <c r="M18"/>
      <c r="N18"/>
    </row>
    <row r="19" spans="2:14" ht="12" customHeight="1">
      <c r="B19" s="1551"/>
      <c r="C19" s="423">
        <v>220</v>
      </c>
      <c r="D19" s="424">
        <v>309</v>
      </c>
      <c r="E19" s="424">
        <v>-89</v>
      </c>
      <c r="F19" s="424">
        <v>-89</v>
      </c>
      <c r="G19" s="424"/>
      <c r="H19" s="1681"/>
      <c r="I19" s="425"/>
      <c r="J19" s="79"/>
      <c r="K19" s="11"/>
      <c r="L19"/>
      <c r="M19"/>
      <c r="N19"/>
    </row>
    <row r="20" spans="2:14" ht="12" customHeight="1">
      <c r="B20" s="1547" t="s">
        <v>838</v>
      </c>
      <c r="C20" s="426" t="s">
        <v>619</v>
      </c>
      <c r="D20" s="427" t="s">
        <v>566</v>
      </c>
      <c r="E20" s="427" t="s">
        <v>567</v>
      </c>
      <c r="F20" s="427" t="s">
        <v>568</v>
      </c>
      <c r="G20" s="428"/>
      <c r="H20" s="1674">
        <v>32</v>
      </c>
      <c r="I20" s="429"/>
      <c r="J20" s="76"/>
      <c r="K20" s="11"/>
      <c r="L20"/>
      <c r="M20"/>
      <c r="N20"/>
    </row>
    <row r="21" spans="2:14" ht="12" customHeight="1">
      <c r="B21" s="1551"/>
      <c r="C21" s="430">
        <v>414</v>
      </c>
      <c r="D21" s="431">
        <v>429</v>
      </c>
      <c r="E21" s="431">
        <v>-15</v>
      </c>
      <c r="F21" s="431">
        <v>-15</v>
      </c>
      <c r="G21" s="431"/>
      <c r="H21" s="1675"/>
      <c r="I21" s="1685"/>
      <c r="J21" s="1387"/>
      <c r="K21" s="11"/>
      <c r="L21"/>
      <c r="M21"/>
      <c r="N21"/>
    </row>
    <row r="22" spans="2:14" ht="12" customHeight="1">
      <c r="B22" s="1547" t="s">
        <v>677</v>
      </c>
      <c r="C22" s="426" t="s">
        <v>619</v>
      </c>
      <c r="D22" s="427" t="s">
        <v>566</v>
      </c>
      <c r="E22" s="427" t="s">
        <v>567</v>
      </c>
      <c r="F22" s="432" t="s">
        <v>568</v>
      </c>
      <c r="G22" s="427"/>
      <c r="H22" s="1674">
        <v>37</v>
      </c>
      <c r="I22" s="429"/>
      <c r="J22" s="76"/>
      <c r="K22" s="11"/>
      <c r="L22"/>
      <c r="M22"/>
      <c r="N22"/>
    </row>
    <row r="23" spans="2:14" ht="12" customHeight="1">
      <c r="B23" s="1551"/>
      <c r="C23" s="430">
        <v>270</v>
      </c>
      <c r="D23" s="431">
        <v>265</v>
      </c>
      <c r="E23" s="431">
        <v>5</v>
      </c>
      <c r="F23" s="433">
        <v>5</v>
      </c>
      <c r="G23" s="431"/>
      <c r="H23" s="1675"/>
      <c r="I23" s="1685"/>
      <c r="J23" s="1387"/>
      <c r="K23" s="11"/>
      <c r="L23"/>
      <c r="M23"/>
      <c r="N23"/>
    </row>
    <row r="24" spans="2:14" ht="12" customHeight="1">
      <c r="B24" s="1547" t="s">
        <v>839</v>
      </c>
      <c r="C24" s="426" t="s">
        <v>619</v>
      </c>
      <c r="D24" s="427" t="s">
        <v>566</v>
      </c>
      <c r="E24" s="427" t="s">
        <v>567</v>
      </c>
      <c r="F24" s="427" t="s">
        <v>568</v>
      </c>
      <c r="G24" s="1701"/>
      <c r="H24" s="1674"/>
      <c r="I24" s="429"/>
      <c r="J24" s="76"/>
      <c r="K24" s="11"/>
      <c r="L24"/>
      <c r="M24"/>
      <c r="N24"/>
    </row>
    <row r="25" spans="2:14" ht="12" customHeight="1">
      <c r="B25" s="1705"/>
      <c r="C25" s="465">
        <v>63</v>
      </c>
      <c r="D25" s="466">
        <v>47</v>
      </c>
      <c r="E25" s="466">
        <v>16</v>
      </c>
      <c r="F25" s="466">
        <v>16</v>
      </c>
      <c r="G25" s="1706"/>
      <c r="H25" s="1707"/>
      <c r="I25" s="1703"/>
      <c r="J25" s="1704"/>
      <c r="K25" s="11"/>
      <c r="L25"/>
      <c r="M25"/>
      <c r="N25"/>
    </row>
    <row r="26" spans="2:14" ht="21" customHeight="1">
      <c r="B26" s="29" t="s">
        <v>510</v>
      </c>
      <c r="C26" s="26"/>
      <c r="D26" s="26"/>
      <c r="E26" s="26"/>
      <c r="F26" s="26"/>
      <c r="G26" s="26"/>
      <c r="H26" s="26"/>
      <c r="I26" s="27"/>
      <c r="J26" s="27"/>
      <c r="K26" s="28"/>
      <c r="L26"/>
      <c r="M26"/>
      <c r="N26"/>
    </row>
    <row r="27" spans="2:14" ht="21" customHeight="1">
      <c r="B27" s="29" t="s">
        <v>514</v>
      </c>
      <c r="C27" s="26"/>
      <c r="D27" s="26"/>
      <c r="E27" s="26"/>
      <c r="F27" s="26"/>
      <c r="G27" s="26"/>
      <c r="H27" s="26"/>
      <c r="I27" s="27"/>
      <c r="J27" s="27"/>
      <c r="K27" s="28"/>
      <c r="L27"/>
      <c r="M27"/>
      <c r="N27"/>
    </row>
    <row r="28" spans="2:14" ht="22.5" customHeight="1">
      <c r="B28" s="7"/>
      <c r="C28" s="7"/>
      <c r="D28" s="7"/>
      <c r="E28" s="7"/>
      <c r="F28" s="7"/>
      <c r="G28" s="7"/>
      <c r="H28" s="7"/>
      <c r="I28"/>
      <c r="J28"/>
      <c r="K28"/>
      <c r="L28"/>
      <c r="M28"/>
      <c r="N28"/>
    </row>
    <row r="29" spans="2:14" ht="18.75">
      <c r="B29" s="15" t="s">
        <v>502</v>
      </c>
      <c r="J29" t="s">
        <v>515</v>
      </c>
      <c r="K29"/>
      <c r="L29"/>
      <c r="M29"/>
      <c r="N29"/>
    </row>
    <row r="30" spans="2:14" ht="7.5" customHeight="1">
      <c r="B30" s="2"/>
      <c r="I30"/>
      <c r="J30"/>
      <c r="K30"/>
      <c r="L30"/>
      <c r="M30"/>
      <c r="N30"/>
    </row>
    <row r="31" spans="2:14" s="6" customFormat="1" ht="29.25" customHeight="1" thickBot="1">
      <c r="B31" s="3"/>
      <c r="C31" s="4" t="s">
        <v>857</v>
      </c>
      <c r="D31" s="5" t="s">
        <v>858</v>
      </c>
      <c r="E31" s="5" t="s">
        <v>506</v>
      </c>
      <c r="F31" s="5" t="s">
        <v>507</v>
      </c>
      <c r="G31" s="5" t="s">
        <v>489</v>
      </c>
      <c r="H31" s="5" t="s">
        <v>859</v>
      </c>
      <c r="I31" s="1408" t="s">
        <v>498</v>
      </c>
      <c r="J31" s="1409"/>
      <c r="K31" s="11"/>
      <c r="L31"/>
      <c r="M31"/>
      <c r="N31"/>
    </row>
    <row r="32" spans="2:14" ht="21" customHeight="1" thickTop="1">
      <c r="B32" s="82"/>
      <c r="C32" s="17"/>
      <c r="D32" s="18"/>
      <c r="E32" s="18"/>
      <c r="F32" s="23"/>
      <c r="G32" s="23"/>
      <c r="H32" s="23"/>
      <c r="I32" s="1384"/>
      <c r="J32" s="1385"/>
      <c r="K32" s="11"/>
      <c r="L32"/>
      <c r="M32"/>
      <c r="N32"/>
    </row>
    <row r="33" spans="2:14" ht="21" customHeight="1">
      <c r="B33" s="249"/>
      <c r="C33" s="24"/>
      <c r="D33" s="25"/>
      <c r="E33" s="25"/>
      <c r="F33" s="25"/>
      <c r="G33" s="25"/>
      <c r="H33" s="25"/>
      <c r="I33" s="1406"/>
      <c r="J33" s="1407"/>
      <c r="K33" s="11"/>
      <c r="L33"/>
      <c r="M33"/>
      <c r="N33"/>
    </row>
    <row r="34" spans="2:14" ht="37.5" customHeight="1">
      <c r="B34" s="7"/>
      <c r="C34" s="7"/>
      <c r="D34" s="7"/>
      <c r="E34" s="7"/>
      <c r="F34" s="7"/>
      <c r="G34" s="7"/>
      <c r="H34" s="7"/>
      <c r="I34"/>
      <c r="J34"/>
      <c r="K34"/>
      <c r="L34"/>
      <c r="M34"/>
      <c r="N34"/>
    </row>
    <row r="35" spans="2:14" ht="18.75">
      <c r="B35" s="15" t="s">
        <v>503</v>
      </c>
      <c r="J35"/>
      <c r="K35" t="s">
        <v>513</v>
      </c>
      <c r="L35"/>
      <c r="M35"/>
      <c r="N35"/>
    </row>
    <row r="36" spans="2:14" ht="7.5" customHeight="1">
      <c r="B36" s="2"/>
      <c r="J36"/>
      <c r="K36"/>
      <c r="L36"/>
      <c r="M36"/>
      <c r="N36"/>
    </row>
    <row r="37" spans="2:14" s="6" customFormat="1" ht="48.75" customHeight="1" thickBot="1">
      <c r="B37" s="3"/>
      <c r="C37" s="4" t="s">
        <v>865</v>
      </c>
      <c r="D37" s="5" t="s">
        <v>866</v>
      </c>
      <c r="E37" s="5" t="s">
        <v>867</v>
      </c>
      <c r="F37" s="5" t="s">
        <v>868</v>
      </c>
      <c r="G37" s="5" t="s">
        <v>869</v>
      </c>
      <c r="H37" s="10" t="s">
        <v>484</v>
      </c>
      <c r="I37" s="1426" t="s">
        <v>501</v>
      </c>
      <c r="J37" s="1416"/>
      <c r="K37" s="12" t="s">
        <v>498</v>
      </c>
      <c r="L37" s="11"/>
      <c r="M37"/>
      <c r="N37"/>
    </row>
    <row r="38" spans="2:14" ht="21" customHeight="1" thickTop="1">
      <c r="B38" s="239"/>
      <c r="C38" s="83"/>
      <c r="D38" s="84"/>
      <c r="E38" s="84"/>
      <c r="F38" s="84"/>
      <c r="G38" s="84"/>
      <c r="H38" s="84"/>
      <c r="I38" s="1362"/>
      <c r="J38" s="1358"/>
      <c r="K38" s="120"/>
      <c r="L38" s="11"/>
      <c r="M38"/>
      <c r="N38"/>
    </row>
    <row r="39" spans="2:14" ht="21" customHeight="1">
      <c r="B39" s="239"/>
      <c r="C39" s="83"/>
      <c r="D39" s="84"/>
      <c r="E39" s="84"/>
      <c r="F39" s="84"/>
      <c r="G39" s="84"/>
      <c r="H39" s="84"/>
      <c r="I39" s="1691"/>
      <c r="J39" s="1692"/>
      <c r="K39" s="122"/>
      <c r="L39" s="11"/>
      <c r="M39"/>
      <c r="N39"/>
    </row>
    <row r="40" spans="2:14" ht="21" customHeight="1">
      <c r="B40" s="309"/>
      <c r="C40" s="447"/>
      <c r="D40" s="310"/>
      <c r="E40" s="310"/>
      <c r="F40" s="310"/>
      <c r="G40" s="310"/>
      <c r="H40" s="310"/>
      <c r="I40" s="1693"/>
      <c r="J40" s="1694"/>
      <c r="K40" s="122"/>
      <c r="L40" s="11"/>
      <c r="M40"/>
      <c r="N40"/>
    </row>
    <row r="41" spans="2:14" ht="21" customHeight="1">
      <c r="B41" s="309"/>
      <c r="C41" s="447"/>
      <c r="D41" s="310"/>
      <c r="E41" s="310"/>
      <c r="F41" s="310"/>
      <c r="G41" s="310"/>
      <c r="H41" s="310"/>
      <c r="I41" s="1695"/>
      <c r="J41" s="1696"/>
      <c r="K41" s="122"/>
      <c r="L41" s="11"/>
      <c r="M41"/>
      <c r="N41"/>
    </row>
    <row r="42" spans="2:14" ht="21" customHeight="1">
      <c r="B42" s="126"/>
      <c r="C42" s="127"/>
      <c r="D42" s="128"/>
      <c r="E42" s="128"/>
      <c r="F42" s="128"/>
      <c r="G42" s="128"/>
      <c r="H42" s="128"/>
      <c r="I42" s="1352"/>
      <c r="J42" s="1353"/>
      <c r="K42" s="129"/>
      <c r="L42" s="11"/>
      <c r="M42"/>
      <c r="N42"/>
    </row>
    <row r="43" spans="2:14" ht="21" customHeight="1">
      <c r="B43" s="30" t="s">
        <v>511</v>
      </c>
      <c r="J43"/>
      <c r="K43"/>
      <c r="L43"/>
      <c r="M43"/>
      <c r="N43"/>
    </row>
    <row r="44" ht="26.25" customHeight="1"/>
    <row r="45" spans="2:14" ht="18.75">
      <c r="B45" s="16" t="s">
        <v>504</v>
      </c>
      <c r="J45"/>
      <c r="K45"/>
      <c r="L45"/>
      <c r="M45"/>
      <c r="N45"/>
    </row>
    <row r="46" ht="7.5" customHeight="1"/>
    <row r="47" spans="2:9" ht="37.5" customHeight="1">
      <c r="B47" s="1415" t="s">
        <v>494</v>
      </c>
      <c r="C47" s="1415"/>
      <c r="D47" s="1425"/>
      <c r="E47" s="1425"/>
      <c r="F47" s="1415" t="s">
        <v>496</v>
      </c>
      <c r="G47" s="1415"/>
      <c r="H47" s="1425"/>
      <c r="I47" s="1425"/>
    </row>
    <row r="48" spans="2:9" ht="37.5" customHeight="1">
      <c r="B48" s="1415" t="s">
        <v>495</v>
      </c>
      <c r="C48" s="1415"/>
      <c r="D48" s="1425"/>
      <c r="E48" s="1425"/>
      <c r="F48" s="1415" t="s">
        <v>497</v>
      </c>
      <c r="G48" s="1415"/>
      <c r="H48" s="1425"/>
      <c r="I48" s="1425"/>
    </row>
    <row r="49" spans="2:14" ht="21" customHeight="1">
      <c r="B49" s="30" t="s">
        <v>512</v>
      </c>
      <c r="J49"/>
      <c r="K49"/>
      <c r="L49"/>
      <c r="M49"/>
      <c r="N49"/>
    </row>
  </sheetData>
  <mergeCells count="39">
    <mergeCell ref="B24:B25"/>
    <mergeCell ref="G24:G25"/>
    <mergeCell ref="H24:H25"/>
    <mergeCell ref="I25:J25"/>
    <mergeCell ref="B20:B21"/>
    <mergeCell ref="H20:H21"/>
    <mergeCell ref="I21:J21"/>
    <mergeCell ref="B22:B23"/>
    <mergeCell ref="H22:H23"/>
    <mergeCell ref="I23:J23"/>
    <mergeCell ref="I9:J9"/>
    <mergeCell ref="I10:J10"/>
    <mergeCell ref="B18:B19"/>
    <mergeCell ref="H18:H19"/>
    <mergeCell ref="I18:J18"/>
    <mergeCell ref="I42:J42"/>
    <mergeCell ref="I40:J40"/>
    <mergeCell ref="I41:J41"/>
    <mergeCell ref="C1:J1"/>
    <mergeCell ref="I17:J17"/>
    <mergeCell ref="I11:J11"/>
    <mergeCell ref="I12:J12"/>
    <mergeCell ref="I13:J13"/>
    <mergeCell ref="I7:J7"/>
    <mergeCell ref="I8:J8"/>
    <mergeCell ref="I33:J33"/>
    <mergeCell ref="I31:J31"/>
    <mergeCell ref="I32:J32"/>
    <mergeCell ref="I38:J38"/>
    <mergeCell ref="H48:I48"/>
    <mergeCell ref="I37:J37"/>
    <mergeCell ref="B48:C48"/>
    <mergeCell ref="F47:G47"/>
    <mergeCell ref="F48:G48"/>
    <mergeCell ref="D47:E47"/>
    <mergeCell ref="D48:E48"/>
    <mergeCell ref="B47:C47"/>
    <mergeCell ref="H47:I47"/>
    <mergeCell ref="I39:J39"/>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N49"/>
  <sheetViews>
    <sheetView workbookViewId="0" topLeftCell="A7">
      <selection activeCell="K42" sqref="K4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883</v>
      </c>
      <c r="I3" s="8"/>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39" t="s">
        <v>483</v>
      </c>
      <c r="C8" s="17">
        <v>1553</v>
      </c>
      <c r="D8" s="18">
        <v>1607</v>
      </c>
      <c r="E8" s="84">
        <v>-54</v>
      </c>
      <c r="F8" s="84">
        <v>-54</v>
      </c>
      <c r="G8" s="18"/>
      <c r="H8" s="18"/>
      <c r="I8" s="1384"/>
      <c r="J8" s="1385"/>
      <c r="K8" s="11"/>
      <c r="L8"/>
      <c r="M8"/>
      <c r="N8"/>
    </row>
    <row r="9" spans="2:14" ht="21" customHeight="1">
      <c r="B9" s="61" t="s">
        <v>691</v>
      </c>
      <c r="C9" s="17">
        <v>76</v>
      </c>
      <c r="D9" s="18">
        <v>75</v>
      </c>
      <c r="E9" s="84">
        <v>1</v>
      </c>
      <c r="F9" s="84">
        <v>1</v>
      </c>
      <c r="G9" s="18"/>
      <c r="H9" s="18">
        <v>13</v>
      </c>
      <c r="I9" s="1344"/>
      <c r="J9" s="1345"/>
      <c r="K9" s="11"/>
      <c r="L9"/>
      <c r="M9"/>
      <c r="N9"/>
    </row>
    <row r="10" spans="2:14" ht="21" customHeight="1">
      <c r="B10" s="464"/>
      <c r="C10" s="17"/>
      <c r="D10" s="18"/>
      <c r="E10" s="84"/>
      <c r="F10" s="84"/>
      <c r="G10" s="18"/>
      <c r="H10" s="18"/>
      <c r="I10" s="1344"/>
      <c r="J10" s="1345"/>
      <c r="K10" s="11"/>
      <c r="L10"/>
      <c r="M10"/>
      <c r="N10"/>
    </row>
    <row r="11" spans="2:14" ht="21" customHeight="1">
      <c r="B11" s="239"/>
      <c r="C11" s="17"/>
      <c r="D11" s="18"/>
      <c r="E11" s="84"/>
      <c r="F11" s="84"/>
      <c r="G11" s="18"/>
      <c r="H11" s="18"/>
      <c r="I11" s="1344"/>
      <c r="J11" s="1345"/>
      <c r="K11" s="11"/>
      <c r="L11"/>
      <c r="M11"/>
      <c r="N11"/>
    </row>
    <row r="12" spans="2:14" ht="21" customHeight="1" thickBot="1">
      <c r="B12" s="242"/>
      <c r="C12" s="19"/>
      <c r="D12" s="20"/>
      <c r="E12" s="87"/>
      <c r="F12" s="87"/>
      <c r="G12" s="20"/>
      <c r="H12" s="20"/>
      <c r="I12" s="1590"/>
      <c r="J12" s="1591"/>
      <c r="K12" s="11"/>
      <c r="L12"/>
      <c r="M12"/>
      <c r="N12"/>
    </row>
    <row r="13" spans="2:14" ht="21" customHeight="1" thickTop="1">
      <c r="B13" s="9" t="s">
        <v>499</v>
      </c>
      <c r="C13" s="21">
        <v>1616</v>
      </c>
      <c r="D13" s="22">
        <v>1669</v>
      </c>
      <c r="E13" s="89">
        <v>-53</v>
      </c>
      <c r="F13" s="89">
        <v>-53</v>
      </c>
      <c r="G13" s="22"/>
      <c r="H13" s="22"/>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2" customHeight="1" thickTop="1">
      <c r="B18" s="1682" t="s">
        <v>675</v>
      </c>
      <c r="C18" s="420" t="s">
        <v>619</v>
      </c>
      <c r="D18" s="421" t="s">
        <v>566</v>
      </c>
      <c r="E18" s="421" t="s">
        <v>567</v>
      </c>
      <c r="F18" s="421" t="s">
        <v>568</v>
      </c>
      <c r="G18" s="422"/>
      <c r="H18" s="1680">
        <v>17</v>
      </c>
      <c r="I18" s="1686"/>
      <c r="J18" s="1687"/>
      <c r="K18" s="11"/>
      <c r="L18"/>
      <c r="M18"/>
      <c r="N18"/>
    </row>
    <row r="19" spans="2:14" ht="12" customHeight="1">
      <c r="B19" s="1551"/>
      <c r="C19" s="423">
        <v>205</v>
      </c>
      <c r="D19" s="424">
        <v>250</v>
      </c>
      <c r="E19" s="424">
        <v>-45</v>
      </c>
      <c r="F19" s="424">
        <v>-45</v>
      </c>
      <c r="G19" s="424"/>
      <c r="H19" s="1681"/>
      <c r="I19" s="425"/>
      <c r="J19" s="79"/>
      <c r="K19" s="11"/>
      <c r="L19"/>
      <c r="M19"/>
      <c r="N19"/>
    </row>
    <row r="20" spans="2:14" ht="12" customHeight="1">
      <c r="B20" s="1547" t="s">
        <v>838</v>
      </c>
      <c r="C20" s="426" t="s">
        <v>619</v>
      </c>
      <c r="D20" s="427" t="s">
        <v>566</v>
      </c>
      <c r="E20" s="427" t="s">
        <v>567</v>
      </c>
      <c r="F20" s="427" t="s">
        <v>568</v>
      </c>
      <c r="G20" s="428"/>
      <c r="H20" s="1674">
        <v>20</v>
      </c>
      <c r="I20" s="429"/>
      <c r="J20" s="76"/>
      <c r="K20" s="11"/>
      <c r="L20"/>
      <c r="M20"/>
      <c r="N20"/>
    </row>
    <row r="21" spans="2:14" ht="12" customHeight="1">
      <c r="B21" s="1551"/>
      <c r="C21" s="430">
        <v>298</v>
      </c>
      <c r="D21" s="431">
        <v>291</v>
      </c>
      <c r="E21" s="431">
        <v>7</v>
      </c>
      <c r="F21" s="431">
        <v>7</v>
      </c>
      <c r="G21" s="431"/>
      <c r="H21" s="1675"/>
      <c r="I21" s="1685"/>
      <c r="J21" s="1387"/>
      <c r="K21" s="11"/>
      <c r="L21"/>
      <c r="M21"/>
      <c r="N21"/>
    </row>
    <row r="22" spans="2:14" ht="12" customHeight="1">
      <c r="B22" s="1547" t="s">
        <v>677</v>
      </c>
      <c r="C22" s="426" t="s">
        <v>619</v>
      </c>
      <c r="D22" s="427" t="s">
        <v>566</v>
      </c>
      <c r="E22" s="427" t="s">
        <v>567</v>
      </c>
      <c r="F22" s="432" t="s">
        <v>568</v>
      </c>
      <c r="G22" s="427"/>
      <c r="H22" s="1674">
        <v>16</v>
      </c>
      <c r="I22" s="429"/>
      <c r="J22" s="76"/>
      <c r="K22" s="11"/>
      <c r="L22"/>
      <c r="M22"/>
      <c r="N22"/>
    </row>
    <row r="23" spans="2:14" ht="12" customHeight="1">
      <c r="B23" s="1551"/>
      <c r="C23" s="430">
        <v>129</v>
      </c>
      <c r="D23" s="431">
        <v>121</v>
      </c>
      <c r="E23" s="431">
        <v>8</v>
      </c>
      <c r="F23" s="433">
        <v>8</v>
      </c>
      <c r="G23" s="431"/>
      <c r="H23" s="1675"/>
      <c r="I23" s="1685"/>
      <c r="J23" s="1387"/>
      <c r="K23" s="11"/>
      <c r="L23"/>
      <c r="M23"/>
      <c r="N23"/>
    </row>
    <row r="24" spans="2:14" ht="12" customHeight="1">
      <c r="B24" s="1547" t="s">
        <v>839</v>
      </c>
      <c r="C24" s="426" t="s">
        <v>619</v>
      </c>
      <c r="D24" s="427" t="s">
        <v>566</v>
      </c>
      <c r="E24" s="427" t="s">
        <v>567</v>
      </c>
      <c r="F24" s="427" t="s">
        <v>568</v>
      </c>
      <c r="G24" s="1701"/>
      <c r="H24" s="1674"/>
      <c r="I24" s="429"/>
      <c r="J24" s="76"/>
      <c r="K24" s="11"/>
      <c r="L24"/>
      <c r="M24"/>
      <c r="N24"/>
    </row>
    <row r="25" spans="2:14" ht="12" customHeight="1">
      <c r="B25" s="1705"/>
      <c r="C25" s="465">
        <v>24</v>
      </c>
      <c r="D25" s="466">
        <v>22</v>
      </c>
      <c r="E25" s="466">
        <v>2</v>
      </c>
      <c r="F25" s="466">
        <v>2</v>
      </c>
      <c r="G25" s="1706"/>
      <c r="H25" s="1707"/>
      <c r="I25" s="1703"/>
      <c r="J25" s="1704"/>
      <c r="K25" s="11"/>
      <c r="L25"/>
      <c r="M25"/>
      <c r="N25"/>
    </row>
    <row r="26" spans="2:14" ht="21" customHeight="1">
      <c r="B26" s="29" t="s">
        <v>510</v>
      </c>
      <c r="C26" s="26"/>
      <c r="D26" s="26"/>
      <c r="E26" s="26"/>
      <c r="F26" s="26"/>
      <c r="G26" s="26"/>
      <c r="H26" s="26"/>
      <c r="I26" s="27"/>
      <c r="J26" s="27"/>
      <c r="K26" s="28"/>
      <c r="L26"/>
      <c r="M26"/>
      <c r="N26"/>
    </row>
    <row r="27" spans="2:14" ht="21" customHeight="1">
      <c r="B27" s="29" t="s">
        <v>514</v>
      </c>
      <c r="C27" s="26"/>
      <c r="D27" s="26"/>
      <c r="E27" s="26"/>
      <c r="F27" s="26"/>
      <c r="G27" s="26"/>
      <c r="H27" s="26"/>
      <c r="I27" s="27"/>
      <c r="J27" s="27"/>
      <c r="K27" s="28"/>
      <c r="L27"/>
      <c r="M27"/>
      <c r="N27"/>
    </row>
    <row r="28" spans="2:14" ht="22.5" customHeight="1">
      <c r="B28" s="7"/>
      <c r="C28" s="7"/>
      <c r="D28" s="7"/>
      <c r="E28" s="7"/>
      <c r="F28" s="7"/>
      <c r="G28" s="7"/>
      <c r="H28" s="7"/>
      <c r="I28"/>
      <c r="J28"/>
      <c r="K28"/>
      <c r="L28"/>
      <c r="M28"/>
      <c r="N28"/>
    </row>
    <row r="29" spans="2:14" ht="18.75">
      <c r="B29" s="15" t="s">
        <v>502</v>
      </c>
      <c r="J29" t="s">
        <v>515</v>
      </c>
      <c r="K29"/>
      <c r="L29"/>
      <c r="M29"/>
      <c r="N29"/>
    </row>
    <row r="30" spans="2:14" ht="7.5" customHeight="1">
      <c r="B30" s="2"/>
      <c r="I30"/>
      <c r="J30"/>
      <c r="K30"/>
      <c r="L30"/>
      <c r="M30"/>
      <c r="N30"/>
    </row>
    <row r="31" spans="2:14" s="6" customFormat="1" ht="29.25" customHeight="1" thickBot="1">
      <c r="B31" s="3"/>
      <c r="C31" s="4" t="s">
        <v>857</v>
      </c>
      <c r="D31" s="5" t="s">
        <v>858</v>
      </c>
      <c r="E31" s="5" t="s">
        <v>506</v>
      </c>
      <c r="F31" s="5" t="s">
        <v>507</v>
      </c>
      <c r="G31" s="5" t="s">
        <v>489</v>
      </c>
      <c r="H31" s="5" t="s">
        <v>859</v>
      </c>
      <c r="I31" s="1408" t="s">
        <v>498</v>
      </c>
      <c r="J31" s="1409"/>
      <c r="K31" s="11"/>
      <c r="L31"/>
      <c r="M31"/>
      <c r="N31"/>
    </row>
    <row r="32" spans="2:14" ht="21" customHeight="1" thickTop="1">
      <c r="B32" s="82"/>
      <c r="C32" s="17"/>
      <c r="D32" s="18"/>
      <c r="E32" s="18"/>
      <c r="F32" s="23"/>
      <c r="G32" s="23"/>
      <c r="H32" s="23"/>
      <c r="I32" s="1384"/>
      <c r="J32" s="1385"/>
      <c r="K32" s="11"/>
      <c r="L32"/>
      <c r="M32"/>
      <c r="N32"/>
    </row>
    <row r="33" spans="2:14" ht="21" customHeight="1">
      <c r="B33" s="249"/>
      <c r="C33" s="24"/>
      <c r="D33" s="25"/>
      <c r="E33" s="25"/>
      <c r="F33" s="25"/>
      <c r="G33" s="25"/>
      <c r="H33" s="25"/>
      <c r="I33" s="1406"/>
      <c r="J33" s="1407"/>
      <c r="K33" s="11"/>
      <c r="L33"/>
      <c r="M33"/>
      <c r="N33"/>
    </row>
    <row r="34" spans="2:14" ht="37.5" customHeight="1">
      <c r="B34" s="7"/>
      <c r="C34" s="7"/>
      <c r="D34" s="7"/>
      <c r="E34" s="7"/>
      <c r="F34" s="7"/>
      <c r="G34" s="7"/>
      <c r="H34" s="7"/>
      <c r="I34"/>
      <c r="J34"/>
      <c r="K34"/>
      <c r="L34"/>
      <c r="M34"/>
      <c r="N34"/>
    </row>
    <row r="35" spans="2:14" ht="18.75">
      <c r="B35" s="15" t="s">
        <v>503</v>
      </c>
      <c r="J35"/>
      <c r="K35" t="s">
        <v>513</v>
      </c>
      <c r="L35"/>
      <c r="M35"/>
      <c r="N35"/>
    </row>
    <row r="36" spans="2:14" ht="7.5" customHeight="1">
      <c r="B36" s="2"/>
      <c r="J36"/>
      <c r="K36"/>
      <c r="L36"/>
      <c r="M36"/>
      <c r="N36"/>
    </row>
    <row r="37" spans="2:14" s="6" customFormat="1" ht="48.75" customHeight="1" thickBot="1">
      <c r="B37" s="3"/>
      <c r="C37" s="4" t="s">
        <v>865</v>
      </c>
      <c r="D37" s="5" t="s">
        <v>866</v>
      </c>
      <c r="E37" s="5" t="s">
        <v>867</v>
      </c>
      <c r="F37" s="5" t="s">
        <v>868</v>
      </c>
      <c r="G37" s="5" t="s">
        <v>869</v>
      </c>
      <c r="H37" s="10" t="s">
        <v>484</v>
      </c>
      <c r="I37" s="1426" t="s">
        <v>501</v>
      </c>
      <c r="J37" s="1416"/>
      <c r="K37" s="12" t="s">
        <v>498</v>
      </c>
      <c r="L37" s="11"/>
      <c r="M37"/>
      <c r="N37"/>
    </row>
    <row r="38" spans="2:14" ht="21" customHeight="1" thickTop="1">
      <c r="B38" s="239"/>
      <c r="C38" s="83"/>
      <c r="D38" s="84"/>
      <c r="E38" s="84"/>
      <c r="F38" s="84"/>
      <c r="G38" s="84"/>
      <c r="H38" s="84"/>
      <c r="I38" s="1362"/>
      <c r="J38" s="1358"/>
      <c r="K38" s="120"/>
      <c r="L38" s="11"/>
      <c r="M38"/>
      <c r="N38"/>
    </row>
    <row r="39" spans="2:14" ht="21" customHeight="1">
      <c r="B39" s="239"/>
      <c r="C39" s="83"/>
      <c r="D39" s="84"/>
      <c r="E39" s="84"/>
      <c r="F39" s="84"/>
      <c r="G39" s="84"/>
      <c r="H39" s="84"/>
      <c r="I39" s="1691"/>
      <c r="J39" s="1692"/>
      <c r="K39" s="122"/>
      <c r="L39" s="11"/>
      <c r="M39"/>
      <c r="N39"/>
    </row>
    <row r="40" spans="2:14" ht="21" customHeight="1">
      <c r="B40" s="309"/>
      <c r="C40" s="447"/>
      <c r="D40" s="310"/>
      <c r="E40" s="310"/>
      <c r="F40" s="310"/>
      <c r="G40" s="310"/>
      <c r="H40" s="310"/>
      <c r="I40" s="1693"/>
      <c r="J40" s="1694"/>
      <c r="K40" s="122"/>
      <c r="L40" s="11"/>
      <c r="M40"/>
      <c r="N40"/>
    </row>
    <row r="41" spans="2:14" ht="21" customHeight="1">
      <c r="B41" s="309"/>
      <c r="C41" s="447"/>
      <c r="D41" s="310"/>
      <c r="E41" s="310"/>
      <c r="F41" s="310"/>
      <c r="G41" s="310"/>
      <c r="H41" s="310"/>
      <c r="I41" s="1695"/>
      <c r="J41" s="1696"/>
      <c r="K41" s="122"/>
      <c r="L41" s="11"/>
      <c r="M41"/>
      <c r="N41"/>
    </row>
    <row r="42" spans="2:14" ht="21" customHeight="1">
      <c r="B42" s="126"/>
      <c r="C42" s="127"/>
      <c r="D42" s="128"/>
      <c r="E42" s="128"/>
      <c r="F42" s="128"/>
      <c r="G42" s="128"/>
      <c r="H42" s="128"/>
      <c r="I42" s="1352"/>
      <c r="J42" s="1353"/>
      <c r="K42" s="129"/>
      <c r="L42" s="11"/>
      <c r="M42"/>
      <c r="N42"/>
    </row>
    <row r="43" spans="2:14" ht="21" customHeight="1">
      <c r="B43" s="30" t="s">
        <v>511</v>
      </c>
      <c r="J43"/>
      <c r="K43"/>
      <c r="L43"/>
      <c r="M43"/>
      <c r="N43"/>
    </row>
    <row r="44" ht="26.25" customHeight="1"/>
    <row r="45" spans="2:14" ht="18.75">
      <c r="B45" s="16" t="s">
        <v>504</v>
      </c>
      <c r="J45"/>
      <c r="K45"/>
      <c r="L45"/>
      <c r="M45"/>
      <c r="N45"/>
    </row>
    <row r="46" ht="7.5" customHeight="1"/>
    <row r="47" spans="2:9" ht="37.5" customHeight="1">
      <c r="B47" s="1415" t="s">
        <v>494</v>
      </c>
      <c r="C47" s="1415"/>
      <c r="D47" s="1425"/>
      <c r="E47" s="1425"/>
      <c r="F47" s="1415" t="s">
        <v>496</v>
      </c>
      <c r="G47" s="1415"/>
      <c r="H47" s="1425"/>
      <c r="I47" s="1425"/>
    </row>
    <row r="48" spans="2:9" ht="37.5" customHeight="1">
      <c r="B48" s="1415" t="s">
        <v>495</v>
      </c>
      <c r="C48" s="1415"/>
      <c r="D48" s="1425"/>
      <c r="E48" s="1425"/>
      <c r="F48" s="1415" t="s">
        <v>497</v>
      </c>
      <c r="G48" s="1415"/>
      <c r="H48" s="1425"/>
      <c r="I48" s="1425"/>
    </row>
    <row r="49" spans="2:14" ht="21" customHeight="1">
      <c r="B49" s="30" t="s">
        <v>512</v>
      </c>
      <c r="J49"/>
      <c r="K49"/>
      <c r="L49"/>
      <c r="M49"/>
      <c r="N49"/>
    </row>
  </sheetData>
  <mergeCells count="39">
    <mergeCell ref="B24:B25"/>
    <mergeCell ref="G24:G25"/>
    <mergeCell ref="H24:H25"/>
    <mergeCell ref="I25:J25"/>
    <mergeCell ref="H47:I47"/>
    <mergeCell ref="B18:B19"/>
    <mergeCell ref="H18:H19"/>
    <mergeCell ref="I18:J18"/>
    <mergeCell ref="B20:B21"/>
    <mergeCell ref="H20:H21"/>
    <mergeCell ref="I21:J21"/>
    <mergeCell ref="B22:B23"/>
    <mergeCell ref="H22:H23"/>
    <mergeCell ref="I23:J23"/>
    <mergeCell ref="I37:J37"/>
    <mergeCell ref="I38:J38"/>
    <mergeCell ref="I39:J39"/>
    <mergeCell ref="I42:J42"/>
    <mergeCell ref="I40:J40"/>
    <mergeCell ref="I41:J41"/>
    <mergeCell ref="I33:J33"/>
    <mergeCell ref="I31:J31"/>
    <mergeCell ref="I32:J32"/>
    <mergeCell ref="B48:C48"/>
    <mergeCell ref="F47:G47"/>
    <mergeCell ref="F48:G48"/>
    <mergeCell ref="D47:E47"/>
    <mergeCell ref="D48:E48"/>
    <mergeCell ref="B47:C47"/>
    <mergeCell ref="H48:I48"/>
    <mergeCell ref="C1:J1"/>
    <mergeCell ref="I17:J17"/>
    <mergeCell ref="I7:J7"/>
    <mergeCell ref="I8:J8"/>
    <mergeCell ref="I9:J9"/>
    <mergeCell ref="I10:J10"/>
    <mergeCell ref="I11:J11"/>
    <mergeCell ref="I12:J12"/>
    <mergeCell ref="I13:J13"/>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N61"/>
  <sheetViews>
    <sheetView zoomScale="75" zoomScaleNormal="75" workbookViewId="0" topLeftCell="A1">
      <selection activeCell="L16" sqref="L16"/>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912</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4" customHeight="1" thickTop="1">
      <c r="B8" s="82" t="s">
        <v>483</v>
      </c>
      <c r="C8" s="17">
        <v>15250</v>
      </c>
      <c r="D8" s="18">
        <v>14809</v>
      </c>
      <c r="E8" s="18">
        <v>441</v>
      </c>
      <c r="F8" s="18">
        <v>380</v>
      </c>
      <c r="G8" s="18">
        <v>17902</v>
      </c>
      <c r="H8" s="18">
        <v>35</v>
      </c>
      <c r="I8" s="1724" t="s">
        <v>913</v>
      </c>
      <c r="J8" s="1725"/>
      <c r="K8" s="11"/>
      <c r="L8"/>
      <c r="M8"/>
      <c r="N8"/>
    </row>
    <row r="9" spans="2:14" ht="24">
      <c r="B9" s="40" t="s">
        <v>691</v>
      </c>
      <c r="C9" s="17">
        <v>90</v>
      </c>
      <c r="D9" s="18">
        <v>90</v>
      </c>
      <c r="E9" s="18">
        <v>0</v>
      </c>
      <c r="F9" s="18">
        <v>0</v>
      </c>
      <c r="G9" s="18">
        <v>226</v>
      </c>
      <c r="H9" s="18">
        <v>25</v>
      </c>
      <c r="I9" s="1344"/>
      <c r="J9" s="1345"/>
      <c r="K9" s="11"/>
      <c r="L9"/>
      <c r="M9"/>
      <c r="N9"/>
    </row>
    <row r="10" spans="2:14" ht="24" customHeight="1" thickBot="1">
      <c r="B10" s="85"/>
      <c r="C10" s="19"/>
      <c r="D10" s="20"/>
      <c r="E10" s="20"/>
      <c r="F10" s="20"/>
      <c r="G10" s="20"/>
      <c r="H10" s="20"/>
      <c r="I10" s="1590"/>
      <c r="J10" s="1721"/>
      <c r="K10" s="11"/>
      <c r="L10"/>
      <c r="M10"/>
      <c r="N10"/>
    </row>
    <row r="11" spans="2:14" ht="24" customHeight="1" thickTop="1">
      <c r="B11" s="9" t="s">
        <v>499</v>
      </c>
      <c r="C11" s="21">
        <v>15315</v>
      </c>
      <c r="D11" s="22">
        <v>14874</v>
      </c>
      <c r="E11" s="22">
        <v>441</v>
      </c>
      <c r="F11" s="22">
        <v>380</v>
      </c>
      <c r="G11" s="22">
        <v>18128</v>
      </c>
      <c r="H11" s="22">
        <v>35</v>
      </c>
      <c r="I11" s="1722" t="s">
        <v>935</v>
      </c>
      <c r="J11" s="1723"/>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408" t="s">
        <v>498</v>
      </c>
      <c r="J15" s="1409"/>
      <c r="K15" s="11"/>
      <c r="L15"/>
      <c r="M15"/>
      <c r="N15"/>
    </row>
    <row r="16" spans="2:14" ht="24" customHeight="1" thickTop="1">
      <c r="B16" s="495" t="s">
        <v>535</v>
      </c>
      <c r="C16" s="17">
        <v>177</v>
      </c>
      <c r="D16" s="18">
        <v>149</v>
      </c>
      <c r="E16" s="18">
        <v>28</v>
      </c>
      <c r="F16" s="23"/>
      <c r="G16" s="23">
        <v>494</v>
      </c>
      <c r="H16" s="23">
        <v>6</v>
      </c>
      <c r="I16" s="1384" t="s">
        <v>594</v>
      </c>
      <c r="J16" s="1385"/>
      <c r="K16" s="11"/>
      <c r="L16"/>
      <c r="M16"/>
      <c r="N16"/>
    </row>
    <row r="17" spans="2:14" ht="24" customHeight="1">
      <c r="B17" s="496" t="s">
        <v>914</v>
      </c>
      <c r="C17" s="32">
        <v>0</v>
      </c>
      <c r="D17" s="31">
        <v>0</v>
      </c>
      <c r="E17" s="31">
        <v>0</v>
      </c>
      <c r="F17" s="90"/>
      <c r="G17" s="31">
        <v>255</v>
      </c>
      <c r="H17" s="31">
        <v>6</v>
      </c>
      <c r="I17" s="1386" t="s">
        <v>594</v>
      </c>
      <c r="J17" s="1379"/>
      <c r="K17" s="11"/>
      <c r="L17"/>
      <c r="M17"/>
      <c r="N17"/>
    </row>
    <row r="18" spans="2:14" ht="13.5" customHeight="1">
      <c r="B18" s="1710" t="s">
        <v>814</v>
      </c>
      <c r="C18" s="62" t="s">
        <v>565</v>
      </c>
      <c r="D18" s="63" t="s">
        <v>566</v>
      </c>
      <c r="E18" s="64" t="s">
        <v>567</v>
      </c>
      <c r="F18" s="65" t="s">
        <v>568</v>
      </c>
      <c r="G18" s="92"/>
      <c r="H18" s="92"/>
      <c r="I18" s="1712"/>
      <c r="J18" s="1713"/>
      <c r="K18" s="28"/>
      <c r="L18"/>
      <c r="M18"/>
      <c r="N18"/>
    </row>
    <row r="19" spans="2:14" ht="13.5" customHeight="1">
      <c r="B19" s="1711"/>
      <c r="C19" s="497">
        <v>421</v>
      </c>
      <c r="D19" s="498">
        <v>439</v>
      </c>
      <c r="E19" s="499">
        <v>3</v>
      </c>
      <c r="F19" s="500">
        <v>3</v>
      </c>
      <c r="G19" s="501">
        <v>2503</v>
      </c>
      <c r="H19" s="502">
        <v>131</v>
      </c>
      <c r="I19" s="1714"/>
      <c r="J19" s="1715"/>
      <c r="K19" s="28"/>
      <c r="L19"/>
      <c r="M19"/>
      <c r="N19"/>
    </row>
    <row r="20" spans="2:14" ht="13.5" customHeight="1">
      <c r="B20" s="1710" t="s">
        <v>915</v>
      </c>
      <c r="C20" s="62" t="s">
        <v>565</v>
      </c>
      <c r="D20" s="63" t="s">
        <v>566</v>
      </c>
      <c r="E20" s="64" t="s">
        <v>567</v>
      </c>
      <c r="F20" s="65" t="s">
        <v>568</v>
      </c>
      <c r="G20" s="92"/>
      <c r="H20" s="503"/>
      <c r="I20" s="27"/>
      <c r="J20" s="93"/>
      <c r="K20" s="28"/>
      <c r="L20"/>
      <c r="M20"/>
      <c r="N20"/>
    </row>
    <row r="21" spans="2:14" ht="13.5" customHeight="1">
      <c r="B21" s="1711"/>
      <c r="C21" s="497">
        <v>529</v>
      </c>
      <c r="D21" s="504">
        <v>530</v>
      </c>
      <c r="E21" s="504">
        <v>10</v>
      </c>
      <c r="F21" s="504">
        <v>10</v>
      </c>
      <c r="G21" s="504">
        <v>2953</v>
      </c>
      <c r="H21" s="505">
        <v>138</v>
      </c>
      <c r="I21" s="1369"/>
      <c r="J21" s="1370"/>
      <c r="K21" s="11"/>
      <c r="L21"/>
      <c r="M21"/>
      <c r="N21"/>
    </row>
    <row r="22" spans="2:14" ht="13.5" customHeight="1">
      <c r="B22" s="1710" t="s">
        <v>916</v>
      </c>
      <c r="C22" s="506" t="s">
        <v>565</v>
      </c>
      <c r="D22" s="507" t="s">
        <v>566</v>
      </c>
      <c r="E22" s="64" t="s">
        <v>567</v>
      </c>
      <c r="F22" s="280" t="s">
        <v>568</v>
      </c>
      <c r="G22" s="299"/>
      <c r="H22" s="508"/>
      <c r="I22" s="27"/>
      <c r="J22" s="93"/>
      <c r="K22" s="28"/>
      <c r="L22"/>
      <c r="M22"/>
      <c r="N22"/>
    </row>
    <row r="23" spans="2:14" ht="13.5" customHeight="1">
      <c r="B23" s="1711"/>
      <c r="C23" s="509">
        <v>271</v>
      </c>
      <c r="D23" s="504">
        <v>271</v>
      </c>
      <c r="E23" s="504">
        <v>2</v>
      </c>
      <c r="F23" s="504">
        <v>2</v>
      </c>
      <c r="G23" s="504">
        <v>1647</v>
      </c>
      <c r="H23" s="505">
        <v>55</v>
      </c>
      <c r="I23" s="1369"/>
      <c r="J23" s="1370"/>
      <c r="K23" s="11"/>
      <c r="L23"/>
      <c r="M23"/>
      <c r="N23"/>
    </row>
    <row r="24" spans="2:14" ht="13.5" customHeight="1">
      <c r="B24" s="1710" t="s">
        <v>675</v>
      </c>
      <c r="C24" s="506" t="s">
        <v>565</v>
      </c>
      <c r="D24" s="507" t="s">
        <v>566</v>
      </c>
      <c r="E24" s="64" t="s">
        <v>567</v>
      </c>
      <c r="F24" s="280" t="s">
        <v>568</v>
      </c>
      <c r="G24" s="299"/>
      <c r="H24" s="508"/>
      <c r="I24" s="1726" t="s">
        <v>936</v>
      </c>
      <c r="J24" s="1727"/>
      <c r="K24" s="28"/>
      <c r="L24"/>
      <c r="M24"/>
      <c r="N24"/>
    </row>
    <row r="25" spans="2:14" ht="13.5" customHeight="1">
      <c r="B25" s="1711"/>
      <c r="C25" s="497">
        <v>3772</v>
      </c>
      <c r="D25" s="498">
        <v>3606</v>
      </c>
      <c r="E25" s="499">
        <v>166</v>
      </c>
      <c r="F25" s="500">
        <v>157</v>
      </c>
      <c r="G25" s="501" t="s">
        <v>663</v>
      </c>
      <c r="H25" s="502">
        <v>305</v>
      </c>
      <c r="I25" s="1730"/>
      <c r="J25" s="1731"/>
      <c r="K25" s="11"/>
      <c r="L25"/>
      <c r="M25"/>
      <c r="N25"/>
    </row>
    <row r="26" spans="2:14" ht="13.5" customHeight="1">
      <c r="B26" s="1710" t="s">
        <v>838</v>
      </c>
      <c r="C26" s="62" t="s">
        <v>565</v>
      </c>
      <c r="D26" s="63" t="s">
        <v>566</v>
      </c>
      <c r="E26" s="64" t="s">
        <v>567</v>
      </c>
      <c r="F26" s="65" t="s">
        <v>568</v>
      </c>
      <c r="G26" s="92"/>
      <c r="H26" s="503"/>
      <c r="I26" s="27"/>
      <c r="J26" s="93"/>
      <c r="K26" s="28"/>
      <c r="L26"/>
      <c r="M26"/>
      <c r="N26"/>
    </row>
    <row r="27" spans="2:14" ht="13.5" customHeight="1">
      <c r="B27" s="1711"/>
      <c r="C27" s="497">
        <v>5368</v>
      </c>
      <c r="D27" s="498">
        <v>5368</v>
      </c>
      <c r="E27" s="499">
        <v>0</v>
      </c>
      <c r="F27" s="500">
        <v>37</v>
      </c>
      <c r="G27" s="501" t="s">
        <v>663</v>
      </c>
      <c r="H27" s="502">
        <v>395</v>
      </c>
      <c r="I27" s="1369"/>
      <c r="J27" s="1370"/>
      <c r="K27" s="11"/>
      <c r="L27"/>
      <c r="M27"/>
      <c r="N27"/>
    </row>
    <row r="28" spans="2:14" ht="13.5" customHeight="1">
      <c r="B28" s="1710" t="s">
        <v>677</v>
      </c>
      <c r="C28" s="62" t="s">
        <v>565</v>
      </c>
      <c r="D28" s="63" t="s">
        <v>566</v>
      </c>
      <c r="E28" s="64" t="s">
        <v>567</v>
      </c>
      <c r="F28" s="65" t="s">
        <v>568</v>
      </c>
      <c r="G28" s="92"/>
      <c r="H28" s="503"/>
      <c r="I28" s="1726" t="s">
        <v>937</v>
      </c>
      <c r="J28" s="1727"/>
      <c r="K28" s="28"/>
      <c r="L28"/>
      <c r="M28"/>
      <c r="N28"/>
    </row>
    <row r="29" spans="2:14" ht="13.5" customHeight="1">
      <c r="B29" s="1716"/>
      <c r="C29" s="510">
        <v>2432</v>
      </c>
      <c r="D29" s="511">
        <v>2384</v>
      </c>
      <c r="E29" s="512">
        <v>48</v>
      </c>
      <c r="F29" s="513">
        <v>26</v>
      </c>
      <c r="G29" s="514" t="s">
        <v>663</v>
      </c>
      <c r="H29" s="515">
        <v>375</v>
      </c>
      <c r="I29" s="1728"/>
      <c r="J29" s="1729"/>
      <c r="K29" s="11"/>
      <c r="L29"/>
      <c r="M29"/>
      <c r="N29"/>
    </row>
    <row r="30" spans="2:14" ht="21" customHeight="1">
      <c r="B30" s="29" t="s">
        <v>510</v>
      </c>
      <c r="C30" s="26"/>
      <c r="D30" s="26"/>
      <c r="E30" s="26"/>
      <c r="F30" s="26"/>
      <c r="G30" s="26"/>
      <c r="H30" s="26"/>
      <c r="I30" s="27"/>
      <c r="J30" s="27"/>
      <c r="K30" s="28"/>
      <c r="L30"/>
      <c r="M30"/>
      <c r="N30"/>
    </row>
    <row r="31" spans="2:14" ht="21" customHeight="1">
      <c r="B31" s="29" t="s">
        <v>514</v>
      </c>
      <c r="C31" s="26"/>
      <c r="D31" s="26"/>
      <c r="E31" s="26"/>
      <c r="F31" s="26"/>
      <c r="G31" s="26"/>
      <c r="H31" s="26"/>
      <c r="I31" s="27"/>
      <c r="J31" s="27"/>
      <c r="K31" s="28"/>
      <c r="L31"/>
      <c r="M31"/>
      <c r="N31"/>
    </row>
    <row r="32" spans="2:14" ht="22.5" customHeight="1">
      <c r="B32" s="7"/>
      <c r="C32" s="7"/>
      <c r="D32" s="7"/>
      <c r="E32" s="7"/>
      <c r="F32" s="7"/>
      <c r="G32" s="7"/>
      <c r="H32" s="7"/>
      <c r="I32"/>
      <c r="J32"/>
      <c r="K32"/>
      <c r="L32"/>
      <c r="M32"/>
      <c r="N32"/>
    </row>
    <row r="33" spans="2:14" ht="18.75">
      <c r="B33" s="15" t="s">
        <v>502</v>
      </c>
      <c r="J33" t="s">
        <v>515</v>
      </c>
      <c r="K33"/>
      <c r="L33"/>
      <c r="M33"/>
      <c r="N33"/>
    </row>
    <row r="34" spans="2:14" ht="7.5" customHeight="1">
      <c r="B34" s="2"/>
      <c r="I34"/>
      <c r="J34"/>
      <c r="K34"/>
      <c r="L34"/>
      <c r="M34"/>
      <c r="N34"/>
    </row>
    <row r="35" spans="2:14" s="6" customFormat="1" ht="29.25" customHeight="1" thickBot="1">
      <c r="B35" s="3"/>
      <c r="C35" s="4" t="s">
        <v>508</v>
      </c>
      <c r="D35" s="5" t="s">
        <v>509</v>
      </c>
      <c r="E35" s="5" t="s">
        <v>506</v>
      </c>
      <c r="F35" s="5" t="s">
        <v>507</v>
      </c>
      <c r="G35" s="5" t="s">
        <v>489</v>
      </c>
      <c r="H35" s="5" t="s">
        <v>505</v>
      </c>
      <c r="I35" s="1408" t="s">
        <v>498</v>
      </c>
      <c r="J35" s="1409"/>
      <c r="K35" s="11"/>
      <c r="L35"/>
      <c r="M35"/>
      <c r="N35"/>
    </row>
    <row r="36" spans="2:14" ht="24" customHeight="1" thickTop="1">
      <c r="B36" s="496" t="s">
        <v>917</v>
      </c>
      <c r="C36" s="32">
        <v>1</v>
      </c>
      <c r="D36" s="31">
        <v>1</v>
      </c>
      <c r="E36" s="31">
        <v>0</v>
      </c>
      <c r="F36" s="54">
        <v>0</v>
      </c>
      <c r="G36" s="54">
        <v>0</v>
      </c>
      <c r="H36" s="54" t="s">
        <v>938</v>
      </c>
      <c r="I36" s="1410"/>
      <c r="J36" s="1402"/>
      <c r="K36" s="11"/>
      <c r="L36"/>
      <c r="M36"/>
      <c r="N36"/>
    </row>
    <row r="37" spans="2:14" ht="24" customHeight="1">
      <c r="B37" s="496" t="s">
        <v>861</v>
      </c>
      <c r="C37" s="32">
        <v>260</v>
      </c>
      <c r="D37" s="31">
        <v>247</v>
      </c>
      <c r="E37" s="31">
        <v>13</v>
      </c>
      <c r="F37" s="31">
        <v>13</v>
      </c>
      <c r="G37" s="31">
        <v>185</v>
      </c>
      <c r="H37" s="516" t="s">
        <v>939</v>
      </c>
      <c r="I37" s="222"/>
      <c r="J37" s="223"/>
      <c r="K37" s="11"/>
      <c r="L37"/>
      <c r="M37"/>
      <c r="N37"/>
    </row>
    <row r="38" spans="2:14" ht="24" customHeight="1">
      <c r="B38" s="496" t="s">
        <v>650</v>
      </c>
      <c r="C38" s="32">
        <v>181</v>
      </c>
      <c r="D38" s="31">
        <v>154</v>
      </c>
      <c r="E38" s="31">
        <v>27</v>
      </c>
      <c r="F38" s="31">
        <v>27</v>
      </c>
      <c r="G38" s="31">
        <v>46</v>
      </c>
      <c r="H38" s="516" t="s">
        <v>940</v>
      </c>
      <c r="I38" s="222"/>
      <c r="J38" s="223"/>
      <c r="K38" s="11"/>
      <c r="L38"/>
      <c r="M38"/>
      <c r="N38"/>
    </row>
    <row r="39" spans="2:14" ht="24" customHeight="1">
      <c r="B39" s="496" t="s">
        <v>862</v>
      </c>
      <c r="C39" s="32">
        <v>746</v>
      </c>
      <c r="D39" s="31">
        <v>678</v>
      </c>
      <c r="E39" s="31">
        <v>68</v>
      </c>
      <c r="F39" s="31">
        <v>68</v>
      </c>
      <c r="G39" s="31">
        <v>613</v>
      </c>
      <c r="H39" s="516" t="s">
        <v>941</v>
      </c>
      <c r="I39" s="1459" t="s">
        <v>918</v>
      </c>
      <c r="J39" s="1717"/>
      <c r="K39" s="11"/>
      <c r="L39"/>
      <c r="M39"/>
      <c r="N39"/>
    </row>
    <row r="40" spans="2:14" ht="24" customHeight="1">
      <c r="B40" s="496" t="s">
        <v>919</v>
      </c>
      <c r="C40" s="32">
        <v>683</v>
      </c>
      <c r="D40" s="31">
        <v>635</v>
      </c>
      <c r="E40" s="31">
        <v>161</v>
      </c>
      <c r="F40" s="31">
        <v>68</v>
      </c>
      <c r="G40" s="31">
        <v>882</v>
      </c>
      <c r="H40" s="31" t="s">
        <v>920</v>
      </c>
      <c r="I40" s="222"/>
      <c r="J40" s="223"/>
      <c r="K40" s="11"/>
      <c r="L40"/>
      <c r="M40"/>
      <c r="N40"/>
    </row>
    <row r="41" spans="2:14" ht="24" customHeight="1">
      <c r="B41" s="496" t="s">
        <v>651</v>
      </c>
      <c r="C41" s="32">
        <v>1385</v>
      </c>
      <c r="D41" s="31">
        <v>1338</v>
      </c>
      <c r="E41" s="31">
        <v>47</v>
      </c>
      <c r="F41" s="31">
        <v>47</v>
      </c>
      <c r="G41" s="31">
        <v>734</v>
      </c>
      <c r="H41" s="516" t="s">
        <v>942</v>
      </c>
      <c r="I41" s="222"/>
      <c r="J41" s="223"/>
      <c r="K41" s="11"/>
      <c r="L41"/>
      <c r="M41"/>
      <c r="N41"/>
    </row>
    <row r="42" spans="2:14" ht="24" customHeight="1">
      <c r="B42" s="496" t="s">
        <v>680</v>
      </c>
      <c r="C42" s="32">
        <v>70</v>
      </c>
      <c r="D42" s="31">
        <v>70</v>
      </c>
      <c r="E42" s="31">
        <v>0</v>
      </c>
      <c r="F42" s="31">
        <v>0</v>
      </c>
      <c r="G42" s="31">
        <v>0</v>
      </c>
      <c r="H42" s="516" t="s">
        <v>943</v>
      </c>
      <c r="I42" s="222"/>
      <c r="J42" s="223"/>
      <c r="K42" s="11"/>
      <c r="L42"/>
      <c r="M42"/>
      <c r="N42"/>
    </row>
    <row r="43" spans="2:14" ht="24" customHeight="1">
      <c r="B43" s="496" t="s">
        <v>528</v>
      </c>
      <c r="C43" s="32">
        <v>39</v>
      </c>
      <c r="D43" s="31">
        <v>32</v>
      </c>
      <c r="E43" s="31">
        <v>7</v>
      </c>
      <c r="F43" s="31">
        <v>7</v>
      </c>
      <c r="G43" s="31">
        <v>0</v>
      </c>
      <c r="H43" s="516" t="s">
        <v>944</v>
      </c>
      <c r="I43" s="222"/>
      <c r="J43" s="223"/>
      <c r="K43" s="11"/>
      <c r="L43"/>
      <c r="M43"/>
      <c r="N43"/>
    </row>
    <row r="44" spans="2:14" ht="48" customHeight="1">
      <c r="B44" s="496" t="s">
        <v>529</v>
      </c>
      <c r="C44" s="32">
        <v>181</v>
      </c>
      <c r="D44" s="31">
        <v>167</v>
      </c>
      <c r="E44" s="31">
        <v>14</v>
      </c>
      <c r="F44" s="31">
        <v>14</v>
      </c>
      <c r="G44" s="31">
        <v>0</v>
      </c>
      <c r="H44" s="31" t="s">
        <v>664</v>
      </c>
      <c r="I44" s="222"/>
      <c r="J44" s="223"/>
      <c r="K44" s="1708" t="s">
        <v>921</v>
      </c>
      <c r="L44" s="1709"/>
      <c r="M44" s="1709"/>
      <c r="N44" s="1709"/>
    </row>
    <row r="45" spans="2:14" ht="24" customHeight="1">
      <c r="B45" s="517" t="s">
        <v>682</v>
      </c>
      <c r="C45" s="518">
        <v>5132</v>
      </c>
      <c r="D45" s="285">
        <v>5130</v>
      </c>
      <c r="E45" s="285">
        <v>2</v>
      </c>
      <c r="F45" s="285">
        <v>2</v>
      </c>
      <c r="G45" s="285">
        <v>0</v>
      </c>
      <c r="H45" s="519" t="s">
        <v>945</v>
      </c>
      <c r="I45" s="444"/>
      <c r="J45" s="445"/>
      <c r="K45" s="11"/>
      <c r="L45"/>
      <c r="M45"/>
      <c r="N45"/>
    </row>
    <row r="46" spans="2:14" ht="37.5" customHeight="1">
      <c r="B46" s="7"/>
      <c r="C46" s="7"/>
      <c r="D46" s="7"/>
      <c r="E46" s="7"/>
      <c r="F46" s="7"/>
      <c r="G46" s="7"/>
      <c r="H46" s="7"/>
      <c r="I46"/>
      <c r="J46"/>
      <c r="K46"/>
      <c r="L46"/>
      <c r="M46"/>
      <c r="N46"/>
    </row>
    <row r="47" spans="2:14" ht="18.75">
      <c r="B47" s="15" t="s">
        <v>503</v>
      </c>
      <c r="J47"/>
      <c r="K47" t="s">
        <v>513</v>
      </c>
      <c r="L47"/>
      <c r="M47"/>
      <c r="N47"/>
    </row>
    <row r="48" spans="2:14" ht="7.5" customHeight="1">
      <c r="B48" s="2"/>
      <c r="J48"/>
      <c r="K48"/>
      <c r="L48"/>
      <c r="M48"/>
      <c r="N48"/>
    </row>
    <row r="49" spans="2:14" s="6" customFormat="1" ht="48.75" customHeight="1" thickBot="1">
      <c r="B49" s="3"/>
      <c r="C49" s="4" t="s">
        <v>517</v>
      </c>
      <c r="D49" s="5" t="s">
        <v>518</v>
      </c>
      <c r="E49" s="5" t="s">
        <v>519</v>
      </c>
      <c r="F49" s="5" t="s">
        <v>520</v>
      </c>
      <c r="G49" s="5" t="s">
        <v>521</v>
      </c>
      <c r="H49" s="10" t="s">
        <v>484</v>
      </c>
      <c r="I49" s="1426" t="s">
        <v>501</v>
      </c>
      <c r="J49" s="1416"/>
      <c r="K49" s="520" t="s">
        <v>498</v>
      </c>
      <c r="L49" s="28"/>
      <c r="M49"/>
      <c r="N49"/>
    </row>
    <row r="50" spans="2:14" ht="24" customHeight="1" thickTop="1">
      <c r="B50" s="330" t="s">
        <v>922</v>
      </c>
      <c r="C50" s="17">
        <v>8444</v>
      </c>
      <c r="D50" s="18">
        <v>16376</v>
      </c>
      <c r="E50" s="18">
        <v>1000</v>
      </c>
      <c r="F50" s="18" t="s">
        <v>923</v>
      </c>
      <c r="G50" s="18">
        <v>20000</v>
      </c>
      <c r="H50" s="18" t="s">
        <v>923</v>
      </c>
      <c r="I50" s="1531">
        <v>74</v>
      </c>
      <c r="J50" s="1532"/>
      <c r="K50" s="45"/>
      <c r="L50" s="28"/>
      <c r="M50"/>
      <c r="N50"/>
    </row>
    <row r="51" spans="2:14" ht="24" customHeight="1">
      <c r="B51" s="330" t="s">
        <v>924</v>
      </c>
      <c r="C51" s="17">
        <v>28246</v>
      </c>
      <c r="D51" s="18">
        <v>89693</v>
      </c>
      <c r="E51" s="18">
        <v>5000</v>
      </c>
      <c r="F51" s="18" t="s">
        <v>925</v>
      </c>
      <c r="G51" s="18" t="s">
        <v>925</v>
      </c>
      <c r="H51" s="18" t="s">
        <v>925</v>
      </c>
      <c r="I51" s="1359">
        <v>652</v>
      </c>
      <c r="J51" s="1360"/>
      <c r="K51" s="49"/>
      <c r="L51" s="28"/>
      <c r="M51"/>
      <c r="N51"/>
    </row>
    <row r="52" spans="2:14" ht="22.5">
      <c r="B52" s="330" t="s">
        <v>926</v>
      </c>
      <c r="C52" s="17">
        <v>207901</v>
      </c>
      <c r="D52" s="18">
        <v>133577</v>
      </c>
      <c r="E52" s="18">
        <v>100000</v>
      </c>
      <c r="F52" s="18">
        <v>29933</v>
      </c>
      <c r="G52" s="18" t="s">
        <v>923</v>
      </c>
      <c r="H52" s="18" t="s">
        <v>923</v>
      </c>
      <c r="I52" s="1354" t="s">
        <v>923</v>
      </c>
      <c r="J52" s="1718"/>
      <c r="K52" s="49"/>
      <c r="L52" s="28"/>
      <c r="M52"/>
      <c r="N52"/>
    </row>
    <row r="53" spans="2:14" ht="24" customHeight="1">
      <c r="B53" s="330" t="s">
        <v>927</v>
      </c>
      <c r="C53" s="124">
        <v>130554</v>
      </c>
      <c r="D53" s="92">
        <v>46070</v>
      </c>
      <c r="E53" s="92">
        <v>27000</v>
      </c>
      <c r="F53" s="92" t="s">
        <v>928</v>
      </c>
      <c r="G53" s="18" t="s">
        <v>928</v>
      </c>
      <c r="H53" s="18" t="s">
        <v>928</v>
      </c>
      <c r="I53" s="1354" t="s">
        <v>928</v>
      </c>
      <c r="J53" s="1718"/>
      <c r="K53" s="49"/>
      <c r="L53" s="28"/>
      <c r="M53"/>
      <c r="N53"/>
    </row>
    <row r="54" spans="2:14" ht="24" customHeight="1">
      <c r="B54" s="521" t="s">
        <v>929</v>
      </c>
      <c r="C54" s="289">
        <v>152936</v>
      </c>
      <c r="D54" s="286">
        <v>8296</v>
      </c>
      <c r="E54" s="286">
        <v>6000</v>
      </c>
      <c r="F54" s="286">
        <v>67492</v>
      </c>
      <c r="G54" s="285" t="s">
        <v>923</v>
      </c>
      <c r="H54" s="285" t="s">
        <v>923</v>
      </c>
      <c r="I54" s="1719" t="s">
        <v>923</v>
      </c>
      <c r="J54" s="1720"/>
      <c r="K54" s="522"/>
      <c r="L54" s="28"/>
      <c r="M54"/>
      <c r="N54"/>
    </row>
    <row r="55" spans="2:14" ht="21" customHeight="1">
      <c r="B55" s="30" t="s">
        <v>511</v>
      </c>
      <c r="J55"/>
      <c r="K55"/>
      <c r="L55"/>
      <c r="M55"/>
      <c r="N55"/>
    </row>
    <row r="56" ht="26.25" customHeight="1"/>
    <row r="57" spans="2:14" ht="18.75">
      <c r="B57" s="16" t="s">
        <v>504</v>
      </c>
      <c r="J57"/>
      <c r="K57"/>
      <c r="L57"/>
      <c r="M57"/>
      <c r="N57"/>
    </row>
    <row r="58" ht="7.5" customHeight="1"/>
    <row r="59" spans="2:9" ht="37.5" customHeight="1">
      <c r="B59" s="1415" t="s">
        <v>494</v>
      </c>
      <c r="C59" s="1415"/>
      <c r="D59" s="1425">
        <v>0.32</v>
      </c>
      <c r="E59" s="1425"/>
      <c r="F59" s="1415" t="s">
        <v>496</v>
      </c>
      <c r="G59" s="1415"/>
      <c r="H59" s="1425">
        <v>4.6</v>
      </c>
      <c r="I59" s="1425"/>
    </row>
    <row r="60" spans="2:9" ht="37.5" customHeight="1">
      <c r="B60" s="1415" t="s">
        <v>495</v>
      </c>
      <c r="C60" s="1415"/>
      <c r="D60" s="1425">
        <v>16.5</v>
      </c>
      <c r="E60" s="1425"/>
      <c r="F60" s="1415" t="s">
        <v>497</v>
      </c>
      <c r="G60" s="1415"/>
      <c r="H60" s="1425">
        <v>94.1</v>
      </c>
      <c r="I60" s="1425"/>
    </row>
    <row r="61" spans="2:14" ht="21" customHeight="1">
      <c r="B61" s="30" t="s">
        <v>512</v>
      </c>
      <c r="J61"/>
      <c r="K61"/>
      <c r="L61"/>
      <c r="M61"/>
      <c r="N61"/>
    </row>
  </sheetData>
  <mergeCells count="39">
    <mergeCell ref="B24:B25"/>
    <mergeCell ref="B26:B27"/>
    <mergeCell ref="I27:J27"/>
    <mergeCell ref="I28:J29"/>
    <mergeCell ref="I24:J25"/>
    <mergeCell ref="C1:J1"/>
    <mergeCell ref="I15:J15"/>
    <mergeCell ref="I16:J16"/>
    <mergeCell ref="I17:J17"/>
    <mergeCell ref="I10:J10"/>
    <mergeCell ref="I11:J11"/>
    <mergeCell ref="I7:J7"/>
    <mergeCell ref="I8:J8"/>
    <mergeCell ref="I9:J9"/>
    <mergeCell ref="B59:C59"/>
    <mergeCell ref="B60:C60"/>
    <mergeCell ref="F59:G59"/>
    <mergeCell ref="F60:G60"/>
    <mergeCell ref="D59:E59"/>
    <mergeCell ref="D60:E60"/>
    <mergeCell ref="H59:I59"/>
    <mergeCell ref="I39:J39"/>
    <mergeCell ref="H60:I60"/>
    <mergeCell ref="I49:J49"/>
    <mergeCell ref="I50:J50"/>
    <mergeCell ref="I51:J51"/>
    <mergeCell ref="I52:J52"/>
    <mergeCell ref="I53:J53"/>
    <mergeCell ref="I54:J54"/>
    <mergeCell ref="K44:N44"/>
    <mergeCell ref="B22:B23"/>
    <mergeCell ref="I23:J23"/>
    <mergeCell ref="B18:B19"/>
    <mergeCell ref="I18:J19"/>
    <mergeCell ref="B20:B21"/>
    <mergeCell ref="I35:J35"/>
    <mergeCell ref="I36:J36"/>
    <mergeCell ref="I21:J21"/>
    <mergeCell ref="B28:B29"/>
  </mergeCells>
  <printOptions/>
  <pageMargins left="0.7480314960629921" right="0" top="0.5905511811023623" bottom="0.3937007874015748" header="0.5118110236220472" footer="0.5118110236220472"/>
  <pageSetup fitToHeight="1" fitToWidth="1" horizontalDpi="300" verticalDpi="300" orientation="portrait" paperSize="9" scale="62" r:id="rId1"/>
  <headerFooter alignWithMargins="0">
    <oddHeader>&amp;L&amp;12（別添）</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N61"/>
  <sheetViews>
    <sheetView zoomScale="75" zoomScaleNormal="75" workbookViewId="0" topLeftCell="A4">
      <selection activeCell="L16" sqref="L16"/>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930</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4" customHeight="1" thickTop="1">
      <c r="B8" s="82" t="s">
        <v>483</v>
      </c>
      <c r="C8" s="17">
        <v>5607</v>
      </c>
      <c r="D8" s="18">
        <v>5508</v>
      </c>
      <c r="E8" s="18">
        <v>99</v>
      </c>
      <c r="F8" s="18">
        <v>99</v>
      </c>
      <c r="G8" s="18">
        <v>7803</v>
      </c>
      <c r="H8" s="18">
        <v>0</v>
      </c>
      <c r="I8" s="1724"/>
      <c r="J8" s="1725"/>
      <c r="K8" s="11"/>
      <c r="L8"/>
      <c r="M8"/>
      <c r="N8"/>
    </row>
    <row r="9" spans="2:14" ht="24">
      <c r="B9" s="40" t="s">
        <v>691</v>
      </c>
      <c r="C9" s="17">
        <v>55</v>
      </c>
      <c r="D9" s="18">
        <v>51</v>
      </c>
      <c r="E9" s="18">
        <v>4</v>
      </c>
      <c r="F9" s="18">
        <v>4</v>
      </c>
      <c r="G9" s="18">
        <v>255</v>
      </c>
      <c r="H9" s="18">
        <v>11</v>
      </c>
      <c r="I9" s="1344"/>
      <c r="J9" s="1345"/>
      <c r="K9" s="11"/>
      <c r="L9"/>
      <c r="M9"/>
      <c r="N9"/>
    </row>
    <row r="10" spans="2:14" ht="24" customHeight="1" thickBot="1">
      <c r="B10" s="523"/>
      <c r="C10" s="19"/>
      <c r="D10" s="20"/>
      <c r="E10" s="20"/>
      <c r="F10" s="20"/>
      <c r="G10" s="20"/>
      <c r="H10" s="20"/>
      <c r="I10" s="1590"/>
      <c r="J10" s="1721"/>
      <c r="K10" s="11"/>
      <c r="L10"/>
      <c r="M10"/>
      <c r="N10"/>
    </row>
    <row r="11" spans="2:14" ht="24" customHeight="1" thickTop="1">
      <c r="B11" s="9"/>
      <c r="C11" s="21"/>
      <c r="D11" s="22"/>
      <c r="E11" s="22"/>
      <c r="F11" s="22"/>
      <c r="G11" s="22"/>
      <c r="H11" s="22"/>
      <c r="I11" s="1405"/>
      <c r="J11" s="1401"/>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408" t="s">
        <v>498</v>
      </c>
      <c r="J15" s="1409"/>
      <c r="K15" s="11"/>
      <c r="L15"/>
      <c r="M15"/>
      <c r="N15"/>
    </row>
    <row r="16" spans="2:14" ht="24" customHeight="1" thickTop="1">
      <c r="B16" s="495" t="s">
        <v>535</v>
      </c>
      <c r="C16" s="17">
        <v>159</v>
      </c>
      <c r="D16" s="18">
        <v>125</v>
      </c>
      <c r="E16" s="18">
        <v>34</v>
      </c>
      <c r="F16" s="23"/>
      <c r="G16" s="23">
        <v>504</v>
      </c>
      <c r="H16" s="23">
        <v>1</v>
      </c>
      <c r="I16" s="1384" t="s">
        <v>594</v>
      </c>
      <c r="J16" s="1385"/>
      <c r="K16" s="11"/>
      <c r="L16"/>
      <c r="M16"/>
      <c r="N16"/>
    </row>
    <row r="17" spans="2:14" ht="24" customHeight="1">
      <c r="B17" s="496" t="s">
        <v>914</v>
      </c>
      <c r="C17" s="32">
        <v>0</v>
      </c>
      <c r="D17" s="31">
        <v>0</v>
      </c>
      <c r="E17" s="31">
        <v>0</v>
      </c>
      <c r="F17" s="90"/>
      <c r="G17" s="31">
        <v>255</v>
      </c>
      <c r="H17" s="31">
        <v>4</v>
      </c>
      <c r="I17" s="1386" t="s">
        <v>594</v>
      </c>
      <c r="J17" s="1379"/>
      <c r="K17" s="11"/>
      <c r="L17"/>
      <c r="M17"/>
      <c r="N17"/>
    </row>
    <row r="18" spans="2:14" ht="13.5" customHeight="1">
      <c r="B18" s="1710" t="s">
        <v>814</v>
      </c>
      <c r="C18" s="62" t="s">
        <v>565</v>
      </c>
      <c r="D18" s="63" t="s">
        <v>566</v>
      </c>
      <c r="E18" s="64" t="s">
        <v>567</v>
      </c>
      <c r="F18" s="65" t="s">
        <v>568</v>
      </c>
      <c r="G18" s="92"/>
      <c r="H18" s="92"/>
      <c r="I18" s="1712"/>
      <c r="J18" s="1713"/>
      <c r="K18" s="28"/>
      <c r="L18"/>
      <c r="M18"/>
      <c r="N18"/>
    </row>
    <row r="19" spans="2:14" ht="13.5" customHeight="1">
      <c r="B19" s="1711"/>
      <c r="C19" s="497">
        <v>109</v>
      </c>
      <c r="D19" s="498">
        <v>110</v>
      </c>
      <c r="E19" s="499">
        <v>2</v>
      </c>
      <c r="F19" s="500">
        <v>2</v>
      </c>
      <c r="G19" s="501">
        <v>1165</v>
      </c>
      <c r="H19" s="502">
        <v>28</v>
      </c>
      <c r="I19" s="1714"/>
      <c r="J19" s="1715"/>
      <c r="K19" s="28"/>
      <c r="L19"/>
      <c r="M19"/>
      <c r="N19"/>
    </row>
    <row r="20" spans="2:14" ht="13.5" customHeight="1">
      <c r="B20" s="1710" t="s">
        <v>915</v>
      </c>
      <c r="C20" s="62" t="s">
        <v>565</v>
      </c>
      <c r="D20" s="63" t="s">
        <v>566</v>
      </c>
      <c r="E20" s="64" t="s">
        <v>567</v>
      </c>
      <c r="F20" s="65" t="s">
        <v>568</v>
      </c>
      <c r="G20" s="92"/>
      <c r="H20" s="503"/>
      <c r="I20" s="27"/>
      <c r="J20" s="93"/>
      <c r="K20" s="28"/>
      <c r="L20"/>
      <c r="M20"/>
      <c r="N20"/>
    </row>
    <row r="21" spans="2:14" ht="13.5" customHeight="1">
      <c r="B21" s="1711"/>
      <c r="C21" s="497">
        <v>281</v>
      </c>
      <c r="D21" s="504">
        <v>313</v>
      </c>
      <c r="E21" s="524" t="s">
        <v>946</v>
      </c>
      <c r="F21" s="524" t="s">
        <v>946</v>
      </c>
      <c r="G21" s="525">
        <v>2877</v>
      </c>
      <c r="H21" s="526">
        <v>137</v>
      </c>
      <c r="I21" s="1685"/>
      <c r="J21" s="1387"/>
      <c r="K21" s="11"/>
      <c r="L21"/>
      <c r="M21"/>
      <c r="N21"/>
    </row>
    <row r="22" spans="2:14" ht="13.5" customHeight="1">
      <c r="B22" s="1710" t="s">
        <v>675</v>
      </c>
      <c r="C22" s="506" t="s">
        <v>565</v>
      </c>
      <c r="D22" s="507" t="s">
        <v>566</v>
      </c>
      <c r="E22" s="64" t="s">
        <v>567</v>
      </c>
      <c r="F22" s="280" t="s">
        <v>568</v>
      </c>
      <c r="G22" s="299"/>
      <c r="H22" s="508"/>
      <c r="I22" s="1733" t="s">
        <v>936</v>
      </c>
      <c r="J22" s="1734"/>
      <c r="K22" s="28"/>
      <c r="L22"/>
      <c r="M22"/>
      <c r="N22"/>
    </row>
    <row r="23" spans="2:14" ht="13.5" customHeight="1">
      <c r="B23" s="1711"/>
      <c r="C23" s="497">
        <v>1990</v>
      </c>
      <c r="D23" s="498">
        <v>2105</v>
      </c>
      <c r="E23" s="499" t="s">
        <v>947</v>
      </c>
      <c r="F23" s="499" t="s">
        <v>947</v>
      </c>
      <c r="G23" s="501" t="s">
        <v>663</v>
      </c>
      <c r="H23" s="502">
        <v>167</v>
      </c>
      <c r="I23" s="1730"/>
      <c r="J23" s="1731"/>
      <c r="K23" s="11"/>
      <c r="L23"/>
      <c r="M23"/>
      <c r="N23"/>
    </row>
    <row r="24" spans="2:14" ht="13.5" customHeight="1">
      <c r="B24" s="1710" t="s">
        <v>838</v>
      </c>
      <c r="C24" s="62" t="s">
        <v>565</v>
      </c>
      <c r="D24" s="63" t="s">
        <v>566</v>
      </c>
      <c r="E24" s="64" t="s">
        <v>567</v>
      </c>
      <c r="F24" s="65" t="s">
        <v>568</v>
      </c>
      <c r="G24" s="92"/>
      <c r="H24" s="503"/>
      <c r="I24" s="27"/>
      <c r="J24" s="93"/>
      <c r="K24" s="28"/>
      <c r="L24"/>
      <c r="M24"/>
      <c r="N24"/>
    </row>
    <row r="25" spans="2:14" ht="13.5" customHeight="1">
      <c r="B25" s="1711"/>
      <c r="C25" s="497">
        <v>2808</v>
      </c>
      <c r="D25" s="498">
        <v>2801</v>
      </c>
      <c r="E25" s="499">
        <v>7</v>
      </c>
      <c r="F25" s="500">
        <v>7</v>
      </c>
      <c r="G25" s="501" t="s">
        <v>663</v>
      </c>
      <c r="H25" s="502">
        <v>90</v>
      </c>
      <c r="I25" s="1369"/>
      <c r="J25" s="1370"/>
      <c r="K25" s="11"/>
      <c r="L25"/>
      <c r="M25"/>
      <c r="N25"/>
    </row>
    <row r="26" spans="2:14" ht="13.5" customHeight="1">
      <c r="B26" s="1710" t="s">
        <v>677</v>
      </c>
      <c r="C26" s="62" t="s">
        <v>565</v>
      </c>
      <c r="D26" s="63" t="s">
        <v>566</v>
      </c>
      <c r="E26" s="64" t="s">
        <v>567</v>
      </c>
      <c r="F26" s="65" t="s">
        <v>568</v>
      </c>
      <c r="G26" s="92"/>
      <c r="H26" s="503"/>
      <c r="I26" s="1726" t="s">
        <v>948</v>
      </c>
      <c r="J26" s="1727"/>
      <c r="K26" s="28"/>
      <c r="L26"/>
      <c r="M26"/>
      <c r="N26"/>
    </row>
    <row r="27" spans="2:14" ht="13.5" customHeight="1">
      <c r="B27" s="1711"/>
      <c r="C27" s="527">
        <v>1170</v>
      </c>
      <c r="D27" s="528">
        <v>1204</v>
      </c>
      <c r="E27" s="524" t="s">
        <v>949</v>
      </c>
      <c r="F27" s="524" t="s">
        <v>949</v>
      </c>
      <c r="G27" s="529" t="s">
        <v>663</v>
      </c>
      <c r="H27" s="526">
        <v>194</v>
      </c>
      <c r="I27" s="1730"/>
      <c r="J27" s="1731"/>
      <c r="K27" s="11"/>
      <c r="L27"/>
      <c r="M27"/>
      <c r="N27"/>
    </row>
    <row r="28" spans="2:14" ht="13.5" customHeight="1">
      <c r="B28" s="1732" t="s">
        <v>950</v>
      </c>
      <c r="C28" s="62" t="s">
        <v>565</v>
      </c>
      <c r="D28" s="63" t="s">
        <v>566</v>
      </c>
      <c r="E28" s="64" t="s">
        <v>567</v>
      </c>
      <c r="F28" s="65" t="s">
        <v>568</v>
      </c>
      <c r="G28" s="92"/>
      <c r="H28" s="503"/>
      <c r="I28" s="27"/>
      <c r="J28" s="93"/>
      <c r="K28" s="28"/>
      <c r="L28"/>
      <c r="M28"/>
      <c r="N28"/>
    </row>
    <row r="29" spans="2:14" ht="13.5" customHeight="1">
      <c r="B29" s="1716"/>
      <c r="C29" s="510">
        <v>9</v>
      </c>
      <c r="D29" s="511">
        <v>9</v>
      </c>
      <c r="E29" s="512">
        <v>0</v>
      </c>
      <c r="F29" s="513">
        <v>0</v>
      </c>
      <c r="G29" s="514" t="s">
        <v>663</v>
      </c>
      <c r="H29" s="515">
        <v>0</v>
      </c>
      <c r="I29" s="1703"/>
      <c r="J29" s="1704"/>
      <c r="K29" s="11"/>
      <c r="L29"/>
      <c r="M29"/>
      <c r="N29"/>
    </row>
    <row r="30" spans="2:14" ht="21" customHeight="1">
      <c r="B30" s="29" t="s">
        <v>510</v>
      </c>
      <c r="C30" s="26"/>
      <c r="D30" s="26"/>
      <c r="E30" s="26"/>
      <c r="F30" s="26"/>
      <c r="G30" s="26"/>
      <c r="H30" s="26"/>
      <c r="I30" s="27"/>
      <c r="J30" s="27"/>
      <c r="K30" s="28"/>
      <c r="L30"/>
      <c r="M30"/>
      <c r="N30"/>
    </row>
    <row r="31" spans="2:14" ht="21" customHeight="1">
      <c r="B31" s="29" t="s">
        <v>514</v>
      </c>
      <c r="C31" s="26"/>
      <c r="D31" s="26"/>
      <c r="E31" s="26"/>
      <c r="F31" s="26"/>
      <c r="G31" s="26"/>
      <c r="H31" s="26"/>
      <c r="I31" s="27"/>
      <c r="J31" s="27"/>
      <c r="K31" s="28"/>
      <c r="L31"/>
      <c r="M31"/>
      <c r="N31"/>
    </row>
    <row r="32" spans="2:14" ht="22.5" customHeight="1">
      <c r="B32" s="7"/>
      <c r="C32" s="7"/>
      <c r="D32" s="7"/>
      <c r="E32" s="7"/>
      <c r="F32" s="7"/>
      <c r="G32" s="7"/>
      <c r="H32" s="7"/>
      <c r="I32"/>
      <c r="J32"/>
      <c r="K32"/>
      <c r="L32"/>
      <c r="M32"/>
      <c r="N32"/>
    </row>
    <row r="33" spans="2:14" ht="18.75">
      <c r="B33" s="15" t="s">
        <v>502</v>
      </c>
      <c r="J33" t="s">
        <v>515</v>
      </c>
      <c r="K33"/>
      <c r="L33"/>
      <c r="M33"/>
      <c r="N33"/>
    </row>
    <row r="34" spans="2:14" ht="7.5" customHeight="1">
      <c r="B34" s="2"/>
      <c r="I34"/>
      <c r="J34"/>
      <c r="K34"/>
      <c r="L34"/>
      <c r="M34"/>
      <c r="N34"/>
    </row>
    <row r="35" spans="2:14" s="6" customFormat="1" ht="29.25" customHeight="1" thickBot="1">
      <c r="B35" s="3"/>
      <c r="C35" s="4" t="s">
        <v>508</v>
      </c>
      <c r="D35" s="5" t="s">
        <v>509</v>
      </c>
      <c r="E35" s="5" t="s">
        <v>506</v>
      </c>
      <c r="F35" s="5" t="s">
        <v>507</v>
      </c>
      <c r="G35" s="5" t="s">
        <v>489</v>
      </c>
      <c r="H35" s="5" t="s">
        <v>505</v>
      </c>
      <c r="I35" s="1408" t="s">
        <v>498</v>
      </c>
      <c r="J35" s="1409"/>
      <c r="K35" s="11"/>
      <c r="L35"/>
      <c r="M35"/>
      <c r="N35"/>
    </row>
    <row r="36" spans="2:14" ht="24" customHeight="1" thickTop="1">
      <c r="B36" s="496"/>
      <c r="C36" s="32"/>
      <c r="D36" s="31"/>
      <c r="E36" s="31"/>
      <c r="F36" s="54"/>
      <c r="G36" s="54"/>
      <c r="H36" s="54"/>
      <c r="I36" s="1410"/>
      <c r="J36" s="1402"/>
      <c r="K36" s="11"/>
      <c r="L36"/>
      <c r="M36"/>
      <c r="N36"/>
    </row>
    <row r="37" spans="2:14" ht="24" customHeight="1">
      <c r="B37" s="496"/>
      <c r="C37" s="32"/>
      <c r="D37" s="31"/>
      <c r="E37" s="31"/>
      <c r="F37" s="31"/>
      <c r="G37" s="31"/>
      <c r="H37" s="516"/>
      <c r="I37" s="222"/>
      <c r="J37" s="223"/>
      <c r="K37" s="11"/>
      <c r="L37"/>
      <c r="M37"/>
      <c r="N37"/>
    </row>
    <row r="38" spans="2:14" ht="24" customHeight="1">
      <c r="B38" s="496"/>
      <c r="C38" s="32"/>
      <c r="D38" s="31"/>
      <c r="E38" s="31"/>
      <c r="F38" s="31"/>
      <c r="G38" s="31"/>
      <c r="H38" s="516"/>
      <c r="I38" s="222"/>
      <c r="J38" s="223"/>
      <c r="K38" s="11"/>
      <c r="L38"/>
      <c r="M38"/>
      <c r="N38"/>
    </row>
    <row r="39" spans="2:14" ht="24" customHeight="1">
      <c r="B39" s="496"/>
      <c r="C39" s="32"/>
      <c r="D39" s="31"/>
      <c r="E39" s="31"/>
      <c r="F39" s="31"/>
      <c r="G39" s="31"/>
      <c r="H39" s="516"/>
      <c r="I39" s="1459"/>
      <c r="J39" s="1717"/>
      <c r="K39" s="11"/>
      <c r="L39"/>
      <c r="M39"/>
      <c r="N39"/>
    </row>
    <row r="40" spans="2:14" ht="24" customHeight="1">
      <c r="B40" s="496"/>
      <c r="C40" s="32"/>
      <c r="D40" s="31"/>
      <c r="E40" s="31"/>
      <c r="F40" s="31"/>
      <c r="G40" s="31"/>
      <c r="H40" s="31"/>
      <c r="I40" s="222"/>
      <c r="J40" s="223"/>
      <c r="K40" s="11"/>
      <c r="L40"/>
      <c r="M40"/>
      <c r="N40"/>
    </row>
    <row r="41" spans="2:14" ht="24" customHeight="1">
      <c r="B41" s="496"/>
      <c r="C41" s="32"/>
      <c r="D41" s="31"/>
      <c r="E41" s="31"/>
      <c r="F41" s="31"/>
      <c r="G41" s="31"/>
      <c r="H41" s="516"/>
      <c r="I41" s="222"/>
      <c r="J41" s="223"/>
      <c r="K41" s="11"/>
      <c r="L41"/>
      <c r="M41"/>
      <c r="N41"/>
    </row>
    <row r="42" spans="2:14" ht="24" customHeight="1">
      <c r="B42" s="496"/>
      <c r="C42" s="32"/>
      <c r="D42" s="31"/>
      <c r="E42" s="31"/>
      <c r="F42" s="31"/>
      <c r="G42" s="31"/>
      <c r="H42" s="516"/>
      <c r="I42" s="222"/>
      <c r="J42" s="223"/>
      <c r="K42" s="11"/>
      <c r="L42"/>
      <c r="M42"/>
      <c r="N42"/>
    </row>
    <row r="43" spans="2:14" ht="24" customHeight="1">
      <c r="B43" s="496"/>
      <c r="C43" s="32"/>
      <c r="D43" s="31"/>
      <c r="E43" s="31"/>
      <c r="F43" s="31"/>
      <c r="G43" s="31"/>
      <c r="H43" s="516"/>
      <c r="I43" s="222"/>
      <c r="J43" s="223"/>
      <c r="K43" s="11"/>
      <c r="L43"/>
      <c r="M43"/>
      <c r="N43"/>
    </row>
    <row r="44" spans="2:14" ht="48" customHeight="1">
      <c r="B44" s="496"/>
      <c r="C44" s="32"/>
      <c r="D44" s="31"/>
      <c r="E44" s="31"/>
      <c r="F44" s="31"/>
      <c r="G44" s="31"/>
      <c r="H44" s="31"/>
      <c r="I44" s="222"/>
      <c r="J44" s="223"/>
      <c r="K44" s="1708"/>
      <c r="L44" s="1709"/>
      <c r="M44" s="1709"/>
      <c r="N44" s="1709"/>
    </row>
    <row r="45" spans="2:14" ht="24" customHeight="1">
      <c r="B45" s="517"/>
      <c r="C45" s="518"/>
      <c r="D45" s="285"/>
      <c r="E45" s="285"/>
      <c r="F45" s="285"/>
      <c r="G45" s="285"/>
      <c r="H45" s="519"/>
      <c r="I45" s="444"/>
      <c r="J45" s="445"/>
      <c r="K45" s="11"/>
      <c r="L45"/>
      <c r="M45"/>
      <c r="N45"/>
    </row>
    <row r="46" spans="2:14" ht="37.5" customHeight="1">
      <c r="B46" s="7"/>
      <c r="C46" s="7"/>
      <c r="D46" s="7"/>
      <c r="E46" s="7"/>
      <c r="F46" s="7"/>
      <c r="G46" s="7"/>
      <c r="H46" s="7"/>
      <c r="I46"/>
      <c r="J46"/>
      <c r="K46"/>
      <c r="L46"/>
      <c r="M46"/>
      <c r="N46"/>
    </row>
    <row r="47" spans="2:14" ht="18.75">
      <c r="B47" s="15" t="s">
        <v>503</v>
      </c>
      <c r="J47"/>
      <c r="K47" t="s">
        <v>513</v>
      </c>
      <c r="L47"/>
      <c r="M47"/>
      <c r="N47"/>
    </row>
    <row r="48" spans="2:14" ht="7.5" customHeight="1">
      <c r="B48" s="2"/>
      <c r="J48"/>
      <c r="K48"/>
      <c r="L48"/>
      <c r="M48"/>
      <c r="N48"/>
    </row>
    <row r="49" spans="2:14" s="6" customFormat="1" ht="48.75" customHeight="1" thickBot="1">
      <c r="B49" s="3"/>
      <c r="C49" s="4" t="s">
        <v>517</v>
      </c>
      <c r="D49" s="5" t="s">
        <v>518</v>
      </c>
      <c r="E49" s="5" t="s">
        <v>519</v>
      </c>
      <c r="F49" s="5" t="s">
        <v>520</v>
      </c>
      <c r="G49" s="5" t="s">
        <v>521</v>
      </c>
      <c r="H49" s="10" t="s">
        <v>484</v>
      </c>
      <c r="I49" s="1426" t="s">
        <v>501</v>
      </c>
      <c r="J49" s="1416"/>
      <c r="K49" s="520" t="s">
        <v>498</v>
      </c>
      <c r="L49" s="28"/>
      <c r="M49"/>
      <c r="N49"/>
    </row>
    <row r="50" spans="2:14" ht="24" customHeight="1" thickTop="1">
      <c r="B50" s="330"/>
      <c r="C50" s="17"/>
      <c r="D50" s="18"/>
      <c r="E50" s="18"/>
      <c r="F50" s="18"/>
      <c r="G50" s="18"/>
      <c r="H50" s="18"/>
      <c r="I50" s="1531"/>
      <c r="J50" s="1532"/>
      <c r="K50" s="45"/>
      <c r="L50" s="28"/>
      <c r="M50"/>
      <c r="N50"/>
    </row>
    <row r="51" spans="2:14" ht="24" customHeight="1">
      <c r="B51" s="330"/>
      <c r="C51" s="17"/>
      <c r="D51" s="18"/>
      <c r="E51" s="18"/>
      <c r="F51" s="18"/>
      <c r="G51" s="18"/>
      <c r="H51" s="18"/>
      <c r="I51" s="1359"/>
      <c r="J51" s="1360"/>
      <c r="K51" s="49"/>
      <c r="L51" s="28"/>
      <c r="M51"/>
      <c r="N51"/>
    </row>
    <row r="52" spans="2:14" ht="23.25" customHeight="1">
      <c r="B52" s="330"/>
      <c r="C52" s="17"/>
      <c r="D52" s="18"/>
      <c r="E52" s="18"/>
      <c r="F52" s="18"/>
      <c r="G52" s="18"/>
      <c r="H52" s="18"/>
      <c r="I52" s="1354"/>
      <c r="J52" s="1718"/>
      <c r="K52" s="49"/>
      <c r="L52" s="28"/>
      <c r="M52"/>
      <c r="N52"/>
    </row>
    <row r="53" spans="2:14" ht="24" customHeight="1">
      <c r="B53" s="330"/>
      <c r="C53" s="124"/>
      <c r="D53" s="92"/>
      <c r="E53" s="92"/>
      <c r="F53" s="92"/>
      <c r="G53" s="18"/>
      <c r="H53" s="18"/>
      <c r="I53" s="1354"/>
      <c r="J53" s="1718"/>
      <c r="K53" s="49"/>
      <c r="L53" s="28"/>
      <c r="M53"/>
      <c r="N53"/>
    </row>
    <row r="54" spans="2:14" ht="24" customHeight="1">
      <c r="B54" s="521"/>
      <c r="C54" s="289"/>
      <c r="D54" s="286"/>
      <c r="E54" s="286"/>
      <c r="F54" s="286"/>
      <c r="G54" s="285"/>
      <c r="H54" s="285"/>
      <c r="I54" s="1719"/>
      <c r="J54" s="1720"/>
      <c r="K54" s="522"/>
      <c r="L54" s="28"/>
      <c r="M54"/>
      <c r="N54"/>
    </row>
    <row r="55" spans="2:14" ht="21" customHeight="1">
      <c r="B55" s="30" t="s">
        <v>511</v>
      </c>
      <c r="J55"/>
      <c r="K55"/>
      <c r="L55"/>
      <c r="M55"/>
      <c r="N55"/>
    </row>
    <row r="56" ht="26.25" customHeight="1"/>
    <row r="57" spans="2:14" ht="18.75">
      <c r="B57" s="16" t="s">
        <v>504</v>
      </c>
      <c r="J57"/>
      <c r="K57"/>
      <c r="L57"/>
      <c r="M57"/>
      <c r="N57"/>
    </row>
    <row r="58" ht="7.5" customHeight="1"/>
    <row r="59" spans="2:9" ht="37.5" customHeight="1">
      <c r="B59" s="1415" t="s">
        <v>494</v>
      </c>
      <c r="C59" s="1415"/>
      <c r="D59" s="1425"/>
      <c r="E59" s="1425"/>
      <c r="F59" s="1415" t="s">
        <v>496</v>
      </c>
      <c r="G59" s="1415"/>
      <c r="H59" s="1425"/>
      <c r="I59" s="1425"/>
    </row>
    <row r="60" spans="2:9" ht="37.5" customHeight="1">
      <c r="B60" s="1415" t="s">
        <v>495</v>
      </c>
      <c r="C60" s="1415"/>
      <c r="D60" s="1425"/>
      <c r="E60" s="1425"/>
      <c r="F60" s="1415" t="s">
        <v>497</v>
      </c>
      <c r="G60" s="1415"/>
      <c r="H60" s="1425"/>
      <c r="I60" s="1425"/>
    </row>
    <row r="61" spans="2:14" ht="21" customHeight="1">
      <c r="B61" s="30" t="s">
        <v>512</v>
      </c>
      <c r="J61"/>
      <c r="K61"/>
      <c r="L61"/>
      <c r="M61"/>
      <c r="N61"/>
    </row>
  </sheetData>
  <mergeCells count="39">
    <mergeCell ref="I22:J23"/>
    <mergeCell ref="I26:J27"/>
    <mergeCell ref="K44:N44"/>
    <mergeCell ref="B22:B23"/>
    <mergeCell ref="I36:J36"/>
    <mergeCell ref="B18:B19"/>
    <mergeCell ref="I18:J19"/>
    <mergeCell ref="B20:B21"/>
    <mergeCell ref="I35:J35"/>
    <mergeCell ref="I21:J21"/>
    <mergeCell ref="B28:B29"/>
    <mergeCell ref="I29:J29"/>
    <mergeCell ref="B24:B25"/>
    <mergeCell ref="I25:J25"/>
    <mergeCell ref="B26:B27"/>
    <mergeCell ref="H59:I59"/>
    <mergeCell ref="I39:J39"/>
    <mergeCell ref="H60:I60"/>
    <mergeCell ref="I49:J49"/>
    <mergeCell ref="I50:J50"/>
    <mergeCell ref="I51:J51"/>
    <mergeCell ref="I52:J52"/>
    <mergeCell ref="I53:J53"/>
    <mergeCell ref="I54:J54"/>
    <mergeCell ref="B59:C59"/>
    <mergeCell ref="B60:C60"/>
    <mergeCell ref="F59:G59"/>
    <mergeCell ref="F60:G60"/>
    <mergeCell ref="D59:E59"/>
    <mergeCell ref="D60:E60"/>
    <mergeCell ref="C1:J1"/>
    <mergeCell ref="I15:J15"/>
    <mergeCell ref="I16:J16"/>
    <mergeCell ref="I17:J17"/>
    <mergeCell ref="I10:J10"/>
    <mergeCell ref="I11:J11"/>
    <mergeCell ref="I7:J7"/>
    <mergeCell ref="I8:J8"/>
    <mergeCell ref="I9:J9"/>
  </mergeCells>
  <printOptions/>
  <pageMargins left="0.7480314960629921" right="0" top="0.5905511811023623" bottom="0.3937007874015748" header="0.5118110236220472" footer="0.5118110236220472"/>
  <pageSetup fitToHeight="1" fitToWidth="1" horizontalDpi="300" verticalDpi="300" orientation="portrait" paperSize="9" scale="62" r:id="rId1"/>
  <headerFooter alignWithMargins="0">
    <oddHeader>&amp;L&amp;12（別添）</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N63"/>
  <sheetViews>
    <sheetView zoomScale="75" zoomScaleNormal="75" workbookViewId="0" topLeftCell="A1">
      <selection activeCell="L16" sqref="L16"/>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931</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4" customHeight="1" thickTop="1">
      <c r="B8" s="82" t="s">
        <v>483</v>
      </c>
      <c r="C8" s="17">
        <v>3654</v>
      </c>
      <c r="D8" s="18">
        <v>3636</v>
      </c>
      <c r="E8" s="18">
        <v>18</v>
      </c>
      <c r="F8" s="18">
        <v>18</v>
      </c>
      <c r="G8" s="18">
        <v>5145</v>
      </c>
      <c r="H8" s="18">
        <v>35</v>
      </c>
      <c r="I8" s="1724" t="s">
        <v>932</v>
      </c>
      <c r="J8" s="1725"/>
      <c r="K8" s="11"/>
      <c r="L8"/>
      <c r="M8"/>
      <c r="N8"/>
    </row>
    <row r="9" spans="2:14" ht="24" customHeight="1">
      <c r="B9" s="40"/>
      <c r="C9" s="17"/>
      <c r="D9" s="18"/>
      <c r="E9" s="18"/>
      <c r="F9" s="18"/>
      <c r="G9" s="18"/>
      <c r="H9" s="18"/>
      <c r="I9" s="1344"/>
      <c r="J9" s="1345"/>
      <c r="K9" s="11"/>
      <c r="L9"/>
      <c r="M9"/>
      <c r="N9"/>
    </row>
    <row r="10" spans="2:14" ht="24" customHeight="1" thickBot="1">
      <c r="B10" s="85"/>
      <c r="C10" s="19"/>
      <c r="D10" s="20"/>
      <c r="E10" s="20"/>
      <c r="F10" s="20"/>
      <c r="G10" s="20"/>
      <c r="H10" s="20"/>
      <c r="I10" s="1590"/>
      <c r="J10" s="1721"/>
      <c r="K10" s="11"/>
      <c r="L10"/>
      <c r="M10"/>
      <c r="N10"/>
    </row>
    <row r="11" spans="2:14" ht="24" customHeight="1" thickTop="1">
      <c r="B11" s="9"/>
      <c r="C11" s="21"/>
      <c r="D11" s="22"/>
      <c r="E11" s="22"/>
      <c r="F11" s="22"/>
      <c r="G11" s="22"/>
      <c r="H11" s="22"/>
      <c r="I11" s="1722"/>
      <c r="J11" s="1723"/>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521" t="s">
        <v>498</v>
      </c>
      <c r="J15" s="1522"/>
      <c r="K15" s="11"/>
      <c r="L15"/>
      <c r="M15"/>
      <c r="N15"/>
    </row>
    <row r="16" spans="2:14" ht="13.5" customHeight="1" thickTop="1">
      <c r="B16" s="1710" t="s">
        <v>814</v>
      </c>
      <c r="C16" s="62" t="s">
        <v>565</v>
      </c>
      <c r="D16" s="63" t="s">
        <v>566</v>
      </c>
      <c r="E16" s="64" t="s">
        <v>567</v>
      </c>
      <c r="F16" s="65" t="s">
        <v>568</v>
      </c>
      <c r="G16" s="92"/>
      <c r="H16" s="299"/>
      <c r="I16" s="1735"/>
      <c r="J16" s="1736"/>
      <c r="K16" s="28"/>
      <c r="L16"/>
      <c r="M16"/>
      <c r="N16"/>
    </row>
    <row r="17" spans="2:14" ht="13.5" customHeight="1">
      <c r="B17" s="1711"/>
      <c r="C17" s="497">
        <v>95</v>
      </c>
      <c r="D17" s="498">
        <v>112</v>
      </c>
      <c r="E17" s="499">
        <v>1</v>
      </c>
      <c r="F17" s="500">
        <v>1</v>
      </c>
      <c r="G17" s="501">
        <v>956</v>
      </c>
      <c r="H17" s="502">
        <v>13</v>
      </c>
      <c r="I17" s="1714"/>
      <c r="J17" s="1715"/>
      <c r="K17" s="28"/>
      <c r="L17"/>
      <c r="M17"/>
      <c r="N17"/>
    </row>
    <row r="18" spans="2:14" ht="13.5" customHeight="1">
      <c r="B18" s="1710" t="s">
        <v>916</v>
      </c>
      <c r="C18" s="62" t="s">
        <v>565</v>
      </c>
      <c r="D18" s="63" t="s">
        <v>566</v>
      </c>
      <c r="E18" s="64" t="s">
        <v>567</v>
      </c>
      <c r="F18" s="65" t="s">
        <v>568</v>
      </c>
      <c r="G18" s="92"/>
      <c r="H18" s="503"/>
      <c r="I18" s="27"/>
      <c r="J18" s="93"/>
      <c r="K18" s="28"/>
      <c r="L18"/>
      <c r="M18"/>
      <c r="N18"/>
    </row>
    <row r="19" spans="2:14" ht="13.5" customHeight="1">
      <c r="B19" s="1711"/>
      <c r="C19" s="497">
        <v>93</v>
      </c>
      <c r="D19" s="504">
        <v>168</v>
      </c>
      <c r="E19" s="499" t="s">
        <v>951</v>
      </c>
      <c r="F19" s="499" t="s">
        <v>951</v>
      </c>
      <c r="G19" s="525">
        <v>1553</v>
      </c>
      <c r="H19" s="526">
        <v>51</v>
      </c>
      <c r="I19" s="1685"/>
      <c r="J19" s="1387"/>
      <c r="K19" s="11"/>
      <c r="L19"/>
      <c r="M19"/>
      <c r="N19"/>
    </row>
    <row r="20" spans="2:14" ht="13.5" customHeight="1">
      <c r="B20" s="1710" t="s">
        <v>675</v>
      </c>
      <c r="C20" s="506" t="s">
        <v>565</v>
      </c>
      <c r="D20" s="507" t="s">
        <v>566</v>
      </c>
      <c r="E20" s="64" t="s">
        <v>567</v>
      </c>
      <c r="F20" s="280" t="s">
        <v>568</v>
      </c>
      <c r="G20" s="299"/>
      <c r="H20" s="508"/>
      <c r="I20" s="27"/>
      <c r="J20" s="93"/>
      <c r="K20" s="28"/>
      <c r="L20"/>
      <c r="M20"/>
      <c r="N20"/>
    </row>
    <row r="21" spans="2:14" ht="13.5" customHeight="1">
      <c r="B21" s="1711"/>
      <c r="C21" s="497">
        <v>592</v>
      </c>
      <c r="D21" s="498">
        <v>601</v>
      </c>
      <c r="E21" s="499" t="s">
        <v>952</v>
      </c>
      <c r="F21" s="499" t="s">
        <v>952</v>
      </c>
      <c r="G21" s="501" t="s">
        <v>663</v>
      </c>
      <c r="H21" s="502">
        <v>64</v>
      </c>
      <c r="I21" s="1369"/>
      <c r="J21" s="1370"/>
      <c r="K21" s="11"/>
      <c r="L21"/>
      <c r="M21"/>
      <c r="N21"/>
    </row>
    <row r="22" spans="2:14" ht="13.5" customHeight="1">
      <c r="B22" s="1710" t="s">
        <v>838</v>
      </c>
      <c r="C22" s="62" t="s">
        <v>565</v>
      </c>
      <c r="D22" s="63" t="s">
        <v>566</v>
      </c>
      <c r="E22" s="64" t="s">
        <v>567</v>
      </c>
      <c r="F22" s="65" t="s">
        <v>568</v>
      </c>
      <c r="G22" s="92"/>
      <c r="H22" s="503"/>
      <c r="I22" s="27"/>
      <c r="J22" s="93"/>
      <c r="K22" s="28"/>
      <c r="L22"/>
      <c r="M22"/>
      <c r="N22"/>
    </row>
    <row r="23" spans="2:14" ht="13.5" customHeight="1">
      <c r="B23" s="1711"/>
      <c r="C23" s="497">
        <v>1098</v>
      </c>
      <c r="D23" s="498">
        <v>1098</v>
      </c>
      <c r="E23" s="499">
        <v>0</v>
      </c>
      <c r="F23" s="500">
        <v>0</v>
      </c>
      <c r="G23" s="501" t="s">
        <v>663</v>
      </c>
      <c r="H23" s="502">
        <v>92</v>
      </c>
      <c r="I23" s="1369"/>
      <c r="J23" s="1370"/>
      <c r="K23" s="11"/>
      <c r="L23"/>
      <c r="M23"/>
      <c r="N23"/>
    </row>
    <row r="24" spans="2:14" ht="13.5" customHeight="1">
      <c r="B24" s="1710" t="s">
        <v>677</v>
      </c>
      <c r="C24" s="62" t="s">
        <v>565</v>
      </c>
      <c r="D24" s="63" t="s">
        <v>566</v>
      </c>
      <c r="E24" s="64" t="s">
        <v>567</v>
      </c>
      <c r="F24" s="65" t="s">
        <v>568</v>
      </c>
      <c r="G24" s="92"/>
      <c r="H24" s="503"/>
      <c r="I24" s="27"/>
      <c r="J24" s="93"/>
      <c r="K24" s="28"/>
      <c r="L24"/>
      <c r="M24"/>
      <c r="N24"/>
    </row>
    <row r="25" spans="2:14" ht="13.5" customHeight="1">
      <c r="B25" s="1711"/>
      <c r="C25" s="497">
        <v>505</v>
      </c>
      <c r="D25" s="498">
        <v>490</v>
      </c>
      <c r="E25" s="499">
        <v>15</v>
      </c>
      <c r="F25" s="500">
        <v>15</v>
      </c>
      <c r="G25" s="501" t="s">
        <v>663</v>
      </c>
      <c r="H25" s="502">
        <v>59</v>
      </c>
      <c r="I25" s="1369"/>
      <c r="J25" s="1370"/>
      <c r="K25" s="11"/>
      <c r="L25"/>
      <c r="M25"/>
      <c r="N25"/>
    </row>
    <row r="26" spans="2:14" ht="13.5" customHeight="1">
      <c r="B26" s="1710"/>
      <c r="C26" s="62"/>
      <c r="D26" s="63"/>
      <c r="E26" s="64"/>
      <c r="F26" s="65"/>
      <c r="G26" s="92"/>
      <c r="H26" s="503"/>
      <c r="I26" s="27"/>
      <c r="J26" s="93"/>
      <c r="K26" s="28"/>
      <c r="L26"/>
      <c r="M26"/>
      <c r="N26"/>
    </row>
    <row r="27" spans="2:14" ht="13.5" customHeight="1">
      <c r="B27" s="1711"/>
      <c r="C27" s="497"/>
      <c r="D27" s="498"/>
      <c r="E27" s="499"/>
      <c r="F27" s="500"/>
      <c r="G27" s="501"/>
      <c r="H27" s="502"/>
      <c r="I27" s="1369"/>
      <c r="J27" s="1370"/>
      <c r="K27" s="11"/>
      <c r="L27"/>
      <c r="M27"/>
      <c r="N27"/>
    </row>
    <row r="28" spans="2:14" ht="13.5" customHeight="1">
      <c r="B28" s="1710"/>
      <c r="C28" s="62"/>
      <c r="D28" s="63"/>
      <c r="E28" s="64"/>
      <c r="F28" s="65"/>
      <c r="G28" s="92"/>
      <c r="H28" s="503"/>
      <c r="I28" s="27"/>
      <c r="J28" s="93"/>
      <c r="K28" s="28"/>
      <c r="L28"/>
      <c r="M28"/>
      <c r="N28"/>
    </row>
    <row r="29" spans="2:14" ht="13.5" customHeight="1">
      <c r="B29" s="1711"/>
      <c r="C29" s="497"/>
      <c r="D29" s="498"/>
      <c r="E29" s="499"/>
      <c r="F29" s="500"/>
      <c r="G29" s="501"/>
      <c r="H29" s="502"/>
      <c r="I29" s="1369"/>
      <c r="J29" s="1370"/>
      <c r="K29" s="11"/>
      <c r="L29"/>
      <c r="M29"/>
      <c r="N29"/>
    </row>
    <row r="30" spans="2:14" ht="13.5" customHeight="1">
      <c r="B30" s="1710"/>
      <c r="C30" s="62"/>
      <c r="D30" s="63"/>
      <c r="E30" s="64"/>
      <c r="F30" s="65"/>
      <c r="G30" s="92"/>
      <c r="H30" s="503"/>
      <c r="I30" s="27"/>
      <c r="J30" s="93"/>
      <c r="K30" s="28"/>
      <c r="L30"/>
      <c r="M30"/>
      <c r="N30"/>
    </row>
    <row r="31" spans="2:14" ht="13.5" customHeight="1">
      <c r="B31" s="1716"/>
      <c r="C31" s="510"/>
      <c r="D31" s="511"/>
      <c r="E31" s="512"/>
      <c r="F31" s="513"/>
      <c r="G31" s="514"/>
      <c r="H31" s="515"/>
      <c r="I31" s="1703"/>
      <c r="J31" s="1704"/>
      <c r="K31" s="11"/>
      <c r="L31"/>
      <c r="M31"/>
      <c r="N31"/>
    </row>
    <row r="32" spans="2:14" ht="21" customHeight="1">
      <c r="B32" s="29" t="s">
        <v>510</v>
      </c>
      <c r="C32" s="26"/>
      <c r="D32" s="26"/>
      <c r="E32" s="26"/>
      <c r="F32" s="26"/>
      <c r="G32" s="26"/>
      <c r="H32" s="26"/>
      <c r="I32" s="27"/>
      <c r="J32" s="27"/>
      <c r="K32" s="28"/>
      <c r="L32"/>
      <c r="M32"/>
      <c r="N32"/>
    </row>
    <row r="33" spans="2:14" ht="21" customHeight="1">
      <c r="B33" s="29" t="s">
        <v>514</v>
      </c>
      <c r="C33" s="26"/>
      <c r="D33" s="26"/>
      <c r="E33" s="26"/>
      <c r="F33" s="26"/>
      <c r="G33" s="26"/>
      <c r="H33" s="26"/>
      <c r="I33" s="27"/>
      <c r="J33" s="27"/>
      <c r="K33" s="28"/>
      <c r="L33"/>
      <c r="M33"/>
      <c r="N33"/>
    </row>
    <row r="34" spans="2:14" ht="22.5" customHeight="1">
      <c r="B34" s="7"/>
      <c r="C34" s="7"/>
      <c r="D34" s="7"/>
      <c r="E34" s="7"/>
      <c r="F34" s="7"/>
      <c r="G34" s="7"/>
      <c r="H34" s="7"/>
      <c r="I34"/>
      <c r="J34"/>
      <c r="K34"/>
      <c r="L34"/>
      <c r="M34"/>
      <c r="N34"/>
    </row>
    <row r="35" spans="2:14" ht="18.75">
      <c r="B35" s="15" t="s">
        <v>502</v>
      </c>
      <c r="J35" t="s">
        <v>515</v>
      </c>
      <c r="K35"/>
      <c r="L35"/>
      <c r="M35"/>
      <c r="N35"/>
    </row>
    <row r="36" spans="2:14" ht="7.5" customHeight="1">
      <c r="B36" s="2"/>
      <c r="I36"/>
      <c r="J36"/>
      <c r="K36"/>
      <c r="L36"/>
      <c r="M36"/>
      <c r="N36"/>
    </row>
    <row r="37" spans="2:14" s="6" customFormat="1" ht="29.25" customHeight="1" thickBot="1">
      <c r="B37" s="3"/>
      <c r="C37" s="4" t="s">
        <v>508</v>
      </c>
      <c r="D37" s="5" t="s">
        <v>509</v>
      </c>
      <c r="E37" s="5" t="s">
        <v>506</v>
      </c>
      <c r="F37" s="5" t="s">
        <v>507</v>
      </c>
      <c r="G37" s="5" t="s">
        <v>489</v>
      </c>
      <c r="H37" s="5" t="s">
        <v>505</v>
      </c>
      <c r="I37" s="1408" t="s">
        <v>498</v>
      </c>
      <c r="J37" s="1409"/>
      <c r="K37" s="11"/>
      <c r="L37"/>
      <c r="M37"/>
      <c r="N37"/>
    </row>
    <row r="38" spans="2:14" ht="24" customHeight="1" thickTop="1">
      <c r="B38" s="496"/>
      <c r="C38" s="32"/>
      <c r="D38" s="31"/>
      <c r="E38" s="31"/>
      <c r="F38" s="54"/>
      <c r="G38" s="54"/>
      <c r="H38" s="54"/>
      <c r="I38" s="1410"/>
      <c r="J38" s="1402"/>
      <c r="K38" s="11"/>
      <c r="L38"/>
      <c r="M38"/>
      <c r="N38"/>
    </row>
    <row r="39" spans="2:14" ht="24" customHeight="1">
      <c r="B39" s="496"/>
      <c r="C39" s="32"/>
      <c r="D39" s="31"/>
      <c r="E39" s="31"/>
      <c r="F39" s="31"/>
      <c r="G39" s="31"/>
      <c r="H39" s="516"/>
      <c r="I39" s="222"/>
      <c r="J39" s="223"/>
      <c r="K39" s="11"/>
      <c r="L39"/>
      <c r="M39"/>
      <c r="N39"/>
    </row>
    <row r="40" spans="2:14" ht="24" customHeight="1">
      <c r="B40" s="496"/>
      <c r="C40" s="32"/>
      <c r="D40" s="31"/>
      <c r="E40" s="31"/>
      <c r="F40" s="31"/>
      <c r="G40" s="31"/>
      <c r="H40" s="516"/>
      <c r="I40" s="222"/>
      <c r="J40" s="223"/>
      <c r="K40" s="11"/>
      <c r="L40"/>
      <c r="M40"/>
      <c r="N40"/>
    </row>
    <row r="41" spans="2:14" ht="24" customHeight="1">
      <c r="B41" s="496"/>
      <c r="C41" s="32"/>
      <c r="D41" s="31"/>
      <c r="E41" s="31"/>
      <c r="F41" s="31"/>
      <c r="G41" s="31"/>
      <c r="H41" s="516"/>
      <c r="I41" s="1459"/>
      <c r="J41" s="1717"/>
      <c r="K41" s="11"/>
      <c r="L41"/>
      <c r="M41"/>
      <c r="N41"/>
    </row>
    <row r="42" spans="2:14" ht="24" customHeight="1">
      <c r="B42" s="496"/>
      <c r="C42" s="32"/>
      <c r="D42" s="31"/>
      <c r="E42" s="31"/>
      <c r="F42" s="31"/>
      <c r="G42" s="31"/>
      <c r="H42" s="31"/>
      <c r="I42" s="222"/>
      <c r="J42" s="223"/>
      <c r="K42" s="11"/>
      <c r="L42"/>
      <c r="M42"/>
      <c r="N42"/>
    </row>
    <row r="43" spans="2:14" ht="24" customHeight="1">
      <c r="B43" s="496"/>
      <c r="C43" s="32"/>
      <c r="D43" s="31"/>
      <c r="E43" s="31"/>
      <c r="F43" s="31"/>
      <c r="G43" s="31"/>
      <c r="H43" s="516"/>
      <c r="I43" s="222"/>
      <c r="J43" s="223"/>
      <c r="K43" s="11"/>
      <c r="L43"/>
      <c r="M43"/>
      <c r="N43"/>
    </row>
    <row r="44" spans="2:14" ht="24" customHeight="1">
      <c r="B44" s="496"/>
      <c r="C44" s="32"/>
      <c r="D44" s="31"/>
      <c r="E44" s="31"/>
      <c r="F44" s="31"/>
      <c r="G44" s="31"/>
      <c r="H44" s="516"/>
      <c r="I44" s="222"/>
      <c r="J44" s="223"/>
      <c r="K44" s="11"/>
      <c r="L44"/>
      <c r="M44"/>
      <c r="N44"/>
    </row>
    <row r="45" spans="2:14" ht="24" customHeight="1">
      <c r="B45" s="496"/>
      <c r="C45" s="32"/>
      <c r="D45" s="31"/>
      <c r="E45" s="31"/>
      <c r="F45" s="31"/>
      <c r="G45" s="31"/>
      <c r="H45" s="516"/>
      <c r="I45" s="222"/>
      <c r="J45" s="223"/>
      <c r="K45" s="11"/>
      <c r="L45"/>
      <c r="M45"/>
      <c r="N45"/>
    </row>
    <row r="46" spans="2:14" ht="48" customHeight="1">
      <c r="B46" s="496"/>
      <c r="C46" s="32"/>
      <c r="D46" s="31"/>
      <c r="E46" s="31"/>
      <c r="F46" s="31"/>
      <c r="G46" s="31"/>
      <c r="H46" s="31"/>
      <c r="I46" s="222"/>
      <c r="J46" s="223"/>
      <c r="K46" s="1708"/>
      <c r="L46" s="1709"/>
      <c r="M46" s="1709"/>
      <c r="N46" s="1709"/>
    </row>
    <row r="47" spans="2:14" ht="24" customHeight="1">
      <c r="B47" s="517"/>
      <c r="C47" s="518"/>
      <c r="D47" s="285"/>
      <c r="E47" s="285"/>
      <c r="F47" s="285"/>
      <c r="G47" s="285"/>
      <c r="H47" s="519"/>
      <c r="I47" s="444"/>
      <c r="J47" s="445"/>
      <c r="K47" s="11"/>
      <c r="L47"/>
      <c r="M47"/>
      <c r="N47"/>
    </row>
    <row r="48" spans="2:14" ht="37.5" customHeight="1">
      <c r="B48" s="7"/>
      <c r="C48" s="7"/>
      <c r="D48" s="7"/>
      <c r="E48" s="7"/>
      <c r="F48" s="7"/>
      <c r="G48" s="7"/>
      <c r="H48" s="7"/>
      <c r="I48"/>
      <c r="J48"/>
      <c r="K48"/>
      <c r="L48"/>
      <c r="M48"/>
      <c r="N48"/>
    </row>
    <row r="49" spans="2:14" ht="18.75">
      <c r="B49" s="15" t="s">
        <v>503</v>
      </c>
      <c r="J49"/>
      <c r="K49" t="s">
        <v>513</v>
      </c>
      <c r="L49"/>
      <c r="M49"/>
      <c r="N49"/>
    </row>
    <row r="50" spans="2:14" ht="7.5" customHeight="1">
      <c r="B50" s="2"/>
      <c r="J50"/>
      <c r="K50"/>
      <c r="L50"/>
      <c r="M50"/>
      <c r="N50"/>
    </row>
    <row r="51" spans="2:14" s="6" customFormat="1" ht="48.75" customHeight="1" thickBot="1">
      <c r="B51" s="3"/>
      <c r="C51" s="4" t="s">
        <v>517</v>
      </c>
      <c r="D51" s="5" t="s">
        <v>518</v>
      </c>
      <c r="E51" s="5" t="s">
        <v>519</v>
      </c>
      <c r="F51" s="5" t="s">
        <v>520</v>
      </c>
      <c r="G51" s="5" t="s">
        <v>521</v>
      </c>
      <c r="H51" s="10" t="s">
        <v>484</v>
      </c>
      <c r="I51" s="1426" t="s">
        <v>501</v>
      </c>
      <c r="J51" s="1416"/>
      <c r="K51" s="520" t="s">
        <v>498</v>
      </c>
      <c r="L51" s="28"/>
      <c r="M51"/>
      <c r="N51"/>
    </row>
    <row r="52" spans="2:14" ht="24" customHeight="1" thickTop="1">
      <c r="B52" s="330"/>
      <c r="C52" s="17"/>
      <c r="D52" s="18"/>
      <c r="E52" s="18"/>
      <c r="F52" s="18"/>
      <c r="G52" s="18"/>
      <c r="H52" s="18"/>
      <c r="I52" s="1531"/>
      <c r="J52" s="1532"/>
      <c r="K52" s="45"/>
      <c r="L52" s="28"/>
      <c r="M52"/>
      <c r="N52"/>
    </row>
    <row r="53" spans="2:14" ht="24" customHeight="1">
      <c r="B53" s="330"/>
      <c r="C53" s="17"/>
      <c r="D53" s="18"/>
      <c r="E53" s="18"/>
      <c r="F53" s="18"/>
      <c r="G53" s="18"/>
      <c r="H53" s="18"/>
      <c r="I53" s="1359"/>
      <c r="J53" s="1360"/>
      <c r="K53" s="49"/>
      <c r="L53" s="28"/>
      <c r="M53"/>
      <c r="N53"/>
    </row>
    <row r="54" spans="2:14" ht="23.25" customHeight="1">
      <c r="B54" s="330"/>
      <c r="C54" s="17"/>
      <c r="D54" s="18"/>
      <c r="E54" s="18"/>
      <c r="F54" s="18"/>
      <c r="G54" s="18"/>
      <c r="H54" s="18"/>
      <c r="I54" s="1354"/>
      <c r="J54" s="1718"/>
      <c r="K54" s="49"/>
      <c r="L54" s="28"/>
      <c r="M54"/>
      <c r="N54"/>
    </row>
    <row r="55" spans="2:14" ht="24" customHeight="1">
      <c r="B55" s="330"/>
      <c r="C55" s="124"/>
      <c r="D55" s="92"/>
      <c r="E55" s="92"/>
      <c r="F55" s="92"/>
      <c r="G55" s="18"/>
      <c r="H55" s="18"/>
      <c r="I55" s="1354"/>
      <c r="J55" s="1718"/>
      <c r="K55" s="49"/>
      <c r="L55" s="28"/>
      <c r="M55"/>
      <c r="N55"/>
    </row>
    <row r="56" spans="2:14" ht="24" customHeight="1">
      <c r="B56" s="521"/>
      <c r="C56" s="289"/>
      <c r="D56" s="286"/>
      <c r="E56" s="286"/>
      <c r="F56" s="286"/>
      <c r="G56" s="285"/>
      <c r="H56" s="285"/>
      <c r="I56" s="1719"/>
      <c r="J56" s="1720"/>
      <c r="K56" s="522"/>
      <c r="L56" s="28"/>
      <c r="M56"/>
      <c r="N56"/>
    </row>
    <row r="57" spans="2:14" ht="21" customHeight="1">
      <c r="B57" s="30" t="s">
        <v>511</v>
      </c>
      <c r="J57"/>
      <c r="K57"/>
      <c r="L57"/>
      <c r="M57"/>
      <c r="N57"/>
    </row>
    <row r="58" ht="26.25" customHeight="1"/>
    <row r="59" spans="2:14" ht="18.75">
      <c r="B59" s="16" t="s">
        <v>504</v>
      </c>
      <c r="J59"/>
      <c r="K59"/>
      <c r="L59"/>
      <c r="M59"/>
      <c r="N59"/>
    </row>
    <row r="60" ht="7.5" customHeight="1"/>
    <row r="61" spans="2:9" ht="37.5" customHeight="1">
      <c r="B61" s="1415" t="s">
        <v>494</v>
      </c>
      <c r="C61" s="1415"/>
      <c r="D61" s="1425"/>
      <c r="E61" s="1425"/>
      <c r="F61" s="1415" t="s">
        <v>496</v>
      </c>
      <c r="G61" s="1415"/>
      <c r="H61" s="1425"/>
      <c r="I61" s="1425"/>
    </row>
    <row r="62" spans="2:9" ht="37.5" customHeight="1">
      <c r="B62" s="1415" t="s">
        <v>495</v>
      </c>
      <c r="C62" s="1415"/>
      <c r="D62" s="1425"/>
      <c r="E62" s="1425"/>
      <c r="F62" s="1415" t="s">
        <v>497</v>
      </c>
      <c r="G62" s="1415"/>
      <c r="H62" s="1425"/>
      <c r="I62" s="1425"/>
    </row>
    <row r="63" spans="2:14" ht="21" customHeight="1">
      <c r="B63" s="30" t="s">
        <v>512</v>
      </c>
      <c r="J63"/>
      <c r="K63"/>
      <c r="L63"/>
      <c r="M63"/>
      <c r="N63"/>
    </row>
  </sheetData>
  <mergeCells count="41">
    <mergeCell ref="I31:J31"/>
    <mergeCell ref="B22:B23"/>
    <mergeCell ref="I23:J23"/>
    <mergeCell ref="B24:B25"/>
    <mergeCell ref="I25:J25"/>
    <mergeCell ref="B26:B27"/>
    <mergeCell ref="I27:J27"/>
    <mergeCell ref="B28:B29"/>
    <mergeCell ref="I29:J29"/>
    <mergeCell ref="C1:J1"/>
    <mergeCell ref="I15:J15"/>
    <mergeCell ref="I10:J10"/>
    <mergeCell ref="I11:J11"/>
    <mergeCell ref="I7:J7"/>
    <mergeCell ref="I8:J8"/>
    <mergeCell ref="I9:J9"/>
    <mergeCell ref="B61:C61"/>
    <mergeCell ref="B62:C62"/>
    <mergeCell ref="F61:G61"/>
    <mergeCell ref="F62:G62"/>
    <mergeCell ref="D61:E61"/>
    <mergeCell ref="D62:E62"/>
    <mergeCell ref="H61:I61"/>
    <mergeCell ref="I41:J41"/>
    <mergeCell ref="H62:I62"/>
    <mergeCell ref="I51:J51"/>
    <mergeCell ref="I52:J52"/>
    <mergeCell ref="I53:J53"/>
    <mergeCell ref="I54:J54"/>
    <mergeCell ref="I55:J55"/>
    <mergeCell ref="I56:J56"/>
    <mergeCell ref="K46:N46"/>
    <mergeCell ref="B20:B21"/>
    <mergeCell ref="I21:J21"/>
    <mergeCell ref="B16:B17"/>
    <mergeCell ref="I16:J17"/>
    <mergeCell ref="B18:B19"/>
    <mergeCell ref="I37:J37"/>
    <mergeCell ref="I38:J38"/>
    <mergeCell ref="I19:J19"/>
    <mergeCell ref="B30:B31"/>
  </mergeCells>
  <printOptions/>
  <pageMargins left="0.7480314960629921" right="0" top="0.5905511811023623" bottom="0.3937007874015748" header="0.5118110236220472" footer="0.5118110236220472"/>
  <pageSetup fitToHeight="1" fitToWidth="1" horizontalDpi="300" verticalDpi="300" orientation="portrait" paperSize="9" scale="61" r:id="rId1"/>
  <headerFooter alignWithMargins="0">
    <oddHeader>&amp;L&amp;12（別添）</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N57"/>
  <sheetViews>
    <sheetView workbookViewId="0" topLeftCell="A10">
      <selection activeCell="G30" sqref="G30"/>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589</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83">
        <v>11122</v>
      </c>
      <c r="D8" s="84">
        <v>10903</v>
      </c>
      <c r="E8" s="84">
        <f>C8-D8</f>
        <v>219</v>
      </c>
      <c r="F8" s="84">
        <f>E8-112</f>
        <v>107</v>
      </c>
      <c r="G8" s="84">
        <v>13214</v>
      </c>
      <c r="H8" s="84"/>
      <c r="I8" s="1377"/>
      <c r="J8" s="1378"/>
      <c r="K8" s="11"/>
      <c r="L8"/>
      <c r="M8"/>
      <c r="N8"/>
    </row>
    <row r="9" spans="2:14" ht="21" customHeight="1">
      <c r="B9" s="61" t="s">
        <v>590</v>
      </c>
      <c r="C9" s="83">
        <v>92</v>
      </c>
      <c r="D9" s="84">
        <v>190</v>
      </c>
      <c r="E9" s="84">
        <f>C9-D9</f>
        <v>-98</v>
      </c>
      <c r="F9" s="84">
        <f>E9</f>
        <v>-98</v>
      </c>
      <c r="G9" s="84">
        <v>790</v>
      </c>
      <c r="H9" s="84"/>
      <c r="I9" s="1371"/>
      <c r="J9" s="1372"/>
      <c r="K9" s="11"/>
      <c r="L9"/>
      <c r="M9"/>
      <c r="N9"/>
    </row>
    <row r="10" spans="2:14" ht="21" customHeight="1">
      <c r="B10" s="61" t="s">
        <v>591</v>
      </c>
      <c r="C10" s="83">
        <v>56</v>
      </c>
      <c r="D10" s="84">
        <v>54</v>
      </c>
      <c r="E10" s="84">
        <f>C10-D10</f>
        <v>2</v>
      </c>
      <c r="F10" s="84">
        <f>E10</f>
        <v>2</v>
      </c>
      <c r="G10" s="84">
        <v>42</v>
      </c>
      <c r="H10" s="84"/>
      <c r="I10" s="1371"/>
      <c r="J10" s="1372"/>
      <c r="K10" s="11"/>
      <c r="L10"/>
      <c r="M10"/>
      <c r="N10"/>
    </row>
    <row r="11" spans="2:14" ht="21" customHeight="1">
      <c r="B11" s="82"/>
      <c r="C11" s="83"/>
      <c r="D11" s="84"/>
      <c r="E11" s="84"/>
      <c r="F11" s="84"/>
      <c r="G11" s="84"/>
      <c r="H11" s="84"/>
      <c r="I11" s="1371"/>
      <c r="J11" s="1372"/>
      <c r="K11" s="11"/>
      <c r="L11"/>
      <c r="M11"/>
      <c r="N11"/>
    </row>
    <row r="12" spans="2:14" ht="21" customHeight="1" thickBot="1">
      <c r="B12" s="85"/>
      <c r="C12" s="86"/>
      <c r="D12" s="87"/>
      <c r="E12" s="87"/>
      <c r="F12" s="87"/>
      <c r="G12" s="87"/>
      <c r="H12" s="87"/>
      <c r="I12" s="1373"/>
      <c r="J12" s="1374"/>
      <c r="K12" s="11"/>
      <c r="L12"/>
      <c r="M12"/>
      <c r="N12"/>
    </row>
    <row r="13" spans="2:14" ht="21" customHeight="1" thickTop="1">
      <c r="B13" s="9" t="s">
        <v>499</v>
      </c>
      <c r="C13" s="88">
        <f>SUM(C8:C12)</f>
        <v>11270</v>
      </c>
      <c r="D13" s="88">
        <f>SUM(D8:D12)</f>
        <v>11147</v>
      </c>
      <c r="E13" s="88">
        <f>SUM(E8:E12)</f>
        <v>123</v>
      </c>
      <c r="F13" s="88">
        <f>SUM(F8:F12)</f>
        <v>11</v>
      </c>
      <c r="G13" s="89">
        <f>SUM(G8:G12)</f>
        <v>14046</v>
      </c>
      <c r="H13" s="89"/>
      <c r="I13" s="1375"/>
      <c r="J13" s="1376"/>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82" t="s">
        <v>592</v>
      </c>
      <c r="C18" s="17">
        <v>343</v>
      </c>
      <c r="D18" s="18">
        <v>313</v>
      </c>
      <c r="E18" s="18">
        <v>30</v>
      </c>
      <c r="F18" s="23" t="s">
        <v>607</v>
      </c>
      <c r="G18" s="23">
        <v>1841</v>
      </c>
      <c r="H18" s="23">
        <v>34</v>
      </c>
      <c r="I18" s="1384" t="s">
        <v>594</v>
      </c>
      <c r="J18" s="1385"/>
      <c r="K18" s="11"/>
      <c r="L18"/>
      <c r="M18"/>
      <c r="N18"/>
    </row>
    <row r="19" spans="2:14" ht="21" customHeight="1">
      <c r="B19" s="82"/>
      <c r="C19" s="32"/>
      <c r="D19" s="31"/>
      <c r="E19" s="31"/>
      <c r="F19" s="90"/>
      <c r="G19" s="31"/>
      <c r="H19" s="31"/>
      <c r="I19" s="1386"/>
      <c r="J19" s="1379"/>
      <c r="K19" s="11"/>
      <c r="L19"/>
      <c r="M19"/>
      <c r="N19"/>
    </row>
    <row r="20" spans="2:14" ht="10.5" customHeight="1">
      <c r="B20" s="1382" t="s">
        <v>595</v>
      </c>
      <c r="C20" s="62" t="s">
        <v>565</v>
      </c>
      <c r="D20" s="63" t="s">
        <v>566</v>
      </c>
      <c r="E20" s="64" t="s">
        <v>567</v>
      </c>
      <c r="F20" s="65" t="s">
        <v>568</v>
      </c>
      <c r="G20" s="92"/>
      <c r="H20" s="92"/>
      <c r="I20" s="27"/>
      <c r="J20" s="93"/>
      <c r="K20" s="28"/>
      <c r="L20"/>
      <c r="M20"/>
      <c r="N20"/>
    </row>
    <row r="21" spans="2:14" ht="10.5" customHeight="1">
      <c r="B21" s="1383"/>
      <c r="C21" s="66">
        <v>35</v>
      </c>
      <c r="D21" s="67">
        <v>30</v>
      </c>
      <c r="E21" s="68">
        <v>5</v>
      </c>
      <c r="F21" s="69">
        <v>5</v>
      </c>
      <c r="G21" s="26">
        <v>0</v>
      </c>
      <c r="H21" s="23">
        <v>0</v>
      </c>
      <c r="I21" s="1369"/>
      <c r="J21" s="1370"/>
      <c r="K21" s="11"/>
      <c r="L21"/>
      <c r="M21"/>
      <c r="N21"/>
    </row>
    <row r="22" spans="2:14" ht="10.5" customHeight="1">
      <c r="B22" s="1382" t="s">
        <v>596</v>
      </c>
      <c r="C22" s="62" t="s">
        <v>565</v>
      </c>
      <c r="D22" s="63" t="s">
        <v>566</v>
      </c>
      <c r="E22" s="64" t="s">
        <v>567</v>
      </c>
      <c r="F22" s="65" t="s">
        <v>568</v>
      </c>
      <c r="G22" s="92"/>
      <c r="H22" s="92"/>
      <c r="I22" s="94"/>
      <c r="J22" s="95"/>
      <c r="K22" s="11"/>
      <c r="L22"/>
      <c r="M22"/>
      <c r="N22"/>
    </row>
    <row r="23" spans="2:14" ht="10.5" customHeight="1">
      <c r="B23" s="1383"/>
      <c r="C23" s="66">
        <v>2756</v>
      </c>
      <c r="D23" s="67">
        <v>3223</v>
      </c>
      <c r="E23" s="96">
        <f>C23-D23</f>
        <v>-467</v>
      </c>
      <c r="F23" s="97">
        <v>-454</v>
      </c>
      <c r="G23" s="26"/>
      <c r="H23" s="98">
        <v>290</v>
      </c>
      <c r="I23" s="99"/>
      <c r="J23" s="100"/>
      <c r="K23" s="11"/>
      <c r="L23"/>
      <c r="M23"/>
      <c r="N23"/>
    </row>
    <row r="24" spans="2:14" ht="10.5" customHeight="1">
      <c r="B24" s="1382" t="s">
        <v>597</v>
      </c>
      <c r="C24" s="62" t="s">
        <v>565</v>
      </c>
      <c r="D24" s="63" t="s">
        <v>566</v>
      </c>
      <c r="E24" s="64" t="s">
        <v>567</v>
      </c>
      <c r="F24" s="65" t="s">
        <v>568</v>
      </c>
      <c r="G24" s="92"/>
      <c r="H24" s="92"/>
      <c r="I24" s="99"/>
      <c r="J24" s="100"/>
      <c r="K24" s="11"/>
      <c r="L24"/>
      <c r="M24"/>
      <c r="N24"/>
    </row>
    <row r="25" spans="2:14" ht="10.5" customHeight="1">
      <c r="B25" s="1383"/>
      <c r="C25" s="66">
        <v>3099</v>
      </c>
      <c r="D25" s="67">
        <v>3102</v>
      </c>
      <c r="E25" s="96">
        <f>C25-D25</f>
        <v>-3</v>
      </c>
      <c r="F25" s="97">
        <v>0</v>
      </c>
      <c r="G25" s="26"/>
      <c r="H25" s="98">
        <v>227</v>
      </c>
      <c r="I25" s="1344"/>
      <c r="J25" s="1345"/>
      <c r="K25" s="11"/>
      <c r="L25"/>
      <c r="M25"/>
      <c r="N25"/>
    </row>
    <row r="26" spans="2:14" ht="10.5" customHeight="1">
      <c r="B26" s="1382" t="s">
        <v>598</v>
      </c>
      <c r="C26" s="62" t="s">
        <v>565</v>
      </c>
      <c r="D26" s="63" t="s">
        <v>566</v>
      </c>
      <c r="E26" s="64" t="s">
        <v>567</v>
      </c>
      <c r="F26" s="65" t="s">
        <v>568</v>
      </c>
      <c r="G26" s="92"/>
      <c r="H26" s="92"/>
      <c r="I26" s="101"/>
      <c r="J26" s="102"/>
      <c r="K26" s="11"/>
      <c r="L26"/>
      <c r="M26"/>
      <c r="N26"/>
    </row>
    <row r="27" spans="2:14" ht="10.5" customHeight="1">
      <c r="B27" s="1346"/>
      <c r="C27" s="104">
        <v>1636</v>
      </c>
      <c r="D27" s="105">
        <v>1631</v>
      </c>
      <c r="E27" s="106">
        <f>C27-D27</f>
        <v>5</v>
      </c>
      <c r="F27" s="107">
        <v>-10</v>
      </c>
      <c r="G27" s="108"/>
      <c r="H27" s="109">
        <v>257</v>
      </c>
      <c r="I27" s="1406"/>
      <c r="J27" s="1407"/>
      <c r="K27" s="11"/>
      <c r="L27"/>
      <c r="M27"/>
      <c r="N27"/>
    </row>
    <row r="28" spans="2:14" ht="21" customHeight="1">
      <c r="B28" s="29" t="s">
        <v>510</v>
      </c>
      <c r="C28" s="26"/>
      <c r="D28" s="26"/>
      <c r="E28" s="26"/>
      <c r="F28" s="26"/>
      <c r="G28" s="26"/>
      <c r="H28" s="26"/>
      <c r="I28" s="27"/>
      <c r="J28" s="27"/>
      <c r="K28" s="28"/>
      <c r="L28"/>
      <c r="M28"/>
      <c r="N28"/>
    </row>
    <row r="29" spans="2:14" ht="21" customHeight="1">
      <c r="B29" s="29" t="s">
        <v>514</v>
      </c>
      <c r="C29" s="26"/>
      <c r="D29" s="26"/>
      <c r="E29" s="26"/>
      <c r="F29" s="26"/>
      <c r="G29" s="26"/>
      <c r="H29" s="26"/>
      <c r="I29" s="27"/>
      <c r="J29" s="27"/>
      <c r="K29" s="28"/>
      <c r="L29"/>
      <c r="M29"/>
      <c r="N29"/>
    </row>
    <row r="30" spans="2:14" ht="22.5" customHeight="1">
      <c r="B30" s="7"/>
      <c r="C30" s="7"/>
      <c r="D30" s="7"/>
      <c r="E30" s="7"/>
      <c r="F30" s="7"/>
      <c r="G30" s="7"/>
      <c r="H30" s="7"/>
      <c r="I30"/>
      <c r="J30"/>
      <c r="K30"/>
      <c r="L30"/>
      <c r="M30"/>
      <c r="N30"/>
    </row>
    <row r="31" spans="2:14" ht="18.75">
      <c r="B31" s="15" t="s">
        <v>502</v>
      </c>
      <c r="J31" t="s">
        <v>515</v>
      </c>
      <c r="K31"/>
      <c r="L31"/>
      <c r="M31"/>
      <c r="N31"/>
    </row>
    <row r="32" spans="2:14" ht="7.5" customHeight="1">
      <c r="B32" s="2"/>
      <c r="I32"/>
      <c r="J32"/>
      <c r="K32"/>
      <c r="L32"/>
      <c r="M32"/>
      <c r="N32"/>
    </row>
    <row r="33" spans="2:14" s="6" customFormat="1" ht="29.25" customHeight="1" thickBot="1">
      <c r="B33" s="3"/>
      <c r="C33" s="4" t="s">
        <v>508</v>
      </c>
      <c r="D33" s="5" t="s">
        <v>509</v>
      </c>
      <c r="E33" s="5" t="s">
        <v>506</v>
      </c>
      <c r="F33" s="5" t="s">
        <v>507</v>
      </c>
      <c r="G33" s="5" t="s">
        <v>489</v>
      </c>
      <c r="H33" s="5" t="s">
        <v>505</v>
      </c>
      <c r="I33" s="1408" t="s">
        <v>498</v>
      </c>
      <c r="J33" s="1409"/>
      <c r="K33" s="11"/>
      <c r="L33"/>
      <c r="M33"/>
      <c r="N33"/>
    </row>
    <row r="34" spans="2:14" ht="21" customHeight="1" thickTop="1">
      <c r="B34" s="82" t="s">
        <v>599</v>
      </c>
      <c r="C34" s="83">
        <v>1488</v>
      </c>
      <c r="D34" s="84">
        <v>1473</v>
      </c>
      <c r="E34" s="84">
        <f>C34-D34</f>
        <v>15</v>
      </c>
      <c r="F34" s="110">
        <f>E34</f>
        <v>15</v>
      </c>
      <c r="G34" s="110">
        <v>1855</v>
      </c>
      <c r="H34" s="110">
        <v>84.72</v>
      </c>
      <c r="I34" s="1377"/>
      <c r="J34" s="1378"/>
      <c r="K34" s="11"/>
      <c r="L34"/>
      <c r="M34"/>
      <c r="N34"/>
    </row>
    <row r="35" spans="2:14" ht="21" customHeight="1">
      <c r="B35" s="61" t="s">
        <v>600</v>
      </c>
      <c r="C35" s="83">
        <v>70</v>
      </c>
      <c r="D35" s="84">
        <v>70</v>
      </c>
      <c r="E35" s="84">
        <f>C35-D35</f>
        <v>0</v>
      </c>
      <c r="F35" s="84">
        <f>E35</f>
        <v>0</v>
      </c>
      <c r="G35" s="84">
        <v>0</v>
      </c>
      <c r="H35" s="84">
        <v>2.75</v>
      </c>
      <c r="I35" s="1363"/>
      <c r="J35" s="1364"/>
      <c r="K35" s="11"/>
      <c r="L35"/>
      <c r="M35"/>
      <c r="N35"/>
    </row>
    <row r="36" spans="2:14" ht="21" customHeight="1">
      <c r="B36" s="61" t="s">
        <v>601</v>
      </c>
      <c r="C36" s="83">
        <v>3291</v>
      </c>
      <c r="D36" s="84">
        <v>3256</v>
      </c>
      <c r="E36" s="84">
        <f>C36-D36</f>
        <v>35</v>
      </c>
      <c r="F36" s="84">
        <f>E36</f>
        <v>35</v>
      </c>
      <c r="G36" s="84">
        <v>4077</v>
      </c>
      <c r="H36" s="84">
        <v>26.64</v>
      </c>
      <c r="I36" s="1363"/>
      <c r="J36" s="1364"/>
      <c r="K36" s="11"/>
      <c r="L36"/>
      <c r="M36"/>
      <c r="N36"/>
    </row>
    <row r="37" spans="2:14" ht="21" customHeight="1">
      <c r="B37" s="61" t="s">
        <v>602</v>
      </c>
      <c r="C37" s="83">
        <v>1098</v>
      </c>
      <c r="D37" s="84">
        <v>1026</v>
      </c>
      <c r="E37" s="84">
        <v>65</v>
      </c>
      <c r="F37" s="84">
        <f>E37</f>
        <v>65</v>
      </c>
      <c r="G37" s="84">
        <v>92</v>
      </c>
      <c r="H37" s="84"/>
      <c r="I37" s="1365" t="s">
        <v>603</v>
      </c>
      <c r="J37" s="1366"/>
      <c r="K37" s="11"/>
      <c r="L37"/>
      <c r="M37"/>
      <c r="N37"/>
    </row>
    <row r="38" spans="2:14" ht="21" customHeight="1">
      <c r="B38" s="111" t="s">
        <v>529</v>
      </c>
      <c r="C38" s="112">
        <v>181</v>
      </c>
      <c r="D38" s="113">
        <v>167</v>
      </c>
      <c r="E38" s="113">
        <v>14</v>
      </c>
      <c r="F38" s="113">
        <v>14</v>
      </c>
      <c r="G38" s="113"/>
      <c r="H38" s="113" t="s">
        <v>608</v>
      </c>
      <c r="I38" s="1367"/>
      <c r="J38" s="1368"/>
      <c r="K38" s="11"/>
      <c r="L38"/>
      <c r="M38"/>
      <c r="N38"/>
    </row>
    <row r="39" spans="2:14" ht="21" customHeight="1">
      <c r="B39" s="114" t="s">
        <v>604</v>
      </c>
      <c r="C39" s="115">
        <v>5132</v>
      </c>
      <c r="D39" s="116">
        <v>5130</v>
      </c>
      <c r="E39" s="116">
        <v>2</v>
      </c>
      <c r="F39" s="116">
        <v>2</v>
      </c>
      <c r="G39" s="116"/>
      <c r="H39" s="116">
        <f>ROUND(6136/166544*100,0)</f>
        <v>4</v>
      </c>
      <c r="I39" s="1356"/>
      <c r="J39" s="1357"/>
      <c r="K39" s="11"/>
      <c r="L39"/>
      <c r="M39"/>
      <c r="N39"/>
    </row>
    <row r="40" spans="2:14" ht="21" customHeight="1">
      <c r="B40" s="117" t="s">
        <v>605</v>
      </c>
      <c r="C40" s="26"/>
      <c r="D40" s="26"/>
      <c r="E40" s="26"/>
      <c r="F40" s="26"/>
      <c r="G40" s="26"/>
      <c r="H40" s="26"/>
      <c r="I40" s="118"/>
      <c r="J40" s="119"/>
      <c r="K40" s="28"/>
      <c r="L40"/>
      <c r="M40"/>
      <c r="N40"/>
    </row>
    <row r="41" spans="2:14" ht="37.5" customHeight="1">
      <c r="B41" s="7"/>
      <c r="C41" s="7"/>
      <c r="D41" s="7"/>
      <c r="E41" s="7"/>
      <c r="F41" s="7"/>
      <c r="G41" s="7"/>
      <c r="H41" s="7"/>
      <c r="I41"/>
      <c r="J41"/>
      <c r="K41"/>
      <c r="L41"/>
      <c r="M41"/>
      <c r="N41"/>
    </row>
    <row r="42" spans="2:14" ht="18.75">
      <c r="B42" s="15" t="s">
        <v>503</v>
      </c>
      <c r="J42"/>
      <c r="K42" t="s">
        <v>513</v>
      </c>
      <c r="L42"/>
      <c r="M42"/>
      <c r="N42"/>
    </row>
    <row r="43" spans="2:14" ht="7.5" customHeight="1">
      <c r="B43" s="2"/>
      <c r="J43"/>
      <c r="K43"/>
      <c r="L43"/>
      <c r="M43"/>
      <c r="N43"/>
    </row>
    <row r="44" spans="2:14" s="6" customFormat="1" ht="48.75" customHeight="1" thickBot="1">
      <c r="B44" s="3"/>
      <c r="C44" s="4" t="s">
        <v>517</v>
      </c>
      <c r="D44" s="5" t="s">
        <v>518</v>
      </c>
      <c r="E44" s="5" t="s">
        <v>519</v>
      </c>
      <c r="F44" s="5" t="s">
        <v>520</v>
      </c>
      <c r="G44" s="5" t="s">
        <v>521</v>
      </c>
      <c r="H44" s="10" t="s">
        <v>484</v>
      </c>
      <c r="I44" s="1426" t="s">
        <v>501</v>
      </c>
      <c r="J44" s="1416"/>
      <c r="K44" s="12" t="s">
        <v>498</v>
      </c>
      <c r="L44" s="11"/>
      <c r="M44"/>
      <c r="N44"/>
    </row>
    <row r="45" spans="2:14" ht="21" customHeight="1" thickTop="1">
      <c r="B45" s="82" t="s">
        <v>606</v>
      </c>
      <c r="C45" s="83">
        <v>-7</v>
      </c>
      <c r="D45" s="84">
        <v>-165</v>
      </c>
      <c r="E45" s="84">
        <v>5</v>
      </c>
      <c r="F45" s="84">
        <v>0</v>
      </c>
      <c r="G45" s="84">
        <v>175</v>
      </c>
      <c r="H45" s="84">
        <v>0</v>
      </c>
      <c r="I45" s="1362">
        <v>1041</v>
      </c>
      <c r="J45" s="1358"/>
      <c r="K45" s="120"/>
      <c r="L45" s="11"/>
      <c r="M45"/>
      <c r="N45"/>
    </row>
    <row r="46" spans="2:14" ht="21" customHeight="1">
      <c r="B46" s="82"/>
      <c r="C46" s="17"/>
      <c r="D46" s="18"/>
      <c r="E46" s="18"/>
      <c r="F46" s="18"/>
      <c r="G46" s="18"/>
      <c r="H46" s="18"/>
      <c r="I46" s="1359"/>
      <c r="J46" s="1360"/>
      <c r="K46" s="122"/>
      <c r="L46" s="11"/>
      <c r="M46"/>
      <c r="N46"/>
    </row>
    <row r="47" spans="2:14" ht="21" customHeight="1">
      <c r="B47" s="82"/>
      <c r="C47" s="17"/>
      <c r="D47" s="18"/>
      <c r="E47" s="18"/>
      <c r="F47" s="18"/>
      <c r="G47" s="18"/>
      <c r="H47" s="18"/>
      <c r="I47" s="1361"/>
      <c r="J47" s="1351"/>
      <c r="K47" s="122"/>
      <c r="L47" s="11"/>
      <c r="M47"/>
      <c r="N47"/>
    </row>
    <row r="48" spans="2:14" ht="21" customHeight="1">
      <c r="B48" s="123"/>
      <c r="C48" s="124"/>
      <c r="D48" s="92"/>
      <c r="E48" s="92"/>
      <c r="F48" s="92"/>
      <c r="G48" s="92"/>
      <c r="H48" s="92"/>
      <c r="I48" s="1361"/>
      <c r="J48" s="1351"/>
      <c r="K48" s="122"/>
      <c r="L48" s="11"/>
      <c r="M48"/>
      <c r="N48"/>
    </row>
    <row r="49" spans="2:14" ht="21" customHeight="1">
      <c r="B49" s="123"/>
      <c r="C49" s="124"/>
      <c r="D49" s="92"/>
      <c r="E49" s="92"/>
      <c r="F49" s="92"/>
      <c r="G49" s="92"/>
      <c r="H49" s="92"/>
      <c r="I49" s="1354"/>
      <c r="J49" s="1355"/>
      <c r="K49" s="122"/>
      <c r="L49" s="11"/>
      <c r="M49"/>
      <c r="N49"/>
    </row>
    <row r="50" spans="2:14" ht="21" customHeight="1">
      <c r="B50" s="126"/>
      <c r="C50" s="127"/>
      <c r="D50" s="128"/>
      <c r="E50" s="128"/>
      <c r="F50" s="128"/>
      <c r="G50" s="128"/>
      <c r="H50" s="128"/>
      <c r="I50" s="1352"/>
      <c r="J50" s="1353"/>
      <c r="K50" s="129"/>
      <c r="L50" s="11"/>
      <c r="M50"/>
      <c r="N50"/>
    </row>
    <row r="51" spans="2:14" ht="21" customHeight="1">
      <c r="B51" s="30" t="s">
        <v>511</v>
      </c>
      <c r="J51"/>
      <c r="K51"/>
      <c r="L51"/>
      <c r="M51"/>
      <c r="N51"/>
    </row>
    <row r="52" ht="26.25" customHeight="1"/>
    <row r="53" spans="2:14" ht="18.75">
      <c r="B53" s="16" t="s">
        <v>504</v>
      </c>
      <c r="J53"/>
      <c r="K53"/>
      <c r="L53"/>
      <c r="M53"/>
      <c r="N53"/>
    </row>
    <row r="54" ht="7.5" customHeight="1"/>
    <row r="55" spans="2:9" ht="37.5" customHeight="1">
      <c r="B55" s="1415" t="s">
        <v>494</v>
      </c>
      <c r="C55" s="1415"/>
      <c r="D55" s="1425">
        <v>0.24</v>
      </c>
      <c r="E55" s="1425"/>
      <c r="F55" s="1415" t="s">
        <v>496</v>
      </c>
      <c r="G55" s="1415"/>
      <c r="H55" s="1425">
        <v>0.2</v>
      </c>
      <c r="I55" s="1425"/>
    </row>
    <row r="56" spans="2:9" ht="37.5" customHeight="1">
      <c r="B56" s="1415" t="s">
        <v>495</v>
      </c>
      <c r="C56" s="1415"/>
      <c r="D56" s="1425">
        <v>18.7</v>
      </c>
      <c r="E56" s="1425"/>
      <c r="F56" s="1415" t="s">
        <v>497</v>
      </c>
      <c r="G56" s="1415"/>
      <c r="H56" s="1425">
        <v>101.3</v>
      </c>
      <c r="I56" s="1425"/>
    </row>
    <row r="57" spans="2:14" ht="21" customHeight="1">
      <c r="B57" s="30" t="s">
        <v>512</v>
      </c>
      <c r="J57"/>
      <c r="K57"/>
      <c r="L57"/>
      <c r="M57"/>
      <c r="N57"/>
    </row>
  </sheetData>
  <mergeCells count="40">
    <mergeCell ref="I39:J39"/>
    <mergeCell ref="B22:B23"/>
    <mergeCell ref="B24:B25"/>
    <mergeCell ref="I25:J25"/>
    <mergeCell ref="B26:B27"/>
    <mergeCell ref="I27:J27"/>
    <mergeCell ref="H56:I56"/>
    <mergeCell ref="I44:J44"/>
    <mergeCell ref="I45:J45"/>
    <mergeCell ref="I46:J46"/>
    <mergeCell ref="I47:J47"/>
    <mergeCell ref="I50:J50"/>
    <mergeCell ref="I48:J48"/>
    <mergeCell ref="I49:J49"/>
    <mergeCell ref="H55:I55"/>
    <mergeCell ref="B56:C56"/>
    <mergeCell ref="F55:G55"/>
    <mergeCell ref="F56:G56"/>
    <mergeCell ref="D55:E55"/>
    <mergeCell ref="D56:E56"/>
    <mergeCell ref="I8:J8"/>
    <mergeCell ref="I9:J9"/>
    <mergeCell ref="I10:J10"/>
    <mergeCell ref="B55:C55"/>
    <mergeCell ref="I35:J35"/>
    <mergeCell ref="I33:J33"/>
    <mergeCell ref="I34:J34"/>
    <mergeCell ref="I37:J37"/>
    <mergeCell ref="I36:J36"/>
    <mergeCell ref="I38:J38"/>
    <mergeCell ref="B20:B21"/>
    <mergeCell ref="C1:J1"/>
    <mergeCell ref="I17:J17"/>
    <mergeCell ref="I18:J18"/>
    <mergeCell ref="I19:J19"/>
    <mergeCell ref="I21:J21"/>
    <mergeCell ref="I11:J11"/>
    <mergeCell ref="I12:J12"/>
    <mergeCell ref="I13:J13"/>
    <mergeCell ref="I7:J7"/>
  </mergeCells>
  <printOptions/>
  <pageMargins left="0.7480314960629921" right="0" top="0.5905511811023623" bottom="0.3937007874015748" header="0.5118110236220472" footer="0.5118110236220472"/>
  <pageSetup fitToHeight="1" fitToWidth="1" horizontalDpi="300" verticalDpi="300" orientation="portrait" paperSize="9" scale="67" r:id="rId1"/>
  <headerFooter alignWithMargins="0">
    <oddHeader>&amp;L&amp;12（別添）</oddHeader>
  </headerFooter>
</worksheet>
</file>

<file path=xl/worksheets/sheet20.xml><?xml version="1.0" encoding="utf-8"?>
<worksheet xmlns="http://schemas.openxmlformats.org/spreadsheetml/2006/main" xmlns:r="http://schemas.openxmlformats.org/officeDocument/2006/relationships">
  <sheetPr>
    <pageSetUpPr fitToPage="1"/>
  </sheetPr>
  <dimension ref="B1:N63"/>
  <sheetViews>
    <sheetView zoomScale="75" zoomScaleNormal="75" workbookViewId="0" topLeftCell="A4">
      <selection activeCell="L16" sqref="L16"/>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933</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4" customHeight="1" thickTop="1">
      <c r="B8" s="82" t="s">
        <v>483</v>
      </c>
      <c r="C8" s="17">
        <v>2224</v>
      </c>
      <c r="D8" s="18">
        <v>2235</v>
      </c>
      <c r="E8" s="18" t="s">
        <v>953</v>
      </c>
      <c r="F8" s="18" t="s">
        <v>953</v>
      </c>
      <c r="G8" s="18">
        <v>4208</v>
      </c>
      <c r="H8" s="18">
        <v>0</v>
      </c>
      <c r="I8" s="1724" t="s">
        <v>934</v>
      </c>
      <c r="J8" s="1725"/>
      <c r="K8" s="11"/>
      <c r="L8"/>
      <c r="M8"/>
      <c r="N8"/>
    </row>
    <row r="9" spans="2:14" ht="24" customHeight="1">
      <c r="B9" s="40"/>
      <c r="C9" s="17"/>
      <c r="D9" s="18"/>
      <c r="E9" s="18"/>
      <c r="F9" s="18"/>
      <c r="G9" s="18"/>
      <c r="H9" s="18"/>
      <c r="I9" s="1344"/>
      <c r="J9" s="1345"/>
      <c r="K9" s="11"/>
      <c r="L9"/>
      <c r="M9"/>
      <c r="N9"/>
    </row>
    <row r="10" spans="2:14" ht="24" customHeight="1" thickBot="1">
      <c r="B10" s="85"/>
      <c r="C10" s="19"/>
      <c r="D10" s="20"/>
      <c r="E10" s="20"/>
      <c r="F10" s="20"/>
      <c r="G10" s="20"/>
      <c r="H10" s="20"/>
      <c r="I10" s="1590"/>
      <c r="J10" s="1721"/>
      <c r="K10" s="11"/>
      <c r="L10"/>
      <c r="M10"/>
      <c r="N10"/>
    </row>
    <row r="11" spans="2:14" ht="24" customHeight="1" thickTop="1">
      <c r="B11" s="9"/>
      <c r="C11" s="21"/>
      <c r="D11" s="22"/>
      <c r="E11" s="22"/>
      <c r="F11" s="22"/>
      <c r="G11" s="22"/>
      <c r="H11" s="22"/>
      <c r="I11" s="1405"/>
      <c r="J11" s="1401"/>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521" t="s">
        <v>498</v>
      </c>
      <c r="J15" s="1522"/>
      <c r="K15" s="11"/>
      <c r="L15"/>
      <c r="M15"/>
      <c r="N15"/>
    </row>
    <row r="16" spans="2:14" ht="13.5" customHeight="1" thickTop="1">
      <c r="B16" s="1737" t="s">
        <v>814</v>
      </c>
      <c r="C16" s="530" t="s">
        <v>565</v>
      </c>
      <c r="D16" s="531" t="s">
        <v>566</v>
      </c>
      <c r="E16" s="532" t="s">
        <v>567</v>
      </c>
      <c r="F16" s="533" t="s">
        <v>568</v>
      </c>
      <c r="G16" s="534"/>
      <c r="H16" s="534"/>
      <c r="I16" s="1738"/>
      <c r="J16" s="1739"/>
      <c r="K16" s="28"/>
      <c r="L16"/>
      <c r="M16"/>
      <c r="N16"/>
    </row>
    <row r="17" spans="2:14" ht="13.5" customHeight="1">
      <c r="B17" s="1711"/>
      <c r="C17" s="527">
        <v>49</v>
      </c>
      <c r="D17" s="528">
        <v>49</v>
      </c>
      <c r="E17" s="524">
        <v>0</v>
      </c>
      <c r="F17" s="535">
        <v>0</v>
      </c>
      <c r="G17" s="529">
        <v>341</v>
      </c>
      <c r="H17" s="536">
        <v>29</v>
      </c>
      <c r="I17" s="1740"/>
      <c r="J17" s="1741"/>
      <c r="K17" s="28"/>
      <c r="L17"/>
      <c r="M17"/>
      <c r="N17"/>
    </row>
    <row r="18" spans="2:14" ht="13.5" customHeight="1">
      <c r="B18" s="1732" t="s">
        <v>675</v>
      </c>
      <c r="C18" s="506" t="s">
        <v>565</v>
      </c>
      <c r="D18" s="507" t="s">
        <v>566</v>
      </c>
      <c r="E18" s="64" t="s">
        <v>567</v>
      </c>
      <c r="F18" s="280" t="s">
        <v>568</v>
      </c>
      <c r="G18" s="299"/>
      <c r="H18" s="508"/>
      <c r="I18" s="27"/>
      <c r="J18" s="93"/>
      <c r="K18" s="28"/>
      <c r="L18"/>
      <c r="M18"/>
      <c r="N18"/>
    </row>
    <row r="19" spans="2:14" ht="13.5" customHeight="1">
      <c r="B19" s="1711"/>
      <c r="C19" s="497">
        <v>364</v>
      </c>
      <c r="D19" s="498">
        <v>396</v>
      </c>
      <c r="E19" s="499" t="s">
        <v>954</v>
      </c>
      <c r="F19" s="499" t="s">
        <v>954</v>
      </c>
      <c r="G19" s="501" t="s">
        <v>663</v>
      </c>
      <c r="H19" s="508">
        <v>48</v>
      </c>
      <c r="I19" s="1370"/>
      <c r="J19" s="1370"/>
      <c r="K19" s="11"/>
      <c r="L19"/>
      <c r="M19"/>
      <c r="N19"/>
    </row>
    <row r="20" spans="2:14" ht="13.5" customHeight="1">
      <c r="B20" s="1710" t="s">
        <v>838</v>
      </c>
      <c r="C20" s="62" t="s">
        <v>565</v>
      </c>
      <c r="D20" s="63" t="s">
        <v>566</v>
      </c>
      <c r="E20" s="64" t="s">
        <v>567</v>
      </c>
      <c r="F20" s="65" t="s">
        <v>568</v>
      </c>
      <c r="G20" s="92"/>
      <c r="H20" s="503"/>
      <c r="I20" s="27"/>
      <c r="J20" s="93"/>
      <c r="K20" s="28"/>
      <c r="L20"/>
      <c r="M20"/>
      <c r="N20"/>
    </row>
    <row r="21" spans="2:14" ht="13.5" customHeight="1">
      <c r="B21" s="1711"/>
      <c r="C21" s="497">
        <v>610</v>
      </c>
      <c r="D21" s="498">
        <v>610</v>
      </c>
      <c r="E21" s="499">
        <v>0</v>
      </c>
      <c r="F21" s="500">
        <v>0</v>
      </c>
      <c r="G21" s="501" t="s">
        <v>663</v>
      </c>
      <c r="H21" s="508">
        <v>37</v>
      </c>
      <c r="I21" s="1370"/>
      <c r="J21" s="1370"/>
      <c r="K21" s="11"/>
      <c r="L21"/>
      <c r="M21"/>
      <c r="N21"/>
    </row>
    <row r="22" spans="2:14" ht="13.5" customHeight="1">
      <c r="B22" s="1710" t="s">
        <v>677</v>
      </c>
      <c r="C22" s="62" t="s">
        <v>565</v>
      </c>
      <c r="D22" s="63" t="s">
        <v>566</v>
      </c>
      <c r="E22" s="64" t="s">
        <v>567</v>
      </c>
      <c r="F22" s="65" t="s">
        <v>568</v>
      </c>
      <c r="G22" s="92"/>
      <c r="H22" s="503"/>
      <c r="I22" s="1465" t="s">
        <v>955</v>
      </c>
      <c r="J22" s="1742"/>
      <c r="K22" s="28"/>
      <c r="L22"/>
      <c r="M22"/>
      <c r="N22"/>
    </row>
    <row r="23" spans="2:14" ht="13.5" customHeight="1">
      <c r="B23" s="1711"/>
      <c r="C23" s="497">
        <v>289</v>
      </c>
      <c r="D23" s="498">
        <v>295</v>
      </c>
      <c r="E23" s="499" t="s">
        <v>956</v>
      </c>
      <c r="F23" s="499" t="s">
        <v>956</v>
      </c>
      <c r="G23" s="501" t="s">
        <v>663</v>
      </c>
      <c r="H23" s="536">
        <v>49</v>
      </c>
      <c r="I23" s="1730"/>
      <c r="J23" s="1731"/>
      <c r="K23" s="11"/>
      <c r="L23"/>
      <c r="M23"/>
      <c r="N23"/>
    </row>
    <row r="24" spans="2:14" ht="13.5" customHeight="1">
      <c r="B24" s="1710"/>
      <c r="C24" s="62"/>
      <c r="D24" s="63"/>
      <c r="E24" s="64"/>
      <c r="F24" s="65"/>
      <c r="G24" s="92"/>
      <c r="H24" s="503"/>
      <c r="I24" s="27"/>
      <c r="J24" s="93"/>
      <c r="K24" s="28"/>
      <c r="L24"/>
      <c r="M24"/>
      <c r="N24"/>
    </row>
    <row r="25" spans="2:14" ht="13.5" customHeight="1">
      <c r="B25" s="1711"/>
      <c r="C25" s="497"/>
      <c r="D25" s="498"/>
      <c r="E25" s="499"/>
      <c r="F25" s="500"/>
      <c r="G25" s="501"/>
      <c r="H25" s="502"/>
      <c r="I25" s="1369"/>
      <c r="J25" s="1370"/>
      <c r="K25" s="11"/>
      <c r="L25"/>
      <c r="M25"/>
      <c r="N25"/>
    </row>
    <row r="26" spans="2:14" ht="13.5" customHeight="1">
      <c r="B26" s="1710"/>
      <c r="C26" s="62"/>
      <c r="D26" s="63"/>
      <c r="E26" s="64"/>
      <c r="F26" s="65"/>
      <c r="G26" s="92"/>
      <c r="H26" s="503"/>
      <c r="I26" s="27"/>
      <c r="J26" s="93"/>
      <c r="K26" s="28"/>
      <c r="L26"/>
      <c r="M26"/>
      <c r="N26"/>
    </row>
    <row r="27" spans="2:14" ht="13.5" customHeight="1">
      <c r="B27" s="1711"/>
      <c r="C27" s="497"/>
      <c r="D27" s="498"/>
      <c r="E27" s="499"/>
      <c r="F27" s="500"/>
      <c r="G27" s="501"/>
      <c r="H27" s="502"/>
      <c r="I27" s="1369"/>
      <c r="J27" s="1370"/>
      <c r="K27" s="11"/>
      <c r="L27"/>
      <c r="M27"/>
      <c r="N27"/>
    </row>
    <row r="28" spans="2:14" ht="13.5" customHeight="1">
      <c r="B28" s="1710"/>
      <c r="C28" s="62"/>
      <c r="D28" s="63"/>
      <c r="E28" s="64"/>
      <c r="F28" s="65"/>
      <c r="G28" s="92"/>
      <c r="H28" s="503"/>
      <c r="I28" s="27"/>
      <c r="J28" s="93"/>
      <c r="K28" s="28"/>
      <c r="L28"/>
      <c r="M28"/>
      <c r="N28"/>
    </row>
    <row r="29" spans="2:14" ht="13.5" customHeight="1">
      <c r="B29" s="1711"/>
      <c r="C29" s="497"/>
      <c r="D29" s="498"/>
      <c r="E29" s="499"/>
      <c r="F29" s="500"/>
      <c r="G29" s="501"/>
      <c r="H29" s="502"/>
      <c r="I29" s="1369"/>
      <c r="J29" s="1370"/>
      <c r="K29" s="11"/>
      <c r="L29"/>
      <c r="M29"/>
      <c r="N29"/>
    </row>
    <row r="30" spans="2:14" ht="13.5" customHeight="1">
      <c r="B30" s="1710"/>
      <c r="C30" s="62"/>
      <c r="D30" s="63"/>
      <c r="E30" s="64"/>
      <c r="F30" s="65"/>
      <c r="G30" s="92"/>
      <c r="H30" s="503"/>
      <c r="I30" s="27"/>
      <c r="J30" s="93"/>
      <c r="K30" s="28"/>
      <c r="L30"/>
      <c r="M30"/>
      <c r="N30"/>
    </row>
    <row r="31" spans="2:14" ht="13.5" customHeight="1">
      <c r="B31" s="1716"/>
      <c r="C31" s="510"/>
      <c r="D31" s="511"/>
      <c r="E31" s="512"/>
      <c r="F31" s="513"/>
      <c r="G31" s="514"/>
      <c r="H31" s="515"/>
      <c r="I31" s="1703"/>
      <c r="J31" s="1704"/>
      <c r="K31" s="11"/>
      <c r="L31"/>
      <c r="M31"/>
      <c r="N31"/>
    </row>
    <row r="32" spans="2:14" ht="21" customHeight="1">
      <c r="B32" s="29" t="s">
        <v>510</v>
      </c>
      <c r="C32" s="26"/>
      <c r="D32" s="26"/>
      <c r="E32" s="26"/>
      <c r="F32" s="26"/>
      <c r="G32" s="26"/>
      <c r="H32" s="26"/>
      <c r="I32" s="27"/>
      <c r="J32" s="27"/>
      <c r="K32" s="28"/>
      <c r="L32"/>
      <c r="M32"/>
      <c r="N32"/>
    </row>
    <row r="33" spans="2:14" ht="21" customHeight="1">
      <c r="B33" s="29" t="s">
        <v>514</v>
      </c>
      <c r="C33" s="26"/>
      <c r="D33" s="26"/>
      <c r="E33" s="26"/>
      <c r="F33" s="26"/>
      <c r="G33" s="26"/>
      <c r="H33" s="26"/>
      <c r="I33" s="27"/>
      <c r="J33" s="27"/>
      <c r="K33" s="28"/>
      <c r="L33"/>
      <c r="M33"/>
      <c r="N33"/>
    </row>
    <row r="34" spans="2:14" ht="22.5" customHeight="1">
      <c r="B34" s="7"/>
      <c r="C34" s="7"/>
      <c r="D34" s="7"/>
      <c r="E34" s="7"/>
      <c r="F34" s="7"/>
      <c r="G34" s="7"/>
      <c r="H34" s="7"/>
      <c r="I34"/>
      <c r="J34"/>
      <c r="K34"/>
      <c r="L34"/>
      <c r="M34"/>
      <c r="N34"/>
    </row>
    <row r="35" spans="2:14" ht="18.75">
      <c r="B35" s="15" t="s">
        <v>502</v>
      </c>
      <c r="J35" t="s">
        <v>515</v>
      </c>
      <c r="K35"/>
      <c r="L35"/>
      <c r="M35"/>
      <c r="N35"/>
    </row>
    <row r="36" spans="2:14" ht="7.5" customHeight="1">
      <c r="B36" s="2"/>
      <c r="I36"/>
      <c r="J36"/>
      <c r="K36"/>
      <c r="L36"/>
      <c r="M36"/>
      <c r="N36"/>
    </row>
    <row r="37" spans="2:14" s="6" customFormat="1" ht="29.25" customHeight="1" thickBot="1">
      <c r="B37" s="3"/>
      <c r="C37" s="4" t="s">
        <v>508</v>
      </c>
      <c r="D37" s="5" t="s">
        <v>509</v>
      </c>
      <c r="E37" s="5" t="s">
        <v>506</v>
      </c>
      <c r="F37" s="5" t="s">
        <v>507</v>
      </c>
      <c r="G37" s="5" t="s">
        <v>489</v>
      </c>
      <c r="H37" s="5" t="s">
        <v>505</v>
      </c>
      <c r="I37" s="1408" t="s">
        <v>498</v>
      </c>
      <c r="J37" s="1409"/>
      <c r="K37" s="11"/>
      <c r="L37"/>
      <c r="M37"/>
      <c r="N37"/>
    </row>
    <row r="38" spans="2:14" ht="24" customHeight="1" thickTop="1">
      <c r="B38" s="496"/>
      <c r="C38" s="32"/>
      <c r="D38" s="31"/>
      <c r="E38" s="31"/>
      <c r="F38" s="54"/>
      <c r="G38" s="54"/>
      <c r="H38" s="54"/>
      <c r="I38" s="1410"/>
      <c r="J38" s="1402"/>
      <c r="K38" s="11"/>
      <c r="L38"/>
      <c r="M38"/>
      <c r="N38"/>
    </row>
    <row r="39" spans="2:14" ht="24" customHeight="1">
      <c r="B39" s="496"/>
      <c r="C39" s="32"/>
      <c r="D39" s="31"/>
      <c r="E39" s="31"/>
      <c r="F39" s="31"/>
      <c r="G39" s="31"/>
      <c r="H39" s="516"/>
      <c r="I39" s="222"/>
      <c r="J39" s="223"/>
      <c r="K39" s="11"/>
      <c r="L39"/>
      <c r="M39"/>
      <c r="N39"/>
    </row>
    <row r="40" spans="2:14" ht="24" customHeight="1">
      <c r="B40" s="496"/>
      <c r="C40" s="32"/>
      <c r="D40" s="31"/>
      <c r="E40" s="31"/>
      <c r="F40" s="31"/>
      <c r="G40" s="31"/>
      <c r="H40" s="516"/>
      <c r="I40" s="222"/>
      <c r="J40" s="223"/>
      <c r="K40" s="11"/>
      <c r="L40"/>
      <c r="M40"/>
      <c r="N40"/>
    </row>
    <row r="41" spans="2:14" ht="24" customHeight="1">
      <c r="B41" s="496"/>
      <c r="C41" s="32"/>
      <c r="D41" s="31"/>
      <c r="E41" s="31"/>
      <c r="F41" s="31"/>
      <c r="G41" s="31"/>
      <c r="H41" s="516"/>
      <c r="I41" s="1459"/>
      <c r="J41" s="1717"/>
      <c r="K41" s="11"/>
      <c r="L41"/>
      <c r="M41"/>
      <c r="N41"/>
    </row>
    <row r="42" spans="2:14" ht="24" customHeight="1">
      <c r="B42" s="496"/>
      <c r="C42" s="32"/>
      <c r="D42" s="31"/>
      <c r="E42" s="31"/>
      <c r="F42" s="31"/>
      <c r="G42" s="31"/>
      <c r="H42" s="31"/>
      <c r="I42" s="222"/>
      <c r="J42" s="223"/>
      <c r="K42" s="11"/>
      <c r="L42"/>
      <c r="M42"/>
      <c r="N42"/>
    </row>
    <row r="43" spans="2:14" ht="24" customHeight="1">
      <c r="B43" s="496"/>
      <c r="C43" s="32"/>
      <c r="D43" s="31"/>
      <c r="E43" s="31"/>
      <c r="F43" s="31"/>
      <c r="G43" s="31"/>
      <c r="H43" s="516"/>
      <c r="I43" s="222"/>
      <c r="J43" s="223"/>
      <c r="K43" s="11"/>
      <c r="L43"/>
      <c r="M43"/>
      <c r="N43"/>
    </row>
    <row r="44" spans="2:14" ht="24" customHeight="1">
      <c r="B44" s="496"/>
      <c r="C44" s="32"/>
      <c r="D44" s="31"/>
      <c r="E44" s="31"/>
      <c r="F44" s="31"/>
      <c r="G44" s="31"/>
      <c r="H44" s="516"/>
      <c r="I44" s="222"/>
      <c r="J44" s="223"/>
      <c r="K44" s="11"/>
      <c r="L44"/>
      <c r="M44"/>
      <c r="N44"/>
    </row>
    <row r="45" spans="2:14" ht="24" customHeight="1">
      <c r="B45" s="496"/>
      <c r="C45" s="32"/>
      <c r="D45" s="31"/>
      <c r="E45" s="31"/>
      <c r="F45" s="31"/>
      <c r="G45" s="31"/>
      <c r="H45" s="516"/>
      <c r="I45" s="222"/>
      <c r="J45" s="223"/>
      <c r="K45" s="11"/>
      <c r="L45"/>
      <c r="M45"/>
      <c r="N45"/>
    </row>
    <row r="46" spans="2:14" ht="48" customHeight="1">
      <c r="B46" s="496"/>
      <c r="C46" s="32"/>
      <c r="D46" s="31"/>
      <c r="E46" s="31"/>
      <c r="F46" s="31"/>
      <c r="G46" s="31"/>
      <c r="H46" s="31"/>
      <c r="I46" s="222"/>
      <c r="J46" s="223"/>
      <c r="K46" s="1708"/>
      <c r="L46" s="1709"/>
      <c r="M46" s="1709"/>
      <c r="N46" s="1709"/>
    </row>
    <row r="47" spans="2:14" ht="24" customHeight="1">
      <c r="B47" s="517"/>
      <c r="C47" s="518"/>
      <c r="D47" s="285"/>
      <c r="E47" s="285"/>
      <c r="F47" s="285"/>
      <c r="G47" s="285"/>
      <c r="H47" s="519"/>
      <c r="I47" s="444"/>
      <c r="J47" s="445"/>
      <c r="K47" s="11"/>
      <c r="L47"/>
      <c r="M47"/>
      <c r="N47"/>
    </row>
    <row r="48" spans="2:14" ht="37.5" customHeight="1">
      <c r="B48" s="7"/>
      <c r="C48" s="7"/>
      <c r="D48" s="7"/>
      <c r="E48" s="7"/>
      <c r="F48" s="7"/>
      <c r="G48" s="7"/>
      <c r="H48" s="7"/>
      <c r="I48"/>
      <c r="J48"/>
      <c r="K48"/>
      <c r="L48"/>
      <c r="M48"/>
      <c r="N48"/>
    </row>
    <row r="49" spans="2:14" ht="18.75">
      <c r="B49" s="15" t="s">
        <v>503</v>
      </c>
      <c r="J49"/>
      <c r="K49" t="s">
        <v>513</v>
      </c>
      <c r="L49"/>
      <c r="M49"/>
      <c r="N49"/>
    </row>
    <row r="50" spans="2:14" ht="7.5" customHeight="1">
      <c r="B50" s="2"/>
      <c r="J50"/>
      <c r="K50"/>
      <c r="L50"/>
      <c r="M50"/>
      <c r="N50"/>
    </row>
    <row r="51" spans="2:14" s="6" customFormat="1" ht="48.75" customHeight="1" thickBot="1">
      <c r="B51" s="3"/>
      <c r="C51" s="4" t="s">
        <v>517</v>
      </c>
      <c r="D51" s="5" t="s">
        <v>518</v>
      </c>
      <c r="E51" s="5" t="s">
        <v>519</v>
      </c>
      <c r="F51" s="5" t="s">
        <v>520</v>
      </c>
      <c r="G51" s="5" t="s">
        <v>521</v>
      </c>
      <c r="H51" s="10" t="s">
        <v>484</v>
      </c>
      <c r="I51" s="1426" t="s">
        <v>501</v>
      </c>
      <c r="J51" s="1416"/>
      <c r="K51" s="520" t="s">
        <v>498</v>
      </c>
      <c r="L51" s="28"/>
      <c r="M51"/>
      <c r="N51"/>
    </row>
    <row r="52" spans="2:14" ht="24" customHeight="1" thickTop="1">
      <c r="B52" s="330"/>
      <c r="C52" s="17"/>
      <c r="D52" s="18"/>
      <c r="E52" s="18"/>
      <c r="F52" s="18"/>
      <c r="G52" s="18"/>
      <c r="H52" s="18"/>
      <c r="I52" s="1531"/>
      <c r="J52" s="1532"/>
      <c r="K52" s="45"/>
      <c r="L52" s="28"/>
      <c r="M52"/>
      <c r="N52"/>
    </row>
    <row r="53" spans="2:14" ht="24" customHeight="1">
      <c r="B53" s="330"/>
      <c r="C53" s="17"/>
      <c r="D53" s="18"/>
      <c r="E53" s="18"/>
      <c r="F53" s="18"/>
      <c r="G53" s="18"/>
      <c r="H53" s="18"/>
      <c r="I53" s="1359"/>
      <c r="J53" s="1360"/>
      <c r="K53" s="49"/>
      <c r="L53" s="28"/>
      <c r="M53"/>
      <c r="N53"/>
    </row>
    <row r="54" spans="2:14" ht="23.25" customHeight="1">
      <c r="B54" s="330"/>
      <c r="C54" s="17"/>
      <c r="D54" s="18"/>
      <c r="E54" s="18"/>
      <c r="F54" s="18"/>
      <c r="G54" s="18"/>
      <c r="H54" s="18"/>
      <c r="I54" s="1354"/>
      <c r="J54" s="1718"/>
      <c r="K54" s="49"/>
      <c r="L54" s="28"/>
      <c r="M54"/>
      <c r="N54"/>
    </row>
    <row r="55" spans="2:14" ht="24" customHeight="1">
      <c r="B55" s="330"/>
      <c r="C55" s="124"/>
      <c r="D55" s="92"/>
      <c r="E55" s="92"/>
      <c r="F55" s="92"/>
      <c r="G55" s="18"/>
      <c r="H55" s="18"/>
      <c r="I55" s="1354"/>
      <c r="J55" s="1718"/>
      <c r="K55" s="49"/>
      <c r="L55" s="28"/>
      <c r="M55"/>
      <c r="N55"/>
    </row>
    <row r="56" spans="2:14" ht="24" customHeight="1">
      <c r="B56" s="521"/>
      <c r="C56" s="289"/>
      <c r="D56" s="286"/>
      <c r="E56" s="286"/>
      <c r="F56" s="286"/>
      <c r="G56" s="285"/>
      <c r="H56" s="285"/>
      <c r="I56" s="1719"/>
      <c r="J56" s="1720"/>
      <c r="K56" s="522"/>
      <c r="L56" s="28"/>
      <c r="M56"/>
      <c r="N56"/>
    </row>
    <row r="57" spans="2:14" ht="21" customHeight="1">
      <c r="B57" s="30" t="s">
        <v>511</v>
      </c>
      <c r="J57"/>
      <c r="K57"/>
      <c r="L57"/>
      <c r="M57"/>
      <c r="N57"/>
    </row>
    <row r="58" ht="26.25" customHeight="1"/>
    <row r="59" spans="2:14" ht="18.75">
      <c r="B59" s="16" t="s">
        <v>504</v>
      </c>
      <c r="J59"/>
      <c r="K59"/>
      <c r="L59"/>
      <c r="M59"/>
      <c r="N59"/>
    </row>
    <row r="60" ht="7.5" customHeight="1"/>
    <row r="61" spans="2:9" ht="37.5" customHeight="1">
      <c r="B61" s="1415" t="s">
        <v>494</v>
      </c>
      <c r="C61" s="1415"/>
      <c r="D61" s="1425"/>
      <c r="E61" s="1425"/>
      <c r="F61" s="1415" t="s">
        <v>496</v>
      </c>
      <c r="G61" s="1415"/>
      <c r="H61" s="1425"/>
      <c r="I61" s="1425"/>
    </row>
    <row r="62" spans="2:9" ht="37.5" customHeight="1">
      <c r="B62" s="1415" t="s">
        <v>495</v>
      </c>
      <c r="C62" s="1415"/>
      <c r="D62" s="1425"/>
      <c r="E62" s="1425"/>
      <c r="F62" s="1415" t="s">
        <v>497</v>
      </c>
      <c r="G62" s="1415"/>
      <c r="H62" s="1425"/>
      <c r="I62" s="1425"/>
    </row>
    <row r="63" spans="2:14" ht="21" customHeight="1">
      <c r="B63" s="30" t="s">
        <v>512</v>
      </c>
      <c r="J63"/>
      <c r="K63"/>
      <c r="L63"/>
      <c r="M63"/>
      <c r="N63"/>
    </row>
  </sheetData>
  <mergeCells count="41">
    <mergeCell ref="K46:N46"/>
    <mergeCell ref="B18:B19"/>
    <mergeCell ref="I19:J19"/>
    <mergeCell ref="B26:B27"/>
    <mergeCell ref="I27:J27"/>
    <mergeCell ref="B28:B29"/>
    <mergeCell ref="I29:J29"/>
    <mergeCell ref="B24:B25"/>
    <mergeCell ref="I22:J23"/>
    <mergeCell ref="B16:B17"/>
    <mergeCell ref="I16:J17"/>
    <mergeCell ref="I37:J37"/>
    <mergeCell ref="I38:J38"/>
    <mergeCell ref="B30:B31"/>
    <mergeCell ref="I31:J31"/>
    <mergeCell ref="B20:B21"/>
    <mergeCell ref="I21:J21"/>
    <mergeCell ref="B22:B23"/>
    <mergeCell ref="I25:J25"/>
    <mergeCell ref="H61:I61"/>
    <mergeCell ref="I41:J41"/>
    <mergeCell ref="H62:I62"/>
    <mergeCell ref="I51:J51"/>
    <mergeCell ref="I52:J52"/>
    <mergeCell ref="I53:J53"/>
    <mergeCell ref="I54:J54"/>
    <mergeCell ref="I55:J55"/>
    <mergeCell ref="I56:J56"/>
    <mergeCell ref="B61:C61"/>
    <mergeCell ref="B62:C62"/>
    <mergeCell ref="F61:G61"/>
    <mergeCell ref="F62:G62"/>
    <mergeCell ref="D61:E61"/>
    <mergeCell ref="D62:E62"/>
    <mergeCell ref="C1:J1"/>
    <mergeCell ref="I15:J15"/>
    <mergeCell ref="I10:J10"/>
    <mergeCell ref="I11:J11"/>
    <mergeCell ref="I7:J7"/>
    <mergeCell ref="I8:J8"/>
    <mergeCell ref="I9:J9"/>
  </mergeCells>
  <printOptions/>
  <pageMargins left="0.7480314960629921" right="0" top="0.5905511811023623" bottom="0.3937007874015748" header="0.5118110236220472" footer="0.5118110236220472"/>
  <pageSetup fitToHeight="1" fitToWidth="1" horizontalDpi="300" verticalDpi="300" orientation="portrait" paperSize="9" scale="61" r:id="rId1"/>
  <headerFooter alignWithMargins="0">
    <oddHeader>&amp;L&amp;12（別添）</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N61"/>
  <sheetViews>
    <sheetView view="pageBreakPreview" zoomScaleSheetLayoutView="100" workbookViewId="0" topLeftCell="A10">
      <selection activeCell="K27" sqref="K27"/>
    </sheetView>
  </sheetViews>
  <sheetFormatPr defaultColWidth="9.00390625" defaultRowHeight="13.5"/>
  <cols>
    <col min="1" max="1" width="2.875" style="1" customWidth="1"/>
    <col min="2" max="2" width="29.1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543</v>
      </c>
      <c r="D1" s="1413"/>
      <c r="E1" s="1413"/>
      <c r="F1" s="1413"/>
      <c r="G1" s="1413"/>
      <c r="H1" s="1413"/>
      <c r="I1" s="1413"/>
      <c r="J1" s="1413"/>
    </row>
    <row r="2" ht="30" customHeight="1"/>
    <row r="3" spans="8:11" ht="18.75" customHeight="1" thickBot="1">
      <c r="H3" s="14" t="s">
        <v>588</v>
      </c>
      <c r="I3" s="8"/>
      <c r="J3" s="13" t="s">
        <v>888</v>
      </c>
      <c r="K3" s="13"/>
    </row>
    <row r="4" spans="8:9" ht="33.75" customHeight="1">
      <c r="H4" s="7"/>
      <c r="I4" s="7"/>
    </row>
    <row r="5" spans="2:14" ht="18.75">
      <c r="B5" s="15" t="s">
        <v>516</v>
      </c>
      <c r="J5" t="s">
        <v>889</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2463</v>
      </c>
      <c r="D8" s="18">
        <v>2131</v>
      </c>
      <c r="E8" s="18">
        <v>332</v>
      </c>
      <c r="F8" s="18">
        <v>332</v>
      </c>
      <c r="G8" s="18">
        <v>3025</v>
      </c>
      <c r="H8" s="18"/>
      <c r="I8" s="1384"/>
      <c r="J8" s="1385"/>
      <c r="K8" s="11"/>
      <c r="L8"/>
      <c r="M8"/>
      <c r="N8"/>
    </row>
    <row r="9" spans="2:14" ht="21" customHeight="1">
      <c r="B9" s="287" t="s">
        <v>890</v>
      </c>
      <c r="C9" s="17">
        <v>30</v>
      </c>
      <c r="D9" s="18">
        <v>252</v>
      </c>
      <c r="E9" s="467">
        <v>-221</v>
      </c>
      <c r="F9" s="467">
        <v>-221</v>
      </c>
      <c r="G9" s="18">
        <v>181</v>
      </c>
      <c r="H9" s="18"/>
      <c r="I9" s="1344"/>
      <c r="J9" s="1345"/>
      <c r="K9" s="11"/>
      <c r="L9"/>
      <c r="M9"/>
      <c r="N9"/>
    </row>
    <row r="10" spans="2:14" ht="21" customHeight="1">
      <c r="B10" s="82"/>
      <c r="C10" s="17"/>
      <c r="D10" s="18"/>
      <c r="E10" s="18"/>
      <c r="F10" s="18"/>
      <c r="G10" s="18"/>
      <c r="H10" s="18"/>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2289</v>
      </c>
      <c r="D13" s="22">
        <v>2178</v>
      </c>
      <c r="E13" s="22">
        <v>111</v>
      </c>
      <c r="F13" s="22">
        <v>111</v>
      </c>
      <c r="G13" s="22">
        <v>3206</v>
      </c>
      <c r="H13" s="22"/>
      <c r="I13" s="1405"/>
      <c r="J13" s="1401"/>
      <c r="K13" s="11"/>
      <c r="L13"/>
      <c r="M13"/>
      <c r="N13"/>
    </row>
    <row r="14" spans="9:14" ht="37.5" customHeight="1">
      <c r="I14"/>
      <c r="J14"/>
      <c r="K14"/>
      <c r="L14"/>
      <c r="M14"/>
      <c r="N14"/>
    </row>
    <row r="15" spans="2:14" ht="18.75">
      <c r="B15" s="15" t="s">
        <v>500</v>
      </c>
      <c r="J15" t="s">
        <v>891</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8" customHeight="1" thickTop="1">
      <c r="B18" s="468"/>
      <c r="C18" s="469" t="s">
        <v>565</v>
      </c>
      <c r="D18" s="470" t="s">
        <v>892</v>
      </c>
      <c r="E18" s="64" t="s">
        <v>567</v>
      </c>
      <c r="F18" s="65" t="s">
        <v>568</v>
      </c>
      <c r="G18" s="23"/>
      <c r="H18" s="23"/>
      <c r="I18" s="1410"/>
      <c r="J18" s="1402"/>
      <c r="K18" s="28"/>
      <c r="L18"/>
      <c r="M18"/>
      <c r="N18"/>
    </row>
    <row r="19" spans="2:14" ht="18" customHeight="1">
      <c r="B19" s="471" t="s">
        <v>893</v>
      </c>
      <c r="C19" s="472">
        <v>41</v>
      </c>
      <c r="D19" s="473">
        <v>41</v>
      </c>
      <c r="E19" s="474">
        <v>0</v>
      </c>
      <c r="F19" s="475">
        <v>0</v>
      </c>
      <c r="G19" s="474">
        <v>0</v>
      </c>
      <c r="H19" s="474">
        <v>24</v>
      </c>
      <c r="I19" s="1743" t="s">
        <v>894</v>
      </c>
      <c r="J19" s="1433"/>
      <c r="K19" s="11"/>
      <c r="L19"/>
      <c r="M19"/>
      <c r="N19"/>
    </row>
    <row r="20" spans="2:14" ht="18" customHeight="1">
      <c r="B20" s="476" t="s">
        <v>895</v>
      </c>
      <c r="C20" s="66">
        <v>3</v>
      </c>
      <c r="D20" s="67">
        <v>4</v>
      </c>
      <c r="E20" s="68">
        <v>0</v>
      </c>
      <c r="F20" s="69">
        <v>0</v>
      </c>
      <c r="G20" s="477">
        <v>0</v>
      </c>
      <c r="H20" s="98">
        <v>0</v>
      </c>
      <c r="I20" s="1344" t="s">
        <v>894</v>
      </c>
      <c r="J20" s="1508"/>
      <c r="K20" s="11"/>
      <c r="L20"/>
      <c r="M20"/>
      <c r="N20"/>
    </row>
    <row r="21" spans="2:14" ht="21" customHeight="1">
      <c r="B21" s="478" t="s">
        <v>896</v>
      </c>
      <c r="C21" s="477">
        <v>99</v>
      </c>
      <c r="D21" s="98">
        <v>92</v>
      </c>
      <c r="E21" s="479">
        <v>7</v>
      </c>
      <c r="F21" s="98">
        <v>7</v>
      </c>
      <c r="G21" s="480">
        <v>1187</v>
      </c>
      <c r="H21" s="480">
        <v>59</v>
      </c>
      <c r="I21" s="1685" t="s">
        <v>894</v>
      </c>
      <c r="J21" s="1387"/>
      <c r="K21" s="11"/>
      <c r="L21"/>
      <c r="M21"/>
      <c r="N21"/>
    </row>
    <row r="22" spans="2:14" ht="21" customHeight="1">
      <c r="B22" s="468" t="s">
        <v>897</v>
      </c>
      <c r="C22" s="481">
        <v>73</v>
      </c>
      <c r="D22" s="480">
        <v>74</v>
      </c>
      <c r="E22" s="480">
        <v>1</v>
      </c>
      <c r="F22" s="480">
        <v>1</v>
      </c>
      <c r="G22" s="480">
        <v>745</v>
      </c>
      <c r="H22" s="480">
        <v>37</v>
      </c>
      <c r="I22" s="1386" t="s">
        <v>894</v>
      </c>
      <c r="J22" s="1379"/>
      <c r="K22" s="11"/>
      <c r="L22"/>
      <c r="M22"/>
      <c r="N22"/>
    </row>
    <row r="23" spans="2:14" ht="21" customHeight="1">
      <c r="B23" s="468" t="s">
        <v>898</v>
      </c>
      <c r="C23" s="481">
        <v>633</v>
      </c>
      <c r="D23" s="480">
        <v>606</v>
      </c>
      <c r="E23" s="480">
        <v>27</v>
      </c>
      <c r="F23" s="480">
        <v>27</v>
      </c>
      <c r="G23" s="480">
        <v>0</v>
      </c>
      <c r="H23" s="480">
        <v>98</v>
      </c>
      <c r="I23" s="453"/>
      <c r="J23" s="454"/>
      <c r="K23" s="28"/>
      <c r="L23"/>
      <c r="M23"/>
      <c r="N23"/>
    </row>
    <row r="24" spans="2:14" ht="21" customHeight="1">
      <c r="B24" s="468" t="s">
        <v>899</v>
      </c>
      <c r="C24" s="481">
        <v>524</v>
      </c>
      <c r="D24" s="480">
        <v>524</v>
      </c>
      <c r="E24" s="480">
        <v>0</v>
      </c>
      <c r="F24" s="480">
        <v>0</v>
      </c>
      <c r="G24" s="480">
        <v>0</v>
      </c>
      <c r="H24" s="480">
        <v>37</v>
      </c>
      <c r="I24" s="275"/>
      <c r="J24" s="93"/>
      <c r="K24" s="28"/>
      <c r="L24"/>
      <c r="M24"/>
      <c r="N24"/>
    </row>
    <row r="25" spans="2:14" ht="21" customHeight="1">
      <c r="B25" s="482" t="s">
        <v>900</v>
      </c>
      <c r="C25" s="483">
        <v>409</v>
      </c>
      <c r="D25" s="484">
        <v>394</v>
      </c>
      <c r="E25" s="484">
        <v>14</v>
      </c>
      <c r="F25" s="484">
        <v>14</v>
      </c>
      <c r="G25" s="484">
        <v>0</v>
      </c>
      <c r="H25" s="484">
        <v>60</v>
      </c>
      <c r="I25" s="1537"/>
      <c r="J25" s="1538"/>
      <c r="K25" s="28"/>
      <c r="L25"/>
      <c r="M25"/>
      <c r="N25"/>
    </row>
    <row r="26" spans="2:14" ht="21" customHeight="1">
      <c r="B26" s="29" t="s">
        <v>510</v>
      </c>
      <c r="C26" s="26"/>
      <c r="D26" s="26"/>
      <c r="E26" s="26"/>
      <c r="F26" s="26"/>
      <c r="G26" s="26"/>
      <c r="H26" s="26"/>
      <c r="I26" s="27"/>
      <c r="J26" s="27"/>
      <c r="K26" s="28"/>
      <c r="L26"/>
      <c r="M26"/>
      <c r="N26"/>
    </row>
    <row r="27" spans="2:14" ht="21" customHeight="1">
      <c r="B27" s="29" t="s">
        <v>514</v>
      </c>
      <c r="C27" s="26"/>
      <c r="D27" s="26"/>
      <c r="E27" s="26"/>
      <c r="F27" s="26"/>
      <c r="G27" s="26"/>
      <c r="H27" s="26"/>
      <c r="I27" s="27"/>
      <c r="J27" s="27"/>
      <c r="K27" s="28"/>
      <c r="L27"/>
      <c r="M27"/>
      <c r="N27"/>
    </row>
    <row r="28" spans="2:14" ht="22.5" customHeight="1">
      <c r="B28" s="7"/>
      <c r="C28" s="7"/>
      <c r="D28" s="7"/>
      <c r="E28" s="7"/>
      <c r="F28" s="7"/>
      <c r="G28" s="7"/>
      <c r="H28" s="7"/>
      <c r="I28"/>
      <c r="J28"/>
      <c r="K28"/>
      <c r="L28"/>
      <c r="M28"/>
      <c r="N28"/>
    </row>
    <row r="29" spans="2:14" ht="18.75">
      <c r="B29" s="15" t="s">
        <v>502</v>
      </c>
      <c r="J29" t="s">
        <v>901</v>
      </c>
      <c r="K29"/>
      <c r="L29"/>
      <c r="M29"/>
      <c r="N29"/>
    </row>
    <row r="30" spans="2:14" ht="7.5" customHeight="1">
      <c r="B30" s="2"/>
      <c r="I30"/>
      <c r="J30"/>
      <c r="K30"/>
      <c r="L30"/>
      <c r="M30"/>
      <c r="N30"/>
    </row>
    <row r="31" spans="2:14" s="6" customFormat="1" ht="29.25" customHeight="1" thickBot="1">
      <c r="B31" s="3"/>
      <c r="C31" s="4" t="s">
        <v>508</v>
      </c>
      <c r="D31" s="5" t="s">
        <v>509</v>
      </c>
      <c r="E31" s="5" t="s">
        <v>506</v>
      </c>
      <c r="F31" s="5" t="s">
        <v>507</v>
      </c>
      <c r="G31" s="303" t="s">
        <v>489</v>
      </c>
      <c r="H31" s="303" t="s">
        <v>505</v>
      </c>
      <c r="I31" s="1408" t="s">
        <v>498</v>
      </c>
      <c r="J31" s="1409"/>
      <c r="K31" s="11"/>
      <c r="L31"/>
      <c r="M31"/>
      <c r="N31"/>
    </row>
    <row r="32" spans="2:14" ht="21" customHeight="1" thickTop="1">
      <c r="B32" s="82" t="s">
        <v>902</v>
      </c>
      <c r="C32" s="17">
        <v>1488</v>
      </c>
      <c r="D32" s="18">
        <v>1473</v>
      </c>
      <c r="E32" s="18">
        <v>15</v>
      </c>
      <c r="F32" s="23">
        <v>15</v>
      </c>
      <c r="G32" s="73">
        <v>1855</v>
      </c>
      <c r="H32" s="485">
        <v>0.0777</v>
      </c>
      <c r="I32" s="1384" t="s">
        <v>903</v>
      </c>
      <c r="J32" s="1385"/>
      <c r="K32" s="11"/>
      <c r="L32"/>
      <c r="M32"/>
      <c r="N32"/>
    </row>
    <row r="33" spans="2:14" ht="21" customHeight="1">
      <c r="B33" s="468" t="s">
        <v>680</v>
      </c>
      <c r="C33" s="17">
        <v>70</v>
      </c>
      <c r="D33" s="18">
        <v>70</v>
      </c>
      <c r="E33" s="251">
        <v>0.18</v>
      </c>
      <c r="F33" s="486">
        <v>0.18</v>
      </c>
      <c r="G33" s="54">
        <v>0</v>
      </c>
      <c r="H33" s="487">
        <v>0.0028</v>
      </c>
      <c r="I33" s="99" t="s">
        <v>904</v>
      </c>
      <c r="J33" s="254">
        <v>0.2</v>
      </c>
      <c r="K33" s="11"/>
      <c r="L33"/>
      <c r="M33"/>
      <c r="N33"/>
    </row>
    <row r="34" spans="2:14" ht="21" customHeight="1">
      <c r="B34" s="82" t="s">
        <v>625</v>
      </c>
      <c r="C34" s="17">
        <v>3291</v>
      </c>
      <c r="D34" s="18">
        <v>3255</v>
      </c>
      <c r="E34" s="18">
        <v>35</v>
      </c>
      <c r="F34" s="23">
        <v>35</v>
      </c>
      <c r="G34" s="23">
        <v>4077</v>
      </c>
      <c r="H34" s="488">
        <v>0.0112</v>
      </c>
      <c r="I34" s="275" t="s">
        <v>904</v>
      </c>
      <c r="J34" s="93">
        <v>37</v>
      </c>
      <c r="K34" s="11"/>
      <c r="L34"/>
      <c r="M34"/>
      <c r="N34"/>
    </row>
    <row r="35" spans="2:14" ht="21" customHeight="1">
      <c r="B35" s="82" t="s">
        <v>682</v>
      </c>
      <c r="C35" s="17">
        <v>5132</v>
      </c>
      <c r="D35" s="18">
        <v>5130</v>
      </c>
      <c r="E35" s="18">
        <v>2</v>
      </c>
      <c r="F35" s="53">
        <v>2</v>
      </c>
      <c r="G35" s="53">
        <v>0</v>
      </c>
      <c r="H35" s="489">
        <v>0.0004</v>
      </c>
      <c r="I35" s="490" t="s">
        <v>905</v>
      </c>
      <c r="J35" s="491"/>
      <c r="K35" s="28"/>
      <c r="L35"/>
      <c r="M35"/>
      <c r="N35"/>
    </row>
    <row r="36" spans="2:14" ht="21" customHeight="1">
      <c r="B36" s="82" t="s">
        <v>529</v>
      </c>
      <c r="C36" s="17">
        <v>181</v>
      </c>
      <c r="D36" s="18">
        <v>167</v>
      </c>
      <c r="E36" s="18">
        <v>14</v>
      </c>
      <c r="F36" s="54">
        <v>14</v>
      </c>
      <c r="G36" s="272">
        <v>0</v>
      </c>
      <c r="H36" s="492" t="s">
        <v>836</v>
      </c>
      <c r="I36" s="275"/>
      <c r="J36" s="27"/>
      <c r="K36" s="11"/>
      <c r="L36"/>
      <c r="M36"/>
      <c r="N36"/>
    </row>
    <row r="37" spans="2:14" ht="21" customHeight="1">
      <c r="B37" s="493" t="s">
        <v>627</v>
      </c>
      <c r="C37" s="24">
        <v>1098</v>
      </c>
      <c r="D37" s="25">
        <v>1026</v>
      </c>
      <c r="E37" s="25">
        <v>65</v>
      </c>
      <c r="F37" s="25">
        <v>65</v>
      </c>
      <c r="G37" s="25">
        <v>92</v>
      </c>
      <c r="H37" s="494">
        <v>0.0003</v>
      </c>
      <c r="I37" s="1406">
        <v>0.3</v>
      </c>
      <c r="J37" s="1407"/>
      <c r="K37" s="11"/>
      <c r="L37"/>
      <c r="M37"/>
      <c r="N37"/>
    </row>
    <row r="38" spans="2:14" ht="37.5" customHeight="1">
      <c r="B38" s="1744" t="s">
        <v>906</v>
      </c>
      <c r="C38" s="1744"/>
      <c r="D38" s="1744"/>
      <c r="E38" s="1744"/>
      <c r="F38" s="1744"/>
      <c r="G38" s="1744"/>
      <c r="H38" s="1744"/>
      <c r="I38" s="1744"/>
      <c r="J38" s="1744"/>
      <c r="K38"/>
      <c r="L38"/>
      <c r="M38"/>
      <c r="N38"/>
    </row>
    <row r="39" spans="2:14" ht="0.75" customHeight="1">
      <c r="B39" s="15" t="s">
        <v>503</v>
      </c>
      <c r="J39"/>
      <c r="K39" t="s">
        <v>513</v>
      </c>
      <c r="L39"/>
      <c r="M39"/>
      <c r="N39"/>
    </row>
    <row r="40" spans="2:14" ht="7.5" customHeight="1" hidden="1">
      <c r="B40" s="2"/>
      <c r="J40"/>
      <c r="K40"/>
      <c r="L40"/>
      <c r="M40"/>
      <c r="N40"/>
    </row>
    <row r="41" spans="2:14" s="6" customFormat="1" ht="27" customHeight="1" hidden="1" thickBot="1">
      <c r="B41" s="3"/>
      <c r="C41" s="4" t="s">
        <v>517</v>
      </c>
      <c r="D41" s="5" t="s">
        <v>518</v>
      </c>
      <c r="E41" s="5" t="s">
        <v>519</v>
      </c>
      <c r="F41" s="5" t="s">
        <v>520</v>
      </c>
      <c r="G41" s="5" t="s">
        <v>521</v>
      </c>
      <c r="H41" s="10" t="s">
        <v>484</v>
      </c>
      <c r="I41" s="1426" t="s">
        <v>501</v>
      </c>
      <c r="J41" s="1416"/>
      <c r="K41" s="12" t="s">
        <v>498</v>
      </c>
      <c r="L41" s="11"/>
      <c r="M41"/>
      <c r="N41"/>
    </row>
    <row r="42" spans="2:14" ht="21" customHeight="1" hidden="1" thickTop="1">
      <c r="B42" s="82" t="s">
        <v>907</v>
      </c>
      <c r="C42" s="17"/>
      <c r="D42" s="18"/>
      <c r="E42" s="18"/>
      <c r="F42" s="18"/>
      <c r="G42" s="18"/>
      <c r="H42" s="18"/>
      <c r="I42" s="1531"/>
      <c r="J42" s="1532"/>
      <c r="K42" s="120"/>
      <c r="L42" s="11"/>
      <c r="M42"/>
      <c r="N42"/>
    </row>
    <row r="43" spans="2:14" ht="15.75" customHeight="1" hidden="1">
      <c r="B43" s="82" t="s">
        <v>908</v>
      </c>
      <c r="C43" s="17"/>
      <c r="D43" s="18"/>
      <c r="E43" s="18"/>
      <c r="F43" s="18"/>
      <c r="G43" s="18"/>
      <c r="H43" s="18"/>
      <c r="I43" s="1359"/>
      <c r="J43" s="1360"/>
      <c r="K43" s="122"/>
      <c r="L43" s="11"/>
      <c r="M43"/>
      <c r="N43"/>
    </row>
    <row r="44" spans="2:14" ht="21" customHeight="1" hidden="1">
      <c r="B44" s="82" t="s">
        <v>909</v>
      </c>
      <c r="C44" s="17"/>
      <c r="D44" s="18"/>
      <c r="E44" s="18"/>
      <c r="F44" s="18"/>
      <c r="G44" s="18"/>
      <c r="H44" s="18"/>
      <c r="I44" s="1361"/>
      <c r="J44" s="1351"/>
      <c r="K44" s="122"/>
      <c r="L44" s="11"/>
      <c r="M44"/>
      <c r="N44"/>
    </row>
    <row r="45" spans="2:14" ht="6.75" customHeight="1" hidden="1">
      <c r="B45" s="123" t="s">
        <v>910</v>
      </c>
      <c r="C45" s="124"/>
      <c r="D45" s="92"/>
      <c r="E45" s="92"/>
      <c r="F45" s="92"/>
      <c r="G45" s="92"/>
      <c r="H45" s="92"/>
      <c r="I45" s="1361"/>
      <c r="J45" s="1351"/>
      <c r="K45" s="122"/>
      <c r="L45" s="11"/>
      <c r="M45"/>
      <c r="N45"/>
    </row>
    <row r="46" spans="2:14" ht="6" customHeight="1" hidden="1">
      <c r="B46" s="123" t="s">
        <v>911</v>
      </c>
      <c r="C46" s="124"/>
      <c r="D46" s="92"/>
      <c r="E46" s="92"/>
      <c r="F46" s="92"/>
      <c r="G46" s="92"/>
      <c r="H46" s="92"/>
      <c r="I46" s="1354"/>
      <c r="J46" s="1355"/>
      <c r="K46" s="122"/>
      <c r="L46" s="11"/>
      <c r="M46"/>
      <c r="N46"/>
    </row>
    <row r="47" spans="2:14" ht="21" customHeight="1" hidden="1">
      <c r="B47" s="126"/>
      <c r="C47" s="127"/>
      <c r="D47" s="128"/>
      <c r="E47" s="128"/>
      <c r="F47" s="128"/>
      <c r="G47" s="128"/>
      <c r="H47" s="128"/>
      <c r="I47" s="1352"/>
      <c r="J47" s="1353"/>
      <c r="K47" s="129"/>
      <c r="L47" s="11"/>
      <c r="M47"/>
      <c r="N47"/>
    </row>
    <row r="48" spans="2:14" ht="21" customHeight="1" hidden="1">
      <c r="B48" s="30" t="s">
        <v>511</v>
      </c>
      <c r="J48"/>
      <c r="K48"/>
      <c r="L48"/>
      <c r="M48"/>
      <c r="N48"/>
    </row>
    <row r="49" spans="2:14" ht="18.75">
      <c r="B49" s="15" t="s">
        <v>503</v>
      </c>
      <c r="J49"/>
      <c r="K49" t="s">
        <v>513</v>
      </c>
      <c r="L49"/>
      <c r="M49"/>
      <c r="N49"/>
    </row>
    <row r="50" spans="2:14" ht="7.5" customHeight="1">
      <c r="B50" s="2"/>
      <c r="J50"/>
      <c r="K50"/>
      <c r="L50"/>
      <c r="M50"/>
      <c r="N50"/>
    </row>
    <row r="51" spans="2:14" s="6" customFormat="1" ht="48.75" customHeight="1" thickBot="1">
      <c r="B51" s="3"/>
      <c r="C51" s="4" t="s">
        <v>517</v>
      </c>
      <c r="D51" s="5" t="s">
        <v>518</v>
      </c>
      <c r="E51" s="5" t="s">
        <v>519</v>
      </c>
      <c r="F51" s="5" t="s">
        <v>520</v>
      </c>
      <c r="G51" s="5" t="s">
        <v>521</v>
      </c>
      <c r="H51" s="10" t="s">
        <v>484</v>
      </c>
      <c r="I51" s="1426" t="s">
        <v>501</v>
      </c>
      <c r="J51" s="1416"/>
      <c r="K51" s="12" t="s">
        <v>498</v>
      </c>
      <c r="L51" s="11"/>
      <c r="M51"/>
      <c r="N51"/>
    </row>
    <row r="52" spans="2:14" ht="21" customHeight="1" thickTop="1">
      <c r="B52" s="82"/>
      <c r="C52" s="17"/>
      <c r="D52" s="18"/>
      <c r="E52" s="18"/>
      <c r="F52" s="18"/>
      <c r="G52" s="18"/>
      <c r="H52" s="18"/>
      <c r="I52" s="1531"/>
      <c r="J52" s="1532"/>
      <c r="K52" s="120"/>
      <c r="L52" s="11"/>
      <c r="M52"/>
      <c r="N52"/>
    </row>
    <row r="53" spans="2:14" ht="21" customHeight="1">
      <c r="B53" s="123"/>
      <c r="C53" s="124"/>
      <c r="D53" s="92"/>
      <c r="E53" s="92"/>
      <c r="F53" s="92"/>
      <c r="G53" s="92"/>
      <c r="H53" s="92"/>
      <c r="I53" s="1354"/>
      <c r="J53" s="1355"/>
      <c r="K53" s="122"/>
      <c r="L53" s="11"/>
      <c r="M53"/>
      <c r="N53"/>
    </row>
    <row r="54" spans="2:14" ht="21" customHeight="1">
      <c r="B54" s="126"/>
      <c r="C54" s="127"/>
      <c r="D54" s="128"/>
      <c r="E54" s="128"/>
      <c r="F54" s="128"/>
      <c r="G54" s="128"/>
      <c r="H54" s="128"/>
      <c r="I54" s="1352"/>
      <c r="J54" s="1353"/>
      <c r="K54" s="129"/>
      <c r="L54" s="11"/>
      <c r="M54"/>
      <c r="N54"/>
    </row>
    <row r="55" spans="2:14" ht="21" customHeight="1">
      <c r="B55" s="30" t="s">
        <v>511</v>
      </c>
      <c r="J55"/>
      <c r="K55"/>
      <c r="L55"/>
      <c r="M55"/>
      <c r="N55"/>
    </row>
    <row r="56" ht="26.25" customHeight="1"/>
    <row r="57" spans="2:14" ht="18.75">
      <c r="B57" s="16" t="s">
        <v>504</v>
      </c>
      <c r="J57"/>
      <c r="K57"/>
      <c r="L57"/>
      <c r="M57"/>
      <c r="N57"/>
    </row>
    <row r="58" ht="7.5" customHeight="1"/>
    <row r="59" spans="2:9" ht="37.5" customHeight="1">
      <c r="B59" s="1415" t="s">
        <v>494</v>
      </c>
      <c r="C59" s="1415"/>
      <c r="D59" s="1425">
        <v>0.137</v>
      </c>
      <c r="E59" s="1425"/>
      <c r="F59" s="1415" t="s">
        <v>496</v>
      </c>
      <c r="G59" s="1415"/>
      <c r="H59" s="1425">
        <v>7.8</v>
      </c>
      <c r="I59" s="1425"/>
    </row>
    <row r="60" spans="2:9" ht="37.5" customHeight="1">
      <c r="B60" s="1415" t="s">
        <v>495</v>
      </c>
      <c r="C60" s="1415"/>
      <c r="D60" s="1425">
        <v>18.9</v>
      </c>
      <c r="E60" s="1425"/>
      <c r="F60" s="1415" t="s">
        <v>497</v>
      </c>
      <c r="G60" s="1415"/>
      <c r="H60" s="1425">
        <v>96.8</v>
      </c>
      <c r="I60" s="1425"/>
    </row>
    <row r="61" spans="2:14" ht="21" customHeight="1">
      <c r="B61" s="30" t="s">
        <v>512</v>
      </c>
      <c r="J61"/>
      <c r="K61"/>
      <c r="L61"/>
      <c r="M61"/>
      <c r="N61"/>
    </row>
  </sheetData>
  <mergeCells count="38">
    <mergeCell ref="I31:J31"/>
    <mergeCell ref="I32:J32"/>
    <mergeCell ref="H59:I59"/>
    <mergeCell ref="I43:J43"/>
    <mergeCell ref="I44:J44"/>
    <mergeCell ref="I47:J47"/>
    <mergeCell ref="I45:J45"/>
    <mergeCell ref="I46:J46"/>
    <mergeCell ref="B38:J38"/>
    <mergeCell ref="B59:C59"/>
    <mergeCell ref="H60:I60"/>
    <mergeCell ref="I41:J41"/>
    <mergeCell ref="I42:J42"/>
    <mergeCell ref="I37:J37"/>
    <mergeCell ref="I51:J51"/>
    <mergeCell ref="I52:J52"/>
    <mergeCell ref="I53:J53"/>
    <mergeCell ref="I54:J54"/>
    <mergeCell ref="B60:C60"/>
    <mergeCell ref="F59:G59"/>
    <mergeCell ref="F60:G60"/>
    <mergeCell ref="D59:E59"/>
    <mergeCell ref="D60:E60"/>
    <mergeCell ref="I25:J25"/>
    <mergeCell ref="I17:J17"/>
    <mergeCell ref="I18:J18"/>
    <mergeCell ref="I19:J19"/>
    <mergeCell ref="I20:J20"/>
    <mergeCell ref="I21:J21"/>
    <mergeCell ref="C1:J1"/>
    <mergeCell ref="I22:J22"/>
    <mergeCell ref="I11:J11"/>
    <mergeCell ref="I12:J12"/>
    <mergeCell ref="I13:J13"/>
    <mergeCell ref="I7:J7"/>
    <mergeCell ref="I8:J8"/>
    <mergeCell ref="I9:J9"/>
    <mergeCell ref="I10:J10"/>
  </mergeCells>
  <printOptions/>
  <pageMargins left="0.7480314960629921" right="0" top="0.5905511811023623" bottom="0.3937007874015748" header="0.5118110236220472" footer="0.5118110236220472"/>
  <pageSetup fitToHeight="1" fitToWidth="1" horizontalDpi="600" verticalDpi="600" orientation="portrait" paperSize="9" scale="66" r:id="rId1"/>
  <headerFooter alignWithMargins="0">
    <oddHeader>&amp;L&amp;12（別添）</oddHeader>
  </headerFooter>
</worksheet>
</file>

<file path=xl/worksheets/sheet22.xml><?xml version="1.0" encoding="utf-8"?>
<worksheet xmlns="http://schemas.openxmlformats.org/spreadsheetml/2006/main" xmlns:r="http://schemas.openxmlformats.org/officeDocument/2006/relationships">
  <dimension ref="B1:N54"/>
  <sheetViews>
    <sheetView view="pageBreakPreview" zoomScaleSheetLayoutView="100" workbookViewId="0" topLeftCell="F37">
      <selection activeCell="O54" sqref="O5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543</v>
      </c>
      <c r="D1" s="1413"/>
      <c r="E1" s="1413"/>
      <c r="F1" s="1413"/>
      <c r="G1" s="1413"/>
      <c r="H1" s="1413"/>
      <c r="I1" s="1413"/>
      <c r="J1" s="1413"/>
    </row>
    <row r="2" ht="30" customHeight="1"/>
    <row r="3" spans="8:11" ht="18.75" customHeight="1" thickBot="1">
      <c r="H3" s="14" t="s">
        <v>588</v>
      </c>
      <c r="I3" s="8" t="s">
        <v>957</v>
      </c>
      <c r="J3" s="13"/>
      <c r="K3" s="7"/>
    </row>
    <row r="4" spans="8:11" ht="33.75" customHeight="1">
      <c r="H4" s="7"/>
      <c r="I4" s="7"/>
      <c r="K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2471</v>
      </c>
      <c r="D8" s="18">
        <v>2405</v>
      </c>
      <c r="E8" s="18">
        <v>65</v>
      </c>
      <c r="F8" s="18">
        <v>60</v>
      </c>
      <c r="G8" s="18">
        <v>5124</v>
      </c>
      <c r="H8" s="18" t="s">
        <v>966</v>
      </c>
      <c r="I8" s="1384"/>
      <c r="J8" s="1385"/>
      <c r="K8" s="11"/>
      <c r="L8"/>
      <c r="M8"/>
      <c r="N8"/>
    </row>
    <row r="9" spans="2:14" ht="21" customHeight="1">
      <c r="B9" s="82"/>
      <c r="C9" s="17"/>
      <c r="D9" s="18"/>
      <c r="E9" s="18"/>
      <c r="F9" s="18"/>
      <c r="G9" s="18"/>
      <c r="H9" s="18"/>
      <c r="I9" s="1344"/>
      <c r="J9" s="1345"/>
      <c r="K9" s="11"/>
      <c r="L9"/>
      <c r="M9"/>
      <c r="N9"/>
    </row>
    <row r="10" spans="2:14" ht="21" customHeight="1">
      <c r="B10" s="82"/>
      <c r="C10" s="17"/>
      <c r="D10" s="18"/>
      <c r="E10" s="18"/>
      <c r="F10" s="18"/>
      <c r="G10" s="18"/>
      <c r="H10" s="18"/>
      <c r="I10" s="1344"/>
      <c r="J10" s="1345"/>
      <c r="K10" s="11"/>
      <c r="L10"/>
      <c r="M10"/>
      <c r="N10"/>
    </row>
    <row r="11" spans="2:14" ht="21" customHeight="1" thickBot="1">
      <c r="B11" s="85"/>
      <c r="C11" s="19"/>
      <c r="D11" s="20"/>
      <c r="E11" s="20"/>
      <c r="F11" s="20"/>
      <c r="G11" s="20"/>
      <c r="H11" s="20"/>
      <c r="I11" s="1590"/>
      <c r="J11" s="1591"/>
      <c r="K11" s="11"/>
      <c r="L11"/>
      <c r="M11"/>
      <c r="N11"/>
    </row>
    <row r="12" spans="2:14" ht="21" customHeight="1" thickTop="1">
      <c r="B12" s="9" t="s">
        <v>499</v>
      </c>
      <c r="C12" s="21">
        <v>2471</v>
      </c>
      <c r="D12" s="22">
        <v>2405</v>
      </c>
      <c r="E12" s="22">
        <v>65</v>
      </c>
      <c r="F12" s="22">
        <v>60</v>
      </c>
      <c r="G12" s="22">
        <v>5124</v>
      </c>
      <c r="H12" s="22" t="s">
        <v>967</v>
      </c>
      <c r="I12" s="1405"/>
      <c r="J12" s="1401"/>
      <c r="K12" s="11"/>
      <c r="L12"/>
      <c r="M12"/>
      <c r="N12"/>
    </row>
    <row r="13" spans="9:14" ht="37.5" customHeight="1">
      <c r="I13"/>
      <c r="J13"/>
      <c r="K13"/>
      <c r="L13"/>
      <c r="M13"/>
      <c r="N13"/>
    </row>
    <row r="14" spans="2:14" ht="18.75">
      <c r="B14" s="15" t="s">
        <v>500</v>
      </c>
      <c r="J14" t="s">
        <v>513</v>
      </c>
      <c r="K14"/>
      <c r="L14"/>
      <c r="M14"/>
      <c r="N14"/>
    </row>
    <row r="15" spans="2:14" ht="7.5" customHeight="1">
      <c r="B15" s="2"/>
      <c r="I15"/>
      <c r="J15"/>
      <c r="K15"/>
      <c r="L15"/>
      <c r="M15"/>
      <c r="N15"/>
    </row>
    <row r="16" spans="2:14" s="6" customFormat="1" ht="29.25" customHeight="1" thickBot="1">
      <c r="B16" s="3"/>
      <c r="C16" s="4" t="s">
        <v>490</v>
      </c>
      <c r="D16" s="5" t="s">
        <v>491</v>
      </c>
      <c r="E16" s="5" t="s">
        <v>492</v>
      </c>
      <c r="F16" s="5" t="s">
        <v>493</v>
      </c>
      <c r="G16" s="5" t="s">
        <v>489</v>
      </c>
      <c r="H16" s="5" t="s">
        <v>522</v>
      </c>
      <c r="I16" s="1497" t="s">
        <v>498</v>
      </c>
      <c r="J16" s="1745"/>
      <c r="K16" s="11"/>
      <c r="L16"/>
      <c r="M16"/>
      <c r="N16"/>
    </row>
    <row r="17" spans="2:14" ht="10.5" customHeight="1" thickTop="1">
      <c r="B17" s="1747" t="s">
        <v>958</v>
      </c>
      <c r="C17" s="62" t="s">
        <v>619</v>
      </c>
      <c r="D17" s="63" t="s">
        <v>566</v>
      </c>
      <c r="E17" s="64" t="s">
        <v>567</v>
      </c>
      <c r="F17" s="65" t="s">
        <v>568</v>
      </c>
      <c r="G17" s="92"/>
      <c r="H17" s="18"/>
      <c r="I17" s="1686" t="s">
        <v>532</v>
      </c>
      <c r="J17" s="1687"/>
      <c r="K17" s="28"/>
      <c r="L17"/>
      <c r="M17"/>
      <c r="N17"/>
    </row>
    <row r="18" spans="2:14" ht="10.5" customHeight="1">
      <c r="B18" s="1748"/>
      <c r="C18" s="66">
        <v>50</v>
      </c>
      <c r="D18" s="67">
        <v>48</v>
      </c>
      <c r="E18" s="68">
        <v>2</v>
      </c>
      <c r="F18" s="69">
        <v>2</v>
      </c>
      <c r="G18" s="26">
        <v>198</v>
      </c>
      <c r="H18" s="23">
        <v>13</v>
      </c>
      <c r="I18" s="1369"/>
      <c r="J18" s="1391"/>
      <c r="K18" s="11"/>
      <c r="L18"/>
      <c r="M18"/>
      <c r="N18"/>
    </row>
    <row r="19" spans="2:14" ht="10.5" customHeight="1">
      <c r="B19" s="1710" t="s">
        <v>959</v>
      </c>
      <c r="C19" s="62" t="s">
        <v>619</v>
      </c>
      <c r="D19" s="63" t="s">
        <v>566</v>
      </c>
      <c r="E19" s="64" t="s">
        <v>567</v>
      </c>
      <c r="F19" s="65" t="s">
        <v>568</v>
      </c>
      <c r="G19" s="92"/>
      <c r="H19" s="18"/>
      <c r="I19" s="1469" t="s">
        <v>532</v>
      </c>
      <c r="J19" s="1399"/>
      <c r="K19" s="28"/>
      <c r="L19"/>
      <c r="M19"/>
      <c r="N19"/>
    </row>
    <row r="20" spans="2:14" ht="10.5" customHeight="1">
      <c r="B20" s="1711"/>
      <c r="C20" s="66">
        <v>26</v>
      </c>
      <c r="D20" s="67">
        <v>26</v>
      </c>
      <c r="E20" s="68">
        <v>0</v>
      </c>
      <c r="F20" s="69">
        <v>0</v>
      </c>
      <c r="G20" s="26">
        <v>138</v>
      </c>
      <c r="H20" s="23">
        <v>21</v>
      </c>
      <c r="I20" s="1369"/>
      <c r="J20" s="1391"/>
      <c r="K20" s="11"/>
      <c r="L20"/>
      <c r="M20"/>
      <c r="N20"/>
    </row>
    <row r="21" spans="2:14" ht="10.5" customHeight="1">
      <c r="B21" s="1710" t="s">
        <v>596</v>
      </c>
      <c r="C21" s="62" t="s">
        <v>619</v>
      </c>
      <c r="D21" s="63" t="s">
        <v>566</v>
      </c>
      <c r="E21" s="64" t="s">
        <v>567</v>
      </c>
      <c r="F21" s="65" t="s">
        <v>568</v>
      </c>
      <c r="G21" s="92"/>
      <c r="H21" s="18"/>
      <c r="I21" s="1469"/>
      <c r="J21" s="1399"/>
      <c r="K21" s="28"/>
      <c r="L21"/>
      <c r="M21"/>
      <c r="N21"/>
    </row>
    <row r="22" spans="2:14" ht="10.5" customHeight="1">
      <c r="B22" s="1711"/>
      <c r="C22" s="66">
        <v>586</v>
      </c>
      <c r="D22" s="67">
        <v>561</v>
      </c>
      <c r="E22" s="68">
        <v>25</v>
      </c>
      <c r="F22" s="69">
        <v>25</v>
      </c>
      <c r="G22" s="26">
        <v>0</v>
      </c>
      <c r="H22" s="23">
        <v>82</v>
      </c>
      <c r="I22" s="1369"/>
      <c r="J22" s="1391"/>
      <c r="K22" s="11"/>
      <c r="L22"/>
      <c r="M22"/>
      <c r="N22"/>
    </row>
    <row r="23" spans="2:14" ht="10.5" customHeight="1">
      <c r="B23" s="1747" t="s">
        <v>960</v>
      </c>
      <c r="C23" s="62" t="s">
        <v>619</v>
      </c>
      <c r="D23" s="63" t="s">
        <v>566</v>
      </c>
      <c r="E23" s="64" t="s">
        <v>567</v>
      </c>
      <c r="F23" s="65" t="s">
        <v>568</v>
      </c>
      <c r="G23" s="92"/>
      <c r="H23" s="18"/>
      <c r="I23" s="1469"/>
      <c r="J23" s="1399"/>
      <c r="K23" s="28"/>
      <c r="L23"/>
      <c r="M23"/>
      <c r="N23"/>
    </row>
    <row r="24" spans="2:14" ht="10.5" customHeight="1">
      <c r="B24" s="1748"/>
      <c r="C24" s="66">
        <v>806</v>
      </c>
      <c r="D24" s="67">
        <v>793</v>
      </c>
      <c r="E24" s="68">
        <v>13</v>
      </c>
      <c r="F24" s="69">
        <v>13</v>
      </c>
      <c r="G24" s="26">
        <v>0</v>
      </c>
      <c r="H24" s="23">
        <v>66</v>
      </c>
      <c r="I24" s="1369"/>
      <c r="J24" s="1391"/>
      <c r="K24" s="11"/>
      <c r="L24"/>
      <c r="M24"/>
      <c r="N24"/>
    </row>
    <row r="25" spans="2:14" ht="21" customHeight="1">
      <c r="B25" s="82"/>
      <c r="C25" s="26"/>
      <c r="D25" s="23"/>
      <c r="E25" s="23"/>
      <c r="F25" s="23"/>
      <c r="G25" s="18"/>
      <c r="H25" s="18"/>
      <c r="I25" s="99"/>
      <c r="J25" s="100"/>
      <c r="K25" s="11"/>
      <c r="L25"/>
      <c r="M25"/>
      <c r="N25"/>
    </row>
    <row r="26" spans="2:14" ht="21" customHeight="1">
      <c r="B26" s="82"/>
      <c r="C26" s="17"/>
      <c r="D26" s="18"/>
      <c r="E26" s="18"/>
      <c r="F26" s="18"/>
      <c r="G26" s="18"/>
      <c r="H26" s="18"/>
      <c r="I26" s="1344"/>
      <c r="J26" s="1345"/>
      <c r="K26" s="11"/>
      <c r="L26"/>
      <c r="M26"/>
      <c r="N26"/>
    </row>
    <row r="27" spans="2:14" ht="21" customHeight="1">
      <c r="B27" s="249"/>
      <c r="C27" s="24"/>
      <c r="D27" s="25"/>
      <c r="E27" s="25"/>
      <c r="F27" s="25"/>
      <c r="G27" s="25"/>
      <c r="H27" s="25"/>
      <c r="I27" s="1406"/>
      <c r="J27" s="1407"/>
      <c r="K27" s="11"/>
      <c r="L27"/>
      <c r="M27"/>
      <c r="N27"/>
    </row>
    <row r="28" spans="2:14" ht="21" customHeight="1">
      <c r="B28" s="29" t="s">
        <v>510</v>
      </c>
      <c r="C28" s="26"/>
      <c r="D28" s="26"/>
      <c r="E28" s="26"/>
      <c r="F28" s="26"/>
      <c r="G28" s="26"/>
      <c r="H28" s="26"/>
      <c r="I28" s="27"/>
      <c r="J28" s="27"/>
      <c r="K28" s="28"/>
      <c r="L28"/>
      <c r="M28"/>
      <c r="N28"/>
    </row>
    <row r="29" spans="2:14" ht="21" customHeight="1">
      <c r="B29" s="29" t="s">
        <v>514</v>
      </c>
      <c r="C29" s="26"/>
      <c r="D29" s="26"/>
      <c r="E29" s="26"/>
      <c r="F29" s="26"/>
      <c r="G29" s="26"/>
      <c r="H29" s="26"/>
      <c r="I29" s="27"/>
      <c r="J29" s="27"/>
      <c r="K29" s="28"/>
      <c r="L29"/>
      <c r="M29"/>
      <c r="N29"/>
    </row>
    <row r="30" spans="2:14" ht="22.5" customHeight="1">
      <c r="B30" s="7"/>
      <c r="C30" s="7"/>
      <c r="D30" s="7"/>
      <c r="E30" s="7"/>
      <c r="F30" s="7"/>
      <c r="G30" s="7"/>
      <c r="H30" s="7"/>
      <c r="I30"/>
      <c r="J30"/>
      <c r="K30"/>
      <c r="L30"/>
      <c r="M30"/>
      <c r="N30"/>
    </row>
    <row r="31" spans="2:14" ht="18.75">
      <c r="B31" s="15" t="s">
        <v>502</v>
      </c>
      <c r="J31" t="s">
        <v>961</v>
      </c>
      <c r="K31"/>
      <c r="L31"/>
      <c r="M31"/>
      <c r="N31"/>
    </row>
    <row r="32" spans="2:14" ht="7.5" customHeight="1">
      <c r="B32" s="2"/>
      <c r="I32"/>
      <c r="J32"/>
      <c r="K32"/>
      <c r="L32"/>
      <c r="M32"/>
      <c r="N32"/>
    </row>
    <row r="33" spans="2:14" s="6" customFormat="1" ht="29.25" customHeight="1" thickBot="1">
      <c r="B33" s="3"/>
      <c r="C33" s="4" t="s">
        <v>508</v>
      </c>
      <c r="D33" s="5" t="s">
        <v>509</v>
      </c>
      <c r="E33" s="5" t="s">
        <v>506</v>
      </c>
      <c r="F33" s="5" t="s">
        <v>507</v>
      </c>
      <c r="G33" s="5" t="s">
        <v>489</v>
      </c>
      <c r="H33" s="5" t="s">
        <v>505</v>
      </c>
      <c r="I33" s="1408" t="s">
        <v>498</v>
      </c>
      <c r="J33" s="1409"/>
      <c r="K33" s="11"/>
      <c r="L33"/>
      <c r="M33"/>
      <c r="N33"/>
    </row>
    <row r="34" spans="2:14" ht="21" customHeight="1" thickTop="1">
      <c r="B34" s="538" t="s">
        <v>962</v>
      </c>
      <c r="C34" s="17">
        <v>743</v>
      </c>
      <c r="D34" s="18">
        <v>720</v>
      </c>
      <c r="E34" s="18">
        <v>23</v>
      </c>
      <c r="F34" s="23">
        <v>23</v>
      </c>
      <c r="G34" s="23">
        <v>643</v>
      </c>
      <c r="H34" s="23">
        <v>28.1</v>
      </c>
      <c r="I34" s="1384"/>
      <c r="J34" s="1385"/>
      <c r="K34" s="1746" t="s">
        <v>963</v>
      </c>
      <c r="L34"/>
      <c r="M34"/>
      <c r="N34"/>
    </row>
    <row r="35" spans="2:14" ht="21" customHeight="1">
      <c r="B35" s="539" t="s">
        <v>625</v>
      </c>
      <c r="C35" s="125">
        <v>3291</v>
      </c>
      <c r="D35" s="31">
        <v>3255</v>
      </c>
      <c r="E35" s="31">
        <v>35</v>
      </c>
      <c r="F35" s="31">
        <v>35</v>
      </c>
      <c r="G35" s="31">
        <v>4077</v>
      </c>
      <c r="H35" s="31">
        <v>7.32</v>
      </c>
      <c r="I35" s="1386"/>
      <c r="J35" s="1379"/>
      <c r="K35" s="1746"/>
      <c r="L35"/>
      <c r="M35"/>
      <c r="N35"/>
    </row>
    <row r="36" spans="2:14" ht="21" customHeight="1">
      <c r="B36" s="540" t="s">
        <v>627</v>
      </c>
      <c r="C36" s="17">
        <v>1098</v>
      </c>
      <c r="D36" s="18">
        <v>1026</v>
      </c>
      <c r="E36" s="18">
        <v>65</v>
      </c>
      <c r="F36" s="18">
        <v>65</v>
      </c>
      <c r="G36" s="18">
        <v>92</v>
      </c>
      <c r="H36" s="18">
        <f>1313582/14090000*100</f>
        <v>9.322796309439319</v>
      </c>
      <c r="I36" s="541" t="s">
        <v>964</v>
      </c>
      <c r="J36" s="93"/>
      <c r="K36" s="1746"/>
      <c r="L36"/>
      <c r="M36"/>
      <c r="N36"/>
    </row>
    <row r="37" spans="2:14" ht="21" customHeight="1">
      <c r="B37" s="496" t="s">
        <v>682</v>
      </c>
      <c r="C37" s="17">
        <v>5132</v>
      </c>
      <c r="D37" s="18">
        <v>5130</v>
      </c>
      <c r="E37" s="18">
        <v>2</v>
      </c>
      <c r="F37" s="18">
        <v>2</v>
      </c>
      <c r="G37" s="18">
        <v>0</v>
      </c>
      <c r="H37" s="18">
        <v>0</v>
      </c>
      <c r="I37" s="1697"/>
      <c r="J37" s="1698"/>
      <c r="K37" s="1746"/>
      <c r="L37"/>
      <c r="M37"/>
      <c r="N37"/>
    </row>
    <row r="38" spans="2:14" ht="21" customHeight="1">
      <c r="B38" s="542" t="s">
        <v>529</v>
      </c>
      <c r="C38" s="17">
        <v>181</v>
      </c>
      <c r="D38" s="18">
        <v>167</v>
      </c>
      <c r="E38" s="18">
        <v>14</v>
      </c>
      <c r="F38" s="18">
        <v>14</v>
      </c>
      <c r="G38" s="18">
        <v>0</v>
      </c>
      <c r="H38" s="18" t="s">
        <v>664</v>
      </c>
      <c r="I38" s="541" t="s">
        <v>968</v>
      </c>
      <c r="J38" s="93"/>
      <c r="K38" s="1746"/>
      <c r="L38"/>
      <c r="M38"/>
      <c r="N38"/>
    </row>
    <row r="39" spans="2:14" ht="21" customHeight="1">
      <c r="B39" s="543" t="s">
        <v>680</v>
      </c>
      <c r="C39" s="24">
        <v>70</v>
      </c>
      <c r="D39" s="25">
        <v>70</v>
      </c>
      <c r="E39" s="25">
        <v>0</v>
      </c>
      <c r="F39" s="25">
        <v>0</v>
      </c>
      <c r="G39" s="25">
        <v>0</v>
      </c>
      <c r="H39" s="544">
        <f>207545/36475392*100</f>
        <v>0.5690000535155318</v>
      </c>
      <c r="I39" s="1406"/>
      <c r="J39" s="1407"/>
      <c r="K39" s="1746"/>
      <c r="L39"/>
      <c r="M39"/>
      <c r="N39"/>
    </row>
    <row r="40" spans="2:14" ht="37.5" customHeight="1">
      <c r="B40" s="7"/>
      <c r="C40" s="7"/>
      <c r="D40" s="7"/>
      <c r="E40" s="7"/>
      <c r="F40" s="7"/>
      <c r="G40" s="7"/>
      <c r="H40" s="7"/>
      <c r="I40"/>
      <c r="J40"/>
      <c r="K40"/>
      <c r="L40"/>
      <c r="M40"/>
      <c r="N40"/>
    </row>
    <row r="41" spans="2:14" ht="18.75">
      <c r="B41" s="15" t="s">
        <v>503</v>
      </c>
      <c r="J41"/>
      <c r="K41" t="s">
        <v>513</v>
      </c>
      <c r="L41"/>
      <c r="M41"/>
      <c r="N41"/>
    </row>
    <row r="42" spans="2:14" ht="7.5" customHeight="1">
      <c r="B42" s="2"/>
      <c r="J42"/>
      <c r="K42"/>
      <c r="L42"/>
      <c r="M42"/>
      <c r="N42"/>
    </row>
    <row r="43" spans="2:14" s="6" customFormat="1" ht="48.75" customHeight="1" thickBot="1">
      <c r="B43" s="3"/>
      <c r="C43" s="4" t="s">
        <v>517</v>
      </c>
      <c r="D43" s="5" t="s">
        <v>518</v>
      </c>
      <c r="E43" s="5" t="s">
        <v>519</v>
      </c>
      <c r="F43" s="5" t="s">
        <v>520</v>
      </c>
      <c r="G43" s="5" t="s">
        <v>521</v>
      </c>
      <c r="H43" s="10" t="s">
        <v>484</v>
      </c>
      <c r="I43" s="1426" t="s">
        <v>501</v>
      </c>
      <c r="J43" s="1416"/>
      <c r="K43" s="12" t="s">
        <v>498</v>
      </c>
      <c r="L43" s="11"/>
      <c r="M43"/>
      <c r="N43"/>
    </row>
    <row r="44" spans="2:14" ht="21" customHeight="1" thickTop="1">
      <c r="B44" s="545" t="s">
        <v>965</v>
      </c>
      <c r="C44" s="83">
        <v>-3918</v>
      </c>
      <c r="D44" s="18">
        <v>994016</v>
      </c>
      <c r="E44" s="18">
        <v>148800</v>
      </c>
      <c r="F44" s="18">
        <v>3520</v>
      </c>
      <c r="G44" s="18">
        <v>0</v>
      </c>
      <c r="H44" s="18">
        <v>0</v>
      </c>
      <c r="I44" s="1531">
        <v>0</v>
      </c>
      <c r="J44" s="1532"/>
      <c r="K44" s="120"/>
      <c r="L44" s="11"/>
      <c r="M44"/>
      <c r="N44"/>
    </row>
    <row r="45" spans="2:14" ht="21" customHeight="1">
      <c r="B45" s="82"/>
      <c r="C45" s="17"/>
      <c r="D45" s="18"/>
      <c r="E45" s="18"/>
      <c r="F45" s="18"/>
      <c r="G45" s="18"/>
      <c r="H45" s="18"/>
      <c r="I45" s="1359"/>
      <c r="J45" s="1360"/>
      <c r="K45" s="122"/>
      <c r="L45" s="11"/>
      <c r="M45"/>
      <c r="N45"/>
    </row>
    <row r="46" spans="2:14" ht="21" customHeight="1">
      <c r="B46" s="123"/>
      <c r="C46" s="124"/>
      <c r="D46" s="92"/>
      <c r="E46" s="92"/>
      <c r="F46" s="92"/>
      <c r="G46" s="92"/>
      <c r="H46" s="92"/>
      <c r="I46" s="1354"/>
      <c r="J46" s="1355"/>
      <c r="K46" s="122"/>
      <c r="L46" s="11"/>
      <c r="M46"/>
      <c r="N46"/>
    </row>
    <row r="47" spans="2:14" ht="21" customHeight="1">
      <c r="B47" s="126"/>
      <c r="C47" s="127"/>
      <c r="D47" s="128"/>
      <c r="E47" s="128"/>
      <c r="F47" s="128"/>
      <c r="G47" s="128"/>
      <c r="H47" s="128"/>
      <c r="I47" s="1352"/>
      <c r="J47" s="1353"/>
      <c r="K47" s="129"/>
      <c r="L47" s="11"/>
      <c r="M47"/>
      <c r="N47"/>
    </row>
    <row r="48" spans="2:14" ht="21" customHeight="1">
      <c r="B48" s="30" t="s">
        <v>511</v>
      </c>
      <c r="J48"/>
      <c r="K48"/>
      <c r="L48"/>
      <c r="M48"/>
      <c r="N48"/>
    </row>
    <row r="49" ht="26.25" customHeight="1"/>
    <row r="50" spans="2:14" ht="18.75">
      <c r="B50" s="16" t="s">
        <v>504</v>
      </c>
      <c r="J50"/>
      <c r="K50"/>
      <c r="L50"/>
      <c r="M50"/>
      <c r="N50"/>
    </row>
    <row r="51" ht="7.5" customHeight="1"/>
    <row r="52" spans="2:9" ht="37.5" customHeight="1">
      <c r="B52" s="1415" t="s">
        <v>494</v>
      </c>
      <c r="C52" s="1415"/>
      <c r="D52" s="1425">
        <v>0.18</v>
      </c>
      <c r="E52" s="1425"/>
      <c r="F52" s="1415" t="s">
        <v>496</v>
      </c>
      <c r="G52" s="1415"/>
      <c r="H52" s="1425">
        <v>3.8</v>
      </c>
      <c r="I52" s="1425"/>
    </row>
    <row r="53" spans="2:9" ht="37.5" customHeight="1">
      <c r="B53" s="1415" t="s">
        <v>495</v>
      </c>
      <c r="C53" s="1415"/>
      <c r="D53" s="1425">
        <v>18.5</v>
      </c>
      <c r="E53" s="1425"/>
      <c r="F53" s="1415" t="s">
        <v>497</v>
      </c>
      <c r="G53" s="1415"/>
      <c r="H53" s="1425">
        <v>97.9</v>
      </c>
      <c r="I53" s="1425"/>
    </row>
    <row r="54" spans="2:14" ht="21" customHeight="1">
      <c r="B54" s="30" t="s">
        <v>512</v>
      </c>
      <c r="J54"/>
      <c r="K54"/>
      <c r="L54"/>
      <c r="M54"/>
      <c r="N54"/>
    </row>
  </sheetData>
  <mergeCells count="37">
    <mergeCell ref="I23:J24"/>
    <mergeCell ref="K34:K39"/>
    <mergeCell ref="B21:B22"/>
    <mergeCell ref="I17:J18"/>
    <mergeCell ref="I19:J20"/>
    <mergeCell ref="I21:J22"/>
    <mergeCell ref="B17:B18"/>
    <mergeCell ref="B19:B20"/>
    <mergeCell ref="B23:B24"/>
    <mergeCell ref="I35:J35"/>
    <mergeCell ref="C1:J1"/>
    <mergeCell ref="I26:J26"/>
    <mergeCell ref="I27:J27"/>
    <mergeCell ref="I16:J16"/>
    <mergeCell ref="I10:J10"/>
    <mergeCell ref="I11:J11"/>
    <mergeCell ref="I12:J12"/>
    <mergeCell ref="I7:J7"/>
    <mergeCell ref="I8:J8"/>
    <mergeCell ref="I9:J9"/>
    <mergeCell ref="B52:C52"/>
    <mergeCell ref="B53:C53"/>
    <mergeCell ref="F52:G52"/>
    <mergeCell ref="F53:G53"/>
    <mergeCell ref="D52:E52"/>
    <mergeCell ref="D53:E53"/>
    <mergeCell ref="H53:I53"/>
    <mergeCell ref="I43:J43"/>
    <mergeCell ref="I44:J44"/>
    <mergeCell ref="I45:J45"/>
    <mergeCell ref="I47:J47"/>
    <mergeCell ref="I46:J46"/>
    <mergeCell ref="I33:J33"/>
    <mergeCell ref="I34:J34"/>
    <mergeCell ref="H52:I52"/>
    <mergeCell ref="I37:J37"/>
    <mergeCell ref="I39:J39"/>
  </mergeCells>
  <printOptions/>
  <pageMargins left="0.7480314960629921" right="0" top="0.3937007874015748" bottom="0.3937007874015748" header="0.5118110236220472" footer="0.5118110236220472"/>
  <pageSetup horizontalDpi="300" verticalDpi="300" orientation="portrait" paperSize="9" scale="75" r:id="rId1"/>
  <headerFooter alignWithMargins="0">
    <oddHeader>&amp;L&amp;12（別添）</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N64"/>
  <sheetViews>
    <sheetView workbookViewId="0" topLeftCell="A5">
      <selection activeCell="H35" sqref="H35"/>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687</v>
      </c>
      <c r="D1" s="1413"/>
      <c r="E1" s="1413"/>
      <c r="F1" s="1413"/>
      <c r="G1" s="1413"/>
      <c r="H1" s="1413"/>
      <c r="I1" s="1413"/>
      <c r="J1" s="1413"/>
    </row>
    <row r="2" ht="30" customHeight="1"/>
    <row r="3" spans="8:11" ht="18.75" customHeight="1" thickBot="1">
      <c r="H3" s="14" t="s">
        <v>588</v>
      </c>
      <c r="I3" s="1762" t="s">
        <v>969</v>
      </c>
      <c r="J3" s="176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2185</v>
      </c>
      <c r="D8" s="18">
        <v>2135</v>
      </c>
      <c r="E8" s="18">
        <v>50</v>
      </c>
      <c r="F8" s="18">
        <v>45</v>
      </c>
      <c r="G8" s="18">
        <v>3893</v>
      </c>
      <c r="H8" s="18">
        <v>19</v>
      </c>
      <c r="I8" s="1384"/>
      <c r="J8" s="1385"/>
      <c r="K8" s="11"/>
      <c r="L8"/>
      <c r="M8"/>
      <c r="N8"/>
    </row>
    <row r="9" spans="2:14" ht="21" customHeight="1">
      <c r="B9" s="82"/>
      <c r="C9" s="17"/>
      <c r="D9" s="18"/>
      <c r="E9" s="18"/>
      <c r="F9" s="18"/>
      <c r="G9" s="18"/>
      <c r="H9" s="18"/>
      <c r="I9" s="1344"/>
      <c r="J9" s="1345"/>
      <c r="K9" s="11"/>
      <c r="L9"/>
      <c r="M9"/>
      <c r="N9"/>
    </row>
    <row r="10" spans="2:14" ht="21" customHeight="1" thickBot="1">
      <c r="B10" s="85"/>
      <c r="C10" s="19"/>
      <c r="D10" s="20"/>
      <c r="E10" s="20"/>
      <c r="F10" s="20"/>
      <c r="G10" s="20"/>
      <c r="H10" s="20"/>
      <c r="I10" s="1590"/>
      <c r="J10" s="1591"/>
      <c r="K10" s="11"/>
      <c r="L10"/>
      <c r="M10"/>
      <c r="N10"/>
    </row>
    <row r="11" spans="2:14" ht="21" customHeight="1" thickTop="1">
      <c r="B11" s="9" t="s">
        <v>499</v>
      </c>
      <c r="C11" s="21">
        <v>2185</v>
      </c>
      <c r="D11" s="22">
        <v>2135</v>
      </c>
      <c r="E11" s="22">
        <v>50</v>
      </c>
      <c r="F11" s="22">
        <v>45</v>
      </c>
      <c r="G11" s="22">
        <v>3893</v>
      </c>
      <c r="H11" s="22">
        <v>19</v>
      </c>
      <c r="I11" s="1405"/>
      <c r="J11" s="1401"/>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408" t="s">
        <v>498</v>
      </c>
      <c r="J15" s="1409"/>
      <c r="K15" s="11"/>
      <c r="L15"/>
      <c r="M15"/>
      <c r="N15"/>
    </row>
    <row r="16" spans="2:14" ht="10.5" customHeight="1" thickTop="1">
      <c r="B16" s="1753" t="s">
        <v>970</v>
      </c>
      <c r="C16" s="546" t="s">
        <v>619</v>
      </c>
      <c r="D16" s="547" t="s">
        <v>566</v>
      </c>
      <c r="E16" s="547" t="s">
        <v>567</v>
      </c>
      <c r="F16" s="548" t="s">
        <v>568</v>
      </c>
      <c r="G16" s="23"/>
      <c r="H16" s="23"/>
      <c r="I16" s="1686"/>
      <c r="J16" s="1690"/>
      <c r="K16" s="11"/>
      <c r="L16"/>
      <c r="M16"/>
      <c r="N16"/>
    </row>
    <row r="17" spans="2:14" ht="10.5" customHeight="1">
      <c r="B17" s="1754"/>
      <c r="C17" s="549">
        <v>302</v>
      </c>
      <c r="D17" s="54">
        <v>305</v>
      </c>
      <c r="E17" s="54">
        <v>14</v>
      </c>
      <c r="F17" s="272">
        <v>14</v>
      </c>
      <c r="G17" s="54">
        <v>684</v>
      </c>
      <c r="H17" s="54">
        <v>10</v>
      </c>
      <c r="I17" s="1685"/>
      <c r="J17" s="1387"/>
      <c r="K17" s="11"/>
      <c r="L17"/>
      <c r="M17"/>
      <c r="N17"/>
    </row>
    <row r="18" spans="2:14" ht="10.5" customHeight="1">
      <c r="B18" s="1756" t="s">
        <v>971</v>
      </c>
      <c r="C18" s="62" t="s">
        <v>619</v>
      </c>
      <c r="D18" s="63" t="s">
        <v>566</v>
      </c>
      <c r="E18" s="64" t="s">
        <v>567</v>
      </c>
      <c r="F18" s="65" t="s">
        <v>568</v>
      </c>
      <c r="G18" s="92"/>
      <c r="H18" s="92"/>
      <c r="I18" s="1432"/>
      <c r="J18" s="1755"/>
      <c r="K18" s="28"/>
      <c r="L18"/>
      <c r="M18"/>
      <c r="N18"/>
    </row>
    <row r="19" spans="2:14" ht="10.5" customHeight="1">
      <c r="B19" s="1759"/>
      <c r="C19" s="550">
        <v>624</v>
      </c>
      <c r="D19" s="551">
        <v>614</v>
      </c>
      <c r="E19" s="552">
        <v>10</v>
      </c>
      <c r="F19" s="553">
        <v>10</v>
      </c>
      <c r="G19" s="396" t="s">
        <v>706</v>
      </c>
      <c r="H19" s="554">
        <v>64</v>
      </c>
      <c r="I19" s="1369"/>
      <c r="J19" s="1370"/>
      <c r="K19" s="11"/>
      <c r="L19"/>
      <c r="M19"/>
      <c r="N19"/>
    </row>
    <row r="20" spans="2:14" ht="10.5" customHeight="1">
      <c r="B20" s="1756" t="s">
        <v>972</v>
      </c>
      <c r="C20" s="555" t="s">
        <v>619</v>
      </c>
      <c r="D20" s="556" t="s">
        <v>566</v>
      </c>
      <c r="E20" s="557" t="s">
        <v>567</v>
      </c>
      <c r="F20" s="556" t="s">
        <v>568</v>
      </c>
      <c r="G20" s="121"/>
      <c r="H20" s="558"/>
      <c r="I20" s="1469"/>
      <c r="J20" s="1758"/>
      <c r="K20" s="11"/>
      <c r="L20"/>
      <c r="M20"/>
      <c r="N20"/>
    </row>
    <row r="21" spans="2:14" ht="10.5" customHeight="1">
      <c r="B21" s="1757"/>
      <c r="C21" s="559">
        <v>435</v>
      </c>
      <c r="D21" s="560">
        <v>429</v>
      </c>
      <c r="E21" s="108">
        <v>6</v>
      </c>
      <c r="F21" s="560">
        <v>6</v>
      </c>
      <c r="G21" s="108" t="s">
        <v>706</v>
      </c>
      <c r="H21" s="302">
        <v>64</v>
      </c>
      <c r="I21" s="1405"/>
      <c r="J21" s="1470"/>
      <c r="K21" s="11"/>
      <c r="L21"/>
      <c r="M21"/>
      <c r="N21"/>
    </row>
    <row r="22" spans="2:14" ht="21" customHeight="1">
      <c r="B22" s="29" t="s">
        <v>510</v>
      </c>
      <c r="C22" s="26"/>
      <c r="D22" s="26"/>
      <c r="E22" s="26"/>
      <c r="F22" s="26"/>
      <c r="G22" s="26"/>
      <c r="H22" s="26"/>
      <c r="I22" s="27"/>
      <c r="J22" s="27"/>
      <c r="K22" s="28"/>
      <c r="L22"/>
      <c r="M22"/>
      <c r="N22"/>
    </row>
    <row r="23" spans="2:14" ht="21" customHeight="1">
      <c r="B23" s="29" t="s">
        <v>514</v>
      </c>
      <c r="C23" s="26"/>
      <c r="D23" s="26"/>
      <c r="E23" s="26"/>
      <c r="F23" s="26"/>
      <c r="G23" s="26"/>
      <c r="H23" s="26"/>
      <c r="I23" s="27"/>
      <c r="J23" s="27"/>
      <c r="K23" s="28"/>
      <c r="L23"/>
      <c r="M23"/>
      <c r="N23"/>
    </row>
    <row r="24" spans="2:14" ht="22.5" customHeight="1">
      <c r="B24" s="7"/>
      <c r="C24" s="7"/>
      <c r="D24" s="7"/>
      <c r="E24" s="7"/>
      <c r="F24" s="7"/>
      <c r="G24" s="7"/>
      <c r="H24" s="7"/>
      <c r="I24"/>
      <c r="J24"/>
      <c r="K24"/>
      <c r="L24"/>
      <c r="M24"/>
      <c r="N24"/>
    </row>
    <row r="25" spans="2:14" ht="18.75">
      <c r="B25" s="15" t="s">
        <v>502</v>
      </c>
      <c r="J25" t="s">
        <v>515</v>
      </c>
      <c r="K25"/>
      <c r="L25"/>
      <c r="M25"/>
      <c r="N25"/>
    </row>
    <row r="26" spans="2:14" ht="7.5" customHeight="1">
      <c r="B26" s="2"/>
      <c r="I26"/>
      <c r="J26"/>
      <c r="K26"/>
      <c r="L26"/>
      <c r="M26"/>
      <c r="N26"/>
    </row>
    <row r="27" spans="2:14" s="6" customFormat="1" ht="29.25" customHeight="1" thickBot="1">
      <c r="B27" s="3"/>
      <c r="C27" s="4" t="s">
        <v>508</v>
      </c>
      <c r="D27" s="5" t="s">
        <v>509</v>
      </c>
      <c r="E27" s="5" t="s">
        <v>506</v>
      </c>
      <c r="F27" s="5" t="s">
        <v>507</v>
      </c>
      <c r="G27" s="5" t="s">
        <v>489</v>
      </c>
      <c r="H27" s="5" t="s">
        <v>505</v>
      </c>
      <c r="I27" s="1408" t="s">
        <v>498</v>
      </c>
      <c r="J27" s="1409"/>
      <c r="K27" s="11"/>
      <c r="L27"/>
      <c r="M27"/>
      <c r="N27"/>
    </row>
    <row r="28" spans="2:14" ht="21" customHeight="1" thickTop="1">
      <c r="B28" s="561" t="s">
        <v>600</v>
      </c>
      <c r="C28" s="17">
        <v>70</v>
      </c>
      <c r="D28" s="18">
        <v>70</v>
      </c>
      <c r="E28" s="18">
        <v>0</v>
      </c>
      <c r="F28" s="23">
        <v>0</v>
      </c>
      <c r="G28" s="23">
        <v>0</v>
      </c>
      <c r="H28" s="23">
        <v>0.46</v>
      </c>
      <c r="I28" s="1384"/>
      <c r="J28" s="1385"/>
      <c r="K28" s="11"/>
      <c r="L28"/>
      <c r="M28"/>
      <c r="N28"/>
    </row>
    <row r="29" spans="2:14" ht="21" customHeight="1">
      <c r="B29" s="561" t="s">
        <v>601</v>
      </c>
      <c r="C29" s="17">
        <v>3291</v>
      </c>
      <c r="D29" s="18">
        <v>3255</v>
      </c>
      <c r="E29" s="18">
        <v>36</v>
      </c>
      <c r="F29" s="31">
        <v>35</v>
      </c>
      <c r="G29" s="31">
        <v>4077</v>
      </c>
      <c r="H29" s="42">
        <v>6.4</v>
      </c>
      <c r="I29" s="99"/>
      <c r="J29" s="254"/>
      <c r="K29" s="11"/>
      <c r="L29"/>
      <c r="M29"/>
      <c r="N29"/>
    </row>
    <row r="30" spans="2:14" ht="21" customHeight="1">
      <c r="B30" s="562" t="s">
        <v>962</v>
      </c>
      <c r="C30" s="17">
        <v>743</v>
      </c>
      <c r="D30" s="18">
        <v>720</v>
      </c>
      <c r="E30" s="18">
        <v>23</v>
      </c>
      <c r="F30" s="18">
        <v>23</v>
      </c>
      <c r="G30" s="18">
        <v>643</v>
      </c>
      <c r="H30" s="18">
        <v>31.7</v>
      </c>
      <c r="I30" s="275"/>
      <c r="J30" s="27"/>
      <c r="K30" s="11"/>
      <c r="L30"/>
      <c r="M30"/>
      <c r="N30"/>
    </row>
    <row r="31" spans="2:14" ht="21" customHeight="1">
      <c r="B31" s="561" t="s">
        <v>973</v>
      </c>
      <c r="C31" s="17">
        <v>1098</v>
      </c>
      <c r="D31" s="18">
        <v>1026</v>
      </c>
      <c r="E31" s="18">
        <v>65</v>
      </c>
      <c r="F31" s="18">
        <v>65</v>
      </c>
      <c r="G31" s="92">
        <v>92</v>
      </c>
      <c r="H31" s="18" t="s">
        <v>977</v>
      </c>
      <c r="I31" s="1764" t="s">
        <v>974</v>
      </c>
      <c r="J31" s="1765"/>
      <c r="K31" s="11"/>
      <c r="L31"/>
      <c r="M31"/>
      <c r="N31"/>
    </row>
    <row r="32" spans="2:14" ht="21" customHeight="1">
      <c r="B32" s="563" t="s">
        <v>975</v>
      </c>
      <c r="C32" s="50">
        <v>5132</v>
      </c>
      <c r="D32" s="48">
        <v>5130</v>
      </c>
      <c r="E32" s="48">
        <v>2</v>
      </c>
      <c r="F32" s="48">
        <v>2</v>
      </c>
      <c r="G32" s="48">
        <v>0</v>
      </c>
      <c r="H32" s="48">
        <v>0.885</v>
      </c>
      <c r="I32" s="564"/>
      <c r="J32" s="565"/>
      <c r="K32" s="28"/>
      <c r="L32"/>
      <c r="M32"/>
      <c r="N32"/>
    </row>
    <row r="33" spans="2:14" ht="21" customHeight="1">
      <c r="B33" s="566" t="s">
        <v>529</v>
      </c>
      <c r="C33" s="567">
        <v>181</v>
      </c>
      <c r="D33" s="52">
        <v>167</v>
      </c>
      <c r="E33" s="52">
        <v>14</v>
      </c>
      <c r="F33" s="52">
        <v>14</v>
      </c>
      <c r="G33" s="52">
        <v>0</v>
      </c>
      <c r="H33" s="52" t="s">
        <v>836</v>
      </c>
      <c r="I33" s="1749"/>
      <c r="J33" s="1750"/>
      <c r="K33" s="28"/>
      <c r="L33"/>
      <c r="M33"/>
      <c r="N33"/>
    </row>
    <row r="34" spans="2:14" ht="37.5" customHeight="1">
      <c r="B34" s="1751" t="s">
        <v>976</v>
      </c>
      <c r="C34" s="1752"/>
      <c r="D34" s="1752"/>
      <c r="E34" s="1752"/>
      <c r="F34" s="1752"/>
      <c r="G34" s="1752"/>
      <c r="H34" s="1752"/>
      <c r="I34" s="1752"/>
      <c r="J34" s="1752"/>
      <c r="K34"/>
      <c r="L34"/>
      <c r="M34"/>
      <c r="N34"/>
    </row>
    <row r="35" spans="2:14" ht="37.5" customHeight="1">
      <c r="B35" s="7"/>
      <c r="C35" s="569"/>
      <c r="D35" s="570"/>
      <c r="E35" s="570"/>
      <c r="F35" s="570"/>
      <c r="G35" s="570"/>
      <c r="H35" s="570"/>
      <c r="I35" s="570"/>
      <c r="J35" s="570"/>
      <c r="K35"/>
      <c r="L35"/>
      <c r="M35"/>
      <c r="N35"/>
    </row>
    <row r="36" spans="2:14" ht="18.75">
      <c r="B36" s="15" t="s">
        <v>503</v>
      </c>
      <c r="J36"/>
      <c r="K36" t="s">
        <v>513</v>
      </c>
      <c r="L36"/>
      <c r="M36"/>
      <c r="N36"/>
    </row>
    <row r="37" spans="2:14" ht="7.5" customHeight="1">
      <c r="B37" s="2"/>
      <c r="J37"/>
      <c r="K37"/>
      <c r="L37"/>
      <c r="M37"/>
      <c r="N37"/>
    </row>
    <row r="38" spans="2:14" s="6" customFormat="1" ht="48.75" customHeight="1" thickBot="1">
      <c r="B38" s="3"/>
      <c r="C38" s="4" t="s">
        <v>517</v>
      </c>
      <c r="D38" s="5" t="s">
        <v>518</v>
      </c>
      <c r="E38" s="5" t="s">
        <v>519</v>
      </c>
      <c r="F38" s="5" t="s">
        <v>520</v>
      </c>
      <c r="G38" s="5" t="s">
        <v>521</v>
      </c>
      <c r="H38" s="10" t="s">
        <v>484</v>
      </c>
      <c r="I38" s="1426" t="s">
        <v>501</v>
      </c>
      <c r="J38" s="1416"/>
      <c r="K38" s="12" t="s">
        <v>498</v>
      </c>
      <c r="L38" s="11"/>
      <c r="M38"/>
      <c r="N38"/>
    </row>
    <row r="39" spans="2:14" ht="21" customHeight="1" thickTop="1">
      <c r="B39" s="82"/>
      <c r="C39" s="17"/>
      <c r="D39" s="18"/>
      <c r="E39" s="18"/>
      <c r="F39" s="18"/>
      <c r="G39" s="18"/>
      <c r="H39" s="18"/>
      <c r="I39" s="1531"/>
      <c r="J39" s="1532"/>
      <c r="K39" s="120"/>
      <c r="L39" s="11"/>
      <c r="M39"/>
      <c r="N39"/>
    </row>
    <row r="40" spans="2:14" ht="21" customHeight="1">
      <c r="B40" s="123"/>
      <c r="C40" s="124"/>
      <c r="D40" s="92"/>
      <c r="E40" s="92"/>
      <c r="F40" s="92"/>
      <c r="G40" s="92"/>
      <c r="H40" s="92"/>
      <c r="I40" s="1354"/>
      <c r="J40" s="1355"/>
      <c r="K40" s="122"/>
      <c r="L40" s="11"/>
      <c r="M40"/>
      <c r="N40"/>
    </row>
    <row r="41" spans="2:14" ht="21" customHeight="1">
      <c r="B41" s="126"/>
      <c r="C41" s="127"/>
      <c r="D41" s="128"/>
      <c r="E41" s="128"/>
      <c r="F41" s="128"/>
      <c r="G41" s="128"/>
      <c r="H41" s="128"/>
      <c r="I41" s="1352"/>
      <c r="J41" s="1353"/>
      <c r="K41" s="129"/>
      <c r="L41" s="11"/>
      <c r="M41"/>
      <c r="N41"/>
    </row>
    <row r="42" spans="2:14" ht="21" customHeight="1">
      <c r="B42" s="30" t="s">
        <v>511</v>
      </c>
      <c r="J42"/>
      <c r="K42"/>
      <c r="L42"/>
      <c r="M42"/>
      <c r="N42"/>
    </row>
    <row r="43" ht="26.25" customHeight="1"/>
    <row r="44" spans="2:14" ht="18.75">
      <c r="B44" s="16" t="s">
        <v>504</v>
      </c>
      <c r="J44"/>
      <c r="K44"/>
      <c r="L44"/>
      <c r="M44"/>
      <c r="N44"/>
    </row>
    <row r="45" ht="7.5" customHeight="1"/>
    <row r="46" spans="2:9" ht="37.5" customHeight="1">
      <c r="B46" s="1415" t="s">
        <v>494</v>
      </c>
      <c r="C46" s="1415"/>
      <c r="D46" s="1425">
        <v>0.2</v>
      </c>
      <c r="E46" s="1425"/>
      <c r="F46" s="1415" t="s">
        <v>496</v>
      </c>
      <c r="G46" s="1415"/>
      <c r="H46" s="1425">
        <v>3.2</v>
      </c>
      <c r="I46" s="1425"/>
    </row>
    <row r="47" spans="2:9" ht="37.5" customHeight="1">
      <c r="B47" s="1415" t="s">
        <v>495</v>
      </c>
      <c r="C47" s="1415"/>
      <c r="D47" s="1425">
        <v>12.4</v>
      </c>
      <c r="E47" s="1425"/>
      <c r="F47" s="1415" t="s">
        <v>497</v>
      </c>
      <c r="G47" s="1415"/>
      <c r="H47" s="1425">
        <v>93.7</v>
      </c>
      <c r="I47" s="1425"/>
    </row>
    <row r="48" spans="2:14" ht="21" customHeight="1">
      <c r="B48" s="30" t="s">
        <v>512</v>
      </c>
      <c r="J48"/>
      <c r="K48"/>
      <c r="L48"/>
      <c r="M48"/>
      <c r="N48"/>
    </row>
    <row r="64" spans="2:10" ht="13.5">
      <c r="B64" s="1760"/>
      <c r="C64" s="1761"/>
      <c r="D64" s="1761"/>
      <c r="E64" s="1761"/>
      <c r="F64" s="1761"/>
      <c r="G64" s="1761"/>
      <c r="H64" s="1761"/>
      <c r="I64" s="1761"/>
      <c r="J64" s="1761"/>
    </row>
  </sheetData>
  <mergeCells count="35">
    <mergeCell ref="B64:J64"/>
    <mergeCell ref="I3:J3"/>
    <mergeCell ref="I31:J31"/>
    <mergeCell ref="I27:J27"/>
    <mergeCell ref="I28:J28"/>
    <mergeCell ref="I11:J11"/>
    <mergeCell ref="I7:J7"/>
    <mergeCell ref="I8:J8"/>
    <mergeCell ref="I9:J9"/>
    <mergeCell ref="H46:I46"/>
    <mergeCell ref="H47:I47"/>
    <mergeCell ref="I38:J38"/>
    <mergeCell ref="I39:J39"/>
    <mergeCell ref="I41:J41"/>
    <mergeCell ref="I40:J40"/>
    <mergeCell ref="I33:J33"/>
    <mergeCell ref="B34:J34"/>
    <mergeCell ref="B16:B17"/>
    <mergeCell ref="I18:J18"/>
    <mergeCell ref="B20:B21"/>
    <mergeCell ref="I20:J20"/>
    <mergeCell ref="B18:B19"/>
    <mergeCell ref="B46:C46"/>
    <mergeCell ref="B47:C47"/>
    <mergeCell ref="F46:G46"/>
    <mergeCell ref="F47:G47"/>
    <mergeCell ref="D46:E46"/>
    <mergeCell ref="D47:E47"/>
    <mergeCell ref="C1:J1"/>
    <mergeCell ref="I21:J21"/>
    <mergeCell ref="I15:J15"/>
    <mergeCell ref="I16:J16"/>
    <mergeCell ref="I17:J17"/>
    <mergeCell ref="I19:J19"/>
    <mergeCell ref="I10:J10"/>
  </mergeCells>
  <printOptions/>
  <pageMargins left="0.7480314960629921" right="0" top="0.5905511811023623" bottom="0.3937007874015748" header="0.5118110236220472" footer="0.5118110236220472"/>
  <pageSetup fitToHeight="1" fitToWidth="1" horizontalDpi="300" verticalDpi="300" orientation="portrait" paperSize="9" scale="66" r:id="rId1"/>
  <headerFooter alignWithMargins="0">
    <oddHeader>&amp;L&amp;12（別添）</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N50"/>
  <sheetViews>
    <sheetView workbookViewId="0" topLeftCell="A40">
      <selection activeCell="F29" sqref="F29"/>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978</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2179</v>
      </c>
      <c r="D8" s="18">
        <v>2126</v>
      </c>
      <c r="E8" s="18">
        <v>53</v>
      </c>
      <c r="F8" s="18">
        <v>51</v>
      </c>
      <c r="G8" s="18">
        <v>4581</v>
      </c>
      <c r="H8" s="18">
        <v>11</v>
      </c>
      <c r="I8" s="1769" t="s">
        <v>979</v>
      </c>
      <c r="J8" s="1770"/>
      <c r="K8" s="11"/>
      <c r="L8"/>
      <c r="M8"/>
      <c r="N8"/>
    </row>
    <row r="9" spans="2:14" ht="21" customHeight="1">
      <c r="B9" s="82" t="s">
        <v>980</v>
      </c>
      <c r="C9" s="17">
        <v>8</v>
      </c>
      <c r="D9" s="18">
        <v>8</v>
      </c>
      <c r="E9" s="18" t="s">
        <v>714</v>
      </c>
      <c r="F9" s="18" t="s">
        <v>714</v>
      </c>
      <c r="G9" s="18" t="s">
        <v>714</v>
      </c>
      <c r="H9" s="18" t="s">
        <v>714</v>
      </c>
      <c r="I9" s="1344"/>
      <c r="J9" s="1508"/>
      <c r="K9" s="11"/>
      <c r="L9"/>
      <c r="M9"/>
      <c r="N9"/>
    </row>
    <row r="10" spans="2:14" ht="21" customHeight="1">
      <c r="B10" s="287" t="s">
        <v>981</v>
      </c>
      <c r="C10" s="17">
        <v>47</v>
      </c>
      <c r="D10" s="18">
        <v>46</v>
      </c>
      <c r="E10" s="18">
        <v>1</v>
      </c>
      <c r="F10" s="18">
        <v>1</v>
      </c>
      <c r="G10" s="18">
        <v>230</v>
      </c>
      <c r="H10" s="18" t="s">
        <v>704</v>
      </c>
      <c r="I10" s="1767" t="s">
        <v>982</v>
      </c>
      <c r="J10" s="1768"/>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2229</v>
      </c>
      <c r="D13" s="22">
        <v>2175</v>
      </c>
      <c r="E13" s="22">
        <v>54</v>
      </c>
      <c r="F13" s="22">
        <v>52</v>
      </c>
      <c r="G13" s="22">
        <v>4811</v>
      </c>
      <c r="H13" s="22">
        <v>6</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97" t="s">
        <v>498</v>
      </c>
      <c r="J17" s="1745"/>
      <c r="K17" s="11"/>
      <c r="L17"/>
      <c r="M17"/>
      <c r="N17"/>
    </row>
    <row r="18" spans="2:14" ht="10.5" customHeight="1" thickTop="1">
      <c r="B18" s="1766" t="s">
        <v>983</v>
      </c>
      <c r="C18" s="62" t="s">
        <v>619</v>
      </c>
      <c r="D18" s="63" t="s">
        <v>566</v>
      </c>
      <c r="E18" s="64" t="s">
        <v>984</v>
      </c>
      <c r="F18" s="65" t="s">
        <v>568</v>
      </c>
      <c r="G18" s="92"/>
      <c r="H18" s="92"/>
      <c r="I18" s="1771" t="s">
        <v>532</v>
      </c>
      <c r="J18" s="1536"/>
      <c r="K18" s="11"/>
      <c r="L18"/>
      <c r="M18"/>
      <c r="N18"/>
    </row>
    <row r="19" spans="2:14" ht="10.5" customHeight="1">
      <c r="B19" s="1472"/>
      <c r="C19" s="66">
        <v>54</v>
      </c>
      <c r="D19" s="67">
        <v>54</v>
      </c>
      <c r="E19" s="68" t="s">
        <v>706</v>
      </c>
      <c r="F19" s="69" t="s">
        <v>706</v>
      </c>
      <c r="G19" s="477">
        <v>366</v>
      </c>
      <c r="H19" s="571">
        <v>11</v>
      </c>
      <c r="I19" s="1370"/>
      <c r="J19" s="1391"/>
      <c r="K19" s="11"/>
      <c r="L19"/>
      <c r="M19"/>
      <c r="N19"/>
    </row>
    <row r="20" spans="2:14" ht="10.5" customHeight="1">
      <c r="B20" s="1766" t="s">
        <v>972</v>
      </c>
      <c r="C20" s="62" t="s">
        <v>619</v>
      </c>
      <c r="D20" s="63" t="s">
        <v>566</v>
      </c>
      <c r="E20" s="64" t="s">
        <v>984</v>
      </c>
      <c r="F20" s="65" t="s">
        <v>568</v>
      </c>
      <c r="G20" s="572"/>
      <c r="H20" s="572"/>
      <c r="I20" s="27"/>
      <c r="J20" s="93"/>
      <c r="K20" s="28"/>
      <c r="L20"/>
      <c r="M20"/>
      <c r="N20"/>
    </row>
    <row r="21" spans="2:14" ht="10.5" customHeight="1">
      <c r="B21" s="1472"/>
      <c r="C21" s="66">
        <v>476</v>
      </c>
      <c r="D21" s="67">
        <v>463</v>
      </c>
      <c r="E21" s="68">
        <v>13</v>
      </c>
      <c r="F21" s="69">
        <v>13</v>
      </c>
      <c r="G21" s="573" t="s">
        <v>706</v>
      </c>
      <c r="H21" s="574">
        <v>66</v>
      </c>
      <c r="I21" s="1369"/>
      <c r="J21" s="1370"/>
      <c r="K21" s="11"/>
      <c r="L21"/>
      <c r="M21"/>
      <c r="N21"/>
    </row>
    <row r="22" spans="2:14" ht="10.5" customHeight="1">
      <c r="B22" s="1766" t="s">
        <v>985</v>
      </c>
      <c r="C22" s="64" t="s">
        <v>619</v>
      </c>
      <c r="D22" s="575" t="s">
        <v>566</v>
      </c>
      <c r="E22" s="575" t="s">
        <v>984</v>
      </c>
      <c r="F22" s="575" t="s">
        <v>568</v>
      </c>
      <c r="G22" s="477"/>
      <c r="H22" s="98"/>
      <c r="I22" s="275"/>
      <c r="J22" s="27"/>
      <c r="K22" s="11"/>
      <c r="L22"/>
      <c r="M22"/>
      <c r="N22"/>
    </row>
    <row r="23" spans="2:14" ht="10.5" customHeight="1">
      <c r="B23" s="1472"/>
      <c r="C23" s="194">
        <v>733</v>
      </c>
      <c r="D23" s="576">
        <v>730</v>
      </c>
      <c r="E23" s="576">
        <v>3</v>
      </c>
      <c r="F23" s="576">
        <v>3</v>
      </c>
      <c r="G23" s="477" t="s">
        <v>706</v>
      </c>
      <c r="H23" s="98">
        <v>52</v>
      </c>
      <c r="I23" s="275"/>
      <c r="J23" s="27"/>
      <c r="K23" s="11"/>
      <c r="L23"/>
      <c r="M23"/>
      <c r="N23"/>
    </row>
    <row r="24" spans="2:14" ht="21" customHeight="1">
      <c r="B24" s="249"/>
      <c r="C24" s="24"/>
      <c r="D24" s="25"/>
      <c r="E24" s="25"/>
      <c r="F24" s="25"/>
      <c r="G24" s="25"/>
      <c r="H24" s="25"/>
      <c r="I24" s="1406"/>
      <c r="J24" s="1407"/>
      <c r="K24" s="11"/>
      <c r="L24"/>
      <c r="M24"/>
      <c r="N24"/>
    </row>
    <row r="25" spans="2:14" ht="21" customHeight="1">
      <c r="B25" s="29" t="s">
        <v>510</v>
      </c>
      <c r="C25" s="26"/>
      <c r="D25" s="26"/>
      <c r="E25" s="26"/>
      <c r="F25" s="26"/>
      <c r="G25" s="26"/>
      <c r="H25" s="26"/>
      <c r="I25" s="27"/>
      <c r="J25" s="27"/>
      <c r="K25" s="28"/>
      <c r="L25"/>
      <c r="M25"/>
      <c r="N25"/>
    </row>
    <row r="26" spans="2:14" ht="21" customHeight="1">
      <c r="B26" s="29" t="s">
        <v>514</v>
      </c>
      <c r="C26" s="26"/>
      <c r="D26" s="26"/>
      <c r="E26" s="26"/>
      <c r="F26" s="26"/>
      <c r="G26" s="26"/>
      <c r="H26" s="26"/>
      <c r="I26" s="27"/>
      <c r="J26" s="27"/>
      <c r="K26" s="28"/>
      <c r="L26"/>
      <c r="M26"/>
      <c r="N26"/>
    </row>
    <row r="27" spans="2:14" ht="22.5" customHeight="1">
      <c r="B27" s="7"/>
      <c r="C27" s="7"/>
      <c r="D27" s="7"/>
      <c r="E27" s="7"/>
      <c r="F27" s="7"/>
      <c r="G27" s="7"/>
      <c r="H27" s="7"/>
      <c r="I27"/>
      <c r="J27"/>
      <c r="K27"/>
      <c r="L27"/>
      <c r="M27"/>
      <c r="N27"/>
    </row>
    <row r="28" spans="2:14" ht="18.75">
      <c r="B28" s="15" t="s">
        <v>502</v>
      </c>
      <c r="J28" t="s">
        <v>515</v>
      </c>
      <c r="K28"/>
      <c r="L28"/>
      <c r="M28"/>
      <c r="N28"/>
    </row>
    <row r="29" spans="2:14" ht="7.5" customHeight="1">
      <c r="B29" s="2"/>
      <c r="I29"/>
      <c r="J29"/>
      <c r="K29"/>
      <c r="L29"/>
      <c r="M29"/>
      <c r="N29"/>
    </row>
    <row r="30" spans="2:14" s="6" customFormat="1" ht="29.25" customHeight="1" thickBot="1">
      <c r="B30" s="3"/>
      <c r="C30" s="4" t="s">
        <v>508</v>
      </c>
      <c r="D30" s="5" t="s">
        <v>509</v>
      </c>
      <c r="E30" s="5" t="s">
        <v>506</v>
      </c>
      <c r="F30" s="5" t="s">
        <v>507</v>
      </c>
      <c r="G30" s="5" t="s">
        <v>489</v>
      </c>
      <c r="H30" s="5" t="s">
        <v>505</v>
      </c>
      <c r="I30" s="1408" t="s">
        <v>498</v>
      </c>
      <c r="J30" s="1409"/>
      <c r="K30" s="11"/>
      <c r="L30"/>
      <c r="M30"/>
      <c r="N30"/>
    </row>
    <row r="31" spans="2:14" ht="21" customHeight="1" thickTop="1">
      <c r="B31" s="61" t="s">
        <v>986</v>
      </c>
      <c r="C31" s="17">
        <v>70</v>
      </c>
      <c r="D31" s="18">
        <v>70</v>
      </c>
      <c r="E31" s="18" t="s">
        <v>706</v>
      </c>
      <c r="F31" s="23" t="s">
        <v>706</v>
      </c>
      <c r="G31" s="23" t="s">
        <v>706</v>
      </c>
      <c r="H31" s="23">
        <v>0.5</v>
      </c>
      <c r="I31" s="1686"/>
      <c r="J31" s="1690"/>
      <c r="K31" s="11"/>
      <c r="L31"/>
      <c r="M31"/>
      <c r="N31"/>
    </row>
    <row r="32" spans="2:14" ht="21" customHeight="1">
      <c r="B32" s="61" t="s">
        <v>625</v>
      </c>
      <c r="C32" s="17">
        <v>3290</v>
      </c>
      <c r="D32" s="18">
        <v>3255</v>
      </c>
      <c r="E32" s="18">
        <v>35</v>
      </c>
      <c r="F32" s="31">
        <v>35</v>
      </c>
      <c r="G32" s="31">
        <v>4077</v>
      </c>
      <c r="H32" s="31">
        <v>6.8</v>
      </c>
      <c r="I32" s="222"/>
      <c r="J32" s="223"/>
      <c r="K32" s="11"/>
      <c r="L32"/>
      <c r="M32"/>
      <c r="N32"/>
    </row>
    <row r="33" spans="2:14" ht="21" customHeight="1">
      <c r="B33" s="180" t="s">
        <v>962</v>
      </c>
      <c r="C33" s="577">
        <v>743</v>
      </c>
      <c r="D33" s="18">
        <v>720</v>
      </c>
      <c r="E33" s="18">
        <v>23</v>
      </c>
      <c r="F33" s="31">
        <v>23</v>
      </c>
      <c r="G33" s="31">
        <v>643</v>
      </c>
      <c r="H33" s="31">
        <v>20.8</v>
      </c>
      <c r="I33" s="222"/>
      <c r="J33" s="223"/>
      <c r="K33" s="11"/>
      <c r="L33"/>
      <c r="M33"/>
      <c r="N33"/>
    </row>
    <row r="34" spans="2:14" ht="21" customHeight="1">
      <c r="B34" s="61" t="s">
        <v>529</v>
      </c>
      <c r="C34" s="17">
        <v>181</v>
      </c>
      <c r="D34" s="18">
        <v>167</v>
      </c>
      <c r="E34" s="18">
        <v>14</v>
      </c>
      <c r="F34" s="31">
        <v>14</v>
      </c>
      <c r="G34" s="31" t="s">
        <v>836</v>
      </c>
      <c r="H34" s="31" t="s">
        <v>836</v>
      </c>
      <c r="I34" s="222"/>
      <c r="J34" s="223"/>
      <c r="K34" s="11"/>
      <c r="L34"/>
      <c r="M34"/>
      <c r="N34"/>
    </row>
    <row r="35" spans="2:14" ht="21" customHeight="1">
      <c r="B35" s="61" t="s">
        <v>682</v>
      </c>
      <c r="C35" s="17">
        <v>5132</v>
      </c>
      <c r="D35" s="18">
        <v>5130</v>
      </c>
      <c r="E35" s="18">
        <v>2</v>
      </c>
      <c r="F35" s="23">
        <v>2</v>
      </c>
      <c r="G35" s="23" t="s">
        <v>988</v>
      </c>
      <c r="H35" s="23">
        <v>2</v>
      </c>
      <c r="I35" s="275"/>
      <c r="J35" s="27"/>
      <c r="K35" s="11"/>
      <c r="L35"/>
      <c r="M35"/>
      <c r="N35"/>
    </row>
    <row r="36" spans="2:14" ht="21" customHeight="1">
      <c r="B36" s="578" t="s">
        <v>627</v>
      </c>
      <c r="C36" s="24">
        <v>1098</v>
      </c>
      <c r="D36" s="25">
        <v>1026</v>
      </c>
      <c r="E36" s="25">
        <v>65</v>
      </c>
      <c r="F36" s="25">
        <v>65</v>
      </c>
      <c r="G36" s="25">
        <v>92</v>
      </c>
      <c r="H36" s="25">
        <v>5.6</v>
      </c>
      <c r="I36" s="1406"/>
      <c r="J36" s="1407"/>
      <c r="K36" s="11"/>
      <c r="L36"/>
      <c r="M36"/>
      <c r="N36"/>
    </row>
    <row r="37" spans="2:14" ht="37.5" customHeight="1">
      <c r="B37" s="1744" t="s">
        <v>987</v>
      </c>
      <c r="C37" s="1744"/>
      <c r="D37" s="1744"/>
      <c r="E37" s="1744"/>
      <c r="F37" s="1744"/>
      <c r="G37" s="1744"/>
      <c r="H37" s="1744"/>
      <c r="I37" s="1744"/>
      <c r="J37" s="1744"/>
      <c r="K37" s="1744"/>
      <c r="L37"/>
      <c r="M37"/>
      <c r="N37"/>
    </row>
    <row r="38" spans="2:14" ht="18.75">
      <c r="B38" s="15" t="s">
        <v>503</v>
      </c>
      <c r="J38"/>
      <c r="K38" t="s">
        <v>513</v>
      </c>
      <c r="L38"/>
      <c r="M38"/>
      <c r="N38"/>
    </row>
    <row r="39" spans="2:14" ht="7.5" customHeight="1">
      <c r="B39" s="2"/>
      <c r="J39"/>
      <c r="K39"/>
      <c r="L39"/>
      <c r="M39"/>
      <c r="N39"/>
    </row>
    <row r="40" spans="2:14" s="6" customFormat="1" ht="48.75" customHeight="1" thickBot="1">
      <c r="B40" s="3"/>
      <c r="C40" s="4" t="s">
        <v>517</v>
      </c>
      <c r="D40" s="5" t="s">
        <v>518</v>
      </c>
      <c r="E40" s="5" t="s">
        <v>519</v>
      </c>
      <c r="F40" s="5" t="s">
        <v>520</v>
      </c>
      <c r="G40" s="5" t="s">
        <v>521</v>
      </c>
      <c r="H40" s="10" t="s">
        <v>484</v>
      </c>
      <c r="I40" s="1426" t="s">
        <v>501</v>
      </c>
      <c r="J40" s="1416"/>
      <c r="K40" s="12" t="s">
        <v>498</v>
      </c>
      <c r="L40" s="11"/>
      <c r="M40"/>
      <c r="N40"/>
    </row>
    <row r="41" spans="2:14" ht="21" customHeight="1" thickTop="1">
      <c r="B41" s="82"/>
      <c r="C41" s="17"/>
      <c r="D41" s="18"/>
      <c r="E41" s="18"/>
      <c r="F41" s="18"/>
      <c r="G41" s="18"/>
      <c r="H41" s="18"/>
      <c r="I41" s="1531"/>
      <c r="J41" s="1532"/>
      <c r="K41" s="120"/>
      <c r="L41" s="11"/>
      <c r="M41"/>
      <c r="N41"/>
    </row>
    <row r="42" spans="2:14" ht="21" customHeight="1">
      <c r="B42" s="82"/>
      <c r="C42" s="17"/>
      <c r="D42" s="18"/>
      <c r="E42" s="18"/>
      <c r="F42" s="18"/>
      <c r="G42" s="18"/>
      <c r="H42" s="18"/>
      <c r="I42" s="1772"/>
      <c r="J42" s="1773"/>
      <c r="K42" s="122"/>
      <c r="L42" s="11"/>
      <c r="M42"/>
      <c r="N42"/>
    </row>
    <row r="43" spans="2:14" ht="21" customHeight="1">
      <c r="B43" s="126"/>
      <c r="C43" s="127"/>
      <c r="D43" s="128"/>
      <c r="E43" s="128"/>
      <c r="F43" s="128"/>
      <c r="G43" s="128"/>
      <c r="H43" s="128"/>
      <c r="I43" s="1352"/>
      <c r="J43" s="1353"/>
      <c r="K43" s="129"/>
      <c r="L43" s="11"/>
      <c r="M43"/>
      <c r="N43"/>
    </row>
    <row r="44" spans="2:14" ht="21" customHeight="1">
      <c r="B44" s="30" t="s">
        <v>511</v>
      </c>
      <c r="J44"/>
      <c r="K44"/>
      <c r="L44"/>
      <c r="M44"/>
      <c r="N44"/>
    </row>
    <row r="45" ht="26.25" customHeight="1"/>
    <row r="46" spans="2:14" ht="18.75">
      <c r="B46" s="16" t="s">
        <v>504</v>
      </c>
      <c r="J46"/>
      <c r="K46"/>
      <c r="L46"/>
      <c r="M46"/>
      <c r="N46"/>
    </row>
    <row r="47" ht="7.5" customHeight="1"/>
    <row r="48" spans="2:9" ht="37.5" customHeight="1">
      <c r="B48" s="1415" t="s">
        <v>494</v>
      </c>
      <c r="C48" s="1415"/>
      <c r="D48" s="1425">
        <v>0.171</v>
      </c>
      <c r="E48" s="1425"/>
      <c r="F48" s="1415" t="s">
        <v>496</v>
      </c>
      <c r="G48" s="1415"/>
      <c r="H48" s="1425">
        <v>3.6</v>
      </c>
      <c r="I48" s="1425"/>
    </row>
    <row r="49" spans="2:9" ht="37.5" customHeight="1">
      <c r="B49" s="1415" t="s">
        <v>495</v>
      </c>
      <c r="C49" s="1415"/>
      <c r="D49" s="1425">
        <v>18.3</v>
      </c>
      <c r="E49" s="1425"/>
      <c r="F49" s="1415" t="s">
        <v>497</v>
      </c>
      <c r="G49" s="1415"/>
      <c r="H49" s="1425">
        <v>95.6</v>
      </c>
      <c r="I49" s="1425"/>
    </row>
    <row r="50" spans="2:14" ht="21" customHeight="1">
      <c r="B50" s="30" t="s">
        <v>512</v>
      </c>
      <c r="J50"/>
      <c r="K50"/>
      <c r="L50"/>
      <c r="M50"/>
      <c r="N50"/>
    </row>
  </sheetData>
  <mergeCells count="31">
    <mergeCell ref="B18:B19"/>
    <mergeCell ref="B22:B23"/>
    <mergeCell ref="H48:I48"/>
    <mergeCell ref="B37:K37"/>
    <mergeCell ref="I42:J42"/>
    <mergeCell ref="I30:J30"/>
    <mergeCell ref="I31:J31"/>
    <mergeCell ref="I36:J36"/>
    <mergeCell ref="I40:J40"/>
    <mergeCell ref="I41:J41"/>
    <mergeCell ref="I9:J9"/>
    <mergeCell ref="I18:J19"/>
    <mergeCell ref="H49:I49"/>
    <mergeCell ref="I43:J43"/>
    <mergeCell ref="C1:J1"/>
    <mergeCell ref="I24:J24"/>
    <mergeCell ref="I17:J17"/>
    <mergeCell ref="I21:J21"/>
    <mergeCell ref="I11:J11"/>
    <mergeCell ref="I12:J12"/>
    <mergeCell ref="I13:J13"/>
    <mergeCell ref="I10:J10"/>
    <mergeCell ref="I7:J7"/>
    <mergeCell ref="I8:J8"/>
    <mergeCell ref="B20:B21"/>
    <mergeCell ref="F49:G49"/>
    <mergeCell ref="D48:E48"/>
    <mergeCell ref="D49:E49"/>
    <mergeCell ref="B48:C48"/>
    <mergeCell ref="B49:C49"/>
    <mergeCell ref="F48:G48"/>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N55"/>
  <sheetViews>
    <sheetView workbookViewId="0" topLeftCell="A45">
      <selection activeCell="D51" sqref="D51"/>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c r="J3" s="13"/>
      <c r="K3" s="13" t="s">
        <v>989</v>
      </c>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2301</v>
      </c>
      <c r="D8" s="18">
        <v>2241</v>
      </c>
      <c r="E8" s="18">
        <v>60</v>
      </c>
      <c r="F8" s="18">
        <v>59</v>
      </c>
      <c r="G8" s="18">
        <v>2560</v>
      </c>
      <c r="H8" s="18"/>
      <c r="I8" s="1384"/>
      <c r="J8" s="1385"/>
      <c r="K8" s="11"/>
      <c r="L8"/>
      <c r="M8"/>
      <c r="N8"/>
    </row>
    <row r="9" spans="2:14" ht="21" customHeight="1">
      <c r="B9" s="239" t="s">
        <v>990</v>
      </c>
      <c r="C9" s="17">
        <v>35</v>
      </c>
      <c r="D9" s="18">
        <v>35</v>
      </c>
      <c r="E9" s="18">
        <v>0</v>
      </c>
      <c r="F9" s="18">
        <v>0</v>
      </c>
      <c r="G9" s="18"/>
      <c r="H9" s="18">
        <v>30</v>
      </c>
      <c r="I9" s="1344"/>
      <c r="J9" s="1345"/>
      <c r="K9" s="11"/>
      <c r="L9"/>
      <c r="M9"/>
      <c r="N9"/>
    </row>
    <row r="10" spans="2:14" ht="21" customHeight="1">
      <c r="B10" s="239"/>
      <c r="C10" s="17"/>
      <c r="D10" s="18"/>
      <c r="E10" s="18"/>
      <c r="F10" s="18"/>
      <c r="G10" s="18"/>
      <c r="H10" s="18"/>
      <c r="I10" s="1344"/>
      <c r="J10" s="1345"/>
      <c r="K10" s="11"/>
      <c r="L10"/>
      <c r="M10"/>
      <c r="N10"/>
    </row>
    <row r="11" spans="2:14" ht="21" customHeight="1">
      <c r="B11" s="239"/>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579">
        <v>2306</v>
      </c>
      <c r="D13" s="580">
        <v>2246</v>
      </c>
      <c r="E13" s="580">
        <v>60</v>
      </c>
      <c r="F13" s="580">
        <v>59</v>
      </c>
      <c r="G13" s="580">
        <v>2560</v>
      </c>
      <c r="H13" s="581"/>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0.5" customHeight="1" thickTop="1">
      <c r="B18" s="1774" t="s">
        <v>839</v>
      </c>
      <c r="C18" s="62" t="s">
        <v>565</v>
      </c>
      <c r="D18" s="63" t="s">
        <v>566</v>
      </c>
      <c r="E18" s="64" t="s">
        <v>567</v>
      </c>
      <c r="F18" s="65" t="s">
        <v>568</v>
      </c>
      <c r="G18" s="23"/>
      <c r="H18" s="23"/>
      <c r="I18" s="1686"/>
      <c r="J18" s="1690"/>
      <c r="K18" s="11"/>
      <c r="L18"/>
      <c r="M18"/>
      <c r="N18"/>
    </row>
    <row r="19" spans="2:14" ht="10.5" customHeight="1">
      <c r="B19" s="1496"/>
      <c r="C19" s="582">
        <v>34</v>
      </c>
      <c r="D19" s="583">
        <v>34</v>
      </c>
      <c r="E19" s="584">
        <v>2</v>
      </c>
      <c r="F19" s="584">
        <v>2</v>
      </c>
      <c r="G19" s="584">
        <v>88</v>
      </c>
      <c r="H19" s="584">
        <v>25</v>
      </c>
      <c r="I19" s="1369"/>
      <c r="J19" s="1391"/>
      <c r="K19" s="11"/>
      <c r="L19"/>
      <c r="M19"/>
      <c r="N19"/>
    </row>
    <row r="20" spans="2:14" ht="10.5" customHeight="1">
      <c r="B20" s="1495" t="s">
        <v>991</v>
      </c>
      <c r="C20" s="62" t="s">
        <v>565</v>
      </c>
      <c r="D20" s="63" t="s">
        <v>566</v>
      </c>
      <c r="E20" s="63" t="s">
        <v>567</v>
      </c>
      <c r="F20" s="65" t="s">
        <v>568</v>
      </c>
      <c r="G20" s="18"/>
      <c r="H20" s="18"/>
      <c r="I20" s="1469"/>
      <c r="J20" s="1399"/>
      <c r="K20" s="11"/>
      <c r="L20"/>
      <c r="M20"/>
      <c r="N20"/>
    </row>
    <row r="21" spans="2:14" ht="10.5" customHeight="1">
      <c r="B21" s="1496"/>
      <c r="C21" s="585">
        <v>38</v>
      </c>
      <c r="D21" s="23">
        <v>33</v>
      </c>
      <c r="E21" s="272">
        <v>6</v>
      </c>
      <c r="F21" s="586"/>
      <c r="G21" s="23"/>
      <c r="H21" s="299"/>
      <c r="I21" s="1775"/>
      <c r="J21" s="1536"/>
      <c r="K21" s="28"/>
      <c r="L21"/>
      <c r="M21"/>
      <c r="N21"/>
    </row>
    <row r="22" spans="2:14" ht="10.5" customHeight="1">
      <c r="B22" s="1776" t="s">
        <v>675</v>
      </c>
      <c r="C22" s="62" t="s">
        <v>565</v>
      </c>
      <c r="D22" s="63" t="s">
        <v>566</v>
      </c>
      <c r="E22" s="64" t="s">
        <v>567</v>
      </c>
      <c r="F22" s="65" t="s">
        <v>568</v>
      </c>
      <c r="G22" s="92"/>
      <c r="H22" s="92"/>
      <c r="I22" s="1432"/>
      <c r="J22" s="1433"/>
      <c r="K22" s="28"/>
      <c r="L22"/>
      <c r="M22"/>
      <c r="N22"/>
    </row>
    <row r="23" spans="2:14" ht="10.5" customHeight="1">
      <c r="B23" s="1777"/>
      <c r="C23" s="66">
        <v>225</v>
      </c>
      <c r="D23" s="67">
        <v>221</v>
      </c>
      <c r="E23" s="68">
        <v>5</v>
      </c>
      <c r="F23" s="69">
        <v>6</v>
      </c>
      <c r="G23" s="26"/>
      <c r="H23" s="23">
        <v>26</v>
      </c>
      <c r="I23" s="1369"/>
      <c r="J23" s="1370"/>
      <c r="K23" s="11"/>
      <c r="L23"/>
      <c r="M23"/>
      <c r="N23"/>
    </row>
    <row r="24" spans="2:14" ht="10.5" customHeight="1">
      <c r="B24" s="1495" t="s">
        <v>838</v>
      </c>
      <c r="C24" s="62" t="s">
        <v>565</v>
      </c>
      <c r="D24" s="63" t="s">
        <v>566</v>
      </c>
      <c r="E24" s="64" t="s">
        <v>567</v>
      </c>
      <c r="F24" s="65" t="s">
        <v>568</v>
      </c>
      <c r="G24" s="18"/>
      <c r="H24" s="18"/>
      <c r="I24" s="1469"/>
      <c r="J24" s="1399"/>
      <c r="K24" s="11"/>
      <c r="L24"/>
      <c r="M24"/>
      <c r="N24"/>
    </row>
    <row r="25" spans="2:14" ht="10.5" customHeight="1">
      <c r="B25" s="1496"/>
      <c r="C25" s="585">
        <v>333</v>
      </c>
      <c r="D25" s="23">
        <v>322</v>
      </c>
      <c r="E25" s="23">
        <v>11</v>
      </c>
      <c r="F25" s="23">
        <v>17</v>
      </c>
      <c r="G25" s="23"/>
      <c r="H25" s="23">
        <v>30</v>
      </c>
      <c r="I25" s="1369"/>
      <c r="J25" s="1391"/>
      <c r="K25" s="11"/>
      <c r="L25"/>
      <c r="M25"/>
      <c r="N25"/>
    </row>
    <row r="26" spans="2:14" ht="21" customHeight="1">
      <c r="B26" s="249"/>
      <c r="C26" s="24"/>
      <c r="D26" s="25"/>
      <c r="E26" s="25"/>
      <c r="F26" s="25"/>
      <c r="G26" s="25"/>
      <c r="H26" s="25"/>
      <c r="I26" s="1406"/>
      <c r="J26" s="1407"/>
      <c r="K26" s="11"/>
      <c r="L26"/>
      <c r="M26"/>
      <c r="N26"/>
    </row>
    <row r="27" spans="2:14" ht="21" customHeight="1">
      <c r="B27" s="29" t="s">
        <v>510</v>
      </c>
      <c r="C27" s="26"/>
      <c r="D27" s="26"/>
      <c r="E27" s="26"/>
      <c r="F27" s="26"/>
      <c r="G27" s="26"/>
      <c r="H27" s="26"/>
      <c r="I27" s="27"/>
      <c r="J27" s="27"/>
      <c r="K27" s="28"/>
      <c r="L27"/>
      <c r="M27"/>
      <c r="N27"/>
    </row>
    <row r="28" spans="2:14" ht="21" customHeight="1">
      <c r="B28" s="29" t="s">
        <v>514</v>
      </c>
      <c r="C28" s="26"/>
      <c r="D28" s="26"/>
      <c r="E28" s="26"/>
      <c r="F28" s="26"/>
      <c r="G28" s="26"/>
      <c r="H28" s="26"/>
      <c r="I28" s="27"/>
      <c r="J28" s="27"/>
      <c r="K28" s="28"/>
      <c r="L28"/>
      <c r="M28"/>
      <c r="N28"/>
    </row>
    <row r="29" spans="2:14" ht="22.5" customHeight="1">
      <c r="B29" s="7"/>
      <c r="C29" s="7"/>
      <c r="D29" s="7"/>
      <c r="E29" s="7"/>
      <c r="F29" s="7"/>
      <c r="G29" s="7"/>
      <c r="H29" s="7"/>
      <c r="I29"/>
      <c r="J29"/>
      <c r="K29"/>
      <c r="L29"/>
      <c r="M29"/>
      <c r="N29"/>
    </row>
    <row r="30" spans="2:14" ht="18.75">
      <c r="B30" s="15" t="s">
        <v>502</v>
      </c>
      <c r="J30" t="s">
        <v>515</v>
      </c>
      <c r="K30"/>
      <c r="L30"/>
      <c r="M30"/>
      <c r="N30"/>
    </row>
    <row r="31" spans="2:14" ht="7.5" customHeight="1">
      <c r="B31" s="2"/>
      <c r="I31"/>
      <c r="J31"/>
      <c r="K31"/>
      <c r="L31"/>
      <c r="M31"/>
      <c r="N31"/>
    </row>
    <row r="32" spans="2:14" s="6" customFormat="1" ht="29.25" customHeight="1" thickBot="1">
      <c r="B32" s="3"/>
      <c r="C32" s="4" t="s">
        <v>508</v>
      </c>
      <c r="D32" s="5" t="s">
        <v>509</v>
      </c>
      <c r="E32" s="5" t="s">
        <v>506</v>
      </c>
      <c r="F32" s="5" t="s">
        <v>507</v>
      </c>
      <c r="G32" s="5" t="s">
        <v>489</v>
      </c>
      <c r="H32" s="5" t="s">
        <v>505</v>
      </c>
      <c r="I32" s="1408" t="s">
        <v>498</v>
      </c>
      <c r="J32" s="1409"/>
      <c r="K32" s="11"/>
      <c r="L32"/>
      <c r="M32"/>
      <c r="N32"/>
    </row>
    <row r="33" spans="2:14" ht="21" customHeight="1" thickTop="1">
      <c r="B33" s="82" t="s">
        <v>962</v>
      </c>
      <c r="C33" s="17">
        <v>734</v>
      </c>
      <c r="D33" s="18">
        <v>720</v>
      </c>
      <c r="E33" s="18">
        <v>14</v>
      </c>
      <c r="F33" s="23">
        <v>23</v>
      </c>
      <c r="G33" s="23">
        <v>643</v>
      </c>
      <c r="H33" s="23">
        <v>10.6</v>
      </c>
      <c r="I33" s="1384"/>
      <c r="J33" s="1385"/>
      <c r="K33" s="11"/>
      <c r="L33"/>
      <c r="M33"/>
      <c r="N33"/>
    </row>
    <row r="34" spans="2:14" ht="21" customHeight="1">
      <c r="B34" s="239" t="s">
        <v>625</v>
      </c>
      <c r="C34" s="17">
        <v>3291</v>
      </c>
      <c r="D34" s="18">
        <v>3255</v>
      </c>
      <c r="E34" s="18">
        <v>36</v>
      </c>
      <c r="F34" s="18">
        <v>35</v>
      </c>
      <c r="G34" s="18">
        <v>4077</v>
      </c>
      <c r="H34" s="18">
        <v>4.501</v>
      </c>
      <c r="I34" s="1386"/>
      <c r="J34" s="1379"/>
      <c r="K34" s="11"/>
      <c r="L34"/>
      <c r="M34"/>
      <c r="N34"/>
    </row>
    <row r="35" spans="2:14" ht="21" customHeight="1">
      <c r="B35" s="587" t="s">
        <v>992</v>
      </c>
      <c r="C35" s="125">
        <v>1098</v>
      </c>
      <c r="D35" s="31">
        <v>1026</v>
      </c>
      <c r="E35" s="31">
        <v>65</v>
      </c>
      <c r="F35" s="31">
        <v>65</v>
      </c>
      <c r="G35" s="31">
        <v>92</v>
      </c>
      <c r="H35" s="31">
        <v>3.13</v>
      </c>
      <c r="I35" s="1459"/>
      <c r="J35" s="1460"/>
      <c r="K35" s="11"/>
      <c r="L35"/>
      <c r="M35"/>
      <c r="N35"/>
    </row>
    <row r="36" spans="2:14" ht="21" customHeight="1">
      <c r="B36" s="588" t="s">
        <v>993</v>
      </c>
      <c r="C36" s="26">
        <v>5132</v>
      </c>
      <c r="D36" s="23">
        <v>5130</v>
      </c>
      <c r="E36" s="23">
        <v>2</v>
      </c>
      <c r="F36" s="23">
        <v>2</v>
      </c>
      <c r="G36" s="23"/>
      <c r="H36" s="23">
        <v>0.687</v>
      </c>
      <c r="I36" s="1459"/>
      <c r="J36" s="1460"/>
      <c r="K36" s="11"/>
      <c r="L36"/>
      <c r="M36"/>
      <c r="N36"/>
    </row>
    <row r="37" spans="2:14" ht="21" customHeight="1">
      <c r="B37" s="239" t="s">
        <v>994</v>
      </c>
      <c r="C37" s="17">
        <v>181</v>
      </c>
      <c r="D37" s="18">
        <v>167</v>
      </c>
      <c r="E37" s="18">
        <v>14</v>
      </c>
      <c r="F37" s="18">
        <v>14</v>
      </c>
      <c r="G37" s="18"/>
      <c r="H37" s="18" t="s">
        <v>836</v>
      </c>
      <c r="I37" s="1778" t="s">
        <v>995</v>
      </c>
      <c r="J37" s="1779"/>
      <c r="K37" s="11"/>
      <c r="L37"/>
      <c r="M37"/>
      <c r="N37"/>
    </row>
    <row r="38" spans="2:14" ht="21" customHeight="1">
      <c r="B38" s="307" t="s">
        <v>996</v>
      </c>
      <c r="C38" s="24">
        <v>70</v>
      </c>
      <c r="D38" s="25">
        <v>70</v>
      </c>
      <c r="E38" s="25">
        <v>0</v>
      </c>
      <c r="F38" s="25">
        <v>0</v>
      </c>
      <c r="G38" s="25"/>
      <c r="H38" s="25">
        <v>0.2</v>
      </c>
      <c r="I38" s="1406"/>
      <c r="J38" s="1407"/>
      <c r="K38" s="11"/>
      <c r="L38"/>
      <c r="M38"/>
      <c r="N38"/>
    </row>
    <row r="39" spans="2:14" ht="37.5" customHeight="1">
      <c r="B39" s="7"/>
      <c r="C39" s="7"/>
      <c r="D39" s="7"/>
      <c r="E39" s="7"/>
      <c r="F39" s="7"/>
      <c r="G39" s="7"/>
      <c r="H39" s="7"/>
      <c r="I39"/>
      <c r="J39"/>
      <c r="K39"/>
      <c r="L39"/>
      <c r="M39"/>
      <c r="N39"/>
    </row>
    <row r="40" spans="2:14" ht="18.75">
      <c r="B40" s="15" t="s">
        <v>503</v>
      </c>
      <c r="J40"/>
      <c r="K40" t="s">
        <v>513</v>
      </c>
      <c r="L40"/>
      <c r="M40"/>
      <c r="N40"/>
    </row>
    <row r="41" spans="2:14" ht="7.5" customHeight="1">
      <c r="B41" s="2"/>
      <c r="J41"/>
      <c r="K41"/>
      <c r="L41"/>
      <c r="M41"/>
      <c r="N41"/>
    </row>
    <row r="42" spans="2:14" s="6" customFormat="1" ht="48.75" customHeight="1" thickBot="1">
      <c r="B42" s="3"/>
      <c r="C42" s="4" t="s">
        <v>517</v>
      </c>
      <c r="D42" s="5" t="s">
        <v>518</v>
      </c>
      <c r="E42" s="5" t="s">
        <v>519</v>
      </c>
      <c r="F42" s="5" t="s">
        <v>520</v>
      </c>
      <c r="G42" s="5" t="s">
        <v>521</v>
      </c>
      <c r="H42" s="10" t="s">
        <v>484</v>
      </c>
      <c r="I42" s="1426" t="s">
        <v>501</v>
      </c>
      <c r="J42" s="1416"/>
      <c r="K42" s="12" t="s">
        <v>498</v>
      </c>
      <c r="L42" s="11"/>
      <c r="M42"/>
      <c r="N42"/>
    </row>
    <row r="43" spans="2:14" ht="21" customHeight="1" thickTop="1">
      <c r="B43" s="239" t="s">
        <v>997</v>
      </c>
      <c r="C43" s="17">
        <v>2</v>
      </c>
      <c r="D43" s="18">
        <v>52</v>
      </c>
      <c r="E43" s="18">
        <v>31</v>
      </c>
      <c r="F43" s="18"/>
      <c r="G43" s="18"/>
      <c r="H43" s="18"/>
      <c r="I43" s="1531"/>
      <c r="J43" s="1532"/>
      <c r="K43" s="120"/>
      <c r="L43" s="11"/>
      <c r="M43"/>
      <c r="N43"/>
    </row>
    <row r="44" spans="2:14" ht="21" customHeight="1">
      <c r="B44" s="82"/>
      <c r="C44" s="17"/>
      <c r="D44" s="18"/>
      <c r="E44" s="18"/>
      <c r="F44" s="18"/>
      <c r="G44" s="18"/>
      <c r="H44" s="18"/>
      <c r="I44" s="1359"/>
      <c r="J44" s="1360"/>
      <c r="K44" s="122"/>
      <c r="L44" s="11"/>
      <c r="M44"/>
      <c r="N44"/>
    </row>
    <row r="45" spans="2:14" ht="21" customHeight="1">
      <c r="B45" s="82"/>
      <c r="C45" s="17"/>
      <c r="D45" s="18"/>
      <c r="E45" s="18"/>
      <c r="F45" s="18"/>
      <c r="G45" s="18"/>
      <c r="H45" s="18"/>
      <c r="I45" s="1361"/>
      <c r="J45" s="1351"/>
      <c r="K45" s="122"/>
      <c r="L45" s="11"/>
      <c r="M45"/>
      <c r="N45"/>
    </row>
    <row r="46" spans="2:14" ht="21" customHeight="1">
      <c r="B46" s="123"/>
      <c r="C46" s="124"/>
      <c r="D46" s="92"/>
      <c r="E46" s="92"/>
      <c r="F46" s="92"/>
      <c r="G46" s="92"/>
      <c r="H46" s="92"/>
      <c r="I46" s="1361"/>
      <c r="J46" s="1351"/>
      <c r="K46" s="122"/>
      <c r="L46" s="11"/>
      <c r="M46"/>
      <c r="N46"/>
    </row>
    <row r="47" spans="2:14" ht="21" customHeight="1">
      <c r="B47" s="123"/>
      <c r="C47" s="124"/>
      <c r="D47" s="92"/>
      <c r="E47" s="92"/>
      <c r="F47" s="92"/>
      <c r="G47" s="92"/>
      <c r="H47" s="92"/>
      <c r="I47" s="1354"/>
      <c r="J47" s="1355"/>
      <c r="K47" s="122"/>
      <c r="L47" s="11"/>
      <c r="M47"/>
      <c r="N47"/>
    </row>
    <row r="48" spans="2:14" ht="21" customHeight="1">
      <c r="B48" s="126"/>
      <c r="C48" s="127"/>
      <c r="D48" s="128"/>
      <c r="E48" s="128"/>
      <c r="F48" s="128"/>
      <c r="G48" s="128"/>
      <c r="H48" s="128"/>
      <c r="I48" s="1352"/>
      <c r="J48" s="1353"/>
      <c r="K48" s="129"/>
      <c r="L48" s="11"/>
      <c r="M48"/>
      <c r="N48"/>
    </row>
    <row r="49" spans="2:14" ht="21" customHeight="1">
      <c r="B49" s="30" t="s">
        <v>511</v>
      </c>
      <c r="J49"/>
      <c r="K49"/>
      <c r="L49"/>
      <c r="M49"/>
      <c r="N49"/>
    </row>
    <row r="50" ht="26.25" customHeight="1"/>
    <row r="51" spans="2:14" ht="18.75">
      <c r="B51" s="16" t="s">
        <v>504</v>
      </c>
      <c r="J51"/>
      <c r="K51"/>
      <c r="L51"/>
      <c r="M51"/>
      <c r="N51"/>
    </row>
    <row r="52" ht="7.5" customHeight="1"/>
    <row r="53" spans="2:9" ht="37.5" customHeight="1">
      <c r="B53" s="1415" t="s">
        <v>494</v>
      </c>
      <c r="C53" s="1415"/>
      <c r="D53" s="1425">
        <v>0.19</v>
      </c>
      <c r="E53" s="1425"/>
      <c r="F53" s="1415" t="s">
        <v>496</v>
      </c>
      <c r="G53" s="1415"/>
      <c r="H53" s="1425">
        <v>5.4</v>
      </c>
      <c r="I53" s="1425"/>
    </row>
    <row r="54" spans="2:9" ht="37.5" customHeight="1">
      <c r="B54" s="1415" t="s">
        <v>495</v>
      </c>
      <c r="C54" s="1415"/>
      <c r="D54" s="1425">
        <v>16.7</v>
      </c>
      <c r="E54" s="1425"/>
      <c r="F54" s="1415" t="s">
        <v>497</v>
      </c>
      <c r="G54" s="1415"/>
      <c r="H54" s="1425">
        <v>94.6</v>
      </c>
      <c r="I54" s="1425"/>
    </row>
    <row r="55" spans="2:14" ht="21" customHeight="1">
      <c r="B55" s="30" t="s">
        <v>512</v>
      </c>
      <c r="J55"/>
      <c r="K55"/>
      <c r="L55"/>
      <c r="M55"/>
      <c r="N55"/>
    </row>
  </sheetData>
  <mergeCells count="44">
    <mergeCell ref="I38:J38"/>
    <mergeCell ref="I32:J32"/>
    <mergeCell ref="I33:J33"/>
    <mergeCell ref="H53:I53"/>
    <mergeCell ref="I34:J34"/>
    <mergeCell ref="I35:J35"/>
    <mergeCell ref="I37:J37"/>
    <mergeCell ref="I36:J36"/>
    <mergeCell ref="H54:I54"/>
    <mergeCell ref="I42:J42"/>
    <mergeCell ref="I43:J43"/>
    <mergeCell ref="I44:J44"/>
    <mergeCell ref="I45:J45"/>
    <mergeCell ref="I48:J48"/>
    <mergeCell ref="I46:J46"/>
    <mergeCell ref="I47:J47"/>
    <mergeCell ref="B53:C53"/>
    <mergeCell ref="B54:C54"/>
    <mergeCell ref="F53:G53"/>
    <mergeCell ref="F54:G54"/>
    <mergeCell ref="D53:E53"/>
    <mergeCell ref="D54:E54"/>
    <mergeCell ref="I7:J7"/>
    <mergeCell ref="I8:J8"/>
    <mergeCell ref="I9:J9"/>
    <mergeCell ref="I10:J10"/>
    <mergeCell ref="C1:J1"/>
    <mergeCell ref="I25:J25"/>
    <mergeCell ref="I26:J26"/>
    <mergeCell ref="I17:J17"/>
    <mergeCell ref="I18:J18"/>
    <mergeCell ref="I20:J20"/>
    <mergeCell ref="I23:J23"/>
    <mergeCell ref="I11:J11"/>
    <mergeCell ref="I12:J12"/>
    <mergeCell ref="I13:J13"/>
    <mergeCell ref="B20:B21"/>
    <mergeCell ref="B24:B25"/>
    <mergeCell ref="B18:B19"/>
    <mergeCell ref="I19:J19"/>
    <mergeCell ref="I21:J21"/>
    <mergeCell ref="I22:J22"/>
    <mergeCell ref="I24:J24"/>
    <mergeCell ref="B22:B23"/>
  </mergeCells>
  <printOptions/>
  <pageMargins left="0.7480314960629921" right="0" top="0.5905511811023623" bottom="0.3937007874015748" header="0.5118110236220472" footer="0.5118110236220472"/>
  <pageSetup fitToHeight="1" fitToWidth="1" horizontalDpi="300" verticalDpi="300" orientation="portrait" paperSize="9" scale="73" r:id="rId1"/>
  <headerFooter alignWithMargins="0">
    <oddHeader>&amp;L&amp;12（別添）</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N50"/>
  <sheetViews>
    <sheetView workbookViewId="0" topLeftCell="A37">
      <selection activeCell="B36" sqref="B36"/>
    </sheetView>
  </sheetViews>
  <sheetFormatPr defaultColWidth="9.00390625" defaultRowHeight="13.5"/>
  <cols>
    <col min="1" max="1" width="2.875" style="1" customWidth="1"/>
    <col min="2" max="2" width="15.875" style="1" customWidth="1"/>
    <col min="3" max="4" width="11.25390625" style="1" customWidth="1"/>
    <col min="5" max="5" width="11.875" style="1" customWidth="1"/>
    <col min="6" max="6" width="14.2539062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687</v>
      </c>
      <c r="D1" s="1413"/>
      <c r="E1" s="1413"/>
      <c r="F1" s="1413"/>
      <c r="G1" s="1413"/>
      <c r="H1" s="1413"/>
      <c r="I1" s="1413"/>
      <c r="J1" s="1413"/>
    </row>
    <row r="2" ht="30" customHeight="1"/>
    <row r="3" spans="8:11" ht="18.75" customHeight="1" thickBot="1">
      <c r="H3" s="14" t="s">
        <v>588</v>
      </c>
      <c r="I3" s="8" t="s">
        <v>998</v>
      </c>
      <c r="J3" s="13"/>
      <c r="K3" s="7"/>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58">
        <v>2333</v>
      </c>
      <c r="D8" s="59">
        <v>2279</v>
      </c>
      <c r="E8" s="59">
        <f>C8-D8</f>
        <v>54</v>
      </c>
      <c r="F8" s="59">
        <v>24</v>
      </c>
      <c r="G8" s="59">
        <v>2354</v>
      </c>
      <c r="H8" s="59"/>
      <c r="I8" s="1384"/>
      <c r="J8" s="1385"/>
      <c r="K8" s="11"/>
      <c r="L8"/>
      <c r="M8"/>
      <c r="N8"/>
    </row>
    <row r="9" spans="2:14" ht="21" customHeight="1">
      <c r="B9" s="82" t="s">
        <v>999</v>
      </c>
      <c r="C9" s="58">
        <v>105</v>
      </c>
      <c r="D9" s="59">
        <v>105</v>
      </c>
      <c r="E9" s="59">
        <v>0</v>
      </c>
      <c r="F9" s="59">
        <v>0</v>
      </c>
      <c r="G9" s="59">
        <v>0</v>
      </c>
      <c r="H9" s="59">
        <v>20</v>
      </c>
      <c r="I9" s="1344"/>
      <c r="J9" s="1345"/>
      <c r="K9" s="11"/>
      <c r="L9"/>
      <c r="M9"/>
      <c r="N9"/>
    </row>
    <row r="10" spans="2:14" ht="21" customHeight="1">
      <c r="B10" s="589"/>
      <c r="C10" s="58"/>
      <c r="D10" s="59"/>
      <c r="E10" s="59"/>
      <c r="F10" s="59"/>
      <c r="G10" s="59"/>
      <c r="H10" s="59"/>
      <c r="I10" s="1344"/>
      <c r="J10" s="1345"/>
      <c r="K10" s="11"/>
      <c r="L10"/>
      <c r="M10"/>
      <c r="N10"/>
    </row>
    <row r="11" spans="2:14" ht="21" customHeight="1">
      <c r="B11" s="589"/>
      <c r="C11" s="58"/>
      <c r="D11" s="59"/>
      <c r="E11" s="59"/>
      <c r="F11" s="59"/>
      <c r="G11" s="59"/>
      <c r="H11" s="59"/>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2418</v>
      </c>
      <c r="D13" s="22">
        <v>2364</v>
      </c>
      <c r="E13" s="22">
        <v>54</v>
      </c>
      <c r="F13" s="22">
        <v>24</v>
      </c>
      <c r="G13" s="22">
        <v>2354</v>
      </c>
      <c r="H13" s="590"/>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589" t="s">
        <v>724</v>
      </c>
      <c r="C18" s="58">
        <v>30</v>
      </c>
      <c r="D18" s="59">
        <v>31</v>
      </c>
      <c r="E18" s="59">
        <v>1</v>
      </c>
      <c r="F18" s="591">
        <v>1</v>
      </c>
      <c r="G18" s="591">
        <v>146</v>
      </c>
      <c r="H18" s="591">
        <v>15</v>
      </c>
      <c r="I18" s="1384" t="s">
        <v>594</v>
      </c>
      <c r="J18" s="1385"/>
      <c r="K18" s="11"/>
      <c r="L18"/>
      <c r="M18"/>
      <c r="N18"/>
    </row>
    <row r="19" spans="2:14" ht="21" customHeight="1">
      <c r="B19" s="589" t="s">
        <v>1000</v>
      </c>
      <c r="C19" s="592">
        <v>20</v>
      </c>
      <c r="D19" s="593">
        <v>20</v>
      </c>
      <c r="E19" s="593">
        <v>0</v>
      </c>
      <c r="F19" s="593">
        <v>0</v>
      </c>
      <c r="G19" s="593">
        <v>0</v>
      </c>
      <c r="H19" s="593">
        <v>0</v>
      </c>
      <c r="I19" s="1386" t="s">
        <v>594</v>
      </c>
      <c r="J19" s="1379"/>
      <c r="K19" s="11"/>
      <c r="L19"/>
      <c r="M19"/>
      <c r="N19"/>
    </row>
    <row r="20" spans="2:14" ht="13.5">
      <c r="B20" s="1787" t="s">
        <v>972</v>
      </c>
      <c r="C20" s="594" t="s">
        <v>565</v>
      </c>
      <c r="D20" s="595" t="s">
        <v>566</v>
      </c>
      <c r="E20" s="596" t="s">
        <v>567</v>
      </c>
      <c r="F20" s="597" t="s">
        <v>568</v>
      </c>
      <c r="G20" s="59"/>
      <c r="H20" s="59"/>
      <c r="I20" s="1432"/>
      <c r="J20" s="1433"/>
      <c r="K20" s="28"/>
      <c r="L20"/>
      <c r="M20"/>
      <c r="N20"/>
    </row>
    <row r="21" spans="2:14" ht="13.5">
      <c r="B21" s="1788"/>
      <c r="C21" s="598">
        <v>121</v>
      </c>
      <c r="D21" s="77">
        <v>117</v>
      </c>
      <c r="E21" s="77">
        <v>4</v>
      </c>
      <c r="F21" s="77">
        <v>4</v>
      </c>
      <c r="G21" s="78">
        <v>0</v>
      </c>
      <c r="H21" s="78">
        <v>9</v>
      </c>
      <c r="I21" s="1390"/>
      <c r="J21" s="1391"/>
      <c r="K21" s="11"/>
      <c r="L21"/>
      <c r="M21"/>
      <c r="N21"/>
    </row>
    <row r="22" spans="2:14" ht="13.5">
      <c r="B22" s="1787" t="s">
        <v>720</v>
      </c>
      <c r="C22" s="594" t="s">
        <v>565</v>
      </c>
      <c r="D22" s="595" t="s">
        <v>566</v>
      </c>
      <c r="E22" s="596" t="s">
        <v>567</v>
      </c>
      <c r="F22" s="597" t="s">
        <v>568</v>
      </c>
      <c r="G22" s="59"/>
      <c r="H22" s="59"/>
      <c r="I22" s="1469"/>
      <c r="J22" s="1399"/>
      <c r="K22" s="11"/>
      <c r="L22"/>
      <c r="M22"/>
      <c r="N22"/>
    </row>
    <row r="23" spans="2:14" ht="13.5">
      <c r="B23" s="1788"/>
      <c r="C23" s="599">
        <v>229</v>
      </c>
      <c r="D23" s="591">
        <v>227</v>
      </c>
      <c r="E23" s="591">
        <v>2</v>
      </c>
      <c r="F23" s="591">
        <v>2</v>
      </c>
      <c r="G23" s="591">
        <v>0</v>
      </c>
      <c r="H23" s="591">
        <v>15</v>
      </c>
      <c r="I23" s="1369"/>
      <c r="J23" s="1391"/>
      <c r="K23" s="11"/>
      <c r="L23"/>
      <c r="M23"/>
      <c r="N23"/>
    </row>
    <row r="24" spans="2:14" ht="21" customHeight="1">
      <c r="B24" s="249"/>
      <c r="C24" s="24"/>
      <c r="D24" s="25"/>
      <c r="E24" s="25"/>
      <c r="F24" s="25"/>
      <c r="G24" s="25"/>
      <c r="H24" s="25"/>
      <c r="I24" s="1406"/>
      <c r="J24" s="1407"/>
      <c r="K24" s="11"/>
      <c r="L24"/>
      <c r="M24"/>
      <c r="N24"/>
    </row>
    <row r="25" spans="2:14" ht="21" customHeight="1">
      <c r="B25" s="29" t="s">
        <v>510</v>
      </c>
      <c r="C25" s="26"/>
      <c r="D25" s="26"/>
      <c r="E25" s="26"/>
      <c r="F25" s="26"/>
      <c r="G25" s="26"/>
      <c r="H25" s="26"/>
      <c r="I25" s="27"/>
      <c r="J25" s="27"/>
      <c r="K25" s="28"/>
      <c r="L25"/>
      <c r="M25"/>
      <c r="N25"/>
    </row>
    <row r="26" spans="2:14" ht="21" customHeight="1">
      <c r="B26" s="29" t="s">
        <v>514</v>
      </c>
      <c r="C26" s="26"/>
      <c r="D26" s="26"/>
      <c r="E26" s="26"/>
      <c r="F26" s="26"/>
      <c r="G26" s="26"/>
      <c r="H26" s="26"/>
      <c r="I26" s="27"/>
      <c r="J26" s="27"/>
      <c r="K26" s="28"/>
      <c r="L26"/>
      <c r="M26"/>
      <c r="N26"/>
    </row>
    <row r="27" spans="2:14" ht="22.5" customHeight="1">
      <c r="B27" s="7"/>
      <c r="C27" s="7"/>
      <c r="D27" s="7"/>
      <c r="E27" s="7"/>
      <c r="F27" s="7"/>
      <c r="G27" s="7"/>
      <c r="H27" s="7"/>
      <c r="I27"/>
      <c r="J27"/>
      <c r="K27"/>
      <c r="L27"/>
      <c r="M27"/>
      <c r="N27"/>
    </row>
    <row r="28" spans="2:14" ht="18.75">
      <c r="B28" s="15" t="s">
        <v>502</v>
      </c>
      <c r="J28" t="s">
        <v>515</v>
      </c>
      <c r="K28"/>
      <c r="L28"/>
      <c r="M28"/>
      <c r="N28"/>
    </row>
    <row r="29" spans="2:14" ht="7.5" customHeight="1">
      <c r="B29" s="2"/>
      <c r="I29"/>
      <c r="J29"/>
      <c r="K29"/>
      <c r="L29"/>
      <c r="M29"/>
      <c r="N29"/>
    </row>
    <row r="30" spans="2:14" s="6" customFormat="1" ht="29.25" customHeight="1" thickBot="1">
      <c r="B30" s="3"/>
      <c r="C30" s="4" t="s">
        <v>508</v>
      </c>
      <c r="D30" s="5" t="s">
        <v>509</v>
      </c>
      <c r="E30" s="5" t="s">
        <v>506</v>
      </c>
      <c r="F30" s="5" t="s">
        <v>507</v>
      </c>
      <c r="G30" s="5" t="s">
        <v>489</v>
      </c>
      <c r="H30" s="5" t="s">
        <v>1001</v>
      </c>
      <c r="I30" s="1408" t="s">
        <v>498</v>
      </c>
      <c r="J30" s="1409"/>
      <c r="K30" s="11"/>
      <c r="L30"/>
      <c r="M30"/>
      <c r="N30"/>
    </row>
    <row r="31" spans="2:14" ht="21" customHeight="1" thickTop="1">
      <c r="B31" s="600" t="s">
        <v>1002</v>
      </c>
      <c r="C31" s="601">
        <v>3290</v>
      </c>
      <c r="D31" s="602">
        <v>3255</v>
      </c>
      <c r="E31" s="602">
        <v>35</v>
      </c>
      <c r="F31" s="602">
        <v>35</v>
      </c>
      <c r="G31" s="603">
        <v>4077</v>
      </c>
      <c r="H31" s="604">
        <v>0.03853</v>
      </c>
      <c r="I31" s="1384"/>
      <c r="J31" s="1385"/>
      <c r="K31" s="11"/>
      <c r="L31"/>
      <c r="M31"/>
      <c r="N31"/>
    </row>
    <row r="32" spans="2:14" ht="21" customHeight="1">
      <c r="B32" s="605" t="s">
        <v>1003</v>
      </c>
      <c r="C32" s="601">
        <v>743</v>
      </c>
      <c r="D32" s="602">
        <v>720</v>
      </c>
      <c r="E32" s="602">
        <v>23</v>
      </c>
      <c r="F32" s="602">
        <v>23</v>
      </c>
      <c r="G32" s="603">
        <v>643</v>
      </c>
      <c r="H32" s="604">
        <v>0.088</v>
      </c>
      <c r="I32" s="1344"/>
      <c r="J32" s="1508"/>
      <c r="K32" s="11"/>
      <c r="L32"/>
      <c r="M32"/>
      <c r="N32"/>
    </row>
    <row r="33" spans="2:14" ht="21" customHeight="1">
      <c r="B33" s="605" t="s">
        <v>1004</v>
      </c>
      <c r="C33" s="606">
        <v>1098</v>
      </c>
      <c r="D33" s="607">
        <v>1026</v>
      </c>
      <c r="E33" s="607">
        <v>65</v>
      </c>
      <c r="F33" s="607">
        <v>65</v>
      </c>
      <c r="G33" s="608">
        <v>92</v>
      </c>
      <c r="H33" s="609">
        <v>0.02725</v>
      </c>
      <c r="I33" s="1344" t="s">
        <v>1009</v>
      </c>
      <c r="J33" s="1508"/>
      <c r="K33" s="11"/>
      <c r="L33"/>
      <c r="M33"/>
      <c r="N33"/>
    </row>
    <row r="34" spans="2:14" ht="21" customHeight="1">
      <c r="B34" s="605" t="s">
        <v>1010</v>
      </c>
      <c r="C34" s="601">
        <v>69869</v>
      </c>
      <c r="D34" s="602">
        <v>69693</v>
      </c>
      <c r="E34" s="602">
        <v>176</v>
      </c>
      <c r="F34" s="602">
        <v>176</v>
      </c>
      <c r="G34" s="603">
        <v>0</v>
      </c>
      <c r="H34" s="610">
        <v>0.00168</v>
      </c>
      <c r="I34" s="1344"/>
      <c r="J34" s="1508"/>
      <c r="K34" s="11"/>
      <c r="L34"/>
      <c r="M34"/>
      <c r="N34"/>
    </row>
    <row r="35" spans="2:14" ht="21" customHeight="1">
      <c r="B35" s="605" t="s">
        <v>1005</v>
      </c>
      <c r="C35" s="601">
        <v>5132103</v>
      </c>
      <c r="D35" s="602">
        <v>5130377</v>
      </c>
      <c r="E35" s="602">
        <v>1726</v>
      </c>
      <c r="F35" s="602">
        <v>1726</v>
      </c>
      <c r="G35" s="603">
        <v>0</v>
      </c>
      <c r="H35" s="610">
        <v>0.00911</v>
      </c>
      <c r="I35" s="1344"/>
      <c r="J35" s="1508"/>
      <c r="K35" s="11"/>
      <c r="L35"/>
      <c r="M35"/>
      <c r="N35"/>
    </row>
    <row r="36" spans="2:14" ht="231" customHeight="1">
      <c r="B36" s="611" t="s">
        <v>1006</v>
      </c>
      <c r="C36" s="612">
        <v>181096</v>
      </c>
      <c r="D36" s="613">
        <v>167302</v>
      </c>
      <c r="E36" s="613">
        <v>13794</v>
      </c>
      <c r="F36" s="613">
        <v>13794</v>
      </c>
      <c r="G36" s="614">
        <v>0</v>
      </c>
      <c r="H36" s="615" t="s">
        <v>1011</v>
      </c>
      <c r="I36" s="1781" t="s">
        <v>0</v>
      </c>
      <c r="J36" s="1782"/>
      <c r="K36" s="11"/>
      <c r="L36"/>
      <c r="M36"/>
      <c r="N36"/>
    </row>
    <row r="37" spans="2:14" ht="37.5" customHeight="1">
      <c r="B37" s="616"/>
      <c r="C37" s="616"/>
      <c r="D37" s="616"/>
      <c r="E37" s="616"/>
      <c r="F37" s="616"/>
      <c r="G37" s="616"/>
      <c r="H37" s="616"/>
      <c r="I37" s="617"/>
      <c r="J37" s="617"/>
      <c r="K37"/>
      <c r="L37"/>
      <c r="M37"/>
      <c r="N37"/>
    </row>
    <row r="38" spans="2:14" ht="18.75">
      <c r="B38" s="618" t="s">
        <v>503</v>
      </c>
      <c r="C38" s="619"/>
      <c r="D38" s="619"/>
      <c r="E38" s="619"/>
      <c r="F38" s="619"/>
      <c r="G38" s="619"/>
      <c r="H38" s="619"/>
      <c r="I38" s="619"/>
      <c r="J38" s="617"/>
      <c r="K38" t="s">
        <v>513</v>
      </c>
      <c r="L38"/>
      <c r="M38"/>
      <c r="N38"/>
    </row>
    <row r="39" spans="2:14" ht="7.5" customHeight="1">
      <c r="B39" s="620"/>
      <c r="C39" s="619"/>
      <c r="D39" s="619"/>
      <c r="E39" s="619"/>
      <c r="F39" s="619"/>
      <c r="G39" s="619"/>
      <c r="H39" s="619"/>
      <c r="I39" s="619"/>
      <c r="J39" s="617"/>
      <c r="K39"/>
      <c r="L39"/>
      <c r="M39"/>
      <c r="N39"/>
    </row>
    <row r="40" spans="2:14" s="6" customFormat="1" ht="48.75" customHeight="1" thickBot="1">
      <c r="B40" s="621"/>
      <c r="C40" s="622" t="s">
        <v>517</v>
      </c>
      <c r="D40" s="623" t="s">
        <v>518</v>
      </c>
      <c r="E40" s="623" t="s">
        <v>519</v>
      </c>
      <c r="F40" s="623" t="s">
        <v>520</v>
      </c>
      <c r="G40" s="623" t="s">
        <v>521</v>
      </c>
      <c r="H40" s="624" t="s">
        <v>484</v>
      </c>
      <c r="I40" s="1785" t="s">
        <v>501</v>
      </c>
      <c r="J40" s="1786"/>
      <c r="K40" s="12" t="s">
        <v>498</v>
      </c>
      <c r="L40" s="11"/>
      <c r="M40"/>
      <c r="N40"/>
    </row>
    <row r="41" spans="2:14" ht="21" customHeight="1" thickTop="1">
      <c r="B41" s="82" t="s">
        <v>1007</v>
      </c>
      <c r="C41" s="17">
        <v>186</v>
      </c>
      <c r="D41" s="18">
        <v>124</v>
      </c>
      <c r="E41" s="18">
        <v>399</v>
      </c>
      <c r="F41" s="18">
        <v>0</v>
      </c>
      <c r="G41" s="18">
        <v>0</v>
      </c>
      <c r="H41" s="18">
        <v>0</v>
      </c>
      <c r="I41" s="1531">
        <v>0</v>
      </c>
      <c r="J41" s="1532"/>
      <c r="K41" s="120"/>
      <c r="L41" s="11"/>
      <c r="M41"/>
      <c r="N41"/>
    </row>
    <row r="42" spans="2:14" ht="21" customHeight="1">
      <c r="B42" s="82" t="s">
        <v>1008</v>
      </c>
      <c r="C42" s="17">
        <v>28</v>
      </c>
      <c r="D42" s="18">
        <v>22</v>
      </c>
      <c r="E42" s="18">
        <v>1</v>
      </c>
      <c r="F42" s="18">
        <v>0</v>
      </c>
      <c r="G42" s="18">
        <v>0</v>
      </c>
      <c r="H42" s="18">
        <v>0</v>
      </c>
      <c r="I42" s="1359">
        <v>0</v>
      </c>
      <c r="J42" s="1360"/>
      <c r="K42" s="122"/>
      <c r="L42" s="11"/>
      <c r="M42"/>
      <c r="N42"/>
    </row>
    <row r="43" spans="2:14" ht="21" customHeight="1">
      <c r="B43" s="126"/>
      <c r="C43" s="127"/>
      <c r="D43" s="128"/>
      <c r="E43" s="128"/>
      <c r="F43" s="128"/>
      <c r="G43" s="128"/>
      <c r="H43" s="128"/>
      <c r="I43" s="1783"/>
      <c r="J43" s="1784"/>
      <c r="K43" s="129"/>
      <c r="L43" s="11"/>
      <c r="M43"/>
      <c r="N43"/>
    </row>
    <row r="44" spans="2:14" ht="21" customHeight="1">
      <c r="B44" s="30" t="s">
        <v>511</v>
      </c>
      <c r="J44"/>
      <c r="K44"/>
      <c r="L44"/>
      <c r="M44"/>
      <c r="N44"/>
    </row>
    <row r="45" spans="4:10" ht="26.25" customHeight="1">
      <c r="D45" s="619"/>
      <c r="E45" s="619"/>
      <c r="F45" s="619"/>
      <c r="G45" s="619"/>
      <c r="H45" s="619"/>
      <c r="I45" s="619"/>
      <c r="J45" s="619"/>
    </row>
    <row r="46" spans="2:14" ht="18.75">
      <c r="B46" s="16" t="s">
        <v>504</v>
      </c>
      <c r="D46" s="619"/>
      <c r="E46" s="619"/>
      <c r="F46" s="619"/>
      <c r="G46" s="619"/>
      <c r="H46" s="619"/>
      <c r="I46" s="619"/>
      <c r="J46" s="617"/>
      <c r="K46"/>
      <c r="L46"/>
      <c r="M46"/>
      <c r="N46"/>
    </row>
    <row r="47" ht="7.5" customHeight="1"/>
    <row r="48" spans="2:9" ht="37.5" customHeight="1">
      <c r="B48" s="1415" t="s">
        <v>494</v>
      </c>
      <c r="C48" s="1415"/>
      <c r="D48" s="1780">
        <v>0.173</v>
      </c>
      <c r="E48" s="1780"/>
      <c r="F48" s="1415" t="s">
        <v>496</v>
      </c>
      <c r="G48" s="1415"/>
      <c r="H48" s="1780">
        <v>2.8</v>
      </c>
      <c r="I48" s="1780"/>
    </row>
    <row r="49" spans="2:9" ht="37.5" customHeight="1">
      <c r="B49" s="1415" t="s">
        <v>495</v>
      </c>
      <c r="C49" s="1415"/>
      <c r="D49" s="1425">
        <v>15</v>
      </c>
      <c r="E49" s="1425"/>
      <c r="F49" s="1415" t="s">
        <v>497</v>
      </c>
      <c r="G49" s="1415"/>
      <c r="H49" s="1425">
        <v>91.4</v>
      </c>
      <c r="I49" s="1425"/>
    </row>
    <row r="50" spans="2:14" ht="21" customHeight="1">
      <c r="B50" s="30" t="s">
        <v>512</v>
      </c>
      <c r="J50"/>
      <c r="K50"/>
      <c r="L50"/>
      <c r="M50"/>
      <c r="N50"/>
    </row>
  </sheetData>
  <mergeCells count="35">
    <mergeCell ref="I7:J7"/>
    <mergeCell ref="I8:J8"/>
    <mergeCell ref="B22:B23"/>
    <mergeCell ref="I22:J23"/>
    <mergeCell ref="I20:J21"/>
    <mergeCell ref="B20:B21"/>
    <mergeCell ref="H49:I49"/>
    <mergeCell ref="I40:J40"/>
    <mergeCell ref="C1:J1"/>
    <mergeCell ref="I24:J24"/>
    <mergeCell ref="I17:J17"/>
    <mergeCell ref="I18:J18"/>
    <mergeCell ref="I19:J19"/>
    <mergeCell ref="I11:J11"/>
    <mergeCell ref="I12:J12"/>
    <mergeCell ref="I13:J13"/>
    <mergeCell ref="B48:C48"/>
    <mergeCell ref="B49:C49"/>
    <mergeCell ref="F48:G48"/>
    <mergeCell ref="F49:G49"/>
    <mergeCell ref="D48:E48"/>
    <mergeCell ref="D49:E49"/>
    <mergeCell ref="I30:J30"/>
    <mergeCell ref="I31:J31"/>
    <mergeCell ref="I9:J9"/>
    <mergeCell ref="I10:J10"/>
    <mergeCell ref="H48:I48"/>
    <mergeCell ref="I36:J36"/>
    <mergeCell ref="I32:J32"/>
    <mergeCell ref="I33:J33"/>
    <mergeCell ref="I34:J34"/>
    <mergeCell ref="I35:J35"/>
    <mergeCell ref="I41:J41"/>
    <mergeCell ref="I42:J42"/>
    <mergeCell ref="I43:J43"/>
  </mergeCells>
  <printOptions/>
  <pageMargins left="0.7480314960629921" right="0" top="0.5905511811023623" bottom="0.3937007874015748" header="0.5118110236220472" footer="0.5118110236220472"/>
  <pageSetup fitToHeight="1" fitToWidth="1" horizontalDpi="300" verticalDpi="300" orientation="portrait" paperSize="9" scale="65" r:id="rId1"/>
  <headerFooter alignWithMargins="0">
    <oddHeader>&amp;L&amp;12（別添）</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N55"/>
  <sheetViews>
    <sheetView workbookViewId="0" topLeftCell="A14">
      <selection activeCell="K14" sqref="K1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1</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2498</v>
      </c>
      <c r="D8" s="18">
        <v>2430</v>
      </c>
      <c r="E8" s="18">
        <v>68</v>
      </c>
      <c r="F8" s="18">
        <v>52</v>
      </c>
      <c r="G8" s="18">
        <v>2426</v>
      </c>
      <c r="H8" s="18">
        <v>0</v>
      </c>
      <c r="I8" s="1384"/>
      <c r="J8" s="1385"/>
      <c r="K8" s="11"/>
      <c r="L8"/>
      <c r="M8"/>
      <c r="N8"/>
    </row>
    <row r="9" spans="2:14" ht="21" customHeight="1">
      <c r="B9" s="82" t="s">
        <v>2</v>
      </c>
      <c r="C9" s="17">
        <v>6</v>
      </c>
      <c r="D9" s="18">
        <v>6</v>
      </c>
      <c r="E9" s="18">
        <v>0</v>
      </c>
      <c r="F9" s="18">
        <v>0</v>
      </c>
      <c r="G9" s="18">
        <v>0</v>
      </c>
      <c r="H9" s="18">
        <v>5</v>
      </c>
      <c r="I9" s="1344"/>
      <c r="J9" s="1345"/>
      <c r="K9" s="11"/>
      <c r="L9"/>
      <c r="M9"/>
      <c r="N9"/>
    </row>
    <row r="10" spans="2:14" ht="21" customHeight="1">
      <c r="B10" s="82" t="s">
        <v>3</v>
      </c>
      <c r="C10" s="17">
        <v>19</v>
      </c>
      <c r="D10" s="18">
        <v>19</v>
      </c>
      <c r="E10" s="18">
        <v>0</v>
      </c>
      <c r="F10" s="18">
        <v>0</v>
      </c>
      <c r="G10" s="18">
        <v>80</v>
      </c>
      <c r="H10" s="18">
        <v>2</v>
      </c>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2516</v>
      </c>
      <c r="D13" s="22">
        <v>2447</v>
      </c>
      <c r="E13" s="22">
        <v>69</v>
      </c>
      <c r="F13" s="22">
        <v>52</v>
      </c>
      <c r="G13" s="22">
        <v>2586</v>
      </c>
      <c r="H13" s="22">
        <v>0</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97" t="s">
        <v>498</v>
      </c>
      <c r="J17" s="1745"/>
      <c r="K17" s="11"/>
      <c r="L17"/>
      <c r="M17"/>
      <c r="N17"/>
    </row>
    <row r="18" spans="2:14" ht="10.5" customHeight="1" thickTop="1">
      <c r="B18" s="1756" t="s">
        <v>724</v>
      </c>
      <c r="C18" s="62" t="s">
        <v>565</v>
      </c>
      <c r="D18" s="63" t="s">
        <v>566</v>
      </c>
      <c r="E18" s="64" t="s">
        <v>567</v>
      </c>
      <c r="F18" s="65" t="s">
        <v>568</v>
      </c>
      <c r="G18" s="92"/>
      <c r="H18" s="92"/>
      <c r="I18" s="27"/>
      <c r="J18" s="93"/>
      <c r="K18" s="28"/>
      <c r="L18"/>
      <c r="M18"/>
      <c r="N18"/>
    </row>
    <row r="19" spans="2:14" ht="10.5" customHeight="1">
      <c r="B19" s="1759"/>
      <c r="C19" s="66">
        <v>119</v>
      </c>
      <c r="D19" s="67">
        <v>97</v>
      </c>
      <c r="E19" s="68">
        <v>6</v>
      </c>
      <c r="F19" s="69">
        <v>6</v>
      </c>
      <c r="G19" s="26">
        <v>253</v>
      </c>
      <c r="H19" s="23">
        <v>5</v>
      </c>
      <c r="I19" s="1369"/>
      <c r="J19" s="1370"/>
      <c r="K19" s="11"/>
      <c r="L19"/>
      <c r="M19"/>
      <c r="N19"/>
    </row>
    <row r="20" spans="2:14" ht="10.5" customHeight="1">
      <c r="B20" s="1756" t="s">
        <v>4</v>
      </c>
      <c r="C20" s="62" t="s">
        <v>565</v>
      </c>
      <c r="D20" s="63" t="s">
        <v>566</v>
      </c>
      <c r="E20" s="64" t="s">
        <v>567</v>
      </c>
      <c r="F20" s="65" t="s">
        <v>568</v>
      </c>
      <c r="G20" s="92"/>
      <c r="H20" s="92"/>
      <c r="I20" s="27"/>
      <c r="J20" s="93"/>
      <c r="K20" s="28"/>
      <c r="L20"/>
      <c r="M20"/>
      <c r="N20"/>
    </row>
    <row r="21" spans="2:14" ht="10.5" customHeight="1">
      <c r="B21" s="1759"/>
      <c r="C21" s="66">
        <v>365</v>
      </c>
      <c r="D21" s="67">
        <v>370</v>
      </c>
      <c r="E21" s="68">
        <v>3</v>
      </c>
      <c r="F21" s="69">
        <v>3</v>
      </c>
      <c r="G21" s="26">
        <v>2573</v>
      </c>
      <c r="H21" s="23">
        <v>105</v>
      </c>
      <c r="I21" s="1369"/>
      <c r="J21" s="1370"/>
      <c r="K21" s="11"/>
      <c r="L21"/>
      <c r="M21"/>
      <c r="N21"/>
    </row>
    <row r="22" spans="2:14" ht="10.5" customHeight="1">
      <c r="B22" s="1756" t="s">
        <v>972</v>
      </c>
      <c r="C22" s="62" t="s">
        <v>565</v>
      </c>
      <c r="D22" s="63" t="s">
        <v>566</v>
      </c>
      <c r="E22" s="64" t="s">
        <v>567</v>
      </c>
      <c r="F22" s="65" t="s">
        <v>568</v>
      </c>
      <c r="G22" s="92"/>
      <c r="H22" s="92"/>
      <c r="I22" s="27"/>
      <c r="J22" s="93"/>
      <c r="K22" s="28"/>
      <c r="L22"/>
      <c r="M22"/>
      <c r="N22"/>
    </row>
    <row r="23" spans="2:14" ht="10.5" customHeight="1">
      <c r="B23" s="1759"/>
      <c r="C23" s="66">
        <v>704</v>
      </c>
      <c r="D23" s="67">
        <v>694</v>
      </c>
      <c r="E23" s="68">
        <v>10</v>
      </c>
      <c r="F23" s="69">
        <v>10</v>
      </c>
      <c r="G23" s="26">
        <v>0</v>
      </c>
      <c r="H23" s="23">
        <v>102</v>
      </c>
      <c r="I23" s="1369"/>
      <c r="J23" s="1370"/>
      <c r="K23" s="11"/>
      <c r="L23"/>
      <c r="M23"/>
      <c r="N23"/>
    </row>
    <row r="24" spans="2:14" ht="10.5" customHeight="1">
      <c r="B24" s="1756" t="s">
        <v>5</v>
      </c>
      <c r="C24" s="62" t="s">
        <v>565</v>
      </c>
      <c r="D24" s="63" t="s">
        <v>566</v>
      </c>
      <c r="E24" s="64" t="s">
        <v>567</v>
      </c>
      <c r="F24" s="65" t="s">
        <v>568</v>
      </c>
      <c r="G24" s="92"/>
      <c r="H24" s="92"/>
      <c r="I24" s="27"/>
      <c r="J24" s="93"/>
      <c r="K24" s="28"/>
      <c r="L24"/>
      <c r="M24"/>
      <c r="N24"/>
    </row>
    <row r="25" spans="2:14" ht="10.5" customHeight="1">
      <c r="B25" s="1759"/>
      <c r="C25" s="66">
        <v>664</v>
      </c>
      <c r="D25" s="67">
        <v>664</v>
      </c>
      <c r="E25" s="68">
        <v>0</v>
      </c>
      <c r="F25" s="69">
        <v>0</v>
      </c>
      <c r="G25" s="26">
        <v>0</v>
      </c>
      <c r="H25" s="23">
        <v>53</v>
      </c>
      <c r="I25" s="1369"/>
      <c r="J25" s="1370"/>
      <c r="K25" s="11"/>
      <c r="L25"/>
      <c r="M25"/>
      <c r="N25"/>
    </row>
    <row r="26" spans="2:14" ht="10.5" customHeight="1">
      <c r="B26" s="1756" t="s">
        <v>723</v>
      </c>
      <c r="C26" s="62" t="s">
        <v>565</v>
      </c>
      <c r="D26" s="63" t="s">
        <v>566</v>
      </c>
      <c r="E26" s="64" t="s">
        <v>567</v>
      </c>
      <c r="F26" s="65" t="s">
        <v>568</v>
      </c>
      <c r="G26" s="92"/>
      <c r="H26" s="92"/>
      <c r="I26" s="27"/>
      <c r="J26" s="93"/>
      <c r="K26" s="28"/>
      <c r="L26"/>
      <c r="M26"/>
      <c r="N26"/>
    </row>
    <row r="27" spans="2:14" ht="10.5" customHeight="1">
      <c r="B27" s="1759"/>
      <c r="C27" s="66">
        <v>359</v>
      </c>
      <c r="D27" s="67">
        <v>348</v>
      </c>
      <c r="E27" s="68">
        <v>11</v>
      </c>
      <c r="F27" s="69">
        <v>11</v>
      </c>
      <c r="G27" s="26">
        <v>0</v>
      </c>
      <c r="H27" s="23">
        <v>50</v>
      </c>
      <c r="I27" s="1369"/>
      <c r="J27" s="1370"/>
      <c r="K27" s="11"/>
      <c r="L27"/>
      <c r="M27"/>
      <c r="N27"/>
    </row>
    <row r="28" spans="2:14" ht="21" customHeight="1">
      <c r="B28" s="249"/>
      <c r="C28" s="24"/>
      <c r="D28" s="25"/>
      <c r="E28" s="25"/>
      <c r="F28" s="25"/>
      <c r="G28" s="25"/>
      <c r="H28" s="25"/>
      <c r="I28" s="1406"/>
      <c r="J28" s="1407"/>
      <c r="K28" s="11"/>
      <c r="L28"/>
      <c r="M28"/>
      <c r="N28"/>
    </row>
    <row r="29" spans="2:14" ht="21" customHeight="1">
      <c r="B29" s="29" t="s">
        <v>510</v>
      </c>
      <c r="C29" s="26"/>
      <c r="D29" s="26"/>
      <c r="E29" s="26"/>
      <c r="F29" s="26"/>
      <c r="G29" s="26"/>
      <c r="H29" s="26"/>
      <c r="I29" s="27"/>
      <c r="J29" s="27"/>
      <c r="K29" s="28"/>
      <c r="L29"/>
      <c r="M29"/>
      <c r="N29"/>
    </row>
    <row r="30" spans="2:14" ht="21" customHeight="1">
      <c r="B30" s="29" t="s">
        <v>514</v>
      </c>
      <c r="C30" s="26"/>
      <c r="D30" s="26"/>
      <c r="E30" s="26"/>
      <c r="F30" s="26"/>
      <c r="G30" s="26"/>
      <c r="H30" s="26"/>
      <c r="I30" s="27"/>
      <c r="J30" s="27"/>
      <c r="K30" s="28"/>
      <c r="L30"/>
      <c r="M30"/>
      <c r="N30"/>
    </row>
    <row r="31" spans="2:14" ht="22.5" customHeight="1">
      <c r="B31" s="7"/>
      <c r="C31" s="7"/>
      <c r="D31" s="7"/>
      <c r="E31" s="7"/>
      <c r="F31" s="7"/>
      <c r="G31" s="7"/>
      <c r="H31" s="7"/>
      <c r="I31"/>
      <c r="J31"/>
      <c r="K31"/>
      <c r="L31"/>
      <c r="M31"/>
      <c r="N31"/>
    </row>
    <row r="32" spans="2:14" ht="18.75">
      <c r="B32" s="15" t="s">
        <v>502</v>
      </c>
      <c r="J32" t="s">
        <v>515</v>
      </c>
      <c r="K32"/>
      <c r="L32"/>
      <c r="M32"/>
      <c r="N32"/>
    </row>
    <row r="33" spans="2:14" ht="7.5" customHeight="1">
      <c r="B33" s="2"/>
      <c r="I33"/>
      <c r="J33"/>
      <c r="K33"/>
      <c r="L33"/>
      <c r="M33"/>
      <c r="N33"/>
    </row>
    <row r="34" spans="2:14" s="6" customFormat="1" ht="29.25" customHeight="1" thickBot="1">
      <c r="B34" s="3"/>
      <c r="C34" s="4" t="s">
        <v>508</v>
      </c>
      <c r="D34" s="5" t="s">
        <v>509</v>
      </c>
      <c r="E34" s="5" t="s">
        <v>506</v>
      </c>
      <c r="F34" s="5" t="s">
        <v>507</v>
      </c>
      <c r="G34" s="5" t="s">
        <v>489</v>
      </c>
      <c r="H34" s="5" t="s">
        <v>505</v>
      </c>
      <c r="I34" s="1408" t="s">
        <v>498</v>
      </c>
      <c r="J34" s="1409"/>
      <c r="K34" s="11"/>
      <c r="L34"/>
      <c r="M34"/>
      <c r="N34"/>
    </row>
    <row r="35" spans="2:14" ht="31.5" customHeight="1" thickTop="1">
      <c r="B35" s="330" t="s">
        <v>6</v>
      </c>
      <c r="C35" s="17">
        <v>69.9</v>
      </c>
      <c r="D35" s="18">
        <v>70</v>
      </c>
      <c r="E35" s="18">
        <v>0</v>
      </c>
      <c r="F35" s="23">
        <v>0</v>
      </c>
      <c r="G35" s="23">
        <v>0</v>
      </c>
      <c r="H35" s="626">
        <v>0.617</v>
      </c>
      <c r="I35" s="1686"/>
      <c r="J35" s="1690"/>
      <c r="K35" s="11"/>
      <c r="L35"/>
      <c r="M35"/>
      <c r="N35"/>
    </row>
    <row r="36" spans="2:14" ht="31.5" customHeight="1">
      <c r="B36" s="330" t="s">
        <v>625</v>
      </c>
      <c r="C36" s="17">
        <v>3290</v>
      </c>
      <c r="D36" s="18">
        <v>3255</v>
      </c>
      <c r="E36" s="18">
        <v>35</v>
      </c>
      <c r="F36" s="48">
        <v>35</v>
      </c>
      <c r="G36" s="48">
        <v>4077</v>
      </c>
      <c r="H36" s="627">
        <v>7.01</v>
      </c>
      <c r="I36" s="1552"/>
      <c r="J36" s="1399"/>
      <c r="K36" s="11"/>
      <c r="L36"/>
      <c r="M36"/>
      <c r="N36"/>
    </row>
    <row r="37" spans="2:14" ht="31.5" customHeight="1">
      <c r="B37" s="330" t="s">
        <v>529</v>
      </c>
      <c r="C37" s="17">
        <v>181</v>
      </c>
      <c r="D37" s="18">
        <v>167</v>
      </c>
      <c r="E37" s="18">
        <v>14</v>
      </c>
      <c r="F37" s="48">
        <v>14</v>
      </c>
      <c r="G37" s="48">
        <v>0</v>
      </c>
      <c r="H37" s="48" t="s">
        <v>836</v>
      </c>
      <c r="I37" s="1345"/>
      <c r="J37" s="1508"/>
      <c r="K37" s="11"/>
      <c r="L37"/>
      <c r="M37"/>
      <c r="N37"/>
    </row>
    <row r="38" spans="2:14" ht="31.5" customHeight="1">
      <c r="B38" s="330" t="s">
        <v>7</v>
      </c>
      <c r="C38" s="17">
        <v>5132</v>
      </c>
      <c r="D38" s="18">
        <v>5130</v>
      </c>
      <c r="E38" s="18">
        <v>2</v>
      </c>
      <c r="F38" s="23">
        <v>2</v>
      </c>
      <c r="G38" s="23">
        <v>0</v>
      </c>
      <c r="H38" s="628">
        <v>1.3</v>
      </c>
      <c r="I38" s="1369"/>
      <c r="J38" s="1370"/>
      <c r="K38" s="11"/>
      <c r="L38"/>
      <c r="M38"/>
      <c r="N38"/>
    </row>
    <row r="39" spans="2:14" ht="37.5" customHeight="1">
      <c r="B39" s="335" t="s">
        <v>627</v>
      </c>
      <c r="C39" s="24">
        <v>1098</v>
      </c>
      <c r="D39" s="25">
        <v>1026</v>
      </c>
      <c r="E39" s="25">
        <v>65</v>
      </c>
      <c r="F39" s="25">
        <v>65</v>
      </c>
      <c r="G39" s="25">
        <v>92</v>
      </c>
      <c r="H39" s="629" t="s">
        <v>8</v>
      </c>
      <c r="I39" s="1406"/>
      <c r="J39" s="1407"/>
      <c r="K39" s="11"/>
      <c r="L39"/>
      <c r="M39"/>
      <c r="N39"/>
    </row>
    <row r="40" spans="2:14" s="630" customFormat="1" ht="18" customHeight="1">
      <c r="B40" s="631" t="s">
        <v>9</v>
      </c>
      <c r="C40" s="632"/>
      <c r="D40" s="632"/>
      <c r="E40" s="632"/>
      <c r="F40" s="632"/>
      <c r="G40" s="632"/>
      <c r="H40" s="633"/>
      <c r="I40" s="634"/>
      <c r="J40" s="634"/>
      <c r="K40" s="635"/>
      <c r="L40" s="636"/>
      <c r="M40" s="636"/>
      <c r="N40" s="636"/>
    </row>
    <row r="41" spans="2:14" s="630" customFormat="1" ht="18" customHeight="1">
      <c r="B41" s="631" t="s">
        <v>10</v>
      </c>
      <c r="C41" s="632"/>
      <c r="D41" s="632"/>
      <c r="E41" s="632"/>
      <c r="F41" s="632"/>
      <c r="G41" s="632"/>
      <c r="H41" s="633"/>
      <c r="I41" s="634"/>
      <c r="J41" s="634"/>
      <c r="K41" s="635"/>
      <c r="L41" s="636"/>
      <c r="M41" s="636"/>
      <c r="N41" s="636"/>
    </row>
    <row r="42" spans="2:14" ht="37.5" customHeight="1">
      <c r="B42" s="7"/>
      <c r="C42" s="7"/>
      <c r="D42" s="7"/>
      <c r="E42" s="7"/>
      <c r="F42" s="7"/>
      <c r="G42" s="7"/>
      <c r="H42" s="7"/>
      <c r="I42"/>
      <c r="J42"/>
      <c r="K42"/>
      <c r="L42"/>
      <c r="M42"/>
      <c r="N42"/>
    </row>
    <row r="43" spans="2:14" ht="18.75">
      <c r="B43" s="15" t="s">
        <v>503</v>
      </c>
      <c r="J43"/>
      <c r="K43" t="s">
        <v>513</v>
      </c>
      <c r="L43"/>
      <c r="M43"/>
      <c r="N43"/>
    </row>
    <row r="44" spans="2:14" ht="7.5" customHeight="1">
      <c r="B44" s="2"/>
      <c r="J44"/>
      <c r="K44"/>
      <c r="L44"/>
      <c r="M44"/>
      <c r="N44"/>
    </row>
    <row r="45" spans="2:14" s="6" customFormat="1" ht="48.75" customHeight="1" thickBot="1">
      <c r="B45" s="3"/>
      <c r="C45" s="4" t="s">
        <v>517</v>
      </c>
      <c r="D45" s="5" t="s">
        <v>518</v>
      </c>
      <c r="E45" s="5" t="s">
        <v>519</v>
      </c>
      <c r="F45" s="5" t="s">
        <v>520</v>
      </c>
      <c r="G45" s="5" t="s">
        <v>521</v>
      </c>
      <c r="H45" s="10" t="s">
        <v>484</v>
      </c>
      <c r="I45" s="1426" t="s">
        <v>501</v>
      </c>
      <c r="J45" s="1416"/>
      <c r="K45" s="12" t="s">
        <v>498</v>
      </c>
      <c r="L45" s="11"/>
      <c r="M45"/>
      <c r="N45"/>
    </row>
    <row r="46" spans="2:14" ht="21" customHeight="1" thickTop="1">
      <c r="B46" s="82"/>
      <c r="C46" s="17"/>
      <c r="D46" s="18"/>
      <c r="E46" s="18"/>
      <c r="F46" s="18"/>
      <c r="G46" s="18"/>
      <c r="H46" s="18"/>
      <c r="I46" s="1531"/>
      <c r="J46" s="1532"/>
      <c r="K46" s="120"/>
      <c r="L46" s="11"/>
      <c r="M46"/>
      <c r="N46"/>
    </row>
    <row r="47" spans="2:14" ht="21" customHeight="1">
      <c r="B47" s="123"/>
      <c r="C47" s="124"/>
      <c r="D47" s="92"/>
      <c r="E47" s="92"/>
      <c r="F47" s="92"/>
      <c r="G47" s="92"/>
      <c r="H47" s="92"/>
      <c r="I47" s="1354"/>
      <c r="J47" s="1355"/>
      <c r="K47" s="122"/>
      <c r="L47" s="11"/>
      <c r="M47"/>
      <c r="N47"/>
    </row>
    <row r="48" spans="2:14" ht="21" customHeight="1">
      <c r="B48" s="126"/>
      <c r="C48" s="127"/>
      <c r="D48" s="128"/>
      <c r="E48" s="128"/>
      <c r="F48" s="128"/>
      <c r="G48" s="128"/>
      <c r="H48" s="128"/>
      <c r="I48" s="1352"/>
      <c r="J48" s="1353"/>
      <c r="K48" s="129"/>
      <c r="L48" s="11"/>
      <c r="M48"/>
      <c r="N48"/>
    </row>
    <row r="49" spans="2:14" ht="21" customHeight="1">
      <c r="B49" s="30" t="s">
        <v>511</v>
      </c>
      <c r="J49"/>
      <c r="K49"/>
      <c r="L49"/>
      <c r="M49"/>
      <c r="N49"/>
    </row>
    <row r="50" ht="26.25" customHeight="1"/>
    <row r="51" spans="2:14" ht="18.75">
      <c r="B51" s="16" t="s">
        <v>504</v>
      </c>
      <c r="J51"/>
      <c r="K51"/>
      <c r="L51"/>
      <c r="M51"/>
      <c r="N51"/>
    </row>
    <row r="52" ht="7.5" customHeight="1"/>
    <row r="53" spans="2:9" ht="37.5" customHeight="1">
      <c r="B53" s="1415" t="s">
        <v>494</v>
      </c>
      <c r="C53" s="1415"/>
      <c r="D53" s="1425">
        <v>0.271</v>
      </c>
      <c r="E53" s="1425"/>
      <c r="F53" s="1415" t="s">
        <v>496</v>
      </c>
      <c r="G53" s="1415"/>
      <c r="H53" s="1425">
        <v>3.6</v>
      </c>
      <c r="I53" s="1425"/>
    </row>
    <row r="54" spans="2:9" ht="37.5" customHeight="1">
      <c r="B54" s="1415" t="s">
        <v>495</v>
      </c>
      <c r="C54" s="1415"/>
      <c r="D54" s="1425">
        <v>10.7</v>
      </c>
      <c r="E54" s="1425"/>
      <c r="F54" s="1415" t="s">
        <v>497</v>
      </c>
      <c r="G54" s="1415"/>
      <c r="H54" s="1425">
        <v>87.4</v>
      </c>
      <c r="I54" s="1425"/>
    </row>
    <row r="55" spans="2:14" ht="21" customHeight="1">
      <c r="B55" s="30" t="s">
        <v>512</v>
      </c>
      <c r="J55"/>
      <c r="K55"/>
      <c r="L55"/>
      <c r="M55"/>
      <c r="N55"/>
    </row>
  </sheetData>
  <mergeCells count="38">
    <mergeCell ref="B24:B25"/>
    <mergeCell ref="I25:J25"/>
    <mergeCell ref="B20:B21"/>
    <mergeCell ref="I21:J21"/>
    <mergeCell ref="B22:B23"/>
    <mergeCell ref="I23:J23"/>
    <mergeCell ref="B18:B19"/>
    <mergeCell ref="I19:J19"/>
    <mergeCell ref="B26:B27"/>
    <mergeCell ref="C1:J1"/>
    <mergeCell ref="I11:J11"/>
    <mergeCell ref="I12:J12"/>
    <mergeCell ref="I13:J13"/>
    <mergeCell ref="I7:J7"/>
    <mergeCell ref="I8:J8"/>
    <mergeCell ref="I9:J9"/>
    <mergeCell ref="I28:J28"/>
    <mergeCell ref="I17:J17"/>
    <mergeCell ref="I27:J27"/>
    <mergeCell ref="I10:J10"/>
    <mergeCell ref="B53:C53"/>
    <mergeCell ref="B54:C54"/>
    <mergeCell ref="F53:G53"/>
    <mergeCell ref="F54:G54"/>
    <mergeCell ref="D53:E53"/>
    <mergeCell ref="D54:E54"/>
    <mergeCell ref="H54:I54"/>
    <mergeCell ref="I45:J45"/>
    <mergeCell ref="I46:J46"/>
    <mergeCell ref="I39:J39"/>
    <mergeCell ref="I34:J34"/>
    <mergeCell ref="I38:J38"/>
    <mergeCell ref="H53:I53"/>
    <mergeCell ref="I37:J37"/>
    <mergeCell ref="I35:J35"/>
    <mergeCell ref="I36:J36"/>
    <mergeCell ref="I48:J48"/>
    <mergeCell ref="I47:J47"/>
  </mergeCells>
  <printOptions/>
  <pageMargins left="0.7480314960629921" right="0" top="0.5905511811023623" bottom="0.3937007874015748" header="0.5118110236220472" footer="0.5118110236220472"/>
  <pageSetup fitToHeight="1" fitToWidth="1" horizontalDpi="300" verticalDpi="300" orientation="portrait" paperSize="9" scale="72" r:id="rId1"/>
  <headerFooter alignWithMargins="0">
    <oddHeader>&amp;L&amp;12（別添）</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N55"/>
  <sheetViews>
    <sheetView workbookViewId="0" topLeftCell="A30">
      <selection activeCell="H50" sqref="H5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1789" t="s">
        <v>11</v>
      </c>
      <c r="J3" s="1789"/>
      <c r="K3" s="1789"/>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3120</v>
      </c>
      <c r="D8" s="18">
        <v>3074</v>
      </c>
      <c r="E8" s="18">
        <v>46</v>
      </c>
      <c r="F8" s="18">
        <v>43</v>
      </c>
      <c r="G8" s="18">
        <v>3470</v>
      </c>
      <c r="H8" s="18">
        <v>0</v>
      </c>
      <c r="I8" s="1384"/>
      <c r="J8" s="1385"/>
      <c r="K8" s="11"/>
      <c r="L8"/>
      <c r="M8"/>
      <c r="N8"/>
    </row>
    <row r="9" spans="2:14" ht="21" customHeight="1">
      <c r="B9" s="239" t="s">
        <v>12</v>
      </c>
      <c r="C9" s="17">
        <v>124</v>
      </c>
      <c r="D9" s="18">
        <v>124</v>
      </c>
      <c r="E9" s="18"/>
      <c r="F9" s="18"/>
      <c r="G9" s="18"/>
      <c r="H9" s="18">
        <v>121</v>
      </c>
      <c r="I9" s="1344"/>
      <c r="J9" s="1345"/>
      <c r="K9" s="11"/>
      <c r="L9"/>
      <c r="M9"/>
      <c r="N9"/>
    </row>
    <row r="10" spans="2:14" ht="21" customHeight="1">
      <c r="B10" s="239" t="s">
        <v>786</v>
      </c>
      <c r="C10" s="17">
        <v>1</v>
      </c>
      <c r="D10" s="18">
        <v>1</v>
      </c>
      <c r="E10" s="18"/>
      <c r="F10" s="18"/>
      <c r="G10" s="18"/>
      <c r="H10" s="18">
        <v>1</v>
      </c>
      <c r="I10" s="1344"/>
      <c r="J10" s="1345"/>
      <c r="K10" s="11"/>
      <c r="L10"/>
      <c r="M10"/>
      <c r="N10"/>
    </row>
    <row r="11" spans="2:14" ht="21" customHeight="1">
      <c r="B11" s="239" t="s">
        <v>13</v>
      </c>
      <c r="C11" s="17">
        <v>1</v>
      </c>
      <c r="D11" s="18">
        <v>1</v>
      </c>
      <c r="E11" s="18"/>
      <c r="F11" s="18"/>
      <c r="G11" s="18"/>
      <c r="H11" s="18"/>
      <c r="I11" s="1344"/>
      <c r="J11" s="1345"/>
      <c r="K11" s="11"/>
      <c r="L11"/>
      <c r="M11"/>
      <c r="N11"/>
    </row>
    <row r="12" spans="2:14" ht="21" customHeight="1" thickBot="1">
      <c r="B12" s="242" t="s">
        <v>14</v>
      </c>
      <c r="C12" s="19">
        <v>8</v>
      </c>
      <c r="D12" s="20">
        <v>8</v>
      </c>
      <c r="E12" s="20"/>
      <c r="F12" s="20"/>
      <c r="G12" s="20"/>
      <c r="H12" s="20">
        <v>1</v>
      </c>
      <c r="I12" s="1590"/>
      <c r="J12" s="1591"/>
      <c r="K12" s="11"/>
      <c r="L12"/>
      <c r="M12"/>
      <c r="N12"/>
    </row>
    <row r="13" spans="2:14" ht="21" customHeight="1" thickTop="1">
      <c r="B13" s="9" t="s">
        <v>499</v>
      </c>
      <c r="C13" s="21">
        <v>3011</v>
      </c>
      <c r="D13" s="22">
        <v>2965</v>
      </c>
      <c r="E13" s="22">
        <v>46</v>
      </c>
      <c r="F13" s="22">
        <v>43</v>
      </c>
      <c r="G13" s="22">
        <v>3470</v>
      </c>
      <c r="H13" s="22">
        <v>123</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82" t="s">
        <v>670</v>
      </c>
      <c r="C18" s="17">
        <v>1401</v>
      </c>
      <c r="D18" s="18">
        <v>1448</v>
      </c>
      <c r="E18" s="637">
        <v>-47</v>
      </c>
      <c r="F18" s="23"/>
      <c r="G18" s="23">
        <v>3324</v>
      </c>
      <c r="H18" s="23">
        <v>192</v>
      </c>
      <c r="I18" s="1384" t="s">
        <v>594</v>
      </c>
      <c r="J18" s="1385"/>
      <c r="K18" s="11"/>
      <c r="L18"/>
      <c r="M18"/>
      <c r="N18"/>
    </row>
    <row r="19" spans="2:14" ht="12" customHeight="1">
      <c r="B19" s="1776" t="s">
        <v>724</v>
      </c>
      <c r="C19" s="62" t="s">
        <v>565</v>
      </c>
      <c r="D19" s="63" t="s">
        <v>566</v>
      </c>
      <c r="E19" s="64" t="s">
        <v>567</v>
      </c>
      <c r="F19" s="65" t="s">
        <v>568</v>
      </c>
      <c r="G19" s="92"/>
      <c r="H19" s="92"/>
      <c r="I19" s="27"/>
      <c r="J19" s="93"/>
      <c r="K19" s="28"/>
      <c r="L19"/>
      <c r="M19"/>
      <c r="N19"/>
    </row>
    <row r="20" spans="2:14" ht="12" customHeight="1">
      <c r="B20" s="1777"/>
      <c r="C20" s="66">
        <v>61</v>
      </c>
      <c r="D20" s="67">
        <v>62</v>
      </c>
      <c r="E20" s="68">
        <v>6</v>
      </c>
      <c r="F20" s="69"/>
      <c r="G20" s="26">
        <v>272</v>
      </c>
      <c r="H20" s="23">
        <v>11</v>
      </c>
      <c r="I20" s="1369"/>
      <c r="J20" s="1370"/>
      <c r="K20" s="11"/>
      <c r="L20"/>
      <c r="M20"/>
      <c r="N20"/>
    </row>
    <row r="21" spans="2:14" ht="12" customHeight="1">
      <c r="B21" s="1776" t="s">
        <v>596</v>
      </c>
      <c r="C21" s="62" t="s">
        <v>565</v>
      </c>
      <c r="D21" s="63" t="s">
        <v>566</v>
      </c>
      <c r="E21" s="64" t="s">
        <v>567</v>
      </c>
      <c r="F21" s="65" t="s">
        <v>568</v>
      </c>
      <c r="G21" s="92"/>
      <c r="H21" s="92"/>
      <c r="I21" s="27"/>
      <c r="J21" s="93"/>
      <c r="K21" s="11"/>
      <c r="L21"/>
      <c r="M21"/>
      <c r="N21"/>
    </row>
    <row r="22" spans="2:14" ht="12" customHeight="1">
      <c r="B22" s="1777"/>
      <c r="C22" s="66">
        <v>507</v>
      </c>
      <c r="D22" s="67">
        <v>492</v>
      </c>
      <c r="E22" s="68">
        <v>15</v>
      </c>
      <c r="F22" s="69">
        <v>15</v>
      </c>
      <c r="G22" s="638"/>
      <c r="H22" s="639">
        <v>62</v>
      </c>
      <c r="I22" s="1369"/>
      <c r="J22" s="1391"/>
      <c r="K22" s="28"/>
      <c r="L22"/>
      <c r="M22"/>
      <c r="N22"/>
    </row>
    <row r="23" spans="2:14" ht="12" customHeight="1">
      <c r="B23" s="1776" t="s">
        <v>597</v>
      </c>
      <c r="C23" s="62" t="s">
        <v>565</v>
      </c>
      <c r="D23" s="63" t="s">
        <v>566</v>
      </c>
      <c r="E23" s="64" t="s">
        <v>567</v>
      </c>
      <c r="F23" s="65" t="s">
        <v>568</v>
      </c>
      <c r="G23" s="92"/>
      <c r="H23" s="92"/>
      <c r="I23" s="27"/>
      <c r="J23" s="93"/>
      <c r="K23" s="28"/>
      <c r="L23"/>
      <c r="M23"/>
      <c r="N23"/>
    </row>
    <row r="24" spans="2:14" ht="12" customHeight="1">
      <c r="B24" s="1777"/>
      <c r="C24" s="66">
        <v>989</v>
      </c>
      <c r="D24" s="67">
        <v>989</v>
      </c>
      <c r="E24" s="68"/>
      <c r="F24" s="69">
        <v>2</v>
      </c>
      <c r="G24" s="638"/>
      <c r="H24" s="639">
        <v>57</v>
      </c>
      <c r="I24" s="1369"/>
      <c r="J24" s="1391"/>
      <c r="K24" s="28"/>
      <c r="L24"/>
      <c r="M24"/>
      <c r="N24"/>
    </row>
    <row r="25" spans="2:14" ht="12" customHeight="1">
      <c r="B25" s="1776" t="s">
        <v>598</v>
      </c>
      <c r="C25" s="62" t="s">
        <v>565</v>
      </c>
      <c r="D25" s="63" t="s">
        <v>566</v>
      </c>
      <c r="E25" s="64" t="s">
        <v>567</v>
      </c>
      <c r="F25" s="65" t="s">
        <v>568</v>
      </c>
      <c r="G25" s="92"/>
      <c r="H25" s="92"/>
      <c r="I25" s="27"/>
      <c r="J25" s="93"/>
      <c r="K25" s="28"/>
      <c r="L25"/>
      <c r="M25"/>
      <c r="N25"/>
    </row>
    <row r="26" spans="2:14" ht="12" customHeight="1">
      <c r="B26" s="1777"/>
      <c r="C26" s="66">
        <v>454</v>
      </c>
      <c r="D26" s="67">
        <v>435</v>
      </c>
      <c r="E26" s="68">
        <v>19</v>
      </c>
      <c r="F26" s="69">
        <v>19</v>
      </c>
      <c r="G26" s="638"/>
      <c r="H26" s="639">
        <v>65</v>
      </c>
      <c r="I26" s="1369"/>
      <c r="J26" s="1391"/>
      <c r="K26" s="28"/>
      <c r="L26"/>
      <c r="M26"/>
      <c r="N26"/>
    </row>
    <row r="27" spans="2:14" ht="12" customHeight="1">
      <c r="B27" s="1776" t="s">
        <v>15</v>
      </c>
      <c r="C27" s="62" t="s">
        <v>565</v>
      </c>
      <c r="D27" s="63" t="s">
        <v>566</v>
      </c>
      <c r="E27" s="64" t="s">
        <v>567</v>
      </c>
      <c r="F27" s="65" t="s">
        <v>568</v>
      </c>
      <c r="G27" s="92"/>
      <c r="H27" s="92"/>
      <c r="I27" s="27"/>
      <c r="J27" s="93"/>
      <c r="K27" s="28"/>
      <c r="L27"/>
      <c r="M27"/>
      <c r="N27"/>
    </row>
    <row r="28" spans="2:14" ht="12" customHeight="1">
      <c r="B28" s="1791"/>
      <c r="C28" s="640">
        <v>20</v>
      </c>
      <c r="D28" s="641">
        <v>19</v>
      </c>
      <c r="E28" s="642">
        <v>1</v>
      </c>
      <c r="F28" s="643">
        <v>1</v>
      </c>
      <c r="G28" s="644"/>
      <c r="H28" s="645"/>
      <c r="I28" s="1703"/>
      <c r="J28" s="1704"/>
      <c r="K28" s="28"/>
      <c r="L28"/>
      <c r="M28"/>
      <c r="N28"/>
    </row>
    <row r="29" spans="2:14" ht="21" customHeight="1">
      <c r="B29" s="29" t="s">
        <v>514</v>
      </c>
      <c r="C29" s="26"/>
      <c r="D29" s="26"/>
      <c r="E29" s="26"/>
      <c r="F29" s="26"/>
      <c r="G29" s="26"/>
      <c r="H29" s="26"/>
      <c r="I29" s="27"/>
      <c r="J29" s="27"/>
      <c r="K29" s="28"/>
      <c r="L29"/>
      <c r="M29"/>
      <c r="N29"/>
    </row>
    <row r="30" spans="2:14" ht="22.5" customHeight="1">
      <c r="B30" s="7"/>
      <c r="C30" s="7"/>
      <c r="D30" s="7"/>
      <c r="E30" s="7"/>
      <c r="F30" s="7"/>
      <c r="G30" s="7"/>
      <c r="H30" s="7"/>
      <c r="I30"/>
      <c r="J30"/>
      <c r="K30"/>
      <c r="L30"/>
      <c r="M30"/>
      <c r="N30"/>
    </row>
    <row r="31" spans="2:14" ht="18.75">
      <c r="B31" s="15" t="s">
        <v>502</v>
      </c>
      <c r="J31" t="s">
        <v>515</v>
      </c>
      <c r="K31"/>
      <c r="L31"/>
      <c r="M31"/>
      <c r="N31"/>
    </row>
    <row r="32" spans="2:14" ht="7.5" customHeight="1">
      <c r="B32" s="2"/>
      <c r="I32"/>
      <c r="J32"/>
      <c r="K32"/>
      <c r="L32"/>
      <c r="M32"/>
      <c r="N32"/>
    </row>
    <row r="33" spans="2:14" s="6" customFormat="1" ht="29.25" customHeight="1" thickBot="1">
      <c r="B33" s="3"/>
      <c r="C33" s="4" t="s">
        <v>508</v>
      </c>
      <c r="D33" s="5" t="s">
        <v>509</v>
      </c>
      <c r="E33" s="5" t="s">
        <v>506</v>
      </c>
      <c r="F33" s="5" t="s">
        <v>507</v>
      </c>
      <c r="G33" s="5" t="s">
        <v>489</v>
      </c>
      <c r="H33" s="5" t="s">
        <v>505</v>
      </c>
      <c r="I33" s="1408" t="s">
        <v>498</v>
      </c>
      <c r="J33" s="1409"/>
      <c r="K33" s="11"/>
      <c r="L33"/>
      <c r="M33"/>
      <c r="N33"/>
    </row>
    <row r="34" spans="2:14" ht="21" customHeight="1" thickTop="1">
      <c r="B34" s="646" t="s">
        <v>16</v>
      </c>
      <c r="C34" s="17">
        <v>1347</v>
      </c>
      <c r="D34" s="18">
        <v>1324</v>
      </c>
      <c r="E34" s="18">
        <v>23</v>
      </c>
      <c r="F34" s="23">
        <v>23</v>
      </c>
      <c r="G34" s="23">
        <v>2338</v>
      </c>
      <c r="H34" s="647">
        <v>29.04</v>
      </c>
      <c r="I34" s="1686"/>
      <c r="J34" s="1690"/>
      <c r="K34" s="11"/>
      <c r="L34"/>
      <c r="M34"/>
      <c r="N34"/>
    </row>
    <row r="35" spans="2:14" ht="21" customHeight="1">
      <c r="B35" s="646" t="s">
        <v>17</v>
      </c>
      <c r="C35" s="17">
        <v>330</v>
      </c>
      <c r="D35" s="18">
        <v>317</v>
      </c>
      <c r="E35" s="18">
        <v>18</v>
      </c>
      <c r="F35" s="53">
        <v>18</v>
      </c>
      <c r="G35" s="31">
        <v>26</v>
      </c>
      <c r="H35" s="648">
        <v>24.73</v>
      </c>
      <c r="I35" s="222"/>
      <c r="J35" s="223"/>
      <c r="K35" s="11"/>
      <c r="L35"/>
      <c r="M35"/>
      <c r="N35"/>
    </row>
    <row r="36" spans="2:14" ht="21" customHeight="1">
      <c r="B36" s="646" t="s">
        <v>18</v>
      </c>
      <c r="C36" s="17">
        <v>70</v>
      </c>
      <c r="D36" s="18">
        <v>70</v>
      </c>
      <c r="E36" s="18"/>
      <c r="F36" s="53"/>
      <c r="G36" s="31"/>
      <c r="H36" s="648">
        <v>0.66</v>
      </c>
      <c r="I36" s="222"/>
      <c r="J36" s="223"/>
      <c r="K36" s="11"/>
      <c r="L36"/>
      <c r="M36"/>
      <c r="N36"/>
    </row>
    <row r="37" spans="2:14" ht="21" customHeight="1">
      <c r="B37" s="646" t="s">
        <v>682</v>
      </c>
      <c r="C37" s="17">
        <v>5132</v>
      </c>
      <c r="D37" s="18">
        <v>5130</v>
      </c>
      <c r="E37" s="18">
        <v>2</v>
      </c>
      <c r="F37" s="23">
        <v>2</v>
      </c>
      <c r="G37" s="23"/>
      <c r="H37" s="647">
        <v>3.07</v>
      </c>
      <c r="I37" s="275"/>
      <c r="J37" s="27"/>
      <c r="K37" s="11"/>
      <c r="L37"/>
      <c r="M37"/>
      <c r="N37"/>
    </row>
    <row r="38" spans="2:14" ht="21" customHeight="1">
      <c r="B38" s="646" t="s">
        <v>19</v>
      </c>
      <c r="C38" s="17">
        <v>1</v>
      </c>
      <c r="D38" s="18">
        <v>1</v>
      </c>
      <c r="E38" s="18">
        <v>0</v>
      </c>
      <c r="F38" s="18"/>
      <c r="G38" s="18"/>
      <c r="H38" s="649">
        <v>50</v>
      </c>
      <c r="I38" s="429"/>
      <c r="J38" s="76"/>
      <c r="K38" s="11"/>
      <c r="L38"/>
      <c r="M38"/>
      <c r="N38"/>
    </row>
    <row r="39" spans="2:14" ht="21" customHeight="1">
      <c r="B39" s="650" t="s">
        <v>529</v>
      </c>
      <c r="C39" s="24">
        <v>181</v>
      </c>
      <c r="D39" s="25">
        <v>167</v>
      </c>
      <c r="E39" s="25">
        <v>14</v>
      </c>
      <c r="F39" s="25">
        <v>14</v>
      </c>
      <c r="G39" s="25"/>
      <c r="H39" s="651" t="s">
        <v>664</v>
      </c>
      <c r="I39" s="1406"/>
      <c r="J39" s="1407"/>
      <c r="K39" s="11"/>
      <c r="L39"/>
      <c r="M39"/>
      <c r="N39"/>
    </row>
    <row r="40" spans="2:14" ht="30.75" customHeight="1">
      <c r="B40" s="1790" t="s">
        <v>20</v>
      </c>
      <c r="C40" s="1790"/>
      <c r="D40" s="1790"/>
      <c r="E40" s="1790"/>
      <c r="F40" s="1790"/>
      <c r="G40" s="1790"/>
      <c r="H40" s="1790"/>
      <c r="I40" s="1790"/>
      <c r="J40" s="1790"/>
      <c r="K40" s="28"/>
      <c r="L40"/>
      <c r="M40"/>
      <c r="N40"/>
    </row>
    <row r="41" spans="2:14" ht="26.25" customHeight="1">
      <c r="B41" s="7"/>
      <c r="C41" s="7"/>
      <c r="D41" s="7"/>
      <c r="E41" s="7"/>
      <c r="F41" s="7"/>
      <c r="G41" s="7"/>
      <c r="H41" s="7"/>
      <c r="I41"/>
      <c r="J41"/>
      <c r="K41"/>
      <c r="L41"/>
      <c r="M41"/>
      <c r="N41"/>
    </row>
    <row r="42" spans="2:14" ht="18.75">
      <c r="B42" s="15" t="s">
        <v>503</v>
      </c>
      <c r="J42"/>
      <c r="K42" t="s">
        <v>513</v>
      </c>
      <c r="L42"/>
      <c r="M42"/>
      <c r="N42"/>
    </row>
    <row r="43" spans="2:14" ht="7.5" customHeight="1">
      <c r="B43" s="2"/>
      <c r="J43"/>
      <c r="K43"/>
      <c r="L43"/>
      <c r="M43"/>
      <c r="N43"/>
    </row>
    <row r="44" spans="2:14" s="6" customFormat="1" ht="48.75" customHeight="1" thickBot="1">
      <c r="B44" s="3"/>
      <c r="C44" s="4" t="s">
        <v>517</v>
      </c>
      <c r="D44" s="5" t="s">
        <v>518</v>
      </c>
      <c r="E44" s="5" t="s">
        <v>519</v>
      </c>
      <c r="F44" s="5" t="s">
        <v>520</v>
      </c>
      <c r="G44" s="5" t="s">
        <v>521</v>
      </c>
      <c r="H44" s="10" t="s">
        <v>484</v>
      </c>
      <c r="I44" s="1426" t="s">
        <v>501</v>
      </c>
      <c r="J44" s="1416"/>
      <c r="K44" s="12" t="s">
        <v>498</v>
      </c>
      <c r="L44" s="11"/>
      <c r="M44"/>
      <c r="N44"/>
    </row>
    <row r="45" spans="2:14" ht="21" customHeight="1" thickTop="1">
      <c r="B45" s="82" t="s">
        <v>606</v>
      </c>
      <c r="C45" s="652">
        <v>-1</v>
      </c>
      <c r="D45" s="18">
        <v>37</v>
      </c>
      <c r="E45" s="18">
        <v>5</v>
      </c>
      <c r="F45" s="18"/>
      <c r="G45" s="18"/>
      <c r="H45" s="18"/>
      <c r="I45" s="1531">
        <v>337</v>
      </c>
      <c r="J45" s="1532"/>
      <c r="K45" s="120"/>
      <c r="L45" s="11"/>
      <c r="M45"/>
      <c r="N45"/>
    </row>
    <row r="46" spans="2:14" ht="21" customHeight="1">
      <c r="B46" s="82" t="s">
        <v>21</v>
      </c>
      <c r="C46" s="652">
        <v>-4</v>
      </c>
      <c r="D46" s="18">
        <v>21</v>
      </c>
      <c r="E46" s="18">
        <v>9</v>
      </c>
      <c r="F46" s="18">
        <v>8</v>
      </c>
      <c r="G46" s="18"/>
      <c r="H46" s="18"/>
      <c r="I46" s="1359"/>
      <c r="J46" s="1360"/>
      <c r="K46" s="122"/>
      <c r="L46" s="11"/>
      <c r="M46"/>
      <c r="N46"/>
    </row>
    <row r="47" spans="2:14" ht="21" customHeight="1">
      <c r="B47" s="82" t="s">
        <v>22</v>
      </c>
      <c r="C47" s="17">
        <v>6</v>
      </c>
      <c r="D47" s="18">
        <v>3</v>
      </c>
      <c r="E47" s="18">
        <v>9</v>
      </c>
      <c r="F47" s="18"/>
      <c r="G47" s="18"/>
      <c r="H47" s="18"/>
      <c r="I47" s="1361"/>
      <c r="J47" s="1351"/>
      <c r="K47" s="122"/>
      <c r="L47" s="11"/>
      <c r="M47"/>
      <c r="N47"/>
    </row>
    <row r="48" spans="2:14" ht="21" customHeight="1">
      <c r="B48" s="126"/>
      <c r="C48" s="127"/>
      <c r="D48" s="128"/>
      <c r="E48" s="128"/>
      <c r="F48" s="128"/>
      <c r="G48" s="128"/>
      <c r="H48" s="128"/>
      <c r="I48" s="1783"/>
      <c r="J48" s="1784"/>
      <c r="K48" s="129"/>
      <c r="L48" s="11"/>
      <c r="M48"/>
      <c r="N48"/>
    </row>
    <row r="49" spans="2:14" ht="21" customHeight="1">
      <c r="B49" s="30" t="s">
        <v>511</v>
      </c>
      <c r="J49"/>
      <c r="K49"/>
      <c r="L49"/>
      <c r="M49"/>
      <c r="N49"/>
    </row>
    <row r="50" ht="26.25" customHeight="1"/>
    <row r="51" spans="2:14" ht="18.75">
      <c r="B51" s="16" t="s">
        <v>504</v>
      </c>
      <c r="J51"/>
      <c r="K51"/>
      <c r="L51"/>
      <c r="M51"/>
      <c r="N51"/>
    </row>
    <row r="52" ht="7.5" customHeight="1"/>
    <row r="53" spans="2:9" ht="37.5" customHeight="1">
      <c r="B53" s="1415" t="s">
        <v>494</v>
      </c>
      <c r="C53" s="1415"/>
      <c r="D53" s="1425">
        <v>0.175</v>
      </c>
      <c r="E53" s="1425"/>
      <c r="F53" s="1415" t="s">
        <v>496</v>
      </c>
      <c r="G53" s="1415"/>
      <c r="H53" s="1425">
        <v>2.2</v>
      </c>
      <c r="I53" s="1425"/>
    </row>
    <row r="54" spans="2:9" ht="37.5" customHeight="1">
      <c r="B54" s="1415" t="s">
        <v>495</v>
      </c>
      <c r="C54" s="1415"/>
      <c r="D54" s="1425">
        <v>20.8</v>
      </c>
      <c r="E54" s="1425"/>
      <c r="F54" s="1415" t="s">
        <v>497</v>
      </c>
      <c r="G54" s="1415"/>
      <c r="H54" s="1425">
        <v>96.8</v>
      </c>
      <c r="I54" s="1425"/>
    </row>
    <row r="55" spans="2:14" ht="21" customHeight="1">
      <c r="B55" s="30" t="s">
        <v>512</v>
      </c>
      <c r="J55"/>
      <c r="K55"/>
      <c r="L55"/>
      <c r="M55"/>
      <c r="N55"/>
    </row>
  </sheetData>
  <mergeCells count="38">
    <mergeCell ref="B27:B28"/>
    <mergeCell ref="I28:J28"/>
    <mergeCell ref="B21:B22"/>
    <mergeCell ref="I22:J22"/>
    <mergeCell ref="B23:B24"/>
    <mergeCell ref="I24:J24"/>
    <mergeCell ref="B40:J40"/>
    <mergeCell ref="B19:B20"/>
    <mergeCell ref="C1:J1"/>
    <mergeCell ref="I17:J17"/>
    <mergeCell ref="I18:J18"/>
    <mergeCell ref="I20:J20"/>
    <mergeCell ref="I11:J11"/>
    <mergeCell ref="I12:J12"/>
    <mergeCell ref="B25:B26"/>
    <mergeCell ref="I26:J26"/>
    <mergeCell ref="I3:K3"/>
    <mergeCell ref="B53:C53"/>
    <mergeCell ref="B54:C54"/>
    <mergeCell ref="F53:G53"/>
    <mergeCell ref="F54:G54"/>
    <mergeCell ref="D53:E53"/>
    <mergeCell ref="D54:E54"/>
    <mergeCell ref="H53:I53"/>
    <mergeCell ref="H54:I54"/>
    <mergeCell ref="I44:J44"/>
    <mergeCell ref="I45:J45"/>
    <mergeCell ref="I46:J46"/>
    <mergeCell ref="I47:J47"/>
    <mergeCell ref="I48:J48"/>
    <mergeCell ref="I39:J39"/>
    <mergeCell ref="I33:J33"/>
    <mergeCell ref="I34:J34"/>
    <mergeCell ref="I13:J13"/>
    <mergeCell ref="I7:J7"/>
    <mergeCell ref="I8:J8"/>
    <mergeCell ref="I9:J9"/>
    <mergeCell ref="I10:J10"/>
  </mergeCells>
  <printOptions/>
  <pageMargins left="0.7480314960629921" right="0" top="0.5905511811023623" bottom="0.3937007874015748" header="0.5118110236220472" footer="0.5118110236220472"/>
  <pageSetup fitToHeight="1" fitToWidth="1" horizontalDpi="600" verticalDpi="600" orientation="portrait" paperSize="9" scale="75" r:id="rId1"/>
  <headerFooter alignWithMargins="0">
    <oddHeader>&amp;L&amp;12（別添）</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N57"/>
  <sheetViews>
    <sheetView workbookViewId="0" topLeftCell="A30">
      <selection activeCell="K11" sqref="K11"/>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23</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4747</v>
      </c>
      <c r="D8" s="18">
        <v>4701</v>
      </c>
      <c r="E8" s="18">
        <v>46</v>
      </c>
      <c r="F8" s="18">
        <v>30</v>
      </c>
      <c r="G8" s="18">
        <v>6814</v>
      </c>
      <c r="H8" s="18" t="s">
        <v>35</v>
      </c>
      <c r="I8" s="1384"/>
      <c r="J8" s="1385"/>
      <c r="K8" s="11"/>
      <c r="L8"/>
      <c r="M8"/>
      <c r="N8"/>
    </row>
    <row r="9" spans="2:14" ht="21" customHeight="1">
      <c r="B9" s="330"/>
      <c r="C9" s="17"/>
      <c r="D9" s="18"/>
      <c r="E9" s="18"/>
      <c r="F9" s="18"/>
      <c r="G9" s="18"/>
      <c r="H9" s="18"/>
      <c r="I9" s="1796"/>
      <c r="J9" s="1797"/>
      <c r="K9" s="11"/>
      <c r="L9"/>
      <c r="M9"/>
      <c r="N9"/>
    </row>
    <row r="10" spans="2:14" ht="21" customHeight="1">
      <c r="B10" s="330"/>
      <c r="C10" s="17"/>
      <c r="D10" s="18"/>
      <c r="E10" s="18"/>
      <c r="F10" s="18"/>
      <c r="G10" s="18"/>
      <c r="H10" s="18"/>
      <c r="I10" s="1344"/>
      <c r="J10" s="1345"/>
      <c r="K10" s="11"/>
      <c r="L10"/>
      <c r="M10"/>
      <c r="N10"/>
    </row>
    <row r="11" spans="2:14" ht="21" customHeight="1">
      <c r="B11" s="330"/>
      <c r="C11" s="17"/>
      <c r="D11" s="18"/>
      <c r="E11" s="18"/>
      <c r="F11" s="84"/>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f aca="true" t="shared" si="0" ref="C13:H13">SUM(C8:C12)</f>
        <v>4747</v>
      </c>
      <c r="D13" s="22">
        <f t="shared" si="0"/>
        <v>4701</v>
      </c>
      <c r="E13" s="22">
        <f t="shared" si="0"/>
        <v>46</v>
      </c>
      <c r="F13" s="22">
        <f t="shared" si="0"/>
        <v>30</v>
      </c>
      <c r="G13" s="22">
        <f t="shared" si="0"/>
        <v>6814</v>
      </c>
      <c r="H13" s="22">
        <f t="shared" si="0"/>
        <v>0</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15" customHeight="1" thickTop="1">
      <c r="B18" s="1801" t="s">
        <v>839</v>
      </c>
      <c r="C18" s="62" t="s">
        <v>565</v>
      </c>
      <c r="D18" s="63" t="s">
        <v>566</v>
      </c>
      <c r="E18" s="64" t="s">
        <v>567</v>
      </c>
      <c r="F18" s="65" t="s">
        <v>568</v>
      </c>
      <c r="G18" s="1803">
        <v>1122</v>
      </c>
      <c r="H18" s="1805">
        <v>54</v>
      </c>
      <c r="I18" s="1686" t="s">
        <v>532</v>
      </c>
      <c r="J18" s="1687"/>
      <c r="K18" s="11"/>
      <c r="L18"/>
      <c r="M18"/>
      <c r="N18"/>
    </row>
    <row r="19" spans="2:14" ht="21" customHeight="1">
      <c r="B19" s="1802"/>
      <c r="C19" s="66">
        <v>112</v>
      </c>
      <c r="D19" s="67">
        <v>112</v>
      </c>
      <c r="E19" s="68">
        <v>0</v>
      </c>
      <c r="F19" s="69">
        <v>0</v>
      </c>
      <c r="G19" s="1804"/>
      <c r="H19" s="1806"/>
      <c r="I19" s="1798"/>
      <c r="J19" s="1435"/>
      <c r="K19" s="11"/>
      <c r="L19"/>
      <c r="M19"/>
      <c r="N19"/>
    </row>
    <row r="20" spans="2:14" ht="15" customHeight="1">
      <c r="B20" s="1816" t="s">
        <v>675</v>
      </c>
      <c r="C20" s="64" t="s">
        <v>565</v>
      </c>
      <c r="D20" s="280" t="s">
        <v>566</v>
      </c>
      <c r="E20" s="280" t="s">
        <v>567</v>
      </c>
      <c r="F20" s="280" t="s">
        <v>568</v>
      </c>
      <c r="G20" s="1361" t="s">
        <v>663</v>
      </c>
      <c r="H20" s="1361">
        <v>89</v>
      </c>
      <c r="I20" s="1819" t="s">
        <v>24</v>
      </c>
      <c r="J20" s="1820"/>
      <c r="K20" s="11"/>
      <c r="L20"/>
      <c r="M20"/>
      <c r="N20"/>
    </row>
    <row r="21" spans="2:14" ht="21" customHeight="1">
      <c r="B21" s="1817"/>
      <c r="C21" s="17">
        <v>764</v>
      </c>
      <c r="D21" s="18">
        <v>763</v>
      </c>
      <c r="E21" s="18">
        <v>1</v>
      </c>
      <c r="F21" s="18">
        <v>1</v>
      </c>
      <c r="G21" s="1818"/>
      <c r="H21" s="1818"/>
      <c r="I21" s="1821"/>
      <c r="J21" s="1822"/>
      <c r="K21" s="11"/>
      <c r="L21"/>
      <c r="M21"/>
      <c r="N21"/>
    </row>
    <row r="22" spans="2:14" ht="15" customHeight="1">
      <c r="B22" s="1816" t="s">
        <v>838</v>
      </c>
      <c r="C22" s="271" t="s">
        <v>565</v>
      </c>
      <c r="D22" s="65" t="s">
        <v>566</v>
      </c>
      <c r="E22" s="65" t="s">
        <v>567</v>
      </c>
      <c r="F22" s="65" t="s">
        <v>568</v>
      </c>
      <c r="G22" s="1361" t="s">
        <v>663</v>
      </c>
      <c r="H22" s="1361">
        <v>144</v>
      </c>
      <c r="I22" s="1344"/>
      <c r="J22" s="1508"/>
      <c r="K22" s="11"/>
      <c r="L22"/>
      <c r="M22"/>
      <c r="N22"/>
    </row>
    <row r="23" spans="2:14" ht="21" customHeight="1">
      <c r="B23" s="1817"/>
      <c r="C23" s="17">
        <v>1754</v>
      </c>
      <c r="D23" s="18">
        <v>1754</v>
      </c>
      <c r="E23" s="18">
        <v>0</v>
      </c>
      <c r="F23" s="18">
        <v>17</v>
      </c>
      <c r="G23" s="1818"/>
      <c r="H23" s="1818"/>
      <c r="I23" s="1794"/>
      <c r="J23" s="1795"/>
      <c r="K23" s="11"/>
      <c r="L23"/>
      <c r="M23"/>
      <c r="N23"/>
    </row>
    <row r="24" spans="2:14" ht="15" customHeight="1">
      <c r="B24" s="1816" t="s">
        <v>677</v>
      </c>
      <c r="C24" s="271" t="s">
        <v>565</v>
      </c>
      <c r="D24" s="65" t="s">
        <v>566</v>
      </c>
      <c r="E24" s="65" t="s">
        <v>567</v>
      </c>
      <c r="F24" s="65" t="s">
        <v>568</v>
      </c>
      <c r="G24" s="1361" t="s">
        <v>663</v>
      </c>
      <c r="H24" s="1361">
        <v>102</v>
      </c>
      <c r="I24" s="1344"/>
      <c r="J24" s="1508"/>
      <c r="K24" s="11"/>
      <c r="L24"/>
      <c r="M24"/>
      <c r="N24"/>
    </row>
    <row r="25" spans="2:14" ht="21" customHeight="1">
      <c r="B25" s="1817"/>
      <c r="C25" s="17">
        <v>667</v>
      </c>
      <c r="D25" s="18">
        <v>658</v>
      </c>
      <c r="E25" s="18">
        <v>9</v>
      </c>
      <c r="F25" s="84">
        <v>-4</v>
      </c>
      <c r="G25" s="1818"/>
      <c r="H25" s="1818"/>
      <c r="I25" s="1794"/>
      <c r="J25" s="1795"/>
      <c r="K25" s="11"/>
      <c r="L25"/>
      <c r="M25"/>
      <c r="N25"/>
    </row>
    <row r="26" spans="2:14" ht="21" customHeight="1">
      <c r="B26" s="249"/>
      <c r="C26" s="24"/>
      <c r="D26" s="25"/>
      <c r="E26" s="25"/>
      <c r="F26" s="25"/>
      <c r="G26" s="25"/>
      <c r="H26" s="25"/>
      <c r="I26" s="1406"/>
      <c r="J26" s="1407"/>
      <c r="K26" s="11"/>
      <c r="L26"/>
      <c r="M26"/>
      <c r="N26"/>
    </row>
    <row r="27" spans="2:14" ht="21" customHeight="1">
      <c r="B27" s="29" t="s">
        <v>510</v>
      </c>
      <c r="C27" s="26"/>
      <c r="D27" s="26"/>
      <c r="E27" s="26"/>
      <c r="F27" s="26"/>
      <c r="G27" s="26"/>
      <c r="H27" s="26"/>
      <c r="I27" s="27"/>
      <c r="J27" s="27"/>
      <c r="K27" s="28"/>
      <c r="L27"/>
      <c r="M27"/>
      <c r="N27"/>
    </row>
    <row r="28" spans="2:14" ht="21" customHeight="1">
      <c r="B28" s="29" t="s">
        <v>514</v>
      </c>
      <c r="C28" s="26"/>
      <c r="D28" s="26"/>
      <c r="E28" s="26"/>
      <c r="F28" s="26"/>
      <c r="G28" s="26"/>
      <c r="H28" s="26"/>
      <c r="I28" s="27"/>
      <c r="J28" s="27"/>
      <c r="K28" s="28"/>
      <c r="L28"/>
      <c r="M28"/>
      <c r="N28"/>
    </row>
    <row r="29" spans="2:14" ht="22.5" customHeight="1">
      <c r="B29" s="7"/>
      <c r="C29" s="7"/>
      <c r="D29" s="7"/>
      <c r="E29" s="7"/>
      <c r="F29" s="7"/>
      <c r="G29" s="7"/>
      <c r="H29" s="7"/>
      <c r="I29"/>
      <c r="J29"/>
      <c r="K29"/>
      <c r="L29"/>
      <c r="M29"/>
      <c r="N29"/>
    </row>
    <row r="30" spans="2:14" ht="18.75">
      <c r="B30" s="15" t="s">
        <v>502</v>
      </c>
      <c r="J30" t="s">
        <v>515</v>
      </c>
      <c r="K30"/>
      <c r="L30"/>
      <c r="M30"/>
      <c r="N30"/>
    </row>
    <row r="31" spans="2:14" ht="7.5" customHeight="1">
      <c r="B31" s="2"/>
      <c r="I31"/>
      <c r="J31"/>
      <c r="K31"/>
      <c r="L31"/>
      <c r="M31"/>
      <c r="N31"/>
    </row>
    <row r="32" spans="2:14" s="6" customFormat="1" ht="29.25" customHeight="1" thickBot="1">
      <c r="B32" s="3"/>
      <c r="C32" s="4" t="s">
        <v>508</v>
      </c>
      <c r="D32" s="5" t="s">
        <v>509</v>
      </c>
      <c r="E32" s="5" t="s">
        <v>506</v>
      </c>
      <c r="F32" s="5" t="s">
        <v>507</v>
      </c>
      <c r="G32" s="5" t="s">
        <v>489</v>
      </c>
      <c r="H32" s="5" t="s">
        <v>505</v>
      </c>
      <c r="I32" s="1408" t="s">
        <v>498</v>
      </c>
      <c r="J32" s="1409"/>
      <c r="K32" s="11"/>
      <c r="L32"/>
      <c r="M32"/>
      <c r="N32"/>
    </row>
    <row r="33" spans="2:14" ht="21" customHeight="1" thickTop="1">
      <c r="B33" s="61" t="s">
        <v>25</v>
      </c>
      <c r="C33" s="17"/>
      <c r="D33" s="18"/>
      <c r="E33" s="18"/>
      <c r="F33" s="23"/>
      <c r="G33" s="23"/>
      <c r="H33" s="23"/>
      <c r="I33" s="1384"/>
      <c r="J33" s="1385"/>
      <c r="K33" s="11"/>
      <c r="L33"/>
      <c r="M33"/>
      <c r="N33"/>
    </row>
    <row r="34" spans="2:14" ht="21" customHeight="1">
      <c r="B34" s="82" t="s">
        <v>483</v>
      </c>
      <c r="C34" s="17">
        <v>1347</v>
      </c>
      <c r="D34" s="18">
        <v>1324</v>
      </c>
      <c r="E34" s="18">
        <v>23</v>
      </c>
      <c r="F34" s="18">
        <v>23</v>
      </c>
      <c r="G34" s="18">
        <v>2338</v>
      </c>
      <c r="H34" s="653">
        <v>29.98</v>
      </c>
      <c r="I34" s="1344"/>
      <c r="J34" s="1808"/>
      <c r="K34" s="11"/>
      <c r="L34"/>
      <c r="M34"/>
      <c r="N34"/>
    </row>
    <row r="35" spans="2:14" ht="3" customHeight="1">
      <c r="B35" s="1533" t="s">
        <v>673</v>
      </c>
      <c r="C35" s="91"/>
      <c r="D35" s="654"/>
      <c r="E35" s="654"/>
      <c r="F35" s="655"/>
      <c r="G35" s="1809">
        <v>26</v>
      </c>
      <c r="H35" s="1792">
        <v>31.65</v>
      </c>
      <c r="I35" s="1469" t="s">
        <v>964</v>
      </c>
      <c r="J35" s="1758"/>
      <c r="K35" s="11"/>
      <c r="L35"/>
      <c r="M35"/>
      <c r="N35"/>
    </row>
    <row r="36" spans="2:14" ht="21" customHeight="1">
      <c r="B36" s="1807"/>
      <c r="C36" s="26">
        <v>330</v>
      </c>
      <c r="D36" s="23">
        <v>317</v>
      </c>
      <c r="E36" s="23">
        <v>18</v>
      </c>
      <c r="F36" s="23">
        <v>18</v>
      </c>
      <c r="G36" s="1810"/>
      <c r="H36" s="1793"/>
      <c r="I36" s="1798"/>
      <c r="J36" s="1435"/>
      <c r="K36" s="11"/>
      <c r="L36"/>
      <c r="M36"/>
      <c r="N36"/>
    </row>
    <row r="37" spans="2:14" ht="21" customHeight="1">
      <c r="B37" s="656" t="s">
        <v>26</v>
      </c>
      <c r="C37" s="288">
        <f>C34+C36</f>
        <v>1677</v>
      </c>
      <c r="D37" s="53">
        <f>D34+D36</f>
        <v>1641</v>
      </c>
      <c r="E37" s="53">
        <f>E34+E36</f>
        <v>41</v>
      </c>
      <c r="F37" s="53">
        <f>F34+F36</f>
        <v>41</v>
      </c>
      <c r="G37" s="53">
        <f>G34+G35</f>
        <v>2364</v>
      </c>
      <c r="H37" s="657"/>
      <c r="I37" s="1811"/>
      <c r="J37" s="1812"/>
      <c r="K37" s="11"/>
      <c r="L37"/>
      <c r="M37"/>
      <c r="N37"/>
    </row>
    <row r="38" spans="2:14" ht="21" customHeight="1">
      <c r="B38" s="111" t="s">
        <v>27</v>
      </c>
      <c r="C38" s="288">
        <v>5132</v>
      </c>
      <c r="D38" s="53">
        <v>5130</v>
      </c>
      <c r="E38" s="53">
        <v>2</v>
      </c>
      <c r="F38" s="53">
        <v>2</v>
      </c>
      <c r="G38" s="658" t="s">
        <v>663</v>
      </c>
      <c r="H38" s="659">
        <v>2.191</v>
      </c>
      <c r="I38" s="1813"/>
      <c r="J38" s="1717"/>
      <c r="K38" s="11"/>
      <c r="L38"/>
      <c r="M38"/>
      <c r="N38"/>
    </row>
    <row r="39" spans="2:14" ht="21" customHeight="1">
      <c r="B39" s="660" t="s">
        <v>680</v>
      </c>
      <c r="C39" s="288">
        <v>70</v>
      </c>
      <c r="D39" s="53">
        <v>70</v>
      </c>
      <c r="E39" s="53">
        <v>0</v>
      </c>
      <c r="F39" s="53">
        <v>0</v>
      </c>
      <c r="G39" s="658" t="s">
        <v>663</v>
      </c>
      <c r="H39" s="659">
        <v>0.9</v>
      </c>
      <c r="I39" s="1814"/>
      <c r="J39" s="1815"/>
      <c r="K39" s="11"/>
      <c r="L39"/>
      <c r="M39"/>
      <c r="N39"/>
    </row>
    <row r="40" spans="2:14" ht="21" customHeight="1">
      <c r="B40" s="114" t="s">
        <v>529</v>
      </c>
      <c r="C40" s="24">
        <v>181</v>
      </c>
      <c r="D40" s="25">
        <v>167</v>
      </c>
      <c r="E40" s="25">
        <v>14</v>
      </c>
      <c r="F40" s="25">
        <v>14</v>
      </c>
      <c r="G40" s="25" t="s">
        <v>664</v>
      </c>
      <c r="H40" s="25" t="s">
        <v>664</v>
      </c>
      <c r="I40" s="1406"/>
      <c r="J40" s="1407"/>
      <c r="K40" s="11"/>
      <c r="L40"/>
      <c r="M40"/>
      <c r="N40"/>
    </row>
    <row r="41" spans="2:14" ht="37.5" customHeight="1">
      <c r="B41" s="7"/>
      <c r="C41" s="7"/>
      <c r="D41" s="7"/>
      <c r="E41" s="7"/>
      <c r="F41" s="7"/>
      <c r="G41" s="7"/>
      <c r="H41" s="1799" t="s">
        <v>28</v>
      </c>
      <c r="I41" s="1800"/>
      <c r="J41" s="1800"/>
      <c r="K41" s="1800"/>
      <c r="L41" s="1800"/>
      <c r="M41" s="661"/>
      <c r="N41"/>
    </row>
    <row r="42" spans="2:14" ht="18.75">
      <c r="B42" s="15" t="s">
        <v>503</v>
      </c>
      <c r="J42"/>
      <c r="K42" t="s">
        <v>513</v>
      </c>
      <c r="L42"/>
      <c r="M42"/>
      <c r="N42"/>
    </row>
    <row r="43" spans="2:14" ht="7.5" customHeight="1">
      <c r="B43" s="2"/>
      <c r="J43"/>
      <c r="K43"/>
      <c r="L43"/>
      <c r="M43"/>
      <c r="N43"/>
    </row>
    <row r="44" spans="2:14" s="6" customFormat="1" ht="48.75" customHeight="1" thickBot="1">
      <c r="B44" s="3"/>
      <c r="C44" s="4" t="s">
        <v>517</v>
      </c>
      <c r="D44" s="5" t="s">
        <v>518</v>
      </c>
      <c r="E44" s="5" t="s">
        <v>519</v>
      </c>
      <c r="F44" s="5" t="s">
        <v>520</v>
      </c>
      <c r="G44" s="5" t="s">
        <v>521</v>
      </c>
      <c r="H44" s="10" t="s">
        <v>484</v>
      </c>
      <c r="I44" s="1426" t="s">
        <v>501</v>
      </c>
      <c r="J44" s="1416"/>
      <c r="K44" s="12" t="s">
        <v>498</v>
      </c>
      <c r="L44" s="11"/>
      <c r="M44"/>
      <c r="N44"/>
    </row>
    <row r="45" spans="2:14" ht="21" customHeight="1" thickTop="1">
      <c r="B45" s="61" t="s">
        <v>29</v>
      </c>
      <c r="C45" s="83">
        <v>-10338</v>
      </c>
      <c r="D45" s="84">
        <v>12212</v>
      </c>
      <c r="E45" s="84">
        <v>9000</v>
      </c>
      <c r="F45" s="84">
        <v>3621</v>
      </c>
      <c r="G45" s="84"/>
      <c r="H45" s="84"/>
      <c r="I45" s="1362"/>
      <c r="J45" s="1358"/>
      <c r="K45" s="120"/>
      <c r="L45" s="11"/>
      <c r="M45"/>
      <c r="N45"/>
    </row>
    <row r="46" spans="2:14" ht="21" customHeight="1">
      <c r="B46" s="61" t="s">
        <v>30</v>
      </c>
      <c r="C46" s="83">
        <v>517</v>
      </c>
      <c r="D46" s="84">
        <v>23167</v>
      </c>
      <c r="E46" s="84">
        <v>5500</v>
      </c>
      <c r="F46" s="84"/>
      <c r="G46" s="84"/>
      <c r="H46" s="84"/>
      <c r="I46" s="1691"/>
      <c r="J46" s="1692"/>
      <c r="K46" s="122"/>
      <c r="L46" s="11"/>
      <c r="M46"/>
      <c r="N46"/>
    </row>
    <row r="47" spans="2:14" ht="21" customHeight="1">
      <c r="B47" s="61" t="s">
        <v>31</v>
      </c>
      <c r="C47" s="83">
        <v>-665</v>
      </c>
      <c r="D47" s="84">
        <v>75587</v>
      </c>
      <c r="E47" s="84">
        <v>5000</v>
      </c>
      <c r="F47" s="84"/>
      <c r="G47" s="84"/>
      <c r="H47" s="84"/>
      <c r="I47" s="1693">
        <v>67</v>
      </c>
      <c r="J47" s="1694"/>
      <c r="K47" s="662" t="s">
        <v>32</v>
      </c>
      <c r="L47" s="11"/>
      <c r="M47"/>
      <c r="N47"/>
    </row>
    <row r="48" spans="2:14" ht="21" customHeight="1">
      <c r="B48" s="663" t="s">
        <v>33</v>
      </c>
      <c r="C48" s="447">
        <v>-3300</v>
      </c>
      <c r="D48" s="310">
        <v>10490</v>
      </c>
      <c r="E48" s="310">
        <v>11200</v>
      </c>
      <c r="F48" s="310"/>
      <c r="G48" s="310"/>
      <c r="H48" s="310"/>
      <c r="I48" s="1693"/>
      <c r="J48" s="1694"/>
      <c r="K48" s="662" t="s">
        <v>34</v>
      </c>
      <c r="L48" s="11"/>
      <c r="M48"/>
      <c r="N48"/>
    </row>
    <row r="49" spans="2:14" ht="21" customHeight="1">
      <c r="B49" s="123"/>
      <c r="C49" s="124"/>
      <c r="D49" s="92"/>
      <c r="E49" s="92"/>
      <c r="F49" s="92"/>
      <c r="G49" s="92"/>
      <c r="H49" s="92"/>
      <c r="I49" s="1354"/>
      <c r="J49" s="1355"/>
      <c r="K49" s="122"/>
      <c r="L49" s="11"/>
      <c r="M49"/>
      <c r="N49"/>
    </row>
    <row r="50" spans="2:14" ht="21" customHeight="1">
      <c r="B50" s="126"/>
      <c r="C50" s="127"/>
      <c r="D50" s="128"/>
      <c r="E50" s="128"/>
      <c r="F50" s="128"/>
      <c r="G50" s="128"/>
      <c r="H50" s="128"/>
      <c r="I50" s="1352"/>
      <c r="J50" s="1353"/>
      <c r="K50" s="129"/>
      <c r="L50" s="11"/>
      <c r="M50"/>
      <c r="N50"/>
    </row>
    <row r="51" spans="2:14" ht="21" customHeight="1">
      <c r="B51" s="30" t="s">
        <v>511</v>
      </c>
      <c r="J51"/>
      <c r="K51"/>
      <c r="L51"/>
      <c r="M51"/>
      <c r="N51"/>
    </row>
    <row r="52" ht="26.25" customHeight="1"/>
    <row r="53" spans="2:14" ht="18.75">
      <c r="B53" s="16" t="s">
        <v>504</v>
      </c>
      <c r="J53"/>
      <c r="K53"/>
      <c r="L53"/>
      <c r="M53"/>
      <c r="N53"/>
    </row>
    <row r="54" ht="7.5" customHeight="1"/>
    <row r="55" spans="2:9" ht="37.5" customHeight="1">
      <c r="B55" s="1415" t="s">
        <v>494</v>
      </c>
      <c r="C55" s="1415"/>
      <c r="D55" s="1425">
        <v>0.166</v>
      </c>
      <c r="E55" s="1425"/>
      <c r="F55" s="1415" t="s">
        <v>496</v>
      </c>
      <c r="G55" s="1415"/>
      <c r="H55" s="1425">
        <v>1</v>
      </c>
      <c r="I55" s="1425"/>
    </row>
    <row r="56" spans="2:9" ht="37.5" customHeight="1">
      <c r="B56" s="1415" t="s">
        <v>495</v>
      </c>
      <c r="C56" s="1415"/>
      <c r="D56" s="1425">
        <v>26.4</v>
      </c>
      <c r="E56" s="1425"/>
      <c r="F56" s="1415" t="s">
        <v>497</v>
      </c>
      <c r="G56" s="1415"/>
      <c r="H56" s="1425">
        <v>91.6</v>
      </c>
      <c r="I56" s="1425"/>
    </row>
    <row r="57" spans="2:14" ht="21" customHeight="1">
      <c r="B57" s="30" t="s">
        <v>512</v>
      </c>
      <c r="J57"/>
      <c r="K57"/>
      <c r="L57"/>
      <c r="M57"/>
      <c r="N57"/>
    </row>
  </sheetData>
  <mergeCells count="53">
    <mergeCell ref="B22:B23"/>
    <mergeCell ref="G22:G23"/>
    <mergeCell ref="H22:H23"/>
    <mergeCell ref="B24:B25"/>
    <mergeCell ref="G24:G25"/>
    <mergeCell ref="H24:H25"/>
    <mergeCell ref="B20:B21"/>
    <mergeCell ref="G20:G21"/>
    <mergeCell ref="H20:H21"/>
    <mergeCell ref="I20:J21"/>
    <mergeCell ref="H55:I55"/>
    <mergeCell ref="I37:J37"/>
    <mergeCell ref="I38:J38"/>
    <mergeCell ref="I39:J39"/>
    <mergeCell ref="I46:J46"/>
    <mergeCell ref="I47:J47"/>
    <mergeCell ref="I50:J50"/>
    <mergeCell ref="I48:J48"/>
    <mergeCell ref="I49:J49"/>
    <mergeCell ref="B18:B19"/>
    <mergeCell ref="G18:G19"/>
    <mergeCell ref="H18:H19"/>
    <mergeCell ref="I40:J40"/>
    <mergeCell ref="I32:J32"/>
    <mergeCell ref="I33:J33"/>
    <mergeCell ref="B35:B36"/>
    <mergeCell ref="I34:J34"/>
    <mergeCell ref="I35:J36"/>
    <mergeCell ref="G35:G36"/>
    <mergeCell ref="B56:C56"/>
    <mergeCell ref="F55:G55"/>
    <mergeCell ref="F56:G56"/>
    <mergeCell ref="D55:E55"/>
    <mergeCell ref="D56:E56"/>
    <mergeCell ref="B55:C55"/>
    <mergeCell ref="H56:I56"/>
    <mergeCell ref="I44:J44"/>
    <mergeCell ref="I45:J45"/>
    <mergeCell ref="C1:J1"/>
    <mergeCell ref="I26:J26"/>
    <mergeCell ref="I17:J17"/>
    <mergeCell ref="I11:J11"/>
    <mergeCell ref="I12:J12"/>
    <mergeCell ref="I13:J13"/>
    <mergeCell ref="H41:L41"/>
    <mergeCell ref="H35:H36"/>
    <mergeCell ref="I22:J23"/>
    <mergeCell ref="I24:J25"/>
    <mergeCell ref="I7:J7"/>
    <mergeCell ref="I8:J8"/>
    <mergeCell ref="I9:J9"/>
    <mergeCell ref="I18:J19"/>
    <mergeCell ref="I10:J10"/>
  </mergeCells>
  <printOptions/>
  <pageMargins left="0.7480314960629921" right="0" top="0.5905511811023623" bottom="0.3937007874015748" header="0.5118110236220472" footer="0.5118110236220472"/>
  <pageSetup fitToHeight="1" fitToWidth="1" horizontalDpi="300" verticalDpi="300" orientation="portrait" paperSize="9" scale="71" r:id="rId1"/>
  <headerFooter alignWithMargins="0">
    <oddHeader>&amp;L&amp;12（別添）</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N56"/>
  <sheetViews>
    <sheetView workbookViewId="0" topLeftCell="A40">
      <selection activeCell="J33" sqref="J33"/>
    </sheetView>
  </sheetViews>
  <sheetFormatPr defaultColWidth="9.00390625" defaultRowHeight="13.5"/>
  <cols>
    <col min="1" max="1" width="2.875" style="1" customWidth="1"/>
    <col min="2" max="2" width="13.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609</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130" t="s">
        <v>483</v>
      </c>
      <c r="C8" s="131">
        <v>12045</v>
      </c>
      <c r="D8" s="132">
        <v>11898</v>
      </c>
      <c r="E8" s="132">
        <v>147</v>
      </c>
      <c r="F8" s="132">
        <v>114</v>
      </c>
      <c r="G8" s="132">
        <v>22509</v>
      </c>
      <c r="H8" s="132"/>
      <c r="I8" s="1305"/>
      <c r="J8" s="1306"/>
      <c r="K8" s="11"/>
      <c r="L8"/>
      <c r="M8"/>
      <c r="N8"/>
    </row>
    <row r="9" spans="2:14" ht="21" customHeight="1">
      <c r="B9" s="130" t="s">
        <v>610</v>
      </c>
      <c r="C9" s="131">
        <v>35</v>
      </c>
      <c r="D9" s="132">
        <v>35</v>
      </c>
      <c r="E9" s="132"/>
      <c r="F9" s="132"/>
      <c r="G9" s="132">
        <v>25</v>
      </c>
      <c r="H9" s="132">
        <v>26</v>
      </c>
      <c r="I9" s="1318"/>
      <c r="J9" s="1319"/>
      <c r="K9" s="11"/>
      <c r="L9"/>
      <c r="M9"/>
      <c r="N9"/>
    </row>
    <row r="10" spans="2:14" ht="21" customHeight="1">
      <c r="B10" s="133" t="s">
        <v>611</v>
      </c>
      <c r="C10" s="131">
        <v>28</v>
      </c>
      <c r="D10" s="132">
        <v>62</v>
      </c>
      <c r="E10" s="132">
        <v>-34</v>
      </c>
      <c r="F10" s="132">
        <v>-34</v>
      </c>
      <c r="G10" s="132">
        <v>153</v>
      </c>
      <c r="H10" s="132"/>
      <c r="I10" s="1318"/>
      <c r="J10" s="1301"/>
      <c r="K10" s="11"/>
      <c r="L10"/>
      <c r="M10"/>
      <c r="N10"/>
    </row>
    <row r="11" spans="2:14" ht="21" customHeight="1">
      <c r="B11" s="133" t="s">
        <v>612</v>
      </c>
      <c r="C11" s="131">
        <v>307</v>
      </c>
      <c r="D11" s="132">
        <v>307</v>
      </c>
      <c r="E11" s="132"/>
      <c r="F11" s="132"/>
      <c r="G11" s="132"/>
      <c r="H11" s="132">
        <v>41</v>
      </c>
      <c r="I11" s="1318"/>
      <c r="J11" s="1301"/>
      <c r="K11" s="11"/>
      <c r="L11"/>
      <c r="M11"/>
      <c r="N11"/>
    </row>
    <row r="12" spans="2:14" ht="21" customHeight="1">
      <c r="B12" s="133" t="s">
        <v>613</v>
      </c>
      <c r="C12" s="131">
        <v>5</v>
      </c>
      <c r="D12" s="132">
        <v>5</v>
      </c>
      <c r="E12" s="132"/>
      <c r="F12" s="132"/>
      <c r="G12" s="132"/>
      <c r="H12" s="132">
        <v>4</v>
      </c>
      <c r="I12" s="1318" t="s">
        <v>614</v>
      </c>
      <c r="J12" s="1319"/>
      <c r="K12" s="11"/>
      <c r="L12"/>
      <c r="M12"/>
      <c r="N12"/>
    </row>
    <row r="13" spans="2:14" ht="21" customHeight="1">
      <c r="B13" s="133" t="s">
        <v>615</v>
      </c>
      <c r="C13" s="131">
        <v>15</v>
      </c>
      <c r="D13" s="132">
        <v>24</v>
      </c>
      <c r="E13" s="132">
        <v>-9</v>
      </c>
      <c r="F13" s="132">
        <v>-9</v>
      </c>
      <c r="G13" s="132"/>
      <c r="H13" s="132"/>
      <c r="I13" s="1318"/>
      <c r="J13" s="1319"/>
      <c r="K13" s="11"/>
      <c r="L13"/>
      <c r="M13"/>
      <c r="N13"/>
    </row>
    <row r="14" spans="2:14" ht="21" customHeight="1" thickBot="1">
      <c r="B14" s="134" t="s">
        <v>616</v>
      </c>
      <c r="C14" s="135">
        <v>105</v>
      </c>
      <c r="D14" s="136">
        <v>36</v>
      </c>
      <c r="E14" s="136">
        <v>69</v>
      </c>
      <c r="F14" s="136"/>
      <c r="G14" s="136">
        <v>125</v>
      </c>
      <c r="H14" s="136"/>
      <c r="I14" s="1320"/>
      <c r="J14" s="1321"/>
      <c r="K14" s="11"/>
      <c r="L14"/>
      <c r="M14"/>
      <c r="N14"/>
    </row>
    <row r="15" spans="2:14" ht="21" customHeight="1" thickTop="1">
      <c r="B15" s="137" t="s">
        <v>499</v>
      </c>
      <c r="C15" s="138">
        <f aca="true" t="shared" si="0" ref="C15:H15">SUM(C8:C14)</f>
        <v>12540</v>
      </c>
      <c r="D15" s="139">
        <f t="shared" si="0"/>
        <v>12367</v>
      </c>
      <c r="E15" s="139">
        <f t="shared" si="0"/>
        <v>173</v>
      </c>
      <c r="F15" s="139">
        <f t="shared" si="0"/>
        <v>71</v>
      </c>
      <c r="G15" s="139">
        <f t="shared" si="0"/>
        <v>22812</v>
      </c>
      <c r="H15" s="139">
        <f t="shared" si="0"/>
        <v>71</v>
      </c>
      <c r="I15" s="1322"/>
      <c r="J15" s="1304"/>
      <c r="K15" s="11"/>
      <c r="L15"/>
      <c r="M15"/>
      <c r="N15"/>
    </row>
    <row r="16" spans="9:14" ht="37.5" customHeight="1">
      <c r="I16"/>
      <c r="J16"/>
      <c r="K16"/>
      <c r="L16"/>
      <c r="M16"/>
      <c r="N16"/>
    </row>
    <row r="17" spans="2:14" ht="18.75">
      <c r="B17" s="15" t="s">
        <v>500</v>
      </c>
      <c r="J17" t="s">
        <v>513</v>
      </c>
      <c r="K17"/>
      <c r="L17"/>
      <c r="M17"/>
      <c r="N17"/>
    </row>
    <row r="18" spans="2:14" ht="7.5" customHeight="1">
      <c r="B18" s="2"/>
      <c r="I18"/>
      <c r="J18"/>
      <c r="K18"/>
      <c r="L18"/>
      <c r="M18"/>
      <c r="N18"/>
    </row>
    <row r="19" spans="2:14" s="6" customFormat="1" ht="29.25" customHeight="1" thickBot="1">
      <c r="B19" s="3"/>
      <c r="C19" s="4" t="s">
        <v>490</v>
      </c>
      <c r="D19" s="5" t="s">
        <v>491</v>
      </c>
      <c r="E19" s="5" t="s">
        <v>492</v>
      </c>
      <c r="F19" s="5" t="s">
        <v>493</v>
      </c>
      <c r="G19" s="5" t="s">
        <v>489</v>
      </c>
      <c r="H19" s="5" t="s">
        <v>522</v>
      </c>
      <c r="I19" s="1408" t="s">
        <v>498</v>
      </c>
      <c r="J19" s="1409"/>
      <c r="K19" s="11"/>
      <c r="L19"/>
      <c r="M19"/>
      <c r="N19"/>
    </row>
    <row r="20" spans="2:14" ht="21" customHeight="1" thickTop="1">
      <c r="B20" s="140" t="s">
        <v>535</v>
      </c>
      <c r="C20" s="141">
        <v>312</v>
      </c>
      <c r="D20" s="132">
        <v>299</v>
      </c>
      <c r="E20" s="132">
        <v>14</v>
      </c>
      <c r="F20" s="142" t="s">
        <v>631</v>
      </c>
      <c r="G20" s="143">
        <v>1287</v>
      </c>
      <c r="H20" s="143">
        <v>24</v>
      </c>
      <c r="I20" s="1338" t="s">
        <v>617</v>
      </c>
      <c r="J20" s="1333"/>
      <c r="K20" s="11"/>
      <c r="L20"/>
      <c r="M20"/>
      <c r="N20"/>
    </row>
    <row r="21" spans="2:14" ht="10.5" customHeight="1">
      <c r="B21" s="1440" t="s">
        <v>618</v>
      </c>
      <c r="C21" s="144" t="s">
        <v>619</v>
      </c>
      <c r="D21" s="145" t="s">
        <v>566</v>
      </c>
      <c r="E21" s="145" t="s">
        <v>567</v>
      </c>
      <c r="F21" s="146" t="s">
        <v>568</v>
      </c>
      <c r="G21" s="1453">
        <v>5667</v>
      </c>
      <c r="H21" s="1457">
        <v>293</v>
      </c>
      <c r="I21" s="1447" t="s">
        <v>532</v>
      </c>
      <c r="J21" s="1448"/>
      <c r="K21" s="11"/>
      <c r="L21"/>
      <c r="M21"/>
      <c r="N21"/>
    </row>
    <row r="22" spans="2:14" ht="10.5" customHeight="1">
      <c r="B22" s="1441"/>
      <c r="C22" s="147">
        <v>594</v>
      </c>
      <c r="D22" s="148">
        <v>594</v>
      </c>
      <c r="E22" s="148"/>
      <c r="F22" s="149"/>
      <c r="G22" s="1454"/>
      <c r="H22" s="1458"/>
      <c r="I22" s="1449"/>
      <c r="J22" s="1450"/>
      <c r="K22" s="28"/>
      <c r="L22"/>
      <c r="M22"/>
      <c r="N22"/>
    </row>
    <row r="23" spans="2:14" ht="10.5" customHeight="1">
      <c r="B23" s="1312" t="s">
        <v>620</v>
      </c>
      <c r="C23" s="150" t="s">
        <v>619</v>
      </c>
      <c r="D23" s="151" t="s">
        <v>566</v>
      </c>
      <c r="E23" s="151" t="s">
        <v>567</v>
      </c>
      <c r="F23" s="146" t="s">
        <v>568</v>
      </c>
      <c r="G23" s="1455">
        <v>726</v>
      </c>
      <c r="H23" s="1455">
        <v>32</v>
      </c>
      <c r="I23" s="1302" t="s">
        <v>632</v>
      </c>
      <c r="J23" s="1303"/>
      <c r="K23" s="28"/>
      <c r="L23"/>
      <c r="M23"/>
      <c r="N23"/>
    </row>
    <row r="24" spans="2:14" ht="10.5" customHeight="1">
      <c r="B24" s="1313"/>
      <c r="C24" s="152">
        <v>48</v>
      </c>
      <c r="D24" s="153">
        <v>48</v>
      </c>
      <c r="E24" s="153"/>
      <c r="F24" s="154"/>
      <c r="G24" s="1456"/>
      <c r="H24" s="1456"/>
      <c r="I24" s="1436"/>
      <c r="J24" s="1437"/>
      <c r="K24" s="11"/>
      <c r="L24"/>
      <c r="M24"/>
      <c r="N24"/>
    </row>
    <row r="25" spans="2:14" ht="10.5" customHeight="1">
      <c r="B25" s="1312" t="s">
        <v>621</v>
      </c>
      <c r="C25" s="155" t="s">
        <v>619</v>
      </c>
      <c r="D25" s="156" t="s">
        <v>566</v>
      </c>
      <c r="E25" s="156" t="s">
        <v>567</v>
      </c>
      <c r="F25" s="157" t="s">
        <v>568</v>
      </c>
      <c r="G25" s="158"/>
      <c r="H25" s="1438">
        <v>232</v>
      </c>
      <c r="I25" s="1314" t="s">
        <v>632</v>
      </c>
      <c r="J25" s="1315"/>
      <c r="K25" s="11"/>
      <c r="L25"/>
      <c r="M25"/>
      <c r="N25"/>
    </row>
    <row r="26" spans="2:14" ht="10.5" customHeight="1">
      <c r="B26" s="1313"/>
      <c r="C26" s="159">
        <v>2968</v>
      </c>
      <c r="D26" s="160">
        <v>3098</v>
      </c>
      <c r="E26" s="160">
        <v>-130</v>
      </c>
      <c r="F26" s="160">
        <v>-130</v>
      </c>
      <c r="G26" s="160"/>
      <c r="H26" s="1439"/>
      <c r="I26" s="1316"/>
      <c r="J26" s="1317"/>
      <c r="K26" s="11"/>
      <c r="L26"/>
      <c r="M26"/>
      <c r="N26"/>
    </row>
    <row r="27" spans="2:14" ht="10.5" customHeight="1">
      <c r="B27" s="1440" t="s">
        <v>622</v>
      </c>
      <c r="C27" s="144" t="s">
        <v>619</v>
      </c>
      <c r="D27" s="145" t="s">
        <v>566</v>
      </c>
      <c r="E27" s="145" t="s">
        <v>567</v>
      </c>
      <c r="F27" s="161" t="s">
        <v>568</v>
      </c>
      <c r="G27" s="145"/>
      <c r="H27" s="1307">
        <v>215</v>
      </c>
      <c r="I27" s="1442" t="s">
        <v>623</v>
      </c>
      <c r="J27" s="1443"/>
      <c r="K27" s="11"/>
      <c r="L27"/>
      <c r="M27"/>
      <c r="N27"/>
    </row>
    <row r="28" spans="2:14" ht="10.5" customHeight="1">
      <c r="B28" s="1441"/>
      <c r="C28" s="162">
        <v>3022</v>
      </c>
      <c r="D28" s="163">
        <v>3048</v>
      </c>
      <c r="E28" s="163">
        <v>-26</v>
      </c>
      <c r="F28" s="163">
        <v>-26</v>
      </c>
      <c r="G28" s="163"/>
      <c r="H28" s="1308"/>
      <c r="I28" s="1444"/>
      <c r="J28" s="1445"/>
      <c r="K28" s="11"/>
      <c r="L28"/>
      <c r="M28"/>
      <c r="N28"/>
    </row>
    <row r="29" spans="2:14" ht="10.5" customHeight="1">
      <c r="B29" s="1440" t="s">
        <v>624</v>
      </c>
      <c r="C29" s="144" t="s">
        <v>619</v>
      </c>
      <c r="D29" s="145" t="s">
        <v>566</v>
      </c>
      <c r="E29" s="145" t="s">
        <v>567</v>
      </c>
      <c r="F29" s="161" t="s">
        <v>568</v>
      </c>
      <c r="G29" s="145"/>
      <c r="H29" s="1307">
        <v>251</v>
      </c>
      <c r="I29" s="1447" t="s">
        <v>532</v>
      </c>
      <c r="J29" s="1448"/>
      <c r="K29" s="11"/>
      <c r="L29"/>
      <c r="M29"/>
      <c r="N29"/>
    </row>
    <row r="30" spans="2:14" ht="10.5" customHeight="1">
      <c r="B30" s="1446"/>
      <c r="C30" s="164">
        <v>1757</v>
      </c>
      <c r="D30" s="165">
        <v>1734</v>
      </c>
      <c r="E30" s="165">
        <v>23</v>
      </c>
      <c r="F30" s="165">
        <v>10</v>
      </c>
      <c r="G30" s="165"/>
      <c r="H30" s="1309"/>
      <c r="I30" s="1451"/>
      <c r="J30" s="1452"/>
      <c r="K30" s="11"/>
      <c r="L30"/>
      <c r="M30"/>
      <c r="N30"/>
    </row>
    <row r="31" spans="2:14" ht="21" customHeight="1">
      <c r="B31" s="29" t="s">
        <v>510</v>
      </c>
      <c r="C31" s="26"/>
      <c r="D31" s="26"/>
      <c r="E31" s="26"/>
      <c r="F31" s="26"/>
      <c r="G31" s="26"/>
      <c r="H31" s="26"/>
      <c r="I31" s="27"/>
      <c r="J31" s="27"/>
      <c r="K31" s="28"/>
      <c r="L31"/>
      <c r="M31"/>
      <c r="N31"/>
    </row>
    <row r="32" spans="2:14" ht="21" customHeight="1">
      <c r="B32" s="29" t="s">
        <v>514</v>
      </c>
      <c r="C32" s="26"/>
      <c r="D32" s="26"/>
      <c r="E32" s="26"/>
      <c r="F32" s="26"/>
      <c r="G32" s="26"/>
      <c r="H32" s="26"/>
      <c r="I32" s="27"/>
      <c r="J32" s="27"/>
      <c r="K32" s="28"/>
      <c r="L32"/>
      <c r="M32"/>
      <c r="N32"/>
    </row>
    <row r="33" spans="2:14" ht="22.5" customHeight="1">
      <c r="B33" s="7"/>
      <c r="C33" s="7"/>
      <c r="D33" s="7"/>
      <c r="E33" s="7"/>
      <c r="F33" s="7"/>
      <c r="G33" s="7"/>
      <c r="H33" s="7"/>
      <c r="I33"/>
      <c r="J33"/>
      <c r="K33"/>
      <c r="L33"/>
      <c r="M33"/>
      <c r="N33"/>
    </row>
    <row r="34" spans="2:14" ht="18.75">
      <c r="B34" s="15" t="s">
        <v>502</v>
      </c>
      <c r="J34" t="s">
        <v>515</v>
      </c>
      <c r="K34"/>
      <c r="L34"/>
      <c r="M34"/>
      <c r="N34"/>
    </row>
    <row r="35" spans="2:14" ht="7.5" customHeight="1">
      <c r="B35" s="2"/>
      <c r="I35"/>
      <c r="J35"/>
      <c r="K35"/>
      <c r="L35"/>
      <c r="M35"/>
      <c r="N35"/>
    </row>
    <row r="36" spans="2:14" s="6" customFormat="1" ht="29.25" customHeight="1" thickBot="1">
      <c r="B36" s="3"/>
      <c r="C36" s="4" t="s">
        <v>508</v>
      </c>
      <c r="D36" s="5" t="s">
        <v>509</v>
      </c>
      <c r="E36" s="5" t="s">
        <v>506</v>
      </c>
      <c r="F36" s="5" t="s">
        <v>507</v>
      </c>
      <c r="G36" s="5" t="s">
        <v>489</v>
      </c>
      <c r="H36" s="5" t="s">
        <v>505</v>
      </c>
      <c r="I36" s="1408" t="s">
        <v>498</v>
      </c>
      <c r="J36" s="1409"/>
      <c r="K36" s="11"/>
      <c r="L36"/>
      <c r="M36"/>
      <c r="N36"/>
    </row>
    <row r="37" spans="2:14" ht="21" customHeight="1" thickTop="1">
      <c r="B37" s="81" t="s">
        <v>625</v>
      </c>
      <c r="C37" s="131">
        <v>3291</v>
      </c>
      <c r="D37" s="132">
        <v>3256</v>
      </c>
      <c r="E37" s="132">
        <v>35</v>
      </c>
      <c r="F37" s="143">
        <v>35</v>
      </c>
      <c r="G37" s="143">
        <v>4077</v>
      </c>
      <c r="H37" s="166">
        <v>30.3</v>
      </c>
      <c r="I37" s="1349"/>
      <c r="J37" s="1350"/>
      <c r="K37" s="11"/>
      <c r="L37"/>
      <c r="M37"/>
      <c r="N37"/>
    </row>
    <row r="38" spans="2:14" ht="21" customHeight="1">
      <c r="B38" s="81" t="s">
        <v>599</v>
      </c>
      <c r="C38" s="131">
        <v>1488</v>
      </c>
      <c r="D38" s="132">
        <v>1473</v>
      </c>
      <c r="E38" s="132">
        <v>15</v>
      </c>
      <c r="F38" s="167">
        <v>15</v>
      </c>
      <c r="G38" s="167">
        <v>1855</v>
      </c>
      <c r="H38" s="168">
        <v>54.9</v>
      </c>
      <c r="I38" s="1339"/>
      <c r="J38" s="1340"/>
      <c r="K38" s="11"/>
      <c r="L38"/>
      <c r="M38"/>
      <c r="N38"/>
    </row>
    <row r="39" spans="2:14" ht="21" customHeight="1">
      <c r="B39" s="81" t="s">
        <v>626</v>
      </c>
      <c r="C39" s="131">
        <v>70</v>
      </c>
      <c r="D39" s="132">
        <v>70</v>
      </c>
      <c r="E39" s="132"/>
      <c r="F39" s="167"/>
      <c r="G39" s="167"/>
      <c r="H39" s="168">
        <v>1.6</v>
      </c>
      <c r="I39" s="1339"/>
      <c r="J39" s="1340"/>
      <c r="K39" s="11"/>
      <c r="L39"/>
      <c r="M39"/>
      <c r="N39"/>
    </row>
    <row r="40" spans="2:14" ht="21" customHeight="1">
      <c r="B40" s="81" t="s">
        <v>604</v>
      </c>
      <c r="C40" s="131">
        <v>5132</v>
      </c>
      <c r="D40" s="132">
        <v>5130</v>
      </c>
      <c r="E40" s="132">
        <v>2</v>
      </c>
      <c r="F40" s="143">
        <v>2</v>
      </c>
      <c r="G40" s="143"/>
      <c r="H40" s="166">
        <v>3.6</v>
      </c>
      <c r="I40" s="1339"/>
      <c r="J40" s="1340"/>
      <c r="K40" s="11"/>
      <c r="L40"/>
      <c r="M40"/>
      <c r="N40"/>
    </row>
    <row r="41" spans="2:14" ht="21" customHeight="1">
      <c r="B41" s="169" t="s">
        <v>627</v>
      </c>
      <c r="C41" s="131">
        <v>1098</v>
      </c>
      <c r="D41" s="132">
        <v>1026</v>
      </c>
      <c r="E41" s="132">
        <v>65</v>
      </c>
      <c r="F41" s="167">
        <v>65</v>
      </c>
      <c r="G41" s="167">
        <v>92</v>
      </c>
      <c r="H41" s="168">
        <v>33.4</v>
      </c>
      <c r="I41" s="1310"/>
      <c r="J41" s="1311"/>
      <c r="K41" s="11"/>
      <c r="L41"/>
      <c r="M41"/>
      <c r="N41"/>
    </row>
    <row r="42" spans="2:14" ht="21" customHeight="1">
      <c r="B42" s="170" t="s">
        <v>628</v>
      </c>
      <c r="C42" s="171">
        <v>181</v>
      </c>
      <c r="D42" s="172">
        <v>167</v>
      </c>
      <c r="E42" s="172">
        <v>14</v>
      </c>
      <c r="F42" s="172">
        <v>14</v>
      </c>
      <c r="G42" s="172"/>
      <c r="H42" s="173" t="s">
        <v>633</v>
      </c>
      <c r="I42" s="1347"/>
      <c r="J42" s="1348"/>
      <c r="K42" s="11"/>
      <c r="L42"/>
      <c r="M42"/>
      <c r="N42"/>
    </row>
    <row r="43" spans="2:14" ht="29.25" customHeight="1">
      <c r="B43" s="1341" t="s">
        <v>629</v>
      </c>
      <c r="C43" s="1341"/>
      <c r="D43" s="1341"/>
      <c r="E43" s="1341"/>
      <c r="F43" s="1341"/>
      <c r="G43" s="1341"/>
      <c r="H43" s="1341"/>
      <c r="I43" s="1341"/>
      <c r="J43" s="1341"/>
      <c r="K43" s="28"/>
      <c r="L43"/>
      <c r="M43"/>
      <c r="N43"/>
    </row>
    <row r="44" spans="2:14" ht="12" customHeight="1">
      <c r="B44" s="7"/>
      <c r="C44" s="7"/>
      <c r="D44" s="7"/>
      <c r="E44" s="7"/>
      <c r="F44" s="7"/>
      <c r="G44" s="7"/>
      <c r="H44" s="7"/>
      <c r="I44"/>
      <c r="J44"/>
      <c r="K44"/>
      <c r="L44"/>
      <c r="M44"/>
      <c r="N44"/>
    </row>
    <row r="45" spans="2:14" ht="18.75">
      <c r="B45" s="15" t="s">
        <v>503</v>
      </c>
      <c r="J45"/>
      <c r="K45" t="s">
        <v>513</v>
      </c>
      <c r="L45"/>
      <c r="M45"/>
      <c r="N45"/>
    </row>
    <row r="46" spans="2:14" ht="7.5" customHeight="1">
      <c r="B46" s="2"/>
      <c r="J46"/>
      <c r="K46"/>
      <c r="L46"/>
      <c r="M46"/>
      <c r="N46"/>
    </row>
    <row r="47" spans="2:14" s="6" customFormat="1" ht="48.75" customHeight="1" thickBot="1">
      <c r="B47" s="3"/>
      <c r="C47" s="4" t="s">
        <v>517</v>
      </c>
      <c r="D47" s="5" t="s">
        <v>518</v>
      </c>
      <c r="E47" s="5" t="s">
        <v>519</v>
      </c>
      <c r="F47" s="5" t="s">
        <v>520</v>
      </c>
      <c r="G47" s="5" t="s">
        <v>521</v>
      </c>
      <c r="H47" s="10" t="s">
        <v>484</v>
      </c>
      <c r="I47" s="1426" t="s">
        <v>501</v>
      </c>
      <c r="J47" s="1416"/>
      <c r="K47" s="12" t="s">
        <v>498</v>
      </c>
      <c r="L47" s="11"/>
      <c r="M47"/>
      <c r="N47"/>
    </row>
    <row r="48" spans="2:14" ht="21" customHeight="1" thickTop="1">
      <c r="B48" s="81" t="s">
        <v>630</v>
      </c>
      <c r="C48" s="131">
        <v>1233</v>
      </c>
      <c r="D48" s="132">
        <v>196194</v>
      </c>
      <c r="E48" s="132">
        <v>5000</v>
      </c>
      <c r="F48" s="132"/>
      <c r="G48" s="132"/>
      <c r="H48" s="132"/>
      <c r="I48" s="1342">
        <v>850</v>
      </c>
      <c r="J48" s="1343"/>
      <c r="K48" s="174"/>
      <c r="L48" s="11"/>
      <c r="M48"/>
      <c r="N48"/>
    </row>
    <row r="49" spans="2:14" ht="21" customHeight="1">
      <c r="B49" s="126"/>
      <c r="C49" s="175"/>
      <c r="D49" s="176"/>
      <c r="E49" s="176"/>
      <c r="F49" s="176"/>
      <c r="G49" s="176"/>
      <c r="H49" s="176"/>
      <c r="I49" s="1334"/>
      <c r="J49" s="1335"/>
      <c r="K49" s="177"/>
      <c r="L49" s="11"/>
      <c r="M49"/>
      <c r="N49"/>
    </row>
    <row r="50" spans="2:14" ht="21" customHeight="1">
      <c r="B50" s="30" t="s">
        <v>511</v>
      </c>
      <c r="J50"/>
      <c r="K50"/>
      <c r="L50"/>
      <c r="M50"/>
      <c r="N50"/>
    </row>
    <row r="51" ht="26.25" customHeight="1"/>
    <row r="52" spans="2:14" ht="18.75">
      <c r="B52" s="16" t="s">
        <v>504</v>
      </c>
      <c r="J52"/>
      <c r="K52"/>
      <c r="L52"/>
      <c r="M52"/>
      <c r="N52"/>
    </row>
    <row r="53" ht="7.5" customHeight="1"/>
    <row r="54" spans="2:9" ht="37.5" customHeight="1">
      <c r="B54" s="1415" t="s">
        <v>494</v>
      </c>
      <c r="C54" s="1415"/>
      <c r="D54" s="1336">
        <v>0.296</v>
      </c>
      <c r="E54" s="1336"/>
      <c r="F54" s="1415" t="s">
        <v>496</v>
      </c>
      <c r="G54" s="1415"/>
      <c r="H54" s="1425">
        <v>1.1</v>
      </c>
      <c r="I54" s="1425"/>
    </row>
    <row r="55" spans="2:9" ht="37.5" customHeight="1">
      <c r="B55" s="1415" t="s">
        <v>495</v>
      </c>
      <c r="C55" s="1415"/>
      <c r="D55" s="1337">
        <v>25.9</v>
      </c>
      <c r="E55" s="1337"/>
      <c r="F55" s="1415" t="s">
        <v>497</v>
      </c>
      <c r="G55" s="1415"/>
      <c r="H55" s="1425">
        <v>96.3</v>
      </c>
      <c r="I55" s="1425"/>
    </row>
    <row r="56" spans="2:14" ht="21" customHeight="1">
      <c r="B56" s="30" t="s">
        <v>512</v>
      </c>
      <c r="J56"/>
      <c r="K56"/>
      <c r="L56"/>
      <c r="M56"/>
      <c r="N56"/>
    </row>
  </sheetData>
  <mergeCells count="48">
    <mergeCell ref="B21:B22"/>
    <mergeCell ref="B27:B28"/>
    <mergeCell ref="I27:J28"/>
    <mergeCell ref="B29:B30"/>
    <mergeCell ref="I21:J22"/>
    <mergeCell ref="I29:J30"/>
    <mergeCell ref="G21:G22"/>
    <mergeCell ref="G23:G24"/>
    <mergeCell ref="H21:H22"/>
    <mergeCell ref="H23:H24"/>
    <mergeCell ref="I10:J10"/>
    <mergeCell ref="I11:J11"/>
    <mergeCell ref="I23:J24"/>
    <mergeCell ref="H25:H26"/>
    <mergeCell ref="H27:H28"/>
    <mergeCell ref="H29:H30"/>
    <mergeCell ref="I41:J41"/>
    <mergeCell ref="B23:B24"/>
    <mergeCell ref="B25:B26"/>
    <mergeCell ref="I25:J26"/>
    <mergeCell ref="C1:J1"/>
    <mergeCell ref="I19:J19"/>
    <mergeCell ref="I20:J20"/>
    <mergeCell ref="I13:J13"/>
    <mergeCell ref="I14:J14"/>
    <mergeCell ref="I15:J15"/>
    <mergeCell ref="I7:J7"/>
    <mergeCell ref="I8:J8"/>
    <mergeCell ref="I9:J9"/>
    <mergeCell ref="I12:J12"/>
    <mergeCell ref="B55:C55"/>
    <mergeCell ref="F54:G54"/>
    <mergeCell ref="F55:G55"/>
    <mergeCell ref="D54:E54"/>
    <mergeCell ref="D55:E55"/>
    <mergeCell ref="H55:I55"/>
    <mergeCell ref="I47:J47"/>
    <mergeCell ref="I48:J48"/>
    <mergeCell ref="I49:J49"/>
    <mergeCell ref="I42:J42"/>
    <mergeCell ref="I36:J36"/>
    <mergeCell ref="I37:J37"/>
    <mergeCell ref="H54:I54"/>
    <mergeCell ref="I38:J38"/>
    <mergeCell ref="I39:J39"/>
    <mergeCell ref="I40:J40"/>
    <mergeCell ref="B43:J43"/>
    <mergeCell ref="B54:C54"/>
  </mergeCells>
  <printOptions/>
  <pageMargins left="0.7480314960629921" right="0" top="0.5118110236220472" bottom="0.3937007874015748" header="0.5118110236220472" footer="0.5118110236220472"/>
  <pageSetup fitToHeight="1" fitToWidth="1" horizontalDpi="300" verticalDpi="300" orientation="portrait" paperSize="9" scale="74" r:id="rId1"/>
  <headerFooter alignWithMargins="0">
    <oddHeader>&amp;L&amp;12（別添）</oddHeader>
  </headerFooter>
</worksheet>
</file>

<file path=xl/worksheets/sheet30.xml><?xml version="1.0" encoding="utf-8"?>
<worksheet xmlns="http://schemas.openxmlformats.org/spreadsheetml/2006/main" xmlns:r="http://schemas.openxmlformats.org/officeDocument/2006/relationships">
  <sheetPr>
    <pageSetUpPr fitToPage="1"/>
  </sheetPr>
  <dimension ref="B1:O56"/>
  <sheetViews>
    <sheetView workbookViewId="0" topLeftCell="A50">
      <selection activeCell="B21" sqref="B21:G26"/>
    </sheetView>
  </sheetViews>
  <sheetFormatPr defaultColWidth="9.00390625" defaultRowHeight="13.5"/>
  <cols>
    <col min="1" max="1" width="2.50390625" style="1" customWidth="1"/>
    <col min="2" max="2" width="2.875" style="1" customWidth="1"/>
    <col min="3" max="3" width="13.50390625" style="1" customWidth="1"/>
    <col min="4" max="5" width="11.25390625" style="1" customWidth="1"/>
    <col min="6" max="7" width="11.875" style="1" customWidth="1"/>
    <col min="8" max="8" width="12.75390625" style="1" customWidth="1"/>
    <col min="9" max="9" width="13.75390625" style="1" customWidth="1"/>
    <col min="10" max="10" width="8.125" style="1" customWidth="1"/>
    <col min="11" max="11" width="5.625" style="1" customWidth="1"/>
    <col min="12" max="12" width="13.625" style="1" customWidth="1"/>
    <col min="13" max="13" width="11.375" style="1" customWidth="1"/>
    <col min="14" max="14" width="11.50390625" style="1" customWidth="1"/>
    <col min="15" max="17" width="11.75390625" style="1" customWidth="1"/>
    <col min="18" max="16384" width="9.00390625" style="1" customWidth="1"/>
  </cols>
  <sheetData>
    <row r="1" spans="2:11" ht="26.25">
      <c r="B1" s="1413" t="s">
        <v>587</v>
      </c>
      <c r="C1" s="1413"/>
      <c r="D1" s="1413"/>
      <c r="E1" s="1413"/>
      <c r="F1" s="1413"/>
      <c r="G1" s="1413"/>
      <c r="H1" s="1413"/>
      <c r="I1" s="1413"/>
      <c r="J1" s="1413"/>
      <c r="K1" s="1413"/>
    </row>
    <row r="2" ht="30" customHeight="1"/>
    <row r="3" spans="9:12" ht="18.75" customHeight="1" thickBot="1">
      <c r="I3" s="14" t="s">
        <v>588</v>
      </c>
      <c r="J3" s="8" t="s">
        <v>36</v>
      </c>
      <c r="K3" s="13"/>
      <c r="L3" s="7"/>
    </row>
    <row r="4" spans="9:10" ht="33.75" customHeight="1">
      <c r="I4" s="7"/>
      <c r="J4" s="7"/>
    </row>
    <row r="5" spans="2:15" ht="20.25">
      <c r="B5" s="15" t="s">
        <v>516</v>
      </c>
      <c r="K5" t="s">
        <v>655</v>
      </c>
      <c r="L5"/>
      <c r="M5"/>
      <c r="N5"/>
      <c r="O5"/>
    </row>
    <row r="6" spans="3:15" ht="7.5" customHeight="1">
      <c r="C6" s="2"/>
      <c r="J6"/>
      <c r="K6"/>
      <c r="L6"/>
      <c r="M6"/>
      <c r="N6"/>
      <c r="O6"/>
    </row>
    <row r="7" spans="2:15" s="6" customFormat="1" ht="29.25" customHeight="1" thickBot="1">
      <c r="B7" s="664"/>
      <c r="C7" s="665"/>
      <c r="D7" s="4" t="s">
        <v>485</v>
      </c>
      <c r="E7" s="5" t="s">
        <v>486</v>
      </c>
      <c r="F7" s="5" t="s">
        <v>487</v>
      </c>
      <c r="G7" s="5" t="s">
        <v>488</v>
      </c>
      <c r="H7" s="5" t="s">
        <v>489</v>
      </c>
      <c r="I7" s="5" t="s">
        <v>773</v>
      </c>
      <c r="J7" s="1408" t="s">
        <v>498</v>
      </c>
      <c r="K7" s="1409"/>
      <c r="L7" s="11"/>
      <c r="M7"/>
      <c r="N7"/>
      <c r="O7"/>
    </row>
    <row r="8" spans="2:15" ht="30" customHeight="1" thickTop="1">
      <c r="B8" s="1830" t="s">
        <v>483</v>
      </c>
      <c r="C8" s="1831"/>
      <c r="D8" s="259">
        <v>4148791</v>
      </c>
      <c r="E8" s="260">
        <v>3819915</v>
      </c>
      <c r="F8" s="260">
        <f>D8-E8</f>
        <v>328876</v>
      </c>
      <c r="G8" s="260">
        <f>F8-50009</f>
        <v>278867</v>
      </c>
      <c r="H8" s="260">
        <v>3737165</v>
      </c>
      <c r="I8" s="260">
        <v>0</v>
      </c>
      <c r="J8" s="1854"/>
      <c r="K8" s="1855"/>
      <c r="L8" s="11"/>
      <c r="M8"/>
      <c r="N8"/>
      <c r="O8"/>
    </row>
    <row r="9" spans="2:15" ht="30" customHeight="1">
      <c r="B9" s="1832" t="s">
        <v>37</v>
      </c>
      <c r="C9" s="1833"/>
      <c r="D9" s="259">
        <v>11339</v>
      </c>
      <c r="E9" s="260">
        <v>11339</v>
      </c>
      <c r="F9" s="260">
        <v>0</v>
      </c>
      <c r="G9" s="260">
        <v>0</v>
      </c>
      <c r="H9" s="260">
        <v>0</v>
      </c>
      <c r="I9" s="260">
        <v>11339</v>
      </c>
      <c r="J9" s="1856"/>
      <c r="K9" s="1857"/>
      <c r="L9" s="11"/>
      <c r="M9"/>
      <c r="N9"/>
      <c r="O9"/>
    </row>
    <row r="10" spans="2:15" ht="45" customHeight="1">
      <c r="B10" s="1832" t="s">
        <v>38</v>
      </c>
      <c r="C10" s="1833"/>
      <c r="D10" s="259">
        <v>5551</v>
      </c>
      <c r="E10" s="260">
        <v>246959</v>
      </c>
      <c r="F10" s="260">
        <f>D10-E10</f>
        <v>-241408</v>
      </c>
      <c r="G10" s="260">
        <v>-241408</v>
      </c>
      <c r="H10" s="260">
        <v>0</v>
      </c>
      <c r="I10" s="260">
        <v>3000</v>
      </c>
      <c r="J10" s="1856"/>
      <c r="K10" s="1857"/>
      <c r="L10" s="11"/>
      <c r="M10"/>
      <c r="N10"/>
      <c r="O10"/>
    </row>
    <row r="11" spans="2:15" ht="30" customHeight="1" thickBot="1">
      <c r="B11" s="1834" t="s">
        <v>39</v>
      </c>
      <c r="C11" s="1835"/>
      <c r="D11" s="666">
        <v>319</v>
      </c>
      <c r="E11" s="667">
        <v>117</v>
      </c>
      <c r="F11" s="667">
        <f>D11-E11</f>
        <v>202</v>
      </c>
      <c r="G11" s="667">
        <v>202</v>
      </c>
      <c r="H11" s="667">
        <v>0</v>
      </c>
      <c r="I11" s="667">
        <v>0</v>
      </c>
      <c r="J11" s="1871"/>
      <c r="K11" s="1872"/>
      <c r="L11" s="11"/>
      <c r="M11"/>
      <c r="N11"/>
      <c r="O11"/>
    </row>
    <row r="12" spans="2:15" ht="30" customHeight="1" thickTop="1">
      <c r="B12" s="1866" t="s">
        <v>499</v>
      </c>
      <c r="C12" s="1867"/>
      <c r="D12" s="668">
        <v>3809397</v>
      </c>
      <c r="E12" s="669">
        <v>3721929</v>
      </c>
      <c r="F12" s="669">
        <f>D12-E12</f>
        <v>87468</v>
      </c>
      <c r="G12" s="669">
        <v>37459</v>
      </c>
      <c r="H12" s="669">
        <v>3737165</v>
      </c>
      <c r="I12" s="669">
        <v>0</v>
      </c>
      <c r="J12" s="1852"/>
      <c r="K12" s="1853"/>
      <c r="L12" s="11"/>
      <c r="M12"/>
      <c r="N12"/>
      <c r="O12"/>
    </row>
    <row r="13" spans="10:15" ht="37.5" customHeight="1">
      <c r="J13"/>
      <c r="K13"/>
      <c r="L13"/>
      <c r="M13"/>
      <c r="N13"/>
      <c r="O13"/>
    </row>
    <row r="14" spans="2:15" ht="20.25">
      <c r="B14" s="15" t="s">
        <v>500</v>
      </c>
      <c r="K14" t="s">
        <v>655</v>
      </c>
      <c r="L14"/>
      <c r="M14"/>
      <c r="N14"/>
      <c r="O14"/>
    </row>
    <row r="15" spans="3:15" ht="7.5" customHeight="1">
      <c r="C15" s="2"/>
      <c r="J15"/>
      <c r="K15"/>
      <c r="L15"/>
      <c r="M15"/>
      <c r="N15"/>
      <c r="O15"/>
    </row>
    <row r="16" spans="2:15" s="6" customFormat="1" ht="29.25" customHeight="1" thickBot="1">
      <c r="B16" s="670"/>
      <c r="C16" s="671"/>
      <c r="D16" s="672" t="s">
        <v>490</v>
      </c>
      <c r="E16" s="303" t="s">
        <v>491</v>
      </c>
      <c r="F16" s="303" t="s">
        <v>492</v>
      </c>
      <c r="G16" s="303" t="s">
        <v>493</v>
      </c>
      <c r="H16" s="303" t="s">
        <v>489</v>
      </c>
      <c r="I16" s="303" t="s">
        <v>773</v>
      </c>
      <c r="J16" s="1408" t="s">
        <v>498</v>
      </c>
      <c r="K16" s="1409"/>
      <c r="L16" s="11"/>
      <c r="M16"/>
      <c r="N16"/>
      <c r="O16"/>
    </row>
    <row r="17" spans="2:15" s="6" customFormat="1" ht="14.25" customHeight="1" thickTop="1">
      <c r="B17" s="1840" t="s">
        <v>898</v>
      </c>
      <c r="C17" s="1841"/>
      <c r="D17" s="673" t="s">
        <v>40</v>
      </c>
      <c r="E17" s="674" t="s">
        <v>61</v>
      </c>
      <c r="F17" s="674" t="s">
        <v>41</v>
      </c>
      <c r="G17" s="674" t="s">
        <v>42</v>
      </c>
      <c r="H17" s="675"/>
      <c r="I17" s="675"/>
      <c r="J17" s="676"/>
      <c r="K17" s="677"/>
      <c r="L17" s="11"/>
      <c r="M17"/>
      <c r="N17"/>
      <c r="O17"/>
    </row>
    <row r="18" spans="2:15" ht="30" customHeight="1">
      <c r="B18" s="1842"/>
      <c r="C18" s="1843"/>
      <c r="D18" s="678">
        <v>573184</v>
      </c>
      <c r="E18" s="325">
        <v>572033</v>
      </c>
      <c r="F18" s="190">
        <f>D18-E18</f>
        <v>1151</v>
      </c>
      <c r="G18" s="190">
        <v>1151</v>
      </c>
      <c r="H18" s="325">
        <v>0</v>
      </c>
      <c r="I18" s="325">
        <v>54772</v>
      </c>
      <c r="J18" s="1535"/>
      <c r="K18" s="1771"/>
      <c r="L18" s="11"/>
      <c r="M18"/>
      <c r="N18"/>
      <c r="O18"/>
    </row>
    <row r="19" spans="2:15" ht="14.25" customHeight="1">
      <c r="B19" s="1823" t="s">
        <v>899</v>
      </c>
      <c r="C19" s="1844"/>
      <c r="D19" s="679" t="s">
        <v>40</v>
      </c>
      <c r="E19" s="547" t="s">
        <v>43</v>
      </c>
      <c r="F19" s="680" t="s">
        <v>41</v>
      </c>
      <c r="G19" s="680" t="s">
        <v>42</v>
      </c>
      <c r="H19" s="241"/>
      <c r="I19" s="241"/>
      <c r="J19" s="429"/>
      <c r="K19" s="296"/>
      <c r="L19" s="28"/>
      <c r="M19"/>
      <c r="N19"/>
      <c r="O19"/>
    </row>
    <row r="20" spans="2:15" ht="30" customHeight="1">
      <c r="B20" s="1828"/>
      <c r="C20" s="1845"/>
      <c r="D20" s="681">
        <v>945336</v>
      </c>
      <c r="E20" s="682">
        <v>955221</v>
      </c>
      <c r="F20" s="683">
        <f>D20-E20</f>
        <v>-9885</v>
      </c>
      <c r="G20" s="684">
        <v>-9885</v>
      </c>
      <c r="H20" s="685">
        <v>0</v>
      </c>
      <c r="I20" s="685">
        <v>71518</v>
      </c>
      <c r="J20" s="1685"/>
      <c r="K20" s="1868"/>
      <c r="L20" s="28"/>
      <c r="M20"/>
      <c r="N20"/>
      <c r="O20"/>
    </row>
    <row r="21" spans="2:15" ht="14.25" customHeight="1">
      <c r="B21" s="1823" t="s">
        <v>900</v>
      </c>
      <c r="C21" s="1824"/>
      <c r="D21" s="537" t="s">
        <v>565</v>
      </c>
      <c r="E21" s="63" t="s">
        <v>566</v>
      </c>
      <c r="F21" s="271" t="s">
        <v>567</v>
      </c>
      <c r="G21" s="65" t="s">
        <v>568</v>
      </c>
      <c r="H21" s="350"/>
      <c r="I21" s="350"/>
      <c r="J21" s="1743"/>
      <c r="K21" s="1433"/>
      <c r="L21" s="28"/>
      <c r="M21"/>
      <c r="N21"/>
      <c r="O21"/>
    </row>
    <row r="22" spans="2:15" ht="30" customHeight="1">
      <c r="B22" s="1825"/>
      <c r="C22" s="1826"/>
      <c r="D22" s="678">
        <v>602572</v>
      </c>
      <c r="E22" s="325">
        <v>557449</v>
      </c>
      <c r="F22" s="198">
        <f>D22-E22</f>
        <v>45123</v>
      </c>
      <c r="G22" s="190">
        <v>45123</v>
      </c>
      <c r="H22" s="325">
        <v>13650</v>
      </c>
      <c r="I22" s="325">
        <v>79084</v>
      </c>
      <c r="J22" s="1369"/>
      <c r="K22" s="1370"/>
      <c r="L22" s="11"/>
      <c r="M22"/>
      <c r="N22"/>
      <c r="O22"/>
    </row>
    <row r="23" spans="2:15" ht="14.25" customHeight="1">
      <c r="B23" s="1823" t="s">
        <v>44</v>
      </c>
      <c r="C23" s="1827"/>
      <c r="D23" s="537" t="s">
        <v>565</v>
      </c>
      <c r="E23" s="63" t="s">
        <v>566</v>
      </c>
      <c r="F23" s="271" t="s">
        <v>567</v>
      </c>
      <c r="G23" s="65" t="s">
        <v>568</v>
      </c>
      <c r="H23" s="241"/>
      <c r="I23" s="241"/>
      <c r="J23" s="1469"/>
      <c r="K23" s="1399"/>
      <c r="L23" s="11"/>
      <c r="M23"/>
      <c r="N23"/>
      <c r="O23"/>
    </row>
    <row r="24" spans="2:15" ht="30" customHeight="1">
      <c r="B24" s="1828"/>
      <c r="C24" s="1829"/>
      <c r="D24" s="686">
        <v>205616</v>
      </c>
      <c r="E24" s="687">
        <v>156845</v>
      </c>
      <c r="F24" s="198">
        <f>D24-E24</f>
        <v>48771</v>
      </c>
      <c r="G24" s="688">
        <v>11248</v>
      </c>
      <c r="H24" s="687">
        <v>1306859</v>
      </c>
      <c r="I24" s="687">
        <v>110856</v>
      </c>
      <c r="J24" s="1685"/>
      <c r="K24" s="1387"/>
      <c r="L24" s="11"/>
      <c r="M24"/>
      <c r="N24"/>
      <c r="O24"/>
    </row>
    <row r="25" spans="2:15" ht="14.25" customHeight="1">
      <c r="B25" s="1823" t="s">
        <v>896</v>
      </c>
      <c r="C25" s="1827"/>
      <c r="D25" s="537" t="s">
        <v>565</v>
      </c>
      <c r="E25" s="63" t="s">
        <v>566</v>
      </c>
      <c r="F25" s="689" t="s">
        <v>567</v>
      </c>
      <c r="G25" s="65" t="s">
        <v>568</v>
      </c>
      <c r="H25" s="241"/>
      <c r="I25" s="241"/>
      <c r="J25" s="1469"/>
      <c r="K25" s="1399"/>
      <c r="L25" s="11"/>
      <c r="M25"/>
      <c r="N25"/>
      <c r="O25"/>
    </row>
    <row r="26" spans="2:15" ht="30" customHeight="1">
      <c r="B26" s="1828"/>
      <c r="C26" s="1829"/>
      <c r="D26" s="686">
        <f>SUM(D27:D30)</f>
        <v>602358</v>
      </c>
      <c r="E26" s="687">
        <f>SUM(E27:E30)</f>
        <v>572625</v>
      </c>
      <c r="F26" s="690">
        <f>D26-E26</f>
        <v>29733</v>
      </c>
      <c r="G26" s="198">
        <f>SUM(G27:G30)</f>
        <v>6224</v>
      </c>
      <c r="H26" s="687">
        <f>SUM(H27:H30)</f>
        <v>1542796</v>
      </c>
      <c r="I26" s="687">
        <f>SUM(I27:I30)</f>
        <v>146343</v>
      </c>
      <c r="J26" s="1386"/>
      <c r="K26" s="1379"/>
      <c r="L26" s="11"/>
      <c r="M26"/>
      <c r="N26"/>
      <c r="O26"/>
    </row>
    <row r="27" spans="2:15" ht="27">
      <c r="B27" s="1836" t="s">
        <v>45</v>
      </c>
      <c r="C27" s="691" t="s">
        <v>46</v>
      </c>
      <c r="D27" s="692">
        <v>480526</v>
      </c>
      <c r="E27" s="693">
        <v>450793</v>
      </c>
      <c r="F27" s="694">
        <f>D27-E27</f>
        <v>29733</v>
      </c>
      <c r="G27" s="694">
        <v>6224</v>
      </c>
      <c r="H27" s="693">
        <v>548700</v>
      </c>
      <c r="I27" s="693">
        <v>43035</v>
      </c>
      <c r="J27" s="1459"/>
      <c r="K27" s="1460"/>
      <c r="L27" s="11"/>
      <c r="M27"/>
      <c r="N27"/>
      <c r="O27"/>
    </row>
    <row r="28" spans="2:15" ht="30" customHeight="1">
      <c r="B28" s="1837"/>
      <c r="C28" s="691" t="s">
        <v>47</v>
      </c>
      <c r="D28" s="692">
        <f>26967+60438</f>
        <v>87405</v>
      </c>
      <c r="E28" s="693">
        <f>26967+60438</f>
        <v>87405</v>
      </c>
      <c r="F28" s="694">
        <f>D28-E28</f>
        <v>0</v>
      </c>
      <c r="G28" s="694">
        <v>0</v>
      </c>
      <c r="H28" s="693">
        <v>827260</v>
      </c>
      <c r="I28" s="693">
        <v>82775</v>
      </c>
      <c r="J28" s="1459"/>
      <c r="K28" s="1460"/>
      <c r="L28" s="11"/>
      <c r="M28"/>
      <c r="N28"/>
      <c r="O28"/>
    </row>
    <row r="29" spans="2:15" ht="30" customHeight="1">
      <c r="B29" s="1837"/>
      <c r="C29" s="691" t="s">
        <v>48</v>
      </c>
      <c r="D29" s="692">
        <f>2207+5800</f>
        <v>8007</v>
      </c>
      <c r="E29" s="693">
        <f>2207+5800</f>
        <v>8007</v>
      </c>
      <c r="F29" s="694">
        <f>D29-E29</f>
        <v>0</v>
      </c>
      <c r="G29" s="694">
        <v>0</v>
      </c>
      <c r="H29" s="693">
        <v>86912</v>
      </c>
      <c r="I29" s="693">
        <v>7735</v>
      </c>
      <c r="J29" s="1459"/>
      <c r="K29" s="1460"/>
      <c r="L29" s="11"/>
      <c r="M29"/>
      <c r="N29"/>
      <c r="O29"/>
    </row>
    <row r="30" spans="2:15" ht="30" customHeight="1">
      <c r="B30" s="1838"/>
      <c r="C30" s="695" t="s">
        <v>49</v>
      </c>
      <c r="D30" s="696">
        <f>6353+20067</f>
        <v>26420</v>
      </c>
      <c r="E30" s="697">
        <f>6353+20067</f>
        <v>26420</v>
      </c>
      <c r="F30" s="698">
        <f>D30-E30</f>
        <v>0</v>
      </c>
      <c r="G30" s="698">
        <v>0</v>
      </c>
      <c r="H30" s="697">
        <v>79924</v>
      </c>
      <c r="I30" s="697">
        <v>12798</v>
      </c>
      <c r="J30" s="1688"/>
      <c r="K30" s="1689"/>
      <c r="L30" s="11"/>
      <c r="M30"/>
      <c r="N30"/>
      <c r="O30"/>
    </row>
    <row r="31" spans="3:15" ht="21" customHeight="1">
      <c r="C31" s="29" t="s">
        <v>510</v>
      </c>
      <c r="D31" s="26"/>
      <c r="E31" s="26"/>
      <c r="F31" s="26"/>
      <c r="G31" s="26"/>
      <c r="H31" s="26"/>
      <c r="I31" s="26"/>
      <c r="J31" s="27"/>
      <c r="K31" s="27"/>
      <c r="L31" s="28"/>
      <c r="M31"/>
      <c r="N31"/>
      <c r="O31"/>
    </row>
    <row r="32" spans="3:15" ht="21" customHeight="1">
      <c r="C32" s="29" t="s">
        <v>514</v>
      </c>
      <c r="D32" s="26"/>
      <c r="E32" s="26"/>
      <c r="F32" s="26"/>
      <c r="G32" s="26"/>
      <c r="H32" s="26"/>
      <c r="I32" s="26"/>
      <c r="J32" s="27"/>
      <c r="K32" s="27"/>
      <c r="L32" s="28"/>
      <c r="M32"/>
      <c r="N32"/>
      <c r="O32"/>
    </row>
    <row r="33" spans="3:15" ht="22.5" customHeight="1">
      <c r="C33" s="7"/>
      <c r="D33" s="7"/>
      <c r="E33" s="7"/>
      <c r="F33" s="7"/>
      <c r="G33" s="7"/>
      <c r="H33" s="7"/>
      <c r="I33" s="7"/>
      <c r="J33"/>
      <c r="K33"/>
      <c r="L33"/>
      <c r="M33"/>
      <c r="N33"/>
      <c r="O33"/>
    </row>
    <row r="34" spans="2:15" ht="20.25">
      <c r="B34" s="15" t="s">
        <v>502</v>
      </c>
      <c r="K34" t="s">
        <v>50</v>
      </c>
      <c r="L34"/>
      <c r="M34"/>
      <c r="N34"/>
      <c r="O34"/>
    </row>
    <row r="35" spans="3:15" ht="7.5" customHeight="1">
      <c r="C35" s="2"/>
      <c r="J35"/>
      <c r="K35"/>
      <c r="L35"/>
      <c r="M35"/>
      <c r="N35"/>
      <c r="O35"/>
    </row>
    <row r="36" spans="2:15" s="6" customFormat="1" ht="29.25" customHeight="1" thickBot="1">
      <c r="B36" s="664"/>
      <c r="C36" s="665"/>
      <c r="D36" s="4" t="s">
        <v>645</v>
      </c>
      <c r="E36" s="5" t="s">
        <v>646</v>
      </c>
      <c r="F36" s="5" t="s">
        <v>506</v>
      </c>
      <c r="G36" s="5" t="s">
        <v>507</v>
      </c>
      <c r="H36" s="5" t="s">
        <v>489</v>
      </c>
      <c r="I36" s="5" t="s">
        <v>647</v>
      </c>
      <c r="J36" s="1497" t="s">
        <v>498</v>
      </c>
      <c r="K36" s="1879"/>
      <c r="L36" s="1880"/>
      <c r="M36"/>
      <c r="N36"/>
      <c r="O36"/>
    </row>
    <row r="37" spans="2:15" ht="30" customHeight="1" thickTop="1">
      <c r="B37" s="1850" t="s">
        <v>16</v>
      </c>
      <c r="C37" s="1851"/>
      <c r="D37" s="240">
        <v>1347092</v>
      </c>
      <c r="E37" s="241">
        <v>1324113</v>
      </c>
      <c r="F37" s="693">
        <f>D37-E37</f>
        <v>22979</v>
      </c>
      <c r="G37" s="687">
        <v>22979</v>
      </c>
      <c r="H37" s="687">
        <v>2338393</v>
      </c>
      <c r="I37" s="699">
        <v>29.562</v>
      </c>
      <c r="J37" s="1384"/>
      <c r="K37" s="1385"/>
      <c r="L37" s="1881"/>
      <c r="M37"/>
      <c r="N37"/>
      <c r="O37"/>
    </row>
    <row r="38" spans="2:15" ht="42.75" customHeight="1">
      <c r="B38" s="1832" t="s">
        <v>51</v>
      </c>
      <c r="C38" s="1839"/>
      <c r="D38" s="692">
        <v>330271</v>
      </c>
      <c r="E38" s="693">
        <v>316525</v>
      </c>
      <c r="F38" s="693">
        <v>17699</v>
      </c>
      <c r="G38" s="693">
        <v>17699</v>
      </c>
      <c r="H38" s="693">
        <v>25878</v>
      </c>
      <c r="I38" s="700" t="s">
        <v>62</v>
      </c>
      <c r="J38" s="1882" t="s">
        <v>52</v>
      </c>
      <c r="K38" s="1883"/>
      <c r="L38" s="1884"/>
      <c r="M38"/>
      <c r="N38"/>
      <c r="O38"/>
    </row>
    <row r="39" spans="2:15" ht="27.75" customHeight="1">
      <c r="B39" s="1832" t="s">
        <v>19</v>
      </c>
      <c r="C39" s="1869"/>
      <c r="D39" s="692">
        <v>800</v>
      </c>
      <c r="E39" s="693">
        <v>800</v>
      </c>
      <c r="F39" s="693">
        <f>D39-E39</f>
        <v>0</v>
      </c>
      <c r="G39" s="687">
        <v>0</v>
      </c>
      <c r="H39" s="687">
        <v>0</v>
      </c>
      <c r="I39" s="699">
        <v>50</v>
      </c>
      <c r="J39" s="1846"/>
      <c r="K39" s="1847"/>
      <c r="L39" s="1848"/>
      <c r="M39"/>
      <c r="N39"/>
      <c r="O39"/>
    </row>
    <row r="40" spans="2:15" ht="27.75" customHeight="1">
      <c r="B40" s="1832" t="s">
        <v>680</v>
      </c>
      <c r="C40" s="1839"/>
      <c r="D40" s="692">
        <v>69869</v>
      </c>
      <c r="E40" s="693">
        <v>69693</v>
      </c>
      <c r="F40" s="693">
        <f>D40-E40</f>
        <v>176</v>
      </c>
      <c r="G40" s="693">
        <v>176</v>
      </c>
      <c r="H40" s="693">
        <v>0</v>
      </c>
      <c r="I40" s="701">
        <v>0.712</v>
      </c>
      <c r="J40" s="1344"/>
      <c r="K40" s="1849"/>
      <c r="L40" s="1848"/>
      <c r="M40"/>
      <c r="N40"/>
      <c r="O40"/>
    </row>
    <row r="41" spans="2:15" ht="73.5" customHeight="1">
      <c r="B41" s="1832" t="s">
        <v>529</v>
      </c>
      <c r="C41" s="1839"/>
      <c r="D41" s="240">
        <v>181096</v>
      </c>
      <c r="E41" s="241">
        <v>167302</v>
      </c>
      <c r="F41" s="693">
        <f>D41-E41</f>
        <v>13794</v>
      </c>
      <c r="G41" s="241">
        <v>13794</v>
      </c>
      <c r="H41" s="241">
        <v>0</v>
      </c>
      <c r="I41" s="702" t="s">
        <v>664</v>
      </c>
      <c r="J41" s="1885" t="s">
        <v>63</v>
      </c>
      <c r="K41" s="1886"/>
      <c r="L41" s="1884"/>
      <c r="M41"/>
      <c r="N41"/>
      <c r="O41"/>
    </row>
    <row r="42" spans="2:15" ht="27.75" customHeight="1">
      <c r="B42" s="1859" t="s">
        <v>682</v>
      </c>
      <c r="C42" s="1860"/>
      <c r="D42" s="703">
        <v>5132103</v>
      </c>
      <c r="E42" s="704">
        <v>5130377</v>
      </c>
      <c r="F42" s="704">
        <f>D42-E42</f>
        <v>1726</v>
      </c>
      <c r="G42" s="704">
        <v>1726</v>
      </c>
      <c r="H42" s="704">
        <v>0</v>
      </c>
      <c r="I42" s="705">
        <v>1.629</v>
      </c>
      <c r="J42" s="1406"/>
      <c r="K42" s="1861"/>
      <c r="L42" s="1862"/>
      <c r="M42"/>
      <c r="N42"/>
      <c r="O42"/>
    </row>
    <row r="43" spans="3:15" ht="37.5" customHeight="1">
      <c r="C43" s="7"/>
      <c r="D43" s="7"/>
      <c r="E43" s="7"/>
      <c r="F43" s="7"/>
      <c r="G43" s="7"/>
      <c r="H43" s="7"/>
      <c r="I43" s="7"/>
      <c r="J43"/>
      <c r="K43"/>
      <c r="L43"/>
      <c r="M43"/>
      <c r="N43"/>
      <c r="O43"/>
    </row>
    <row r="44" spans="2:15" ht="18.75">
      <c r="B44" s="15" t="s">
        <v>503</v>
      </c>
      <c r="K44"/>
      <c r="L44" t="s">
        <v>655</v>
      </c>
      <c r="M44"/>
      <c r="N44"/>
      <c r="O44"/>
    </row>
    <row r="45" spans="3:15" ht="7.5" customHeight="1">
      <c r="C45" s="2"/>
      <c r="K45"/>
      <c r="L45"/>
      <c r="M45"/>
      <c r="N45"/>
      <c r="O45"/>
    </row>
    <row r="46" spans="2:15" s="6" customFormat="1" ht="48.75" customHeight="1" thickBot="1">
      <c r="B46" s="664"/>
      <c r="C46" s="665"/>
      <c r="D46" s="4" t="s">
        <v>53</v>
      </c>
      <c r="E46" s="5" t="s">
        <v>54</v>
      </c>
      <c r="F46" s="5" t="s">
        <v>55</v>
      </c>
      <c r="G46" s="5" t="s">
        <v>56</v>
      </c>
      <c r="H46" s="5" t="s">
        <v>57</v>
      </c>
      <c r="I46" s="10" t="s">
        <v>484</v>
      </c>
      <c r="J46" s="1426" t="s">
        <v>501</v>
      </c>
      <c r="K46" s="1416"/>
      <c r="L46" s="12" t="s">
        <v>498</v>
      </c>
      <c r="M46" s="11"/>
      <c r="N46"/>
      <c r="O46"/>
    </row>
    <row r="47" spans="2:15" ht="30" customHeight="1" thickTop="1">
      <c r="B47" s="1850" t="s">
        <v>58</v>
      </c>
      <c r="C47" s="1851"/>
      <c r="D47" s="706">
        <v>-199871</v>
      </c>
      <c r="E47" s="241">
        <v>256850</v>
      </c>
      <c r="F47" s="241">
        <v>233000</v>
      </c>
      <c r="G47" s="241">
        <v>56049</v>
      </c>
      <c r="H47" s="241">
        <v>0</v>
      </c>
      <c r="I47" s="241">
        <v>0</v>
      </c>
      <c r="J47" s="1873">
        <v>232134</v>
      </c>
      <c r="K47" s="1874"/>
      <c r="L47" s="120"/>
      <c r="M47" s="11"/>
      <c r="N47"/>
      <c r="O47"/>
    </row>
    <row r="48" spans="2:15" ht="40.5" customHeight="1">
      <c r="B48" s="1832" t="s">
        <v>59</v>
      </c>
      <c r="C48" s="1858"/>
      <c r="D48" s="707">
        <v>-11685</v>
      </c>
      <c r="E48" s="241">
        <v>10100</v>
      </c>
      <c r="F48" s="241">
        <v>4675</v>
      </c>
      <c r="G48" s="241">
        <v>0</v>
      </c>
      <c r="H48" s="241">
        <v>0</v>
      </c>
      <c r="I48" s="241">
        <v>0</v>
      </c>
      <c r="J48" s="1875">
        <v>0</v>
      </c>
      <c r="K48" s="1876"/>
      <c r="L48" s="49"/>
      <c r="M48" s="11"/>
      <c r="N48"/>
      <c r="O48"/>
    </row>
    <row r="49" spans="2:15" ht="30" customHeight="1">
      <c r="B49" s="1859" t="s">
        <v>60</v>
      </c>
      <c r="C49" s="1860"/>
      <c r="D49" s="708">
        <v>-2</v>
      </c>
      <c r="E49" s="697">
        <v>4020</v>
      </c>
      <c r="F49" s="697">
        <v>3000</v>
      </c>
      <c r="G49" s="697">
        <v>0</v>
      </c>
      <c r="H49" s="697">
        <v>0</v>
      </c>
      <c r="I49" s="697">
        <v>0</v>
      </c>
      <c r="J49" s="1877">
        <v>0</v>
      </c>
      <c r="K49" s="1878"/>
      <c r="L49" s="522"/>
      <c r="M49" s="11"/>
      <c r="N49"/>
      <c r="O49"/>
    </row>
    <row r="50" spans="3:15" ht="21" customHeight="1">
      <c r="C50" s="30" t="s">
        <v>511</v>
      </c>
      <c r="K50"/>
      <c r="L50"/>
      <c r="M50"/>
      <c r="N50"/>
      <c r="O50"/>
    </row>
    <row r="51" ht="26.25" customHeight="1"/>
    <row r="52" spans="2:15" ht="18.75">
      <c r="B52" s="16" t="s">
        <v>504</v>
      </c>
      <c r="K52"/>
      <c r="L52"/>
      <c r="M52"/>
      <c r="N52"/>
      <c r="O52"/>
    </row>
    <row r="53" ht="7.5" customHeight="1"/>
    <row r="54" spans="2:10" ht="37.5" customHeight="1">
      <c r="B54" s="1863" t="s">
        <v>494</v>
      </c>
      <c r="C54" s="1864"/>
      <c r="D54" s="1865"/>
      <c r="E54" s="1425">
        <v>0.242</v>
      </c>
      <c r="F54" s="1425"/>
      <c r="G54" s="1415" t="s">
        <v>496</v>
      </c>
      <c r="H54" s="1415"/>
      <c r="I54" s="1425">
        <v>1.7</v>
      </c>
      <c r="J54" s="1425"/>
    </row>
    <row r="55" spans="2:10" ht="37.5" customHeight="1">
      <c r="B55" s="1863" t="s">
        <v>495</v>
      </c>
      <c r="C55" s="1864"/>
      <c r="D55" s="1865"/>
      <c r="E55" s="1870">
        <v>19</v>
      </c>
      <c r="F55" s="1870"/>
      <c r="G55" s="1415" t="s">
        <v>497</v>
      </c>
      <c r="H55" s="1415"/>
      <c r="I55" s="1425">
        <v>89.9</v>
      </c>
      <c r="J55" s="1425"/>
    </row>
    <row r="56" spans="3:15" ht="21" customHeight="1">
      <c r="C56" s="30" t="s">
        <v>512</v>
      </c>
      <c r="K56"/>
      <c r="L56"/>
      <c r="M56"/>
      <c r="N56"/>
      <c r="O56"/>
    </row>
  </sheetData>
  <mergeCells count="59">
    <mergeCell ref="J11:K11"/>
    <mergeCell ref="G54:H54"/>
    <mergeCell ref="J46:K46"/>
    <mergeCell ref="J47:K47"/>
    <mergeCell ref="J48:K48"/>
    <mergeCell ref="J49:K49"/>
    <mergeCell ref="J36:L36"/>
    <mergeCell ref="J37:L37"/>
    <mergeCell ref="J38:L38"/>
    <mergeCell ref="J41:L41"/>
    <mergeCell ref="G55:H55"/>
    <mergeCell ref="E54:F54"/>
    <mergeCell ref="E55:F55"/>
    <mergeCell ref="I55:J55"/>
    <mergeCell ref="I54:J54"/>
    <mergeCell ref="J42:L42"/>
    <mergeCell ref="B54:D54"/>
    <mergeCell ref="B55:D55"/>
    <mergeCell ref="B12:C12"/>
    <mergeCell ref="J20:K20"/>
    <mergeCell ref="J22:K22"/>
    <mergeCell ref="J24:K24"/>
    <mergeCell ref="B49:C49"/>
    <mergeCell ref="B39:C39"/>
    <mergeCell ref="B47:C47"/>
    <mergeCell ref="B48:C48"/>
    <mergeCell ref="B42:C42"/>
    <mergeCell ref="B40:C40"/>
    <mergeCell ref="B41:C41"/>
    <mergeCell ref="J39:L39"/>
    <mergeCell ref="J40:L40"/>
    <mergeCell ref="B1:K1"/>
    <mergeCell ref="B37:C37"/>
    <mergeCell ref="J12:K12"/>
    <mergeCell ref="J7:K7"/>
    <mergeCell ref="J8:K8"/>
    <mergeCell ref="J9:K9"/>
    <mergeCell ref="J10:K10"/>
    <mergeCell ref="J16:K16"/>
    <mergeCell ref="J18:K18"/>
    <mergeCell ref="J26:K26"/>
    <mergeCell ref="B27:B30"/>
    <mergeCell ref="B38:C38"/>
    <mergeCell ref="B17:C18"/>
    <mergeCell ref="J29:K29"/>
    <mergeCell ref="J28:K28"/>
    <mergeCell ref="J27:K27"/>
    <mergeCell ref="J30:K30"/>
    <mergeCell ref="B19:C20"/>
    <mergeCell ref="B8:C8"/>
    <mergeCell ref="B9:C9"/>
    <mergeCell ref="B10:C10"/>
    <mergeCell ref="B11:C11"/>
    <mergeCell ref="J21:K21"/>
    <mergeCell ref="J23:K23"/>
    <mergeCell ref="J25:K25"/>
    <mergeCell ref="B21:C22"/>
    <mergeCell ref="B23:C24"/>
    <mergeCell ref="B25:C26"/>
  </mergeCells>
  <printOptions/>
  <pageMargins left="0.7480314960629921" right="0" top="0.5905511811023623" bottom="0.3937007874015748" header="0.5118110236220472" footer="0.5118110236220472"/>
  <pageSetup fitToHeight="1" fitToWidth="1" horizontalDpi="300" verticalDpi="300" orientation="portrait" paperSize="9" scale="55" r:id="rId3"/>
  <headerFooter alignWithMargins="0">
    <oddHeader>&amp;L&amp;12（別添）</oddHead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B1:N41"/>
  <sheetViews>
    <sheetView workbookViewId="0" topLeftCell="A16">
      <selection activeCell="C48" sqref="C48"/>
    </sheetView>
  </sheetViews>
  <sheetFormatPr defaultColWidth="9.00390625" defaultRowHeight="13.5"/>
  <cols>
    <col min="1" max="1" width="2.875" style="1" customWidth="1"/>
    <col min="2" max="2" width="17.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7.75390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64</v>
      </c>
      <c r="D1" s="1413"/>
      <c r="E1" s="1413"/>
      <c r="F1" s="1413"/>
      <c r="G1" s="1413"/>
      <c r="H1" s="1413"/>
      <c r="I1" s="1413"/>
      <c r="J1" s="1413"/>
    </row>
    <row r="2" ht="30" customHeight="1"/>
    <row r="3" spans="8:11" ht="18.75" customHeight="1" thickBot="1">
      <c r="H3" s="14" t="s">
        <v>588</v>
      </c>
      <c r="I3" s="8" t="s">
        <v>65</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66</v>
      </c>
      <c r="I7" s="1408" t="s">
        <v>498</v>
      </c>
      <c r="J7" s="1409"/>
      <c r="K7" s="11"/>
      <c r="L7"/>
      <c r="M7"/>
      <c r="N7"/>
    </row>
    <row r="8" spans="2:14" ht="29.25" customHeight="1" thickTop="1">
      <c r="B8" s="82" t="s">
        <v>483</v>
      </c>
      <c r="C8" s="17">
        <v>1423</v>
      </c>
      <c r="D8" s="18">
        <v>1368</v>
      </c>
      <c r="E8" s="18">
        <v>55</v>
      </c>
      <c r="F8" s="18">
        <v>39</v>
      </c>
      <c r="G8" s="18">
        <v>1352</v>
      </c>
      <c r="H8" s="18">
        <v>111</v>
      </c>
      <c r="I8" s="1686"/>
      <c r="J8" s="1687"/>
      <c r="K8" s="11"/>
      <c r="L8"/>
      <c r="M8"/>
      <c r="N8"/>
    </row>
    <row r="9" spans="2:14" ht="29.25" customHeight="1" thickBot="1">
      <c r="B9" s="709"/>
      <c r="C9" s="710"/>
      <c r="D9" s="711"/>
      <c r="E9" s="711"/>
      <c r="F9" s="711"/>
      <c r="G9" s="711"/>
      <c r="H9" s="711"/>
      <c r="I9" s="1887"/>
      <c r="J9" s="1888"/>
      <c r="K9" s="28"/>
      <c r="L9"/>
      <c r="M9"/>
      <c r="N9"/>
    </row>
    <row r="10" spans="2:14" ht="29.25" customHeight="1" thickTop="1">
      <c r="B10" s="9" t="s">
        <v>499</v>
      </c>
      <c r="C10" s="579">
        <f aca="true" t="shared" si="0" ref="C10:H10">SUM(C8)</f>
        <v>1423</v>
      </c>
      <c r="D10" s="580">
        <f t="shared" si="0"/>
        <v>1368</v>
      </c>
      <c r="E10" s="580">
        <f t="shared" si="0"/>
        <v>55</v>
      </c>
      <c r="F10" s="580">
        <f t="shared" si="0"/>
        <v>39</v>
      </c>
      <c r="G10" s="580">
        <f t="shared" si="0"/>
        <v>1352</v>
      </c>
      <c r="H10" s="581">
        <f t="shared" si="0"/>
        <v>111</v>
      </c>
      <c r="I10" s="1405"/>
      <c r="J10" s="1401"/>
      <c r="K10" s="11"/>
      <c r="L10"/>
      <c r="M10"/>
      <c r="N10"/>
    </row>
    <row r="11" spans="9:14" ht="37.5" customHeight="1">
      <c r="I11"/>
      <c r="J11"/>
      <c r="K11"/>
      <c r="L11"/>
      <c r="M11"/>
      <c r="N11"/>
    </row>
    <row r="12" spans="2:14" ht="18.75">
      <c r="B12" s="15" t="s">
        <v>500</v>
      </c>
      <c r="J12" t="s">
        <v>513</v>
      </c>
      <c r="K12"/>
      <c r="L12"/>
      <c r="M12"/>
      <c r="N12"/>
    </row>
    <row r="13" spans="2:14" ht="7.5" customHeight="1">
      <c r="B13" s="2"/>
      <c r="I13"/>
      <c r="J13"/>
      <c r="K13"/>
      <c r="L13"/>
      <c r="M13"/>
      <c r="N13"/>
    </row>
    <row r="14" spans="2:14" s="6" customFormat="1" ht="29.25" customHeight="1" thickBot="1">
      <c r="B14" s="3"/>
      <c r="C14" s="4" t="s">
        <v>67</v>
      </c>
      <c r="D14" s="5" t="s">
        <v>68</v>
      </c>
      <c r="E14" s="5" t="s">
        <v>69</v>
      </c>
      <c r="F14" s="5" t="s">
        <v>70</v>
      </c>
      <c r="G14" s="5" t="s">
        <v>489</v>
      </c>
      <c r="H14" s="5" t="s">
        <v>66</v>
      </c>
      <c r="I14" s="1497" t="s">
        <v>498</v>
      </c>
      <c r="J14" s="1745"/>
      <c r="K14" s="11"/>
      <c r="L14"/>
      <c r="M14"/>
      <c r="N14"/>
    </row>
    <row r="15" spans="2:14" ht="29.25" customHeight="1" thickTop="1">
      <c r="B15" s="712" t="s">
        <v>71</v>
      </c>
      <c r="C15" s="17">
        <v>77</v>
      </c>
      <c r="D15" s="18">
        <v>63</v>
      </c>
      <c r="E15" s="18">
        <v>14</v>
      </c>
      <c r="F15" s="18">
        <v>14</v>
      </c>
      <c r="G15" s="18">
        <v>0</v>
      </c>
      <c r="H15" s="18">
        <v>13</v>
      </c>
      <c r="I15" s="1369"/>
      <c r="J15" s="1370"/>
      <c r="K15" s="11"/>
      <c r="L15"/>
      <c r="M15"/>
      <c r="N15"/>
    </row>
    <row r="16" spans="2:14" ht="29.25" customHeight="1">
      <c r="B16" s="712" t="s">
        <v>72</v>
      </c>
      <c r="C16" s="17">
        <v>68</v>
      </c>
      <c r="D16" s="18">
        <v>64</v>
      </c>
      <c r="E16" s="18">
        <v>4</v>
      </c>
      <c r="F16" s="18">
        <v>4</v>
      </c>
      <c r="G16" s="18">
        <v>0</v>
      </c>
      <c r="H16" s="18">
        <v>16</v>
      </c>
      <c r="I16" s="1344"/>
      <c r="J16" s="1345"/>
      <c r="K16" s="11"/>
      <c r="L16"/>
      <c r="M16"/>
      <c r="N16"/>
    </row>
    <row r="17" spans="2:14" ht="29.25" customHeight="1">
      <c r="B17" s="239" t="s">
        <v>838</v>
      </c>
      <c r="C17" s="17">
        <v>130</v>
      </c>
      <c r="D17" s="18">
        <v>122</v>
      </c>
      <c r="E17" s="18">
        <v>8</v>
      </c>
      <c r="F17" s="18">
        <v>8</v>
      </c>
      <c r="G17" s="18">
        <v>0</v>
      </c>
      <c r="H17" s="18">
        <v>19</v>
      </c>
      <c r="I17" s="1344"/>
      <c r="J17" s="1345"/>
      <c r="K17" s="11"/>
      <c r="L17"/>
      <c r="M17"/>
      <c r="N17"/>
    </row>
    <row r="18" spans="2:14" ht="29.25" customHeight="1" thickBot="1">
      <c r="B18" s="242" t="s">
        <v>677</v>
      </c>
      <c r="C18" s="19">
        <v>93</v>
      </c>
      <c r="D18" s="20">
        <v>84</v>
      </c>
      <c r="E18" s="20">
        <v>9</v>
      </c>
      <c r="F18" s="20">
        <v>9</v>
      </c>
      <c r="G18" s="20">
        <v>0</v>
      </c>
      <c r="H18" s="20">
        <v>19</v>
      </c>
      <c r="I18" s="1590"/>
      <c r="J18" s="1591"/>
      <c r="K18" s="11"/>
      <c r="L18"/>
      <c r="M18"/>
      <c r="N18"/>
    </row>
    <row r="19" spans="2:14" ht="21" customHeight="1" thickTop="1">
      <c r="B19" s="29" t="s">
        <v>510</v>
      </c>
      <c r="C19" s="26"/>
      <c r="D19" s="26"/>
      <c r="E19" s="26"/>
      <c r="F19" s="26"/>
      <c r="G19" s="26"/>
      <c r="H19" s="26"/>
      <c r="I19" s="27"/>
      <c r="J19" s="27"/>
      <c r="K19" s="28"/>
      <c r="L19"/>
      <c r="M19"/>
      <c r="N19"/>
    </row>
    <row r="20" spans="2:14" ht="21" customHeight="1">
      <c r="B20" s="29" t="s">
        <v>514</v>
      </c>
      <c r="C20" s="26"/>
      <c r="D20" s="26"/>
      <c r="E20" s="26"/>
      <c r="F20" s="26"/>
      <c r="G20" s="26"/>
      <c r="H20" s="26"/>
      <c r="I20" s="27"/>
      <c r="J20" s="27"/>
      <c r="K20" s="28"/>
      <c r="L20"/>
      <c r="M20"/>
      <c r="N20"/>
    </row>
    <row r="21" spans="2:14" ht="22.5" customHeight="1">
      <c r="B21" s="7"/>
      <c r="C21" s="7"/>
      <c r="D21" s="7"/>
      <c r="E21" s="7"/>
      <c r="F21" s="7"/>
      <c r="G21" s="7"/>
      <c r="H21" s="7"/>
      <c r="I21"/>
      <c r="J21"/>
      <c r="K21"/>
      <c r="L21"/>
      <c r="M21"/>
      <c r="N21"/>
    </row>
    <row r="22" spans="2:14" ht="18.75">
      <c r="B22" s="15" t="s">
        <v>502</v>
      </c>
      <c r="J22" s="229" t="s">
        <v>515</v>
      </c>
      <c r="K22"/>
      <c r="L22"/>
      <c r="M22"/>
      <c r="N22"/>
    </row>
    <row r="23" spans="2:14" ht="7.5" customHeight="1">
      <c r="B23" s="2"/>
      <c r="I23"/>
      <c r="J23"/>
      <c r="K23"/>
      <c r="L23"/>
      <c r="M23"/>
      <c r="N23"/>
    </row>
    <row r="24" spans="2:14" s="6" customFormat="1" ht="29.25" customHeight="1" thickBot="1">
      <c r="B24" s="3"/>
      <c r="C24" s="4" t="s">
        <v>645</v>
      </c>
      <c r="D24" s="5" t="s">
        <v>646</v>
      </c>
      <c r="E24" s="5" t="s">
        <v>73</v>
      </c>
      <c r="F24" s="5" t="s">
        <v>74</v>
      </c>
      <c r="G24" s="5" t="s">
        <v>489</v>
      </c>
      <c r="H24" s="5" t="s">
        <v>647</v>
      </c>
      <c r="I24" s="1408" t="s">
        <v>498</v>
      </c>
      <c r="J24" s="1409"/>
      <c r="K24" s="11"/>
      <c r="L24"/>
      <c r="M24"/>
      <c r="N24"/>
    </row>
    <row r="25" spans="2:14" ht="40.5" customHeight="1" thickTop="1">
      <c r="B25" s="713" t="s">
        <v>75</v>
      </c>
      <c r="C25" s="17">
        <v>1347</v>
      </c>
      <c r="D25" s="18">
        <v>1324</v>
      </c>
      <c r="E25" s="18">
        <v>23</v>
      </c>
      <c r="F25" s="23">
        <v>23</v>
      </c>
      <c r="G25" s="23">
        <v>2338</v>
      </c>
      <c r="H25" s="714">
        <v>0.041</v>
      </c>
      <c r="I25" s="1384"/>
      <c r="J25" s="1385"/>
      <c r="K25" s="11"/>
      <c r="L25"/>
      <c r="M25"/>
      <c r="N25"/>
    </row>
    <row r="26" spans="2:14" ht="40.5" customHeight="1">
      <c r="B26" s="715" t="s">
        <v>80</v>
      </c>
      <c r="C26" s="24">
        <v>330</v>
      </c>
      <c r="D26" s="25">
        <v>317</v>
      </c>
      <c r="E26" s="25">
        <v>18</v>
      </c>
      <c r="F26" s="25">
        <v>18</v>
      </c>
      <c r="G26" s="25">
        <v>26</v>
      </c>
      <c r="H26" s="716">
        <v>0.0829</v>
      </c>
      <c r="I26" s="1406"/>
      <c r="J26" s="1407"/>
      <c r="K26" s="11"/>
      <c r="L26"/>
      <c r="M26"/>
      <c r="N26"/>
    </row>
    <row r="27" spans="2:14" ht="40.5" customHeight="1">
      <c r="B27" s="715" t="s">
        <v>680</v>
      </c>
      <c r="C27" s="24">
        <v>70</v>
      </c>
      <c r="D27" s="25">
        <v>70</v>
      </c>
      <c r="E27" s="25">
        <v>0</v>
      </c>
      <c r="F27" s="25">
        <v>0</v>
      </c>
      <c r="G27" s="25">
        <v>0</v>
      </c>
      <c r="H27" s="716">
        <v>0</v>
      </c>
      <c r="I27" s="1406"/>
      <c r="J27" s="1407"/>
      <c r="K27" s="28"/>
      <c r="L27"/>
      <c r="M27"/>
      <c r="N27"/>
    </row>
    <row r="28" spans="2:14" ht="40.5" customHeight="1">
      <c r="B28" s="715" t="s">
        <v>529</v>
      </c>
      <c r="C28" s="24">
        <v>181</v>
      </c>
      <c r="D28" s="25">
        <v>167</v>
      </c>
      <c r="E28" s="25">
        <v>14</v>
      </c>
      <c r="F28" s="25">
        <v>14</v>
      </c>
      <c r="G28" s="25">
        <v>0</v>
      </c>
      <c r="H28" s="717" t="s">
        <v>664</v>
      </c>
      <c r="I28" s="1406"/>
      <c r="J28" s="1407"/>
      <c r="K28" s="28"/>
      <c r="L28"/>
      <c r="M28"/>
      <c r="N28"/>
    </row>
    <row r="29" spans="2:14" ht="40.5" customHeight="1">
      <c r="B29" s="715" t="s">
        <v>682</v>
      </c>
      <c r="C29" s="24">
        <v>5132</v>
      </c>
      <c r="D29" s="25">
        <v>5130</v>
      </c>
      <c r="E29" s="25">
        <v>2</v>
      </c>
      <c r="F29" s="25">
        <v>2</v>
      </c>
      <c r="G29" s="25">
        <v>0</v>
      </c>
      <c r="H29" s="716">
        <v>0</v>
      </c>
      <c r="I29" s="1406"/>
      <c r="J29" s="1407"/>
      <c r="K29" s="28"/>
      <c r="L29"/>
      <c r="M29"/>
      <c r="N29"/>
    </row>
    <row r="30" spans="2:14" ht="52.5" customHeight="1">
      <c r="B30" s="1744" t="s">
        <v>85</v>
      </c>
      <c r="C30" s="1744"/>
      <c r="D30" s="1744"/>
      <c r="E30" s="1744"/>
      <c r="F30" s="1744"/>
      <c r="G30" s="1744"/>
      <c r="H30" s="1744"/>
      <c r="I30" s="1744"/>
      <c r="J30" s="1744"/>
      <c r="K30" s="1744"/>
      <c r="L30"/>
      <c r="M30"/>
      <c r="N30"/>
    </row>
    <row r="31" spans="2:14" ht="18.75">
      <c r="B31" s="15" t="s">
        <v>503</v>
      </c>
      <c r="J31"/>
      <c r="K31" t="s">
        <v>513</v>
      </c>
      <c r="L31"/>
      <c r="M31"/>
      <c r="N31"/>
    </row>
    <row r="32" spans="2:14" ht="7.5" customHeight="1">
      <c r="B32" s="2"/>
      <c r="J32"/>
      <c r="K32"/>
      <c r="L32"/>
      <c r="M32"/>
      <c r="N32"/>
    </row>
    <row r="33" spans="2:14" s="6" customFormat="1" ht="48.75" customHeight="1" thickBot="1">
      <c r="B33" s="3"/>
      <c r="C33" s="4" t="s">
        <v>53</v>
      </c>
      <c r="D33" s="5" t="s">
        <v>54</v>
      </c>
      <c r="E33" s="5" t="s">
        <v>81</v>
      </c>
      <c r="F33" s="5" t="s">
        <v>82</v>
      </c>
      <c r="G33" s="5" t="s">
        <v>83</v>
      </c>
      <c r="H33" s="10" t="s">
        <v>484</v>
      </c>
      <c r="I33" s="1426" t="s">
        <v>501</v>
      </c>
      <c r="J33" s="1416"/>
      <c r="K33" s="12" t="s">
        <v>498</v>
      </c>
      <c r="L33" s="11"/>
      <c r="M33"/>
      <c r="N33"/>
    </row>
    <row r="34" spans="2:14" ht="52.5" customHeight="1" thickTop="1">
      <c r="B34" s="715" t="s">
        <v>84</v>
      </c>
      <c r="C34" s="24">
        <v>20635</v>
      </c>
      <c r="D34" s="25">
        <v>25789</v>
      </c>
      <c r="E34" s="25">
        <v>12990</v>
      </c>
      <c r="F34" s="25">
        <v>9224</v>
      </c>
      <c r="G34" s="25">
        <v>0</v>
      </c>
      <c r="H34" s="25">
        <v>0</v>
      </c>
      <c r="I34" s="1889">
        <v>0</v>
      </c>
      <c r="J34" s="1890"/>
      <c r="K34" s="718"/>
      <c r="L34" s="11"/>
      <c r="M34"/>
      <c r="N34"/>
    </row>
    <row r="35" spans="2:14" ht="21" customHeight="1">
      <c r="B35" s="30" t="s">
        <v>511</v>
      </c>
      <c r="J35"/>
      <c r="K35"/>
      <c r="L35"/>
      <c r="M35"/>
      <c r="N35"/>
    </row>
    <row r="36" ht="26.25" customHeight="1"/>
    <row r="37" spans="2:14" ht="18.75">
      <c r="B37" s="16" t="s">
        <v>504</v>
      </c>
      <c r="J37"/>
      <c r="K37"/>
      <c r="L37"/>
      <c r="M37"/>
      <c r="N37"/>
    </row>
    <row r="38" ht="7.5" customHeight="1"/>
    <row r="39" spans="2:9" ht="37.5" customHeight="1">
      <c r="B39" s="1415" t="s">
        <v>494</v>
      </c>
      <c r="C39" s="1415"/>
      <c r="D39" s="1425">
        <v>0.12</v>
      </c>
      <c r="E39" s="1425"/>
      <c r="F39" s="1415" t="s">
        <v>496</v>
      </c>
      <c r="G39" s="1415"/>
      <c r="H39" s="1425">
        <v>7.3</v>
      </c>
      <c r="I39" s="1425"/>
    </row>
    <row r="40" spans="2:9" ht="37.5" customHeight="1">
      <c r="B40" s="1415" t="s">
        <v>495</v>
      </c>
      <c r="C40" s="1415"/>
      <c r="D40" s="1425">
        <v>19.4</v>
      </c>
      <c r="E40" s="1425"/>
      <c r="F40" s="1415" t="s">
        <v>497</v>
      </c>
      <c r="G40" s="1415"/>
      <c r="H40" s="1425">
        <v>102.3</v>
      </c>
      <c r="I40" s="1425"/>
    </row>
    <row r="41" spans="2:14" ht="21" customHeight="1">
      <c r="B41" s="30" t="s">
        <v>512</v>
      </c>
      <c r="J41"/>
      <c r="K41"/>
      <c r="L41"/>
      <c r="M41"/>
      <c r="N41"/>
    </row>
  </sheetData>
  <mergeCells count="27">
    <mergeCell ref="B40:C40"/>
    <mergeCell ref="F39:G39"/>
    <mergeCell ref="I16:J16"/>
    <mergeCell ref="I9:J9"/>
    <mergeCell ref="F40:G40"/>
    <mergeCell ref="I33:J33"/>
    <mergeCell ref="I34:J34"/>
    <mergeCell ref="I26:J26"/>
    <mergeCell ref="I27:J27"/>
    <mergeCell ref="I28:J28"/>
    <mergeCell ref="I29:J29"/>
    <mergeCell ref="B30:K30"/>
    <mergeCell ref="B39:C39"/>
    <mergeCell ref="D39:E39"/>
    <mergeCell ref="C1:J1"/>
    <mergeCell ref="I14:J14"/>
    <mergeCell ref="I17:J17"/>
    <mergeCell ref="I18:J18"/>
    <mergeCell ref="I10:J10"/>
    <mergeCell ref="I7:J7"/>
    <mergeCell ref="I8:J8"/>
    <mergeCell ref="I15:J15"/>
    <mergeCell ref="D40:E40"/>
    <mergeCell ref="H40:I40"/>
    <mergeCell ref="I24:J24"/>
    <mergeCell ref="I25:J25"/>
    <mergeCell ref="H39:I39"/>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32.xml><?xml version="1.0" encoding="utf-8"?>
<worksheet xmlns="http://schemas.openxmlformats.org/spreadsheetml/2006/main" xmlns:r="http://schemas.openxmlformats.org/officeDocument/2006/relationships">
  <dimension ref="B1:N51"/>
  <sheetViews>
    <sheetView workbookViewId="0" topLeftCell="A47">
      <selection activeCell="K50" sqref="K5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86</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719">
        <v>6406</v>
      </c>
      <c r="D8" s="720">
        <v>6186</v>
      </c>
      <c r="E8" s="720">
        <v>220</v>
      </c>
      <c r="F8" s="720">
        <v>186</v>
      </c>
      <c r="G8" s="720">
        <v>5620</v>
      </c>
      <c r="H8" s="720"/>
      <c r="I8" s="1902" t="s">
        <v>87</v>
      </c>
      <c r="J8" s="1903"/>
      <c r="K8" s="11"/>
      <c r="L8"/>
      <c r="M8"/>
      <c r="N8"/>
    </row>
    <row r="9" spans="2:14" ht="21" customHeight="1">
      <c r="B9" s="239" t="s">
        <v>88</v>
      </c>
      <c r="C9" s="719">
        <v>99</v>
      </c>
      <c r="D9" s="720">
        <v>178</v>
      </c>
      <c r="E9" s="720">
        <v>-79</v>
      </c>
      <c r="F9" s="720">
        <v>-79</v>
      </c>
      <c r="G9" s="720">
        <v>164</v>
      </c>
      <c r="H9" s="720">
        <v>44</v>
      </c>
      <c r="I9" s="1893" t="s">
        <v>89</v>
      </c>
      <c r="J9" s="1894"/>
      <c r="K9" s="11"/>
      <c r="L9"/>
      <c r="M9"/>
      <c r="N9"/>
    </row>
    <row r="10" spans="2:14" ht="21" customHeight="1">
      <c r="B10" s="239" t="s">
        <v>90</v>
      </c>
      <c r="C10" s="719">
        <v>1</v>
      </c>
      <c r="D10" s="720">
        <v>0</v>
      </c>
      <c r="E10" s="720">
        <v>1</v>
      </c>
      <c r="F10" s="720">
        <v>1</v>
      </c>
      <c r="G10" s="720"/>
      <c r="H10" s="720"/>
      <c r="I10" s="721"/>
      <c r="J10" s="722"/>
      <c r="K10" s="11"/>
      <c r="L10"/>
      <c r="M10"/>
      <c r="N10"/>
    </row>
    <row r="11" spans="2:14" ht="21" customHeight="1">
      <c r="B11" s="239" t="s">
        <v>91</v>
      </c>
      <c r="C11" s="398">
        <v>1</v>
      </c>
      <c r="D11" s="365">
        <v>0</v>
      </c>
      <c r="E11" s="365">
        <v>1</v>
      </c>
      <c r="F11" s="365">
        <v>1</v>
      </c>
      <c r="G11" s="720"/>
      <c r="H11" s="720"/>
      <c r="I11" s="723"/>
      <c r="J11" s="724"/>
      <c r="K11" s="11"/>
      <c r="L11"/>
      <c r="M11"/>
      <c r="N11"/>
    </row>
    <row r="12" spans="2:14" ht="21" customHeight="1" thickBot="1">
      <c r="B12" s="242" t="s">
        <v>92</v>
      </c>
      <c r="C12" s="725">
        <v>6</v>
      </c>
      <c r="D12" s="726">
        <v>0</v>
      </c>
      <c r="E12" s="726">
        <v>6</v>
      </c>
      <c r="F12" s="726">
        <v>6</v>
      </c>
      <c r="G12" s="726"/>
      <c r="H12" s="726"/>
      <c r="I12" s="727"/>
      <c r="J12" s="728"/>
      <c r="K12" s="11"/>
      <c r="L12"/>
      <c r="M12"/>
      <c r="N12"/>
    </row>
    <row r="13" spans="2:14" ht="21" customHeight="1" thickTop="1">
      <c r="B13" s="9" t="s">
        <v>499</v>
      </c>
      <c r="C13" s="729">
        <v>6396</v>
      </c>
      <c r="D13" s="730">
        <v>6254</v>
      </c>
      <c r="E13" s="730">
        <v>142</v>
      </c>
      <c r="F13" s="730">
        <v>107</v>
      </c>
      <c r="G13" s="730">
        <v>5784</v>
      </c>
      <c r="H13" s="730"/>
      <c r="I13" s="1900" t="s">
        <v>87</v>
      </c>
      <c r="J13" s="19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239" t="s">
        <v>93</v>
      </c>
      <c r="C18" s="719">
        <v>250</v>
      </c>
      <c r="D18" s="720">
        <v>196</v>
      </c>
      <c r="E18" s="720">
        <v>54</v>
      </c>
      <c r="F18" s="1323"/>
      <c r="G18" s="1323">
        <v>756</v>
      </c>
      <c r="H18" s="1324"/>
      <c r="I18" s="1384" t="s">
        <v>594</v>
      </c>
      <c r="J18" s="1385"/>
      <c r="K18" s="11"/>
      <c r="L18"/>
      <c r="M18"/>
      <c r="N18"/>
    </row>
    <row r="19" spans="2:14" ht="21" customHeight="1" thickBot="1">
      <c r="B19" s="3"/>
      <c r="C19" s="4" t="s">
        <v>485</v>
      </c>
      <c r="D19" s="5" t="s">
        <v>486</v>
      </c>
      <c r="E19" s="5" t="s">
        <v>487</v>
      </c>
      <c r="F19" s="5" t="s">
        <v>488</v>
      </c>
      <c r="G19" s="5" t="s">
        <v>489</v>
      </c>
      <c r="H19" s="1325" t="s">
        <v>522</v>
      </c>
      <c r="I19" s="1497" t="s">
        <v>498</v>
      </c>
      <c r="J19" s="1745"/>
      <c r="K19" s="11"/>
      <c r="L19"/>
      <c r="M19"/>
      <c r="N19"/>
    </row>
    <row r="20" spans="2:14" ht="21" customHeight="1" thickTop="1">
      <c r="B20" s="239" t="s">
        <v>898</v>
      </c>
      <c r="C20" s="1326">
        <v>1755</v>
      </c>
      <c r="D20" s="862">
        <v>1753</v>
      </c>
      <c r="E20" s="862">
        <v>2</v>
      </c>
      <c r="F20" s="1327">
        <v>2</v>
      </c>
      <c r="G20" s="862"/>
      <c r="H20" s="862">
        <v>112</v>
      </c>
      <c r="I20" s="1898" t="s">
        <v>94</v>
      </c>
      <c r="J20" s="1899"/>
      <c r="K20" s="11"/>
      <c r="L20"/>
      <c r="M20"/>
      <c r="N20"/>
    </row>
    <row r="21" spans="2:14" ht="21" customHeight="1">
      <c r="B21" s="247" t="s">
        <v>95</v>
      </c>
      <c r="C21" s="1328">
        <v>2446</v>
      </c>
      <c r="D21" s="1329">
        <v>2439</v>
      </c>
      <c r="E21" s="1330">
        <v>7</v>
      </c>
      <c r="F21" s="1331">
        <v>7</v>
      </c>
      <c r="G21" s="414"/>
      <c r="H21" s="414">
        <v>172</v>
      </c>
      <c r="I21" s="1523" t="s">
        <v>89</v>
      </c>
      <c r="J21" s="1524"/>
      <c r="K21" s="28"/>
      <c r="L21"/>
      <c r="M21"/>
      <c r="N21"/>
    </row>
    <row r="22" spans="2:14" ht="21" customHeight="1">
      <c r="B22" s="239" t="s">
        <v>96</v>
      </c>
      <c r="C22" s="398">
        <v>1369</v>
      </c>
      <c r="D22" s="365">
        <v>1369</v>
      </c>
      <c r="E22" s="365">
        <v>0</v>
      </c>
      <c r="F22" s="365">
        <v>0</v>
      </c>
      <c r="G22" s="1332">
        <v>20</v>
      </c>
      <c r="H22" s="365">
        <v>213</v>
      </c>
      <c r="I22" s="1523" t="s">
        <v>97</v>
      </c>
      <c r="J22" s="1524"/>
      <c r="K22" s="11"/>
      <c r="L22"/>
      <c r="M22"/>
      <c r="N22"/>
    </row>
    <row r="23" spans="2:14" ht="21" customHeight="1">
      <c r="B23" s="239" t="s">
        <v>98</v>
      </c>
      <c r="C23" s="398">
        <v>334</v>
      </c>
      <c r="D23" s="365">
        <v>329</v>
      </c>
      <c r="E23" s="365">
        <v>0</v>
      </c>
      <c r="F23" s="365">
        <v>0</v>
      </c>
      <c r="G23" s="1332">
        <v>4336</v>
      </c>
      <c r="H23" s="365">
        <v>214</v>
      </c>
      <c r="I23" s="1523" t="s">
        <v>99</v>
      </c>
      <c r="J23" s="1524"/>
      <c r="K23" s="11"/>
      <c r="L23"/>
      <c r="M23"/>
      <c r="N23"/>
    </row>
    <row r="24" spans="2:14" ht="21" customHeight="1">
      <c r="B24" s="239" t="s">
        <v>100</v>
      </c>
      <c r="C24" s="398">
        <v>260</v>
      </c>
      <c r="D24" s="365">
        <v>259</v>
      </c>
      <c r="E24" s="365">
        <v>1</v>
      </c>
      <c r="F24" s="365">
        <v>1</v>
      </c>
      <c r="G24" s="365"/>
      <c r="H24" s="365"/>
      <c r="I24" s="1896" t="s">
        <v>101</v>
      </c>
      <c r="J24" s="1897"/>
      <c r="K24" s="11"/>
      <c r="L24"/>
      <c r="M24"/>
      <c r="N24"/>
    </row>
    <row r="25" spans="2:14" ht="21" customHeight="1">
      <c r="B25" s="307"/>
      <c r="C25" s="732"/>
      <c r="D25" s="733"/>
      <c r="E25" s="733"/>
      <c r="F25" s="733"/>
      <c r="G25" s="733"/>
      <c r="H25" s="733"/>
      <c r="I25" s="1406"/>
      <c r="J25" s="1407"/>
      <c r="K25" s="11"/>
      <c r="L25"/>
      <c r="M25"/>
      <c r="N25"/>
    </row>
    <row r="26" spans="2:14" ht="21" customHeight="1">
      <c r="B26" s="29" t="s">
        <v>510</v>
      </c>
      <c r="C26" s="26"/>
      <c r="D26" s="26"/>
      <c r="E26" s="26"/>
      <c r="F26" s="26"/>
      <c r="G26" s="26"/>
      <c r="H26" s="26"/>
      <c r="I26" s="27"/>
      <c r="J26" s="27"/>
      <c r="K26" s="28"/>
      <c r="L26"/>
      <c r="M26"/>
      <c r="N26"/>
    </row>
    <row r="27" spans="2:14" ht="21" customHeight="1">
      <c r="B27" s="29" t="s">
        <v>514</v>
      </c>
      <c r="C27" s="26"/>
      <c r="D27" s="26"/>
      <c r="E27" s="26"/>
      <c r="F27" s="26"/>
      <c r="G27" s="26"/>
      <c r="H27" s="26"/>
      <c r="I27" s="27"/>
      <c r="J27" s="27"/>
      <c r="K27" s="28"/>
      <c r="L27"/>
      <c r="M27"/>
      <c r="N27"/>
    </row>
    <row r="28" spans="2:14" ht="22.5" customHeight="1">
      <c r="B28" s="7"/>
      <c r="C28" s="7"/>
      <c r="D28" s="7"/>
      <c r="E28" s="7"/>
      <c r="F28" s="7"/>
      <c r="G28" s="7"/>
      <c r="H28" s="7"/>
      <c r="I28"/>
      <c r="J28"/>
      <c r="K28"/>
      <c r="L28"/>
      <c r="M28"/>
      <c r="N28"/>
    </row>
    <row r="29" spans="2:14" ht="18.75">
      <c r="B29" s="15" t="s">
        <v>502</v>
      </c>
      <c r="I29" t="s">
        <v>515</v>
      </c>
      <c r="K29"/>
      <c r="L29"/>
      <c r="M29"/>
      <c r="N29"/>
    </row>
    <row r="30" spans="2:14" ht="7.5" customHeight="1">
      <c r="B30" s="2"/>
      <c r="I30"/>
      <c r="J30"/>
      <c r="K30"/>
      <c r="L30"/>
      <c r="M30"/>
      <c r="N30"/>
    </row>
    <row r="31" spans="2:14" s="6" customFormat="1" ht="29.25" customHeight="1" thickBot="1">
      <c r="B31" s="3"/>
      <c r="C31" s="4" t="s">
        <v>102</v>
      </c>
      <c r="D31" s="5" t="s">
        <v>103</v>
      </c>
      <c r="E31" s="5" t="s">
        <v>506</v>
      </c>
      <c r="F31" s="5" t="s">
        <v>507</v>
      </c>
      <c r="G31" s="5" t="s">
        <v>489</v>
      </c>
      <c r="H31" s="5" t="s">
        <v>104</v>
      </c>
      <c r="I31" s="1408" t="s">
        <v>498</v>
      </c>
      <c r="J31" s="1409"/>
      <c r="K31" s="11"/>
      <c r="L31"/>
      <c r="M31"/>
      <c r="N31"/>
    </row>
    <row r="32" spans="2:14" ht="21" customHeight="1" thickTop="1">
      <c r="B32" s="734" t="s">
        <v>682</v>
      </c>
      <c r="C32" s="240">
        <v>5132</v>
      </c>
      <c r="D32" s="241">
        <v>5130</v>
      </c>
      <c r="E32" s="693">
        <f aca="true" t="shared" si="0" ref="E32:E38">C32-D32</f>
        <v>2</v>
      </c>
      <c r="F32" s="687">
        <f>C32-D32</f>
        <v>2</v>
      </c>
      <c r="G32" s="687"/>
      <c r="H32" s="54">
        <v>3.2</v>
      </c>
      <c r="I32" s="1410"/>
      <c r="J32" s="1402"/>
      <c r="K32" s="1708" t="s">
        <v>105</v>
      </c>
      <c r="L32"/>
      <c r="M32"/>
      <c r="N32"/>
    </row>
    <row r="33" spans="2:14" ht="21" customHeight="1">
      <c r="B33" s="735" t="s">
        <v>106</v>
      </c>
      <c r="C33" s="240">
        <v>14</v>
      </c>
      <c r="D33" s="241">
        <v>11</v>
      </c>
      <c r="E33" s="693">
        <f t="shared" si="0"/>
        <v>3</v>
      </c>
      <c r="F33" s="687">
        <f>C33-D33</f>
        <v>3</v>
      </c>
      <c r="G33" s="693"/>
      <c r="H33" s="31">
        <v>19.5</v>
      </c>
      <c r="I33" s="222"/>
      <c r="J33" s="223"/>
      <c r="K33" s="1708"/>
      <c r="L33"/>
      <c r="M33"/>
      <c r="N33"/>
    </row>
    <row r="34" spans="2:14" ht="21" customHeight="1">
      <c r="B34" s="736" t="s">
        <v>679</v>
      </c>
      <c r="C34" s="240">
        <v>1192</v>
      </c>
      <c r="D34" s="241">
        <v>961</v>
      </c>
      <c r="E34" s="693">
        <f t="shared" si="0"/>
        <v>231</v>
      </c>
      <c r="F34" s="687">
        <f>C34-D34</f>
        <v>231</v>
      </c>
      <c r="G34" s="693">
        <v>1158</v>
      </c>
      <c r="H34" s="31">
        <v>18.9</v>
      </c>
      <c r="I34" s="222"/>
      <c r="J34" s="223"/>
      <c r="K34" s="1708"/>
      <c r="L34"/>
      <c r="M34"/>
      <c r="N34"/>
    </row>
    <row r="35" spans="2:14" ht="21" customHeight="1">
      <c r="B35" s="737" t="s">
        <v>678</v>
      </c>
      <c r="C35" s="240">
        <v>527</v>
      </c>
      <c r="D35" s="241">
        <v>514</v>
      </c>
      <c r="E35" s="693">
        <f t="shared" si="0"/>
        <v>13</v>
      </c>
      <c r="F35" s="687">
        <v>9</v>
      </c>
      <c r="G35" s="693">
        <v>1553</v>
      </c>
      <c r="H35" s="31">
        <v>21.7</v>
      </c>
      <c r="I35" s="222"/>
      <c r="J35" s="223"/>
      <c r="K35" s="1708"/>
      <c r="L35"/>
      <c r="M35"/>
      <c r="N35"/>
    </row>
    <row r="36" spans="2:14" ht="21" customHeight="1">
      <c r="B36" s="738" t="s">
        <v>680</v>
      </c>
      <c r="C36" s="240">
        <v>70</v>
      </c>
      <c r="D36" s="241">
        <v>70</v>
      </c>
      <c r="E36" s="693">
        <f t="shared" si="0"/>
        <v>0</v>
      </c>
      <c r="F36" s="687">
        <f>C36-D36</f>
        <v>0</v>
      </c>
      <c r="G36" s="241"/>
      <c r="H36" s="18">
        <v>1.8</v>
      </c>
      <c r="I36" s="222"/>
      <c r="J36" s="223"/>
      <c r="K36" s="1708"/>
      <c r="L36"/>
      <c r="M36"/>
      <c r="N36"/>
    </row>
    <row r="37" spans="2:14" ht="21" customHeight="1">
      <c r="B37" s="739" t="s">
        <v>529</v>
      </c>
      <c r="C37" s="240">
        <v>181</v>
      </c>
      <c r="D37" s="241">
        <v>167</v>
      </c>
      <c r="E37" s="241">
        <f t="shared" si="0"/>
        <v>14</v>
      </c>
      <c r="F37" s="325">
        <f>C37-D37</f>
        <v>14</v>
      </c>
      <c r="G37" s="241"/>
      <c r="H37" s="18" t="s">
        <v>664</v>
      </c>
      <c r="I37" s="275"/>
      <c r="J37" s="93"/>
      <c r="K37" s="1708"/>
      <c r="L37"/>
      <c r="M37"/>
      <c r="N37"/>
    </row>
    <row r="38" spans="2:14" ht="21" customHeight="1">
      <c r="B38" s="740" t="s">
        <v>107</v>
      </c>
      <c r="C38" s="703">
        <v>670</v>
      </c>
      <c r="D38" s="704">
        <v>667</v>
      </c>
      <c r="E38" s="741">
        <f t="shared" si="0"/>
        <v>3</v>
      </c>
      <c r="F38" s="741">
        <f>C38-D38</f>
        <v>3</v>
      </c>
      <c r="G38" s="704">
        <v>174</v>
      </c>
      <c r="H38" s="25">
        <v>29.8</v>
      </c>
      <c r="I38" s="1406"/>
      <c r="J38" s="1407"/>
      <c r="K38" s="1708"/>
      <c r="L38"/>
      <c r="M38"/>
      <c r="N38"/>
    </row>
    <row r="39" spans="2:14" ht="18.75" customHeight="1">
      <c r="B39" s="742"/>
      <c r="C39" s="7"/>
      <c r="D39" s="7"/>
      <c r="E39" s="7"/>
      <c r="F39" s="7"/>
      <c r="G39" s="7"/>
      <c r="H39" s="743"/>
      <c r="I39"/>
      <c r="J39"/>
      <c r="K39"/>
      <c r="L39"/>
      <c r="M39"/>
      <c r="N39"/>
    </row>
    <row r="40" spans="2:14" ht="18.75">
      <c r="B40" s="15" t="s">
        <v>503</v>
      </c>
      <c r="J40"/>
      <c r="K40" t="s">
        <v>513</v>
      </c>
      <c r="L40"/>
      <c r="M40"/>
      <c r="N40"/>
    </row>
    <row r="41" spans="2:14" ht="7.5" customHeight="1">
      <c r="B41" s="2"/>
      <c r="J41"/>
      <c r="K41"/>
      <c r="L41"/>
      <c r="M41"/>
      <c r="N41"/>
    </row>
    <row r="42" spans="2:14" s="6" customFormat="1" ht="48.75" customHeight="1" thickBot="1">
      <c r="B42" s="3"/>
      <c r="C42" s="4" t="s">
        <v>517</v>
      </c>
      <c r="D42" s="5" t="s">
        <v>518</v>
      </c>
      <c r="E42" s="5" t="s">
        <v>519</v>
      </c>
      <c r="F42" s="5" t="s">
        <v>520</v>
      </c>
      <c r="G42" s="5" t="s">
        <v>521</v>
      </c>
      <c r="H42" s="10" t="s">
        <v>484</v>
      </c>
      <c r="I42" s="1426" t="s">
        <v>501</v>
      </c>
      <c r="J42" s="1416"/>
      <c r="K42" s="12" t="s">
        <v>498</v>
      </c>
      <c r="L42" s="11"/>
      <c r="M42"/>
      <c r="N42"/>
    </row>
    <row r="43" spans="2:14" ht="21" customHeight="1" thickTop="1">
      <c r="B43" s="239" t="s">
        <v>108</v>
      </c>
      <c r="C43" s="240">
        <v>7856</v>
      </c>
      <c r="D43" s="241">
        <v>33244</v>
      </c>
      <c r="E43" s="241">
        <v>3000</v>
      </c>
      <c r="F43" s="241">
        <v>14739</v>
      </c>
      <c r="G43" s="241">
        <v>0</v>
      </c>
      <c r="H43" s="241">
        <v>1159</v>
      </c>
      <c r="I43" s="1891"/>
      <c r="J43" s="1892"/>
      <c r="K43" s="120"/>
      <c r="L43" s="11"/>
      <c r="M43"/>
      <c r="N43"/>
    </row>
    <row r="44" spans="2:14" ht="21" customHeight="1">
      <c r="B44" s="126"/>
      <c r="C44" s="127"/>
      <c r="D44" s="128"/>
      <c r="E44" s="128"/>
      <c r="F44" s="128"/>
      <c r="G44" s="128"/>
      <c r="H44" s="128"/>
      <c r="I44" s="1352"/>
      <c r="J44" s="1353"/>
      <c r="K44" s="129"/>
      <c r="L44" s="11"/>
      <c r="M44"/>
      <c r="N44"/>
    </row>
    <row r="45" spans="2:14" ht="21" customHeight="1">
      <c r="B45" s="30" t="s">
        <v>511</v>
      </c>
      <c r="J45"/>
      <c r="K45"/>
      <c r="L45"/>
      <c r="M45"/>
      <c r="N45"/>
    </row>
    <row r="46" ht="21.75" customHeight="1"/>
    <row r="47" spans="2:14" ht="18.75">
      <c r="B47" s="16" t="s">
        <v>504</v>
      </c>
      <c r="J47"/>
      <c r="K47"/>
      <c r="L47"/>
      <c r="M47"/>
      <c r="N47"/>
    </row>
    <row r="48" ht="7.5" customHeight="1"/>
    <row r="49" spans="2:9" ht="37.5" customHeight="1">
      <c r="B49" s="1415" t="s">
        <v>494</v>
      </c>
      <c r="C49" s="1415"/>
      <c r="D49" s="1425">
        <v>0.41</v>
      </c>
      <c r="E49" s="1425"/>
      <c r="F49" s="1415" t="s">
        <v>496</v>
      </c>
      <c r="G49" s="1415"/>
      <c r="H49" s="1895">
        <v>3</v>
      </c>
      <c r="I49" s="1895"/>
    </row>
    <row r="50" spans="2:9" ht="37.5" customHeight="1">
      <c r="B50" s="1415" t="s">
        <v>495</v>
      </c>
      <c r="C50" s="1415"/>
      <c r="D50" s="1425">
        <v>17.7</v>
      </c>
      <c r="E50" s="1425"/>
      <c r="F50" s="1415" t="s">
        <v>497</v>
      </c>
      <c r="G50" s="1415"/>
      <c r="H50" s="1425">
        <v>95.4</v>
      </c>
      <c r="I50" s="1425"/>
    </row>
    <row r="51" spans="2:14" ht="21" customHeight="1">
      <c r="B51" s="30" t="s">
        <v>512</v>
      </c>
      <c r="J51"/>
      <c r="K51"/>
      <c r="L51"/>
      <c r="M51"/>
      <c r="N51"/>
    </row>
  </sheetData>
  <mergeCells count="29">
    <mergeCell ref="K32:K38"/>
    <mergeCell ref="I22:J22"/>
    <mergeCell ref="I23:J23"/>
    <mergeCell ref="C1:J1"/>
    <mergeCell ref="I17:J17"/>
    <mergeCell ref="I18:J18"/>
    <mergeCell ref="I20:J20"/>
    <mergeCell ref="I13:J13"/>
    <mergeCell ref="I7:J7"/>
    <mergeCell ref="I8:J8"/>
    <mergeCell ref="I9:J9"/>
    <mergeCell ref="B49:C49"/>
    <mergeCell ref="H49:I49"/>
    <mergeCell ref="I25:J25"/>
    <mergeCell ref="I24:J24"/>
    <mergeCell ref="I38:J38"/>
    <mergeCell ref="I31:J31"/>
    <mergeCell ref="I32:J32"/>
    <mergeCell ref="I21:J21"/>
    <mergeCell ref="I19:J19"/>
    <mergeCell ref="B50:C50"/>
    <mergeCell ref="F49:G49"/>
    <mergeCell ref="F50:G50"/>
    <mergeCell ref="D49:E49"/>
    <mergeCell ref="D50:E50"/>
    <mergeCell ref="H50:I50"/>
    <mergeCell ref="I42:J42"/>
    <mergeCell ref="I43:J43"/>
    <mergeCell ref="I44:J44"/>
  </mergeCells>
  <printOptions/>
  <pageMargins left="0" right="0" top="0" bottom="0" header="0.5118110236220472" footer="0.1968503937007874"/>
  <pageSetup horizontalDpi="300" verticalDpi="300" orientation="portrait" paperSize="9" scale="80" r:id="rId1"/>
  <headerFooter alignWithMargins="0">
    <oddHeader>&amp;L&amp;12（別添）</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S62"/>
  <sheetViews>
    <sheetView showGridLines="0" view="pageBreakPreview" zoomScaleNormal="85" zoomScaleSheetLayoutView="100" workbookViewId="0" topLeftCell="A47">
      <selection activeCell="C66" sqref="C66"/>
    </sheetView>
  </sheetViews>
  <sheetFormatPr defaultColWidth="9.00390625" defaultRowHeight="13.5"/>
  <cols>
    <col min="1" max="1" width="4.625" style="1" customWidth="1"/>
    <col min="2" max="2" width="24.625" style="1" customWidth="1"/>
    <col min="3" max="7" width="12.625" style="1" customWidth="1"/>
    <col min="8" max="8" width="14.625" style="1" customWidth="1"/>
    <col min="9" max="9" width="10.625" style="1" customWidth="1"/>
    <col min="10" max="10" width="5.625" style="1" customWidth="1"/>
    <col min="11" max="11" width="13.625" style="1" customWidth="1"/>
    <col min="12" max="14" width="12.625" style="1" customWidth="1"/>
    <col min="15" max="16" width="11.75390625" style="1" customWidth="1"/>
    <col min="17" max="16384" width="9.00390625" style="1" customWidth="1"/>
  </cols>
  <sheetData>
    <row r="1" spans="2:11" ht="24">
      <c r="B1" s="1413" t="s">
        <v>587</v>
      </c>
      <c r="C1" s="1413"/>
      <c r="D1" s="1413"/>
      <c r="E1" s="1413"/>
      <c r="F1" s="1413"/>
      <c r="G1" s="1413"/>
      <c r="H1" s="1413"/>
      <c r="I1" s="1413"/>
      <c r="J1" s="1413"/>
      <c r="K1" s="1413"/>
    </row>
    <row r="2" ht="30" customHeight="1"/>
    <row r="3" spans="8:11" ht="18.75" customHeight="1" thickBot="1">
      <c r="H3" s="744" t="s">
        <v>588</v>
      </c>
      <c r="I3" s="1947" t="s">
        <v>109</v>
      </c>
      <c r="J3" s="1947"/>
      <c r="K3" s="1947"/>
    </row>
    <row r="4" spans="8:9" ht="33.75" customHeight="1">
      <c r="H4" s="7"/>
      <c r="I4" s="7"/>
    </row>
    <row r="5" spans="2:14" ht="18.75" customHeight="1">
      <c r="B5" s="15" t="s">
        <v>516</v>
      </c>
      <c r="J5" s="229" t="s">
        <v>772</v>
      </c>
      <c r="K5"/>
      <c r="L5"/>
      <c r="M5"/>
      <c r="N5"/>
    </row>
    <row r="6" spans="2:14" ht="7.5" customHeight="1">
      <c r="B6" s="2"/>
      <c r="I6"/>
      <c r="J6"/>
      <c r="K6"/>
      <c r="L6"/>
      <c r="M6"/>
      <c r="N6"/>
    </row>
    <row r="7" spans="2:14" s="745" customFormat="1" ht="30" customHeight="1" thickBot="1">
      <c r="B7" s="746"/>
      <c r="C7" s="747" t="s">
        <v>485</v>
      </c>
      <c r="D7" s="748" t="s">
        <v>486</v>
      </c>
      <c r="E7" s="748" t="s">
        <v>487</v>
      </c>
      <c r="F7" s="748" t="s">
        <v>488</v>
      </c>
      <c r="G7" s="748" t="s">
        <v>110</v>
      </c>
      <c r="H7" s="748" t="s">
        <v>773</v>
      </c>
      <c r="I7" s="1928" t="s">
        <v>498</v>
      </c>
      <c r="J7" s="1929"/>
      <c r="K7" s="749"/>
      <c r="L7" s="749"/>
      <c r="M7" s="750"/>
      <c r="N7" s="750"/>
    </row>
    <row r="8" spans="2:14" ht="24" customHeight="1" thickTop="1">
      <c r="B8" s="751" t="s">
        <v>483</v>
      </c>
      <c r="C8" s="752">
        <v>14017843</v>
      </c>
      <c r="D8" s="753">
        <v>13659219</v>
      </c>
      <c r="E8" s="754">
        <f>C8-D8</f>
        <v>358624</v>
      </c>
      <c r="F8" s="753">
        <f>E8-148561</f>
        <v>210063</v>
      </c>
      <c r="G8" s="754">
        <f>G12-G11-G9</f>
        <v>15017511</v>
      </c>
      <c r="H8" s="754">
        <v>35397</v>
      </c>
      <c r="I8" s="1934" t="s">
        <v>111</v>
      </c>
      <c r="J8" s="1935"/>
      <c r="K8" s="28"/>
      <c r="L8"/>
      <c r="M8"/>
      <c r="N8"/>
    </row>
    <row r="9" spans="2:14" ht="24" customHeight="1">
      <c r="B9" s="751" t="s">
        <v>691</v>
      </c>
      <c r="C9" s="752">
        <v>736</v>
      </c>
      <c r="D9" s="753">
        <v>733</v>
      </c>
      <c r="E9" s="754">
        <f>C9-D9</f>
        <v>3</v>
      </c>
      <c r="F9" s="753">
        <v>3</v>
      </c>
      <c r="G9" s="754">
        <v>2800</v>
      </c>
      <c r="H9" s="754">
        <v>66</v>
      </c>
      <c r="I9" s="1936"/>
      <c r="J9" s="1937"/>
      <c r="K9" s="28"/>
      <c r="L9" s="755"/>
      <c r="M9"/>
      <c r="N9"/>
    </row>
    <row r="10" spans="2:14" ht="24" customHeight="1">
      <c r="B10" s="751" t="s">
        <v>112</v>
      </c>
      <c r="C10" s="752">
        <v>123070</v>
      </c>
      <c r="D10" s="753">
        <v>121993</v>
      </c>
      <c r="E10" s="754">
        <f>C10-D10</f>
        <v>1077</v>
      </c>
      <c r="F10" s="753">
        <v>1077</v>
      </c>
      <c r="G10" s="754">
        <v>0</v>
      </c>
      <c r="H10" s="754">
        <v>0</v>
      </c>
      <c r="I10" s="1938" t="s">
        <v>113</v>
      </c>
      <c r="J10" s="1939"/>
      <c r="K10" s="28"/>
      <c r="L10" s="755"/>
      <c r="M10"/>
      <c r="N10"/>
    </row>
    <row r="11" spans="2:14" ht="24" customHeight="1" thickBot="1">
      <c r="B11" s="756" t="s">
        <v>114</v>
      </c>
      <c r="C11" s="752">
        <v>290565</v>
      </c>
      <c r="D11" s="753">
        <v>290523</v>
      </c>
      <c r="E11" s="754">
        <f>C11-D11</f>
        <v>42</v>
      </c>
      <c r="F11" s="753">
        <f>E11-42</f>
        <v>0</v>
      </c>
      <c r="G11" s="754">
        <v>442000</v>
      </c>
      <c r="H11" s="754">
        <v>2565</v>
      </c>
      <c r="I11" s="1942"/>
      <c r="J11" s="1943"/>
      <c r="K11" s="28"/>
      <c r="L11"/>
      <c r="M11"/>
      <c r="N11"/>
    </row>
    <row r="12" spans="2:14" ht="24" customHeight="1" thickTop="1">
      <c r="B12" s="757" t="s">
        <v>499</v>
      </c>
      <c r="C12" s="758">
        <v>14389976</v>
      </c>
      <c r="D12" s="759">
        <v>14030230</v>
      </c>
      <c r="E12" s="760">
        <f>C12-D12</f>
        <v>359746</v>
      </c>
      <c r="F12" s="759">
        <f>E12-254735</f>
        <v>105011</v>
      </c>
      <c r="G12" s="759">
        <v>15462311</v>
      </c>
      <c r="H12" s="759">
        <v>0</v>
      </c>
      <c r="I12" s="1940" t="s">
        <v>115</v>
      </c>
      <c r="J12" s="1941"/>
      <c r="K12" s="28"/>
      <c r="L12"/>
      <c r="M12"/>
      <c r="N12"/>
    </row>
    <row r="13" spans="3:14" ht="24" customHeight="1">
      <c r="C13" s="761"/>
      <c r="D13" s="761"/>
      <c r="E13" s="761"/>
      <c r="F13" s="761"/>
      <c r="G13" s="761"/>
      <c r="H13" s="761"/>
      <c r="I13"/>
      <c r="J13"/>
      <c r="K13"/>
      <c r="L13"/>
      <c r="M13"/>
      <c r="N13"/>
    </row>
    <row r="14" spans="2:14" ht="18.75" customHeight="1">
      <c r="B14" s="15" t="s">
        <v>500</v>
      </c>
      <c r="J14" s="229" t="s">
        <v>116</v>
      </c>
      <c r="K14"/>
      <c r="L14"/>
      <c r="M14"/>
      <c r="N14"/>
    </row>
    <row r="15" spans="2:19" ht="7.5" customHeight="1">
      <c r="B15" s="2"/>
      <c r="I15"/>
      <c r="J15"/>
      <c r="K15"/>
      <c r="L15" s="762"/>
      <c r="M15" s="762"/>
      <c r="N15" s="762"/>
      <c r="O15" s="763"/>
      <c r="P15" s="763"/>
      <c r="Q15" s="763"/>
      <c r="R15" s="763"/>
      <c r="S15" s="763"/>
    </row>
    <row r="16" spans="2:19" s="745" customFormat="1" ht="30" customHeight="1" thickBot="1">
      <c r="B16" s="746"/>
      <c r="C16" s="747" t="s">
        <v>117</v>
      </c>
      <c r="D16" s="748" t="s">
        <v>118</v>
      </c>
      <c r="E16" s="748" t="s">
        <v>119</v>
      </c>
      <c r="F16" s="748" t="s">
        <v>120</v>
      </c>
      <c r="G16" s="748" t="s">
        <v>110</v>
      </c>
      <c r="H16" s="748" t="s">
        <v>773</v>
      </c>
      <c r="I16" s="1928" t="s">
        <v>498</v>
      </c>
      <c r="J16" s="1929"/>
      <c r="K16" s="749"/>
      <c r="L16" s="750"/>
      <c r="M16" s="750"/>
      <c r="N16" s="750"/>
      <c r="O16" s="764"/>
      <c r="P16" s="764"/>
      <c r="Q16" s="764"/>
      <c r="R16" s="764"/>
      <c r="S16" s="764"/>
    </row>
    <row r="17" spans="2:19" ht="24" customHeight="1" thickTop="1">
      <c r="B17" s="765" t="s">
        <v>535</v>
      </c>
      <c r="C17" s="766">
        <v>316021</v>
      </c>
      <c r="D17" s="753">
        <v>315662</v>
      </c>
      <c r="E17" s="754">
        <f>C17-D17</f>
        <v>359</v>
      </c>
      <c r="F17" s="767" t="s">
        <v>662</v>
      </c>
      <c r="G17" s="768">
        <v>1440212</v>
      </c>
      <c r="H17" s="769">
        <v>22844</v>
      </c>
      <c r="I17" s="1930" t="s">
        <v>594</v>
      </c>
      <c r="J17" s="1931"/>
      <c r="K17" s="28"/>
      <c r="L17" s="750"/>
      <c r="M17" s="762"/>
      <c r="N17" s="762"/>
      <c r="O17" s="763"/>
      <c r="P17" s="763"/>
      <c r="Q17" s="763"/>
      <c r="R17" s="763"/>
      <c r="S17" s="763"/>
    </row>
    <row r="18" spans="2:19" ht="24" customHeight="1">
      <c r="B18" s="770" t="s">
        <v>670</v>
      </c>
      <c r="C18" s="771">
        <v>1744165</v>
      </c>
      <c r="D18" s="772">
        <v>1814095</v>
      </c>
      <c r="E18" s="773">
        <f>C18-D18</f>
        <v>-69930</v>
      </c>
      <c r="F18" s="774" t="s">
        <v>158</v>
      </c>
      <c r="G18" s="775">
        <v>645647</v>
      </c>
      <c r="H18" s="773">
        <v>197834</v>
      </c>
      <c r="I18" s="1932" t="s">
        <v>594</v>
      </c>
      <c r="J18" s="1933"/>
      <c r="K18" s="28"/>
      <c r="L18" s="750"/>
      <c r="M18" s="762"/>
      <c r="N18" s="762"/>
      <c r="O18" s="763"/>
      <c r="P18" s="763"/>
      <c r="Q18" s="763"/>
      <c r="R18" s="763"/>
      <c r="S18" s="763"/>
    </row>
    <row r="19" spans="2:19" ht="18" customHeight="1">
      <c r="B19" s="29" t="s">
        <v>121</v>
      </c>
      <c r="C19" s="26"/>
      <c r="D19" s="26"/>
      <c r="E19" s="26"/>
      <c r="F19" s="26"/>
      <c r="G19" s="26"/>
      <c r="H19" s="26"/>
      <c r="I19" s="27"/>
      <c r="J19" s="27"/>
      <c r="K19" s="28"/>
      <c r="L19" s="762"/>
      <c r="M19" s="762"/>
      <c r="N19" s="762"/>
      <c r="O19" s="763"/>
      <c r="P19" s="763"/>
      <c r="Q19" s="763"/>
      <c r="R19" s="763"/>
      <c r="S19" s="763"/>
    </row>
    <row r="20" spans="2:19" ht="6" customHeight="1">
      <c r="B20" s="776"/>
      <c r="C20" s="777"/>
      <c r="D20" s="777"/>
      <c r="E20" s="778"/>
      <c r="F20" s="778"/>
      <c r="G20" s="778"/>
      <c r="H20" s="778"/>
      <c r="I20" s="779"/>
      <c r="J20" s="779"/>
      <c r="K20" s="28"/>
      <c r="L20" s="750"/>
      <c r="M20" s="762"/>
      <c r="N20" s="762"/>
      <c r="O20" s="763"/>
      <c r="P20" s="763"/>
      <c r="Q20" s="763"/>
      <c r="R20" s="763"/>
      <c r="S20" s="763"/>
    </row>
    <row r="21" spans="2:14" s="764" customFormat="1" ht="30" customHeight="1" thickBot="1">
      <c r="B21" s="746"/>
      <c r="C21" s="747" t="s">
        <v>485</v>
      </c>
      <c r="D21" s="748" t="s">
        <v>486</v>
      </c>
      <c r="E21" s="748" t="s">
        <v>487</v>
      </c>
      <c r="F21" s="748" t="s">
        <v>488</v>
      </c>
      <c r="G21" s="748" t="s">
        <v>110</v>
      </c>
      <c r="H21" s="748" t="s">
        <v>773</v>
      </c>
      <c r="I21" s="1950" t="s">
        <v>498</v>
      </c>
      <c r="J21" s="1951"/>
      <c r="K21" s="749"/>
      <c r="L21" s="750"/>
      <c r="M21" s="750"/>
      <c r="N21" s="750"/>
    </row>
    <row r="22" spans="2:19" ht="24" customHeight="1" thickTop="1">
      <c r="B22" s="765" t="s">
        <v>122</v>
      </c>
      <c r="C22" s="780">
        <v>23086</v>
      </c>
      <c r="D22" s="769">
        <v>23154</v>
      </c>
      <c r="E22" s="781">
        <v>0</v>
      </c>
      <c r="F22" s="769">
        <v>0</v>
      </c>
      <c r="G22" s="782">
        <v>0</v>
      </c>
      <c r="H22" s="769">
        <v>0</v>
      </c>
      <c r="I22" s="1948" t="s">
        <v>123</v>
      </c>
      <c r="J22" s="1949"/>
      <c r="K22" s="28"/>
      <c r="L22" s="783"/>
      <c r="M22" s="762"/>
      <c r="N22" s="762"/>
      <c r="O22" s="763"/>
      <c r="P22" s="763"/>
      <c r="Q22" s="763"/>
      <c r="R22" s="763"/>
      <c r="S22" s="763"/>
    </row>
    <row r="23" spans="2:19" ht="24" customHeight="1">
      <c r="B23" s="784" t="s">
        <v>124</v>
      </c>
      <c r="C23" s="785">
        <v>2828150</v>
      </c>
      <c r="D23" s="786">
        <v>2738232</v>
      </c>
      <c r="E23" s="787">
        <v>89918</v>
      </c>
      <c r="F23" s="786">
        <v>89918</v>
      </c>
      <c r="G23" s="788">
        <v>0</v>
      </c>
      <c r="H23" s="786">
        <v>215135</v>
      </c>
      <c r="I23" s="1846"/>
      <c r="J23" s="1919"/>
      <c r="K23" s="28"/>
      <c r="L23" s="783"/>
      <c r="M23" s="762"/>
      <c r="N23" s="762"/>
      <c r="O23" s="763"/>
      <c r="P23" s="763"/>
      <c r="Q23" s="763"/>
      <c r="R23" s="763"/>
      <c r="S23" s="763"/>
    </row>
    <row r="24" spans="2:19" ht="24" customHeight="1">
      <c r="B24" s="784" t="s">
        <v>125</v>
      </c>
      <c r="C24" s="789">
        <v>75754</v>
      </c>
      <c r="D24" s="787">
        <v>75194</v>
      </c>
      <c r="E24" s="787">
        <v>560</v>
      </c>
      <c r="F24" s="786">
        <v>560</v>
      </c>
      <c r="G24" s="788">
        <v>53234</v>
      </c>
      <c r="H24" s="786">
        <f>15672+5392</f>
        <v>21064</v>
      </c>
      <c r="I24" s="1846"/>
      <c r="J24" s="1919"/>
      <c r="K24" s="28"/>
      <c r="L24" s="790"/>
      <c r="M24" s="791"/>
      <c r="N24" s="762"/>
      <c r="O24" s="763"/>
      <c r="P24" s="763"/>
      <c r="Q24" s="763"/>
      <c r="R24" s="763"/>
      <c r="S24" s="763"/>
    </row>
    <row r="25" spans="2:19" ht="24" customHeight="1">
      <c r="B25" s="792" t="s">
        <v>838</v>
      </c>
      <c r="C25" s="785">
        <v>4239565</v>
      </c>
      <c r="D25" s="786">
        <v>4283991</v>
      </c>
      <c r="E25" s="787">
        <v>-44426</v>
      </c>
      <c r="F25" s="786">
        <v>-44426</v>
      </c>
      <c r="G25" s="788">
        <v>0</v>
      </c>
      <c r="H25" s="786">
        <v>301165</v>
      </c>
      <c r="I25" s="1846"/>
      <c r="J25" s="1919"/>
      <c r="K25" s="28"/>
      <c r="L25" s="783"/>
      <c r="M25" s="762"/>
      <c r="N25" s="762"/>
      <c r="O25" s="763"/>
      <c r="P25" s="763"/>
      <c r="Q25" s="763"/>
      <c r="R25" s="763"/>
      <c r="S25" s="763"/>
    </row>
    <row r="26" spans="2:19" ht="24" customHeight="1">
      <c r="B26" s="792" t="s">
        <v>159</v>
      </c>
      <c r="C26" s="785">
        <v>2475240</v>
      </c>
      <c r="D26" s="786">
        <v>2424690</v>
      </c>
      <c r="E26" s="787">
        <v>50550</v>
      </c>
      <c r="F26" s="786">
        <v>50550</v>
      </c>
      <c r="G26" s="788">
        <v>0</v>
      </c>
      <c r="H26" s="786">
        <v>322839</v>
      </c>
      <c r="I26" s="1846"/>
      <c r="J26" s="1919"/>
      <c r="K26" s="28"/>
      <c r="L26" s="783"/>
      <c r="M26" s="762"/>
      <c r="N26" s="762"/>
      <c r="O26" s="763"/>
      <c r="P26" s="763"/>
      <c r="Q26" s="763"/>
      <c r="R26" s="763"/>
      <c r="S26" s="763"/>
    </row>
    <row r="27" spans="2:19" ht="24" customHeight="1">
      <c r="B27" s="793" t="s">
        <v>126</v>
      </c>
      <c r="C27" s="789">
        <v>34870</v>
      </c>
      <c r="D27" s="794">
        <v>28318</v>
      </c>
      <c r="E27" s="795">
        <v>32182</v>
      </c>
      <c r="F27" s="796">
        <v>32182</v>
      </c>
      <c r="G27" s="788">
        <v>0</v>
      </c>
      <c r="H27" s="786">
        <v>0</v>
      </c>
      <c r="I27" s="1846"/>
      <c r="J27" s="1919"/>
      <c r="K27" s="797"/>
      <c r="L27" s="783"/>
      <c r="M27" s="798"/>
      <c r="N27" s="762"/>
      <c r="O27" s="763"/>
      <c r="P27" s="763"/>
      <c r="Q27" s="763"/>
      <c r="R27" s="763"/>
      <c r="S27" s="763"/>
    </row>
    <row r="28" spans="2:19" ht="24" customHeight="1">
      <c r="B28" s="793" t="s">
        <v>127</v>
      </c>
      <c r="C28" s="789">
        <v>506805</v>
      </c>
      <c r="D28" s="794">
        <v>516735</v>
      </c>
      <c r="E28" s="795">
        <v>-26368</v>
      </c>
      <c r="F28" s="796">
        <v>-26368</v>
      </c>
      <c r="G28" s="788">
        <v>0</v>
      </c>
      <c r="H28" s="786">
        <v>0</v>
      </c>
      <c r="I28" s="1955" t="s">
        <v>128</v>
      </c>
      <c r="J28" s="1956"/>
      <c r="K28" s="797"/>
      <c r="L28" s="783"/>
      <c r="M28" s="798"/>
      <c r="N28" s="762"/>
      <c r="O28" s="763"/>
      <c r="P28" s="763"/>
      <c r="Q28" s="763"/>
      <c r="R28" s="763"/>
      <c r="S28" s="763"/>
    </row>
    <row r="29" spans="2:19" ht="24" customHeight="1">
      <c r="B29" s="792" t="s">
        <v>160</v>
      </c>
      <c r="C29" s="785">
        <v>465727</v>
      </c>
      <c r="D29" s="786">
        <f>186243+275737</f>
        <v>461980</v>
      </c>
      <c r="E29" s="787">
        <v>8803</v>
      </c>
      <c r="F29" s="786">
        <v>165</v>
      </c>
      <c r="G29" s="799">
        <v>3252821</v>
      </c>
      <c r="H29" s="787">
        <f>24535+115496+31203+115256</f>
        <v>286490</v>
      </c>
      <c r="I29" s="1846"/>
      <c r="J29" s="1925"/>
      <c r="K29" s="797"/>
      <c r="L29" s="783"/>
      <c r="M29" s="762"/>
      <c r="N29" s="762"/>
      <c r="O29" s="763"/>
      <c r="P29" s="763"/>
      <c r="Q29" s="763"/>
      <c r="R29" s="763"/>
      <c r="S29" s="763"/>
    </row>
    <row r="30" spans="2:19" ht="24" customHeight="1">
      <c r="B30" s="792" t="s">
        <v>161</v>
      </c>
      <c r="C30" s="785">
        <v>36473</v>
      </c>
      <c r="D30" s="786">
        <v>36479</v>
      </c>
      <c r="E30" s="787">
        <v>6</v>
      </c>
      <c r="F30" s="786">
        <v>6</v>
      </c>
      <c r="G30" s="799">
        <v>527345</v>
      </c>
      <c r="H30" s="787">
        <f>7397+8994+3794+8570</f>
        <v>28755</v>
      </c>
      <c r="I30" s="1846"/>
      <c r="J30" s="1919"/>
      <c r="K30" s="797"/>
      <c r="L30" s="783"/>
      <c r="M30" s="762"/>
      <c r="N30" s="762"/>
      <c r="O30" s="763"/>
      <c r="P30" s="763"/>
      <c r="Q30" s="763"/>
      <c r="R30" s="763"/>
      <c r="S30" s="763"/>
    </row>
    <row r="31" spans="2:19" ht="24" customHeight="1">
      <c r="B31" s="800" t="s">
        <v>897</v>
      </c>
      <c r="C31" s="801">
        <v>205109</v>
      </c>
      <c r="D31" s="802">
        <v>206818</v>
      </c>
      <c r="E31" s="803">
        <v>116</v>
      </c>
      <c r="F31" s="802">
        <v>116</v>
      </c>
      <c r="G31" s="804">
        <v>1220010</v>
      </c>
      <c r="H31" s="802">
        <f>10707+4737+11785+33971</f>
        <v>61200</v>
      </c>
      <c r="I31" s="1932"/>
      <c r="J31" s="1933"/>
      <c r="K31" s="797"/>
      <c r="L31" s="783"/>
      <c r="M31" s="762"/>
      <c r="N31" s="762"/>
      <c r="O31" s="763"/>
      <c r="P31" s="763"/>
      <c r="Q31" s="763"/>
      <c r="R31" s="763"/>
      <c r="S31" s="763"/>
    </row>
    <row r="32" spans="2:14" ht="24" customHeight="1">
      <c r="B32" s="7"/>
      <c r="C32" s="7"/>
      <c r="D32" s="7"/>
      <c r="E32" s="7"/>
      <c r="F32" s="7"/>
      <c r="G32" s="7"/>
      <c r="H32" s="7"/>
      <c r="I32"/>
      <c r="J32"/>
      <c r="K32"/>
      <c r="L32"/>
      <c r="M32"/>
      <c r="N32"/>
    </row>
    <row r="33" spans="1:14" ht="18.75">
      <c r="A33" s="7"/>
      <c r="B33" s="15" t="s">
        <v>502</v>
      </c>
      <c r="J33" s="229" t="s">
        <v>129</v>
      </c>
      <c r="K33"/>
      <c r="L33" s="1908"/>
      <c r="M33"/>
      <c r="N33"/>
    </row>
    <row r="34" spans="1:14" ht="7.5" customHeight="1">
      <c r="A34" s="7"/>
      <c r="B34" s="2"/>
      <c r="I34"/>
      <c r="J34"/>
      <c r="K34"/>
      <c r="L34" s="1909"/>
      <c r="M34"/>
      <c r="N34"/>
    </row>
    <row r="35" spans="1:14" s="745" customFormat="1" ht="30" customHeight="1" thickBot="1">
      <c r="A35" s="805"/>
      <c r="B35" s="806"/>
      <c r="C35" s="807" t="s">
        <v>645</v>
      </c>
      <c r="D35" s="808" t="s">
        <v>646</v>
      </c>
      <c r="E35" s="808" t="s">
        <v>73</v>
      </c>
      <c r="F35" s="808" t="s">
        <v>74</v>
      </c>
      <c r="G35" s="808" t="s">
        <v>110</v>
      </c>
      <c r="H35" s="808" t="s">
        <v>130</v>
      </c>
      <c r="I35" s="1928" t="s">
        <v>498</v>
      </c>
      <c r="J35" s="1929"/>
      <c r="K35" s="749"/>
      <c r="L35" s="809"/>
      <c r="M35" s="749"/>
      <c r="N35" s="749"/>
    </row>
    <row r="36" spans="1:14" ht="24" customHeight="1" thickTop="1">
      <c r="A36" s="810"/>
      <c r="B36" s="811" t="s">
        <v>131</v>
      </c>
      <c r="C36" s="812">
        <v>526970</v>
      </c>
      <c r="D36" s="813">
        <v>513692</v>
      </c>
      <c r="E36" s="813">
        <f aca="true" t="shared" si="0" ref="E36:E44">C36:C36-D36</f>
        <v>13278</v>
      </c>
      <c r="F36" s="813">
        <v>8647</v>
      </c>
      <c r="G36" s="813">
        <v>1552992</v>
      </c>
      <c r="H36" s="814">
        <v>28.33</v>
      </c>
      <c r="I36" s="1944"/>
      <c r="J36" s="1945"/>
      <c r="K36" s="815"/>
      <c r="L36" s="816"/>
      <c r="M36" s="817"/>
      <c r="N36" s="818"/>
    </row>
    <row r="37" spans="1:14" ht="24" customHeight="1">
      <c r="A37" s="810"/>
      <c r="B37" s="819" t="s">
        <v>132</v>
      </c>
      <c r="C37" s="820">
        <v>670490</v>
      </c>
      <c r="D37" s="821">
        <v>666619</v>
      </c>
      <c r="E37" s="821">
        <f t="shared" si="0"/>
        <v>3871</v>
      </c>
      <c r="F37" s="821">
        <f>E37</f>
        <v>3871</v>
      </c>
      <c r="G37" s="821">
        <v>174167</v>
      </c>
      <c r="H37" s="822">
        <v>55.8</v>
      </c>
      <c r="I37" s="1914"/>
      <c r="J37" s="1915"/>
      <c r="K37" s="815"/>
      <c r="L37" s="816"/>
      <c r="M37" s="817"/>
      <c r="N37" s="818"/>
    </row>
    <row r="38" spans="1:14" ht="24" customHeight="1">
      <c r="A38" s="810"/>
      <c r="B38" s="823" t="s">
        <v>133</v>
      </c>
      <c r="C38" s="824">
        <v>67149</v>
      </c>
      <c r="D38" s="788">
        <v>63076</v>
      </c>
      <c r="E38" s="788">
        <f t="shared" si="0"/>
        <v>4073</v>
      </c>
      <c r="F38" s="788">
        <f>E38</f>
        <v>4073</v>
      </c>
      <c r="G38" s="788">
        <v>0</v>
      </c>
      <c r="H38" s="825">
        <v>79.76</v>
      </c>
      <c r="I38" s="1910"/>
      <c r="J38" s="1911"/>
      <c r="K38" s="815"/>
      <c r="L38" s="816"/>
      <c r="M38" s="817"/>
      <c r="N38" s="818"/>
    </row>
    <row r="39" spans="1:14" ht="24" customHeight="1">
      <c r="A39" s="810"/>
      <c r="B39" s="823" t="s">
        <v>134</v>
      </c>
      <c r="C39" s="824">
        <v>69869</v>
      </c>
      <c r="D39" s="788">
        <v>69693</v>
      </c>
      <c r="E39" s="788">
        <f t="shared" si="0"/>
        <v>176</v>
      </c>
      <c r="F39" s="788">
        <f>E39</f>
        <v>176</v>
      </c>
      <c r="G39" s="788">
        <v>0</v>
      </c>
      <c r="H39" s="825">
        <v>4.06</v>
      </c>
      <c r="I39" s="1910"/>
      <c r="J39" s="1911"/>
      <c r="K39" s="815"/>
      <c r="L39" s="816"/>
      <c r="M39" s="817"/>
      <c r="N39" s="818"/>
    </row>
    <row r="40" spans="1:14" ht="24" customHeight="1">
      <c r="A40" s="810"/>
      <c r="B40" s="823" t="s">
        <v>135</v>
      </c>
      <c r="C40" s="824">
        <v>1347092</v>
      </c>
      <c r="D40" s="788">
        <v>1324113</v>
      </c>
      <c r="E40" s="788">
        <f t="shared" si="0"/>
        <v>22979</v>
      </c>
      <c r="F40" s="788">
        <f>E40</f>
        <v>22979</v>
      </c>
      <c r="G40" s="788">
        <v>2338393</v>
      </c>
      <c r="H40" s="825">
        <v>7.31</v>
      </c>
      <c r="I40" s="1910"/>
      <c r="J40" s="1911"/>
      <c r="K40" s="815"/>
      <c r="L40" s="816"/>
      <c r="M40" s="817"/>
      <c r="N40" s="818"/>
    </row>
    <row r="41" spans="1:14" ht="24" customHeight="1">
      <c r="A41" s="810"/>
      <c r="B41" s="823" t="s">
        <v>136</v>
      </c>
      <c r="C41" s="824">
        <v>14293</v>
      </c>
      <c r="D41" s="788">
        <v>11102</v>
      </c>
      <c r="E41" s="788">
        <f t="shared" si="0"/>
        <v>3191</v>
      </c>
      <c r="F41" s="788">
        <f>E41</f>
        <v>3191</v>
      </c>
      <c r="G41" s="788">
        <v>0</v>
      </c>
      <c r="H41" s="825">
        <v>40.31</v>
      </c>
      <c r="I41" s="1910"/>
      <c r="J41" s="1911"/>
      <c r="K41" s="815"/>
      <c r="L41" s="816"/>
      <c r="M41" s="817"/>
      <c r="N41" s="818"/>
    </row>
    <row r="42" spans="1:14" ht="24" customHeight="1">
      <c r="A42" s="810"/>
      <c r="B42" s="823" t="s">
        <v>137</v>
      </c>
      <c r="C42" s="824">
        <v>1192485</v>
      </c>
      <c r="D42" s="788">
        <v>961169</v>
      </c>
      <c r="E42" s="788">
        <f t="shared" si="0"/>
        <v>231316</v>
      </c>
      <c r="F42" s="788">
        <v>230833</v>
      </c>
      <c r="G42" s="788">
        <v>1158460</v>
      </c>
      <c r="H42" s="825">
        <v>35.07</v>
      </c>
      <c r="I42" s="1910"/>
      <c r="J42" s="1911"/>
      <c r="K42" s="815"/>
      <c r="L42" s="816"/>
      <c r="M42" s="817"/>
      <c r="N42" s="818"/>
    </row>
    <row r="43" spans="1:14" ht="24" customHeight="1">
      <c r="A43" s="810"/>
      <c r="B43" s="823" t="s">
        <v>138</v>
      </c>
      <c r="C43" s="824">
        <v>181096</v>
      </c>
      <c r="D43" s="788">
        <v>167302</v>
      </c>
      <c r="E43" s="788">
        <f t="shared" si="0"/>
        <v>13794</v>
      </c>
      <c r="F43" s="788">
        <f>E43</f>
        <v>13794</v>
      </c>
      <c r="G43" s="788">
        <v>0</v>
      </c>
      <c r="H43" s="825" t="s">
        <v>664</v>
      </c>
      <c r="I43" s="1910"/>
      <c r="J43" s="1911"/>
      <c r="K43" s="815"/>
      <c r="L43" s="816"/>
      <c r="M43" s="817"/>
      <c r="N43" s="818"/>
    </row>
    <row r="44" spans="1:14" ht="24" customHeight="1">
      <c r="A44" s="810"/>
      <c r="B44" s="826" t="s">
        <v>139</v>
      </c>
      <c r="C44" s="827">
        <v>5132103</v>
      </c>
      <c r="D44" s="828">
        <v>5130377</v>
      </c>
      <c r="E44" s="828">
        <f t="shared" si="0"/>
        <v>1726</v>
      </c>
      <c r="F44" s="828">
        <f>E44</f>
        <v>1726</v>
      </c>
      <c r="G44" s="828">
        <v>0</v>
      </c>
      <c r="H44" s="829">
        <v>5.62</v>
      </c>
      <c r="I44" s="1469"/>
      <c r="J44" s="1946"/>
      <c r="K44" s="815"/>
      <c r="L44" s="816"/>
      <c r="M44" s="817"/>
      <c r="N44" s="818"/>
    </row>
    <row r="45" spans="1:14" ht="12" customHeight="1">
      <c r="A45" s="1954"/>
      <c r="B45" s="1957" t="s">
        <v>140</v>
      </c>
      <c r="C45" s="830" t="s">
        <v>141</v>
      </c>
      <c r="D45" s="831" t="s">
        <v>142</v>
      </c>
      <c r="E45" s="831" t="s">
        <v>143</v>
      </c>
      <c r="F45" s="831" t="s">
        <v>585</v>
      </c>
      <c r="G45" s="831"/>
      <c r="H45" s="832"/>
      <c r="I45" s="1959"/>
      <c r="J45" s="1960"/>
      <c r="K45" s="815"/>
      <c r="L45" s="1907"/>
      <c r="M45" s="1953"/>
      <c r="N45" s="1952"/>
    </row>
    <row r="46" spans="1:14" ht="12" customHeight="1">
      <c r="A46" s="1954"/>
      <c r="B46" s="1958"/>
      <c r="C46" s="833">
        <v>330271</v>
      </c>
      <c r="D46" s="834">
        <v>316525</v>
      </c>
      <c r="E46" s="834">
        <v>17699</v>
      </c>
      <c r="F46" s="834">
        <f>E46</f>
        <v>17699</v>
      </c>
      <c r="G46" s="834">
        <v>25878</v>
      </c>
      <c r="H46" s="835">
        <v>9.06</v>
      </c>
      <c r="I46" s="1961"/>
      <c r="J46" s="1962"/>
      <c r="K46" s="815"/>
      <c r="L46" s="1907"/>
      <c r="M46" s="1953"/>
      <c r="N46" s="1952"/>
    </row>
    <row r="47" spans="1:14" ht="30" customHeight="1">
      <c r="A47" s="7"/>
      <c r="B47" s="1918" t="s">
        <v>144</v>
      </c>
      <c r="C47" s="1918"/>
      <c r="D47" s="1918"/>
      <c r="E47" s="1918"/>
      <c r="F47" s="1918"/>
      <c r="G47" s="1918"/>
      <c r="H47" s="1918"/>
      <c r="I47" s="1918"/>
      <c r="J47" s="1918"/>
      <c r="K47" s="1918"/>
      <c r="L47" s="837"/>
      <c r="M47"/>
      <c r="N47"/>
    </row>
    <row r="48" spans="1:14" ht="24" customHeight="1">
      <c r="A48" s="7"/>
      <c r="B48" s="836"/>
      <c r="C48" s="836"/>
      <c r="D48" s="836"/>
      <c r="E48" s="836"/>
      <c r="F48" s="836"/>
      <c r="G48" s="836"/>
      <c r="H48" s="836"/>
      <c r="I48" s="836"/>
      <c r="J48" s="836"/>
      <c r="K48" s="836"/>
      <c r="L48" s="837"/>
      <c r="M48"/>
      <c r="N48"/>
    </row>
    <row r="49" spans="2:14" ht="18.75">
      <c r="B49" s="15" t="s">
        <v>503</v>
      </c>
      <c r="I49" s="619"/>
      <c r="J49"/>
      <c r="K49" s="229" t="s">
        <v>116</v>
      </c>
      <c r="L49"/>
      <c r="M49"/>
      <c r="N49"/>
    </row>
    <row r="50" spans="2:14" ht="7.5" customHeight="1">
      <c r="B50" s="2"/>
      <c r="J50"/>
      <c r="K50"/>
      <c r="L50"/>
      <c r="M50"/>
      <c r="N50"/>
    </row>
    <row r="51" spans="2:14" s="6" customFormat="1" ht="48.75" customHeight="1" thickBot="1">
      <c r="B51" s="746"/>
      <c r="C51" s="747" t="s">
        <v>821</v>
      </c>
      <c r="D51" s="748" t="s">
        <v>822</v>
      </c>
      <c r="E51" s="748" t="s">
        <v>145</v>
      </c>
      <c r="F51" s="748" t="s">
        <v>146</v>
      </c>
      <c r="G51" s="748" t="s">
        <v>147</v>
      </c>
      <c r="H51" s="838" t="s">
        <v>148</v>
      </c>
      <c r="I51" s="1926" t="s">
        <v>149</v>
      </c>
      <c r="J51" s="1927"/>
      <c r="K51" s="839" t="s">
        <v>498</v>
      </c>
      <c r="L51" s="28"/>
      <c r="M51"/>
      <c r="N51"/>
    </row>
    <row r="52" spans="2:14" ht="24" customHeight="1" thickTop="1">
      <c r="B52" s="840" t="s">
        <v>150</v>
      </c>
      <c r="C52" s="752">
        <v>28724</v>
      </c>
      <c r="D52" s="753">
        <v>10062</v>
      </c>
      <c r="E52" s="753">
        <v>3000</v>
      </c>
      <c r="F52" s="753">
        <v>67</v>
      </c>
      <c r="G52" s="753">
        <v>232385</v>
      </c>
      <c r="H52" s="753">
        <v>800000</v>
      </c>
      <c r="I52" s="1921">
        <v>0</v>
      </c>
      <c r="J52" s="1922"/>
      <c r="K52" s="841"/>
      <c r="L52" s="28"/>
      <c r="M52"/>
      <c r="N52"/>
    </row>
    <row r="53" spans="2:14" ht="24" customHeight="1">
      <c r="B53" s="842" t="s">
        <v>151</v>
      </c>
      <c r="C53" s="843">
        <v>-4058</v>
      </c>
      <c r="D53" s="754">
        <v>43091</v>
      </c>
      <c r="E53" s="754">
        <v>20000</v>
      </c>
      <c r="F53" s="754">
        <v>0</v>
      </c>
      <c r="G53" s="754">
        <v>0</v>
      </c>
      <c r="H53" s="754">
        <v>0</v>
      </c>
      <c r="I53" s="1916">
        <v>0</v>
      </c>
      <c r="J53" s="1917"/>
      <c r="K53" s="844"/>
      <c r="L53" s="28"/>
      <c r="M53"/>
      <c r="N53"/>
    </row>
    <row r="54" spans="2:14" ht="24" customHeight="1">
      <c r="B54" s="840" t="s">
        <v>152</v>
      </c>
      <c r="C54" s="843">
        <v>2435</v>
      </c>
      <c r="D54" s="754">
        <v>34470</v>
      </c>
      <c r="E54" s="754">
        <v>27000</v>
      </c>
      <c r="F54" s="754">
        <v>910</v>
      </c>
      <c r="G54" s="845">
        <v>0</v>
      </c>
      <c r="H54" s="846">
        <v>0</v>
      </c>
      <c r="I54" s="1923">
        <v>0</v>
      </c>
      <c r="J54" s="1924"/>
      <c r="K54" s="847" t="s">
        <v>153</v>
      </c>
      <c r="L54" s="28"/>
      <c r="M54"/>
      <c r="N54"/>
    </row>
    <row r="55" spans="2:14" ht="24" customHeight="1">
      <c r="B55" s="848" t="s">
        <v>154</v>
      </c>
      <c r="C55" s="849">
        <v>6755</v>
      </c>
      <c r="D55" s="850">
        <v>27113</v>
      </c>
      <c r="E55" s="850">
        <v>8000</v>
      </c>
      <c r="F55" s="850">
        <v>0</v>
      </c>
      <c r="G55" s="850">
        <v>0</v>
      </c>
      <c r="H55" s="850">
        <v>0</v>
      </c>
      <c r="I55" s="1912">
        <v>0</v>
      </c>
      <c r="J55" s="1913"/>
      <c r="K55" s="851" t="s">
        <v>155</v>
      </c>
      <c r="L55" s="28"/>
      <c r="M55"/>
      <c r="N55"/>
    </row>
    <row r="56" spans="2:14" ht="21" customHeight="1">
      <c r="B56" s="852" t="s">
        <v>156</v>
      </c>
      <c r="J56"/>
      <c r="K56"/>
      <c r="L56"/>
      <c r="M56"/>
      <c r="N56"/>
    </row>
    <row r="57" ht="24" customHeight="1"/>
    <row r="58" spans="2:14" ht="18.75">
      <c r="B58" s="16" t="s">
        <v>504</v>
      </c>
      <c r="J58"/>
      <c r="K58"/>
      <c r="L58"/>
      <c r="M58"/>
      <c r="N58"/>
    </row>
    <row r="59" ht="7.5" customHeight="1"/>
    <row r="60" spans="2:9" ht="24.75" customHeight="1">
      <c r="B60" s="853" t="s">
        <v>494</v>
      </c>
      <c r="C60" s="1904">
        <v>0.38</v>
      </c>
      <c r="D60" s="1905"/>
      <c r="E60" s="1906" t="s">
        <v>496</v>
      </c>
      <c r="F60" s="1905"/>
      <c r="G60" s="1337">
        <v>1.4</v>
      </c>
      <c r="H60" s="1920"/>
      <c r="I60" s="854"/>
    </row>
    <row r="61" spans="2:9" ht="24.75" customHeight="1">
      <c r="B61" s="853" t="s">
        <v>495</v>
      </c>
      <c r="C61" s="1337">
        <v>15.8</v>
      </c>
      <c r="D61" s="1905"/>
      <c r="E61" s="1906" t="s">
        <v>497</v>
      </c>
      <c r="F61" s="1905"/>
      <c r="G61" s="1337">
        <v>94</v>
      </c>
      <c r="H61" s="1920"/>
      <c r="I61" s="854"/>
    </row>
    <row r="62" spans="2:14" ht="21" customHeight="1">
      <c r="B62" s="30" t="s">
        <v>157</v>
      </c>
      <c r="J62"/>
      <c r="K62"/>
      <c r="L62"/>
      <c r="M62"/>
      <c r="N62"/>
    </row>
  </sheetData>
  <mergeCells count="51">
    <mergeCell ref="N45:N46"/>
    <mergeCell ref="M45:M46"/>
    <mergeCell ref="A45:A46"/>
    <mergeCell ref="I28:J28"/>
    <mergeCell ref="I31:J31"/>
    <mergeCell ref="B45:B46"/>
    <mergeCell ref="I45:J46"/>
    <mergeCell ref="I43:J43"/>
    <mergeCell ref="I35:J35"/>
    <mergeCell ref="I42:J42"/>
    <mergeCell ref="I25:J25"/>
    <mergeCell ref="I36:J36"/>
    <mergeCell ref="I44:J44"/>
    <mergeCell ref="B1:K1"/>
    <mergeCell ref="I3:K3"/>
    <mergeCell ref="I7:J7"/>
    <mergeCell ref="I22:J22"/>
    <mergeCell ref="I21:J21"/>
    <mergeCell ref="I24:J24"/>
    <mergeCell ref="I30:J30"/>
    <mergeCell ref="I8:J8"/>
    <mergeCell ref="I9:J9"/>
    <mergeCell ref="I10:J10"/>
    <mergeCell ref="I12:J12"/>
    <mergeCell ref="I11:J11"/>
    <mergeCell ref="I23:J23"/>
    <mergeCell ref="I16:J16"/>
    <mergeCell ref="I17:J17"/>
    <mergeCell ref="I18:J18"/>
    <mergeCell ref="I27:J27"/>
    <mergeCell ref="I26:J26"/>
    <mergeCell ref="G61:H61"/>
    <mergeCell ref="G60:H60"/>
    <mergeCell ref="I52:J52"/>
    <mergeCell ref="I54:J54"/>
    <mergeCell ref="I40:J40"/>
    <mergeCell ref="I29:J29"/>
    <mergeCell ref="I51:J51"/>
    <mergeCell ref="L45:L46"/>
    <mergeCell ref="L33:L34"/>
    <mergeCell ref="I41:J41"/>
    <mergeCell ref="I55:J55"/>
    <mergeCell ref="I39:J39"/>
    <mergeCell ref="I37:J37"/>
    <mergeCell ref="I38:J38"/>
    <mergeCell ref="I53:J53"/>
    <mergeCell ref="B47:K47"/>
    <mergeCell ref="C60:D60"/>
    <mergeCell ref="C61:D61"/>
    <mergeCell ref="E60:F60"/>
    <mergeCell ref="E61:F61"/>
  </mergeCells>
  <printOptions/>
  <pageMargins left="0.984251968503937" right="0" top="0.5905511811023623" bottom="0.3937007874015748" header="0.5118110236220472" footer="0.5118110236220472"/>
  <pageSetup fitToHeight="1" fitToWidth="1" horizontalDpi="300" verticalDpi="300" orientation="portrait" paperSize="9" scale="61" r:id="rId2"/>
  <headerFooter alignWithMargins="0">
    <oddHeader>&amp;L&amp;12（別添）</oddHead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B1:N109"/>
  <sheetViews>
    <sheetView workbookViewId="0" topLeftCell="B99">
      <selection activeCell="G80" sqref="G80"/>
    </sheetView>
  </sheetViews>
  <sheetFormatPr defaultColWidth="9.00390625" defaultRowHeight="13.5"/>
  <cols>
    <col min="1" max="1" width="2.875" style="1" customWidth="1"/>
    <col min="2" max="2" width="18.2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162</v>
      </c>
      <c r="D1" s="1413"/>
      <c r="E1" s="1413"/>
      <c r="F1" s="1413"/>
      <c r="G1" s="1413"/>
      <c r="H1" s="1413"/>
      <c r="I1" s="1413"/>
      <c r="J1" s="1413"/>
    </row>
    <row r="2" ht="30" customHeight="1"/>
    <row r="3" spans="8:11" ht="18.75" customHeight="1" thickBot="1">
      <c r="H3" s="14" t="s">
        <v>588</v>
      </c>
      <c r="I3" s="8" t="s">
        <v>163</v>
      </c>
      <c r="J3" s="13"/>
      <c r="K3" s="13"/>
    </row>
    <row r="4" spans="8:9" ht="33.75" customHeight="1">
      <c r="H4" s="7"/>
      <c r="I4" s="7"/>
    </row>
    <row r="5" spans="2:14" ht="18.75">
      <c r="B5" s="15" t="s">
        <v>516</v>
      </c>
      <c r="J5" s="229" t="s">
        <v>655</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55" t="s">
        <v>483</v>
      </c>
      <c r="C8" s="856">
        <v>8783207</v>
      </c>
      <c r="D8" s="857">
        <v>8423464</v>
      </c>
      <c r="E8" s="857">
        <f>C8-D8</f>
        <v>359743</v>
      </c>
      <c r="F8" s="857">
        <v>144301</v>
      </c>
      <c r="G8" s="857">
        <v>9570905</v>
      </c>
      <c r="H8" s="23" t="s">
        <v>35</v>
      </c>
      <c r="I8" s="1980"/>
      <c r="J8" s="1981"/>
      <c r="K8" s="11"/>
      <c r="L8"/>
      <c r="M8"/>
      <c r="N8"/>
    </row>
    <row r="9" spans="2:14" ht="21" customHeight="1">
      <c r="B9" s="219" t="s">
        <v>164</v>
      </c>
      <c r="C9" s="858">
        <v>1341905</v>
      </c>
      <c r="D9" s="859">
        <v>987855</v>
      </c>
      <c r="E9" s="859">
        <f>C9-D9</f>
        <v>354050</v>
      </c>
      <c r="F9" s="859">
        <f>E9</f>
        <v>354050</v>
      </c>
      <c r="G9" s="859">
        <v>3331525</v>
      </c>
      <c r="H9" s="31" t="s">
        <v>188</v>
      </c>
      <c r="I9" s="1982"/>
      <c r="J9" s="1983"/>
      <c r="K9" s="11"/>
      <c r="L9"/>
      <c r="M9"/>
      <c r="N9"/>
    </row>
    <row r="10" spans="2:14" ht="21" customHeight="1">
      <c r="B10" s="219" t="s">
        <v>165</v>
      </c>
      <c r="C10" s="858">
        <v>843080</v>
      </c>
      <c r="D10" s="859">
        <v>635788</v>
      </c>
      <c r="E10" s="859">
        <f>C10-D10</f>
        <v>207292</v>
      </c>
      <c r="F10" s="859">
        <f>E10</f>
        <v>207292</v>
      </c>
      <c r="G10" s="859">
        <v>2086093</v>
      </c>
      <c r="H10" s="31" t="s">
        <v>188</v>
      </c>
      <c r="I10" s="1982"/>
      <c r="J10" s="1983"/>
      <c r="K10" s="11"/>
      <c r="L10"/>
      <c r="M10"/>
      <c r="N10"/>
    </row>
    <row r="11" spans="2:14" ht="21" customHeight="1">
      <c r="B11" s="219" t="s">
        <v>166</v>
      </c>
      <c r="C11" s="858">
        <v>754245</v>
      </c>
      <c r="D11" s="859">
        <v>488641</v>
      </c>
      <c r="E11" s="859">
        <f>C11-D11</f>
        <v>265604</v>
      </c>
      <c r="F11" s="859">
        <f>E11</f>
        <v>265604</v>
      </c>
      <c r="G11" s="859">
        <v>3571087</v>
      </c>
      <c r="H11" s="31" t="s">
        <v>189</v>
      </c>
      <c r="I11" s="1982"/>
      <c r="J11" s="1983"/>
      <c r="K11" s="11"/>
      <c r="L11"/>
      <c r="M11"/>
      <c r="N11"/>
    </row>
    <row r="12" spans="2:14" ht="21" customHeight="1" thickBot="1">
      <c r="B12" s="860" t="s">
        <v>167</v>
      </c>
      <c r="C12" s="816">
        <f>5844118-141</f>
        <v>5843977</v>
      </c>
      <c r="D12" s="861">
        <f>6311321-141</f>
        <v>6311180</v>
      </c>
      <c r="E12" s="862">
        <f>C12-D12</f>
        <v>-467203</v>
      </c>
      <c r="F12" s="731">
        <f>E12-215442</f>
        <v>-682645</v>
      </c>
      <c r="G12" s="861">
        <v>582200</v>
      </c>
      <c r="H12" s="23" t="s">
        <v>662</v>
      </c>
      <c r="I12" s="1984"/>
      <c r="J12" s="1985"/>
      <c r="K12" s="11"/>
      <c r="L12"/>
      <c r="M12"/>
      <c r="N12"/>
    </row>
    <row r="13" spans="2:14" ht="21" customHeight="1" thickTop="1">
      <c r="B13" s="863" t="s">
        <v>499</v>
      </c>
      <c r="C13" s="864">
        <f>SUM(C8:C8)</f>
        <v>8783207</v>
      </c>
      <c r="D13" s="865">
        <f>SUM(D8:D8)</f>
        <v>8423464</v>
      </c>
      <c r="E13" s="865">
        <f>SUM(E8:E8)</f>
        <v>359743</v>
      </c>
      <c r="F13" s="865">
        <f>SUM(F8:F8)</f>
        <v>144301</v>
      </c>
      <c r="G13" s="865">
        <f>SUM(G8:G8)</f>
        <v>9570905</v>
      </c>
      <c r="H13" s="866" t="s">
        <v>920</v>
      </c>
      <c r="I13" s="1978"/>
      <c r="J13" s="1979"/>
      <c r="K13" s="11"/>
      <c r="L13"/>
      <c r="M13"/>
      <c r="N13"/>
    </row>
    <row r="14" spans="9:14" ht="37.5" customHeight="1">
      <c r="I14"/>
      <c r="J14"/>
      <c r="K14"/>
      <c r="L14"/>
      <c r="M14"/>
      <c r="N14"/>
    </row>
    <row r="15" spans="2:14" ht="18.75">
      <c r="B15" s="15" t="s">
        <v>500</v>
      </c>
      <c r="J15" s="229" t="s">
        <v>655</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97" t="s">
        <v>498</v>
      </c>
      <c r="J17" s="1745"/>
      <c r="K17" s="11"/>
      <c r="L17"/>
      <c r="M17"/>
      <c r="N17"/>
    </row>
    <row r="18" spans="2:14" ht="10.5" customHeight="1" thickTop="1">
      <c r="B18" s="1977" t="s">
        <v>972</v>
      </c>
      <c r="C18" s="62" t="s">
        <v>565</v>
      </c>
      <c r="D18" s="531" t="s">
        <v>566</v>
      </c>
      <c r="E18" s="531" t="s">
        <v>567</v>
      </c>
      <c r="F18" s="531" t="s">
        <v>568</v>
      </c>
      <c r="G18" s="534"/>
      <c r="H18" s="534"/>
      <c r="I18" s="27"/>
      <c r="J18" s="867"/>
      <c r="K18" s="28"/>
      <c r="L18"/>
      <c r="M18"/>
      <c r="N18"/>
    </row>
    <row r="19" spans="2:14" ht="10.5" customHeight="1">
      <c r="B19" s="1966"/>
      <c r="C19" s="868">
        <v>1009291</v>
      </c>
      <c r="D19" s="869">
        <v>996769</v>
      </c>
      <c r="E19" s="870">
        <f>C19-D19</f>
        <v>12522</v>
      </c>
      <c r="F19" s="870">
        <v>12522</v>
      </c>
      <c r="G19" s="272" t="s">
        <v>663</v>
      </c>
      <c r="H19" s="200">
        <v>114271</v>
      </c>
      <c r="I19" s="1968"/>
      <c r="J19" s="1969"/>
      <c r="K19" s="28"/>
      <c r="L19"/>
      <c r="M19"/>
      <c r="N19"/>
    </row>
    <row r="20" spans="2:14" ht="10.5" customHeight="1">
      <c r="B20" s="1766" t="s">
        <v>164</v>
      </c>
      <c r="C20" s="506" t="s">
        <v>565</v>
      </c>
      <c r="D20" s="507" t="s">
        <v>566</v>
      </c>
      <c r="E20" s="507" t="s">
        <v>567</v>
      </c>
      <c r="F20" s="507" t="s">
        <v>568</v>
      </c>
      <c r="G20" s="871"/>
      <c r="H20" s="871"/>
      <c r="I20" s="27"/>
      <c r="J20" s="867"/>
      <c r="K20" s="28"/>
      <c r="L20"/>
      <c r="M20"/>
      <c r="N20"/>
    </row>
    <row r="21" spans="2:14" ht="10.5" customHeight="1">
      <c r="B21" s="1472"/>
      <c r="C21" s="550">
        <v>77169</v>
      </c>
      <c r="D21" s="872">
        <v>107724</v>
      </c>
      <c r="E21" s="873">
        <f>C21-D21</f>
        <v>-30555</v>
      </c>
      <c r="F21" s="874">
        <f>E21</f>
        <v>-30555</v>
      </c>
      <c r="G21" s="272" t="s">
        <v>190</v>
      </c>
      <c r="H21" s="871">
        <v>2477</v>
      </c>
      <c r="I21" s="27"/>
      <c r="J21" s="867"/>
      <c r="K21" s="28"/>
      <c r="L21"/>
      <c r="M21"/>
      <c r="N21"/>
    </row>
    <row r="22" spans="2:14" ht="10.5" customHeight="1">
      <c r="B22" s="1766" t="s">
        <v>165</v>
      </c>
      <c r="C22" s="506" t="s">
        <v>565</v>
      </c>
      <c r="D22" s="507" t="s">
        <v>566</v>
      </c>
      <c r="E22" s="507" t="s">
        <v>567</v>
      </c>
      <c r="F22" s="507" t="s">
        <v>568</v>
      </c>
      <c r="G22" s="875"/>
      <c r="H22" s="875"/>
      <c r="I22" s="102"/>
      <c r="J22" s="876"/>
      <c r="K22" s="28"/>
      <c r="L22"/>
      <c r="M22"/>
      <c r="N22"/>
    </row>
    <row r="23" spans="2:14" ht="10.5" customHeight="1">
      <c r="B23" s="1472"/>
      <c r="C23" s="550">
        <v>65031</v>
      </c>
      <c r="D23" s="872">
        <v>74925</v>
      </c>
      <c r="E23" s="873">
        <f>C23-D23</f>
        <v>-9894</v>
      </c>
      <c r="F23" s="874">
        <f>E23</f>
        <v>-9894</v>
      </c>
      <c r="G23" s="272" t="s">
        <v>663</v>
      </c>
      <c r="H23" s="877">
        <v>1337</v>
      </c>
      <c r="I23" s="95"/>
      <c r="J23" s="878"/>
      <c r="K23" s="28"/>
      <c r="L23"/>
      <c r="M23"/>
      <c r="N23"/>
    </row>
    <row r="24" spans="2:14" ht="10.5" customHeight="1">
      <c r="B24" s="1766" t="s">
        <v>168</v>
      </c>
      <c r="C24" s="506" t="s">
        <v>565</v>
      </c>
      <c r="D24" s="507" t="s">
        <v>566</v>
      </c>
      <c r="E24" s="507" t="s">
        <v>567</v>
      </c>
      <c r="F24" s="507" t="s">
        <v>568</v>
      </c>
      <c r="G24" s="871"/>
      <c r="H24" s="871"/>
      <c r="I24" s="27"/>
      <c r="J24" s="867"/>
      <c r="K24" s="28"/>
      <c r="L24"/>
      <c r="M24"/>
      <c r="N24"/>
    </row>
    <row r="25" spans="2:14" ht="10.5" customHeight="1">
      <c r="B25" s="1472"/>
      <c r="C25" s="879">
        <v>51640</v>
      </c>
      <c r="D25" s="880">
        <v>88351</v>
      </c>
      <c r="E25" s="873">
        <f>C25-D25</f>
        <v>-36711</v>
      </c>
      <c r="F25" s="874">
        <f>E25</f>
        <v>-36711</v>
      </c>
      <c r="G25" s="272" t="s">
        <v>663</v>
      </c>
      <c r="H25" s="871">
        <v>1235</v>
      </c>
      <c r="I25" s="27"/>
      <c r="J25" s="867"/>
      <c r="K25" s="28"/>
      <c r="L25"/>
      <c r="M25"/>
      <c r="N25"/>
    </row>
    <row r="26" spans="2:14" ht="10.5" customHeight="1">
      <c r="B26" s="1766" t="s">
        <v>167</v>
      </c>
      <c r="C26" s="506" t="s">
        <v>565</v>
      </c>
      <c r="D26" s="507" t="s">
        <v>566</v>
      </c>
      <c r="E26" s="507" t="s">
        <v>567</v>
      </c>
      <c r="F26" s="507" t="s">
        <v>568</v>
      </c>
      <c r="G26" s="875"/>
      <c r="H26" s="875"/>
      <c r="I26" s="102"/>
      <c r="J26" s="876"/>
      <c r="K26" s="28"/>
      <c r="L26"/>
      <c r="M26"/>
      <c r="N26"/>
    </row>
    <row r="27" spans="2:14" ht="10.5" customHeight="1">
      <c r="B27" s="1963"/>
      <c r="C27" s="879">
        <f>816215-764</f>
        <v>815451</v>
      </c>
      <c r="D27" s="880">
        <v>725769</v>
      </c>
      <c r="E27" s="881">
        <f>C27-D27</f>
        <v>89682</v>
      </c>
      <c r="F27" s="881">
        <f>E27</f>
        <v>89682</v>
      </c>
      <c r="G27" s="299" t="s">
        <v>663</v>
      </c>
      <c r="H27" s="871">
        <v>109222</v>
      </c>
      <c r="I27" s="27"/>
      <c r="J27" s="867"/>
      <c r="K27" s="28"/>
      <c r="L27"/>
      <c r="M27"/>
      <c r="N27"/>
    </row>
    <row r="28" spans="2:14" ht="10.5" customHeight="1">
      <c r="B28" s="1967" t="s">
        <v>169</v>
      </c>
      <c r="C28" s="882" t="s">
        <v>565</v>
      </c>
      <c r="D28" s="883" t="s">
        <v>566</v>
      </c>
      <c r="E28" s="883" t="s">
        <v>567</v>
      </c>
      <c r="F28" s="883" t="s">
        <v>568</v>
      </c>
      <c r="G28" s="884"/>
      <c r="H28" s="884"/>
      <c r="I28" s="885"/>
      <c r="J28" s="886"/>
      <c r="K28" s="28"/>
      <c r="L28"/>
      <c r="M28"/>
      <c r="N28"/>
    </row>
    <row r="29" spans="2:14" ht="10.5" customHeight="1">
      <c r="B29" s="1966"/>
      <c r="C29" s="879">
        <v>222547</v>
      </c>
      <c r="D29" s="880">
        <v>215977</v>
      </c>
      <c r="E29" s="881">
        <f>C29-D29</f>
        <v>6570</v>
      </c>
      <c r="F29" s="881">
        <v>6570</v>
      </c>
      <c r="G29" s="871">
        <v>39623</v>
      </c>
      <c r="H29" s="871">
        <v>19056</v>
      </c>
      <c r="I29" s="27"/>
      <c r="J29" s="867"/>
      <c r="K29" s="28"/>
      <c r="L29"/>
      <c r="M29"/>
      <c r="N29"/>
    </row>
    <row r="30" spans="2:14" ht="10.5" customHeight="1">
      <c r="B30" s="1766" t="s">
        <v>164</v>
      </c>
      <c r="C30" s="887" t="s">
        <v>565</v>
      </c>
      <c r="D30" s="888" t="s">
        <v>566</v>
      </c>
      <c r="E30" s="888" t="s">
        <v>567</v>
      </c>
      <c r="F30" s="888" t="s">
        <v>568</v>
      </c>
      <c r="G30" s="875"/>
      <c r="H30" s="875"/>
      <c r="I30" s="102"/>
      <c r="J30" s="876"/>
      <c r="K30" s="28"/>
      <c r="L30"/>
      <c r="M30"/>
      <c r="N30"/>
    </row>
    <row r="31" spans="2:14" ht="10.5" customHeight="1">
      <c r="B31" s="1472"/>
      <c r="C31" s="550">
        <v>35699</v>
      </c>
      <c r="D31" s="872">
        <v>78081</v>
      </c>
      <c r="E31" s="889">
        <f>C31-D31</f>
        <v>-42382</v>
      </c>
      <c r="F31" s="889">
        <f>E31</f>
        <v>-42382</v>
      </c>
      <c r="G31" s="877">
        <v>39623</v>
      </c>
      <c r="H31" s="890" t="s">
        <v>663</v>
      </c>
      <c r="I31" s="95"/>
      <c r="J31" s="878"/>
      <c r="K31" s="28"/>
      <c r="L31"/>
      <c r="M31"/>
      <c r="N31"/>
    </row>
    <row r="32" spans="2:14" ht="10.5" customHeight="1">
      <c r="B32" s="1766" t="s">
        <v>170</v>
      </c>
      <c r="C32" s="506" t="s">
        <v>565</v>
      </c>
      <c r="D32" s="507" t="s">
        <v>566</v>
      </c>
      <c r="E32" s="507" t="s">
        <v>567</v>
      </c>
      <c r="F32" s="507" t="s">
        <v>568</v>
      </c>
      <c r="G32" s="871"/>
      <c r="H32" s="871"/>
      <c r="I32" s="27"/>
      <c r="J32" s="867"/>
      <c r="K32" s="28"/>
      <c r="L32"/>
      <c r="M32"/>
      <c r="N32"/>
    </row>
    <row r="33" spans="2:14" ht="10.5" customHeight="1">
      <c r="B33" s="1964"/>
      <c r="C33" s="891">
        <v>186848</v>
      </c>
      <c r="D33" s="892">
        <v>137896</v>
      </c>
      <c r="E33" s="893">
        <f>C33-D33</f>
        <v>48952</v>
      </c>
      <c r="F33" s="893">
        <f>E33</f>
        <v>48952</v>
      </c>
      <c r="G33" s="894" t="s">
        <v>663</v>
      </c>
      <c r="H33" s="895">
        <v>19056</v>
      </c>
      <c r="I33" s="896"/>
      <c r="J33" s="897"/>
      <c r="K33" s="28"/>
      <c r="L33"/>
      <c r="M33"/>
      <c r="N33"/>
    </row>
    <row r="34" spans="2:14" ht="10.5" customHeight="1">
      <c r="B34" s="1965" t="s">
        <v>171</v>
      </c>
      <c r="C34" s="506" t="s">
        <v>565</v>
      </c>
      <c r="D34" s="507" t="s">
        <v>566</v>
      </c>
      <c r="E34" s="507" t="s">
        <v>567</v>
      </c>
      <c r="F34" s="507" t="s">
        <v>568</v>
      </c>
      <c r="G34" s="871"/>
      <c r="H34" s="871"/>
      <c r="I34" s="27"/>
      <c r="J34" s="867"/>
      <c r="K34" s="28"/>
      <c r="L34"/>
      <c r="M34"/>
      <c r="N34"/>
    </row>
    <row r="35" spans="2:14" ht="10.5" customHeight="1">
      <c r="B35" s="1966"/>
      <c r="C35" s="550">
        <v>1810294</v>
      </c>
      <c r="D35" s="872">
        <v>1818383</v>
      </c>
      <c r="E35" s="889">
        <f>C35-D35</f>
        <v>-8089</v>
      </c>
      <c r="F35" s="889">
        <v>-8089</v>
      </c>
      <c r="G35" s="890" t="s">
        <v>663</v>
      </c>
      <c r="H35" s="877">
        <v>130595</v>
      </c>
      <c r="I35" s="95"/>
      <c r="J35" s="878"/>
      <c r="K35" s="28"/>
      <c r="L35"/>
      <c r="M35"/>
      <c r="N35"/>
    </row>
    <row r="36" spans="2:14" ht="10.5" customHeight="1">
      <c r="B36" s="1766" t="s">
        <v>164</v>
      </c>
      <c r="C36" s="506" t="s">
        <v>565</v>
      </c>
      <c r="D36" s="507" t="s">
        <v>566</v>
      </c>
      <c r="E36" s="507" t="s">
        <v>567</v>
      </c>
      <c r="F36" s="507" t="s">
        <v>568</v>
      </c>
      <c r="G36" s="871"/>
      <c r="H36" s="871"/>
      <c r="I36" s="27"/>
      <c r="J36" s="867"/>
      <c r="K36" s="28"/>
      <c r="L36"/>
      <c r="M36"/>
      <c r="N36"/>
    </row>
    <row r="37" spans="2:14" ht="10.5" customHeight="1">
      <c r="B37" s="1472"/>
      <c r="C37" s="879">
        <v>166826</v>
      </c>
      <c r="D37" s="880">
        <v>183436</v>
      </c>
      <c r="E37" s="874">
        <f>C37-D37</f>
        <v>-16610</v>
      </c>
      <c r="F37" s="874">
        <f>E37</f>
        <v>-16610</v>
      </c>
      <c r="G37" s="299" t="s">
        <v>663</v>
      </c>
      <c r="H37" s="299" t="s">
        <v>663</v>
      </c>
      <c r="I37" s="27"/>
      <c r="J37" s="867"/>
      <c r="K37" s="28"/>
      <c r="L37"/>
      <c r="M37"/>
      <c r="N37"/>
    </row>
    <row r="38" spans="2:14" ht="10.5" customHeight="1">
      <c r="B38" s="1766" t="s">
        <v>165</v>
      </c>
      <c r="C38" s="887" t="s">
        <v>565</v>
      </c>
      <c r="D38" s="888" t="s">
        <v>566</v>
      </c>
      <c r="E38" s="888" t="s">
        <v>567</v>
      </c>
      <c r="F38" s="888" t="s">
        <v>568</v>
      </c>
      <c r="G38" s="875"/>
      <c r="H38" s="875"/>
      <c r="I38" s="102"/>
      <c r="J38" s="876"/>
      <c r="K38" s="28"/>
      <c r="L38"/>
      <c r="M38"/>
      <c r="N38"/>
    </row>
    <row r="39" spans="2:14" ht="10.5" customHeight="1">
      <c r="B39" s="1472"/>
      <c r="C39" s="550">
        <v>124596</v>
      </c>
      <c r="D39" s="872">
        <v>135348</v>
      </c>
      <c r="E39" s="889">
        <f>C39-D39</f>
        <v>-10752</v>
      </c>
      <c r="F39" s="889">
        <f>E39</f>
        <v>-10752</v>
      </c>
      <c r="G39" s="890" t="s">
        <v>663</v>
      </c>
      <c r="H39" s="890" t="s">
        <v>663</v>
      </c>
      <c r="I39" s="95"/>
      <c r="J39" s="878"/>
      <c r="K39" s="28"/>
      <c r="L39"/>
      <c r="M39"/>
      <c r="N39"/>
    </row>
    <row r="40" spans="2:14" ht="10.5" customHeight="1">
      <c r="B40" s="1766" t="s">
        <v>168</v>
      </c>
      <c r="C40" s="506" t="s">
        <v>565</v>
      </c>
      <c r="D40" s="507" t="s">
        <v>566</v>
      </c>
      <c r="E40" s="507" t="s">
        <v>567</v>
      </c>
      <c r="F40" s="507" t="s">
        <v>568</v>
      </c>
      <c r="G40" s="871"/>
      <c r="H40" s="871"/>
      <c r="I40" s="27"/>
      <c r="J40" s="867"/>
      <c r="K40" s="28"/>
      <c r="L40"/>
      <c r="M40"/>
      <c r="N40"/>
    </row>
    <row r="41" spans="2:14" ht="10.5" customHeight="1">
      <c r="B41" s="1472"/>
      <c r="C41" s="879">
        <v>142135</v>
      </c>
      <c r="D41" s="880">
        <v>154926</v>
      </c>
      <c r="E41" s="874">
        <f>C41-D41</f>
        <v>-12791</v>
      </c>
      <c r="F41" s="874">
        <f>E41</f>
        <v>-12791</v>
      </c>
      <c r="G41" s="299" t="s">
        <v>663</v>
      </c>
      <c r="H41" s="299" t="s">
        <v>663</v>
      </c>
      <c r="I41" s="27"/>
      <c r="J41" s="867"/>
      <c r="K41" s="28"/>
      <c r="L41"/>
      <c r="M41"/>
      <c r="N41"/>
    </row>
    <row r="42" spans="2:14" ht="10.5" customHeight="1">
      <c r="B42" s="1766" t="s">
        <v>167</v>
      </c>
      <c r="C42" s="887" t="s">
        <v>565</v>
      </c>
      <c r="D42" s="888" t="s">
        <v>566</v>
      </c>
      <c r="E42" s="888" t="s">
        <v>567</v>
      </c>
      <c r="F42" s="888" t="s">
        <v>568</v>
      </c>
      <c r="G42" s="875"/>
      <c r="H42" s="875"/>
      <c r="I42" s="102"/>
      <c r="J42" s="876"/>
      <c r="K42" s="28"/>
      <c r="L42"/>
      <c r="M42"/>
      <c r="N42"/>
    </row>
    <row r="43" spans="2:14" ht="10.5" customHeight="1">
      <c r="B43" s="1963"/>
      <c r="C43" s="879">
        <v>1376737</v>
      </c>
      <c r="D43" s="880">
        <v>1344673</v>
      </c>
      <c r="E43" s="881">
        <f>C43-D43</f>
        <v>32064</v>
      </c>
      <c r="F43" s="874">
        <f>E43</f>
        <v>32064</v>
      </c>
      <c r="G43" s="299" t="s">
        <v>663</v>
      </c>
      <c r="H43" s="871">
        <v>130595</v>
      </c>
      <c r="I43" s="27"/>
      <c r="J43" s="867"/>
      <c r="K43" s="28"/>
      <c r="L43"/>
      <c r="M43"/>
      <c r="N43"/>
    </row>
    <row r="44" spans="2:14" ht="10.5" customHeight="1">
      <c r="B44" s="1967" t="s">
        <v>172</v>
      </c>
      <c r="C44" s="882" t="s">
        <v>565</v>
      </c>
      <c r="D44" s="883" t="s">
        <v>566</v>
      </c>
      <c r="E44" s="883" t="s">
        <v>567</v>
      </c>
      <c r="F44" s="883" t="s">
        <v>568</v>
      </c>
      <c r="G44" s="884"/>
      <c r="H44" s="884"/>
      <c r="I44" s="885"/>
      <c r="J44" s="886"/>
      <c r="K44" s="28"/>
      <c r="L44"/>
      <c r="M44"/>
      <c r="N44"/>
    </row>
    <row r="45" spans="2:14" ht="10.5" customHeight="1">
      <c r="B45" s="1966"/>
      <c r="C45" s="879">
        <v>1109306</v>
      </c>
      <c r="D45" s="880">
        <v>1067863</v>
      </c>
      <c r="E45" s="881">
        <f>C45-D45</f>
        <v>41443</v>
      </c>
      <c r="F45" s="881">
        <v>41443</v>
      </c>
      <c r="G45" s="871">
        <v>3000</v>
      </c>
      <c r="H45" s="871">
        <v>173630</v>
      </c>
      <c r="I45" s="27"/>
      <c r="J45" s="867"/>
      <c r="K45" s="28"/>
      <c r="L45"/>
      <c r="M45"/>
      <c r="N45"/>
    </row>
    <row r="46" spans="2:14" ht="10.5" customHeight="1">
      <c r="B46" s="1766" t="s">
        <v>164</v>
      </c>
      <c r="C46" s="887" t="s">
        <v>565</v>
      </c>
      <c r="D46" s="888" t="s">
        <v>566</v>
      </c>
      <c r="E46" s="888" t="s">
        <v>567</v>
      </c>
      <c r="F46" s="888" t="s">
        <v>568</v>
      </c>
      <c r="G46" s="875"/>
      <c r="H46" s="875"/>
      <c r="I46" s="102"/>
      <c r="J46" s="876"/>
      <c r="K46" s="28"/>
      <c r="L46"/>
      <c r="M46"/>
      <c r="N46"/>
    </row>
    <row r="47" spans="2:14" ht="10.5" customHeight="1">
      <c r="B47" s="1472"/>
      <c r="C47" s="550">
        <v>92878</v>
      </c>
      <c r="D47" s="872">
        <v>94926</v>
      </c>
      <c r="E47" s="889">
        <f>C47-D47</f>
        <v>-2048</v>
      </c>
      <c r="F47" s="889">
        <f>E47</f>
        <v>-2048</v>
      </c>
      <c r="G47" s="890" t="s">
        <v>663</v>
      </c>
      <c r="H47" s="877">
        <v>3656</v>
      </c>
      <c r="I47" s="95"/>
      <c r="J47" s="878"/>
      <c r="K47" s="28"/>
      <c r="L47"/>
      <c r="M47"/>
      <c r="N47"/>
    </row>
    <row r="48" spans="2:14" ht="10.5" customHeight="1">
      <c r="B48" s="1766" t="s">
        <v>165</v>
      </c>
      <c r="C48" s="506" t="s">
        <v>565</v>
      </c>
      <c r="D48" s="507" t="s">
        <v>566</v>
      </c>
      <c r="E48" s="507" t="s">
        <v>567</v>
      </c>
      <c r="F48" s="507" t="s">
        <v>568</v>
      </c>
      <c r="G48" s="871"/>
      <c r="H48" s="871"/>
      <c r="I48" s="27"/>
      <c r="J48" s="867"/>
      <c r="K48" s="28"/>
      <c r="L48"/>
      <c r="M48"/>
      <c r="N48"/>
    </row>
    <row r="49" spans="2:14" ht="10.5" customHeight="1">
      <c r="B49" s="1472"/>
      <c r="C49" s="879">
        <v>69990</v>
      </c>
      <c r="D49" s="880">
        <v>68792</v>
      </c>
      <c r="E49" s="881">
        <f>C49-D49</f>
        <v>1198</v>
      </c>
      <c r="F49" s="874">
        <f>E49</f>
        <v>1198</v>
      </c>
      <c r="G49" s="299" t="s">
        <v>663</v>
      </c>
      <c r="H49" s="871">
        <v>2897</v>
      </c>
      <c r="I49" s="27"/>
      <c r="J49" s="867"/>
      <c r="K49" s="28"/>
      <c r="L49"/>
      <c r="M49"/>
      <c r="N49"/>
    </row>
    <row r="50" spans="2:14" ht="10.5" customHeight="1">
      <c r="B50" s="1766" t="s">
        <v>168</v>
      </c>
      <c r="C50" s="887" t="s">
        <v>565</v>
      </c>
      <c r="D50" s="888" t="s">
        <v>566</v>
      </c>
      <c r="E50" s="888" t="s">
        <v>567</v>
      </c>
      <c r="F50" s="888" t="s">
        <v>568</v>
      </c>
      <c r="G50" s="875"/>
      <c r="H50" s="875"/>
      <c r="I50" s="102"/>
      <c r="J50" s="876"/>
      <c r="K50" s="28"/>
      <c r="L50"/>
      <c r="M50"/>
      <c r="N50"/>
    </row>
    <row r="51" spans="2:14" ht="10.5" customHeight="1">
      <c r="B51" s="1472"/>
      <c r="C51" s="550">
        <v>88373</v>
      </c>
      <c r="D51" s="872">
        <v>112505</v>
      </c>
      <c r="E51" s="889">
        <f>C51-D51</f>
        <v>-24132</v>
      </c>
      <c r="F51" s="889">
        <f>E51</f>
        <v>-24132</v>
      </c>
      <c r="G51" s="877">
        <v>3000</v>
      </c>
      <c r="H51" s="877">
        <v>2004</v>
      </c>
      <c r="I51" s="95"/>
      <c r="J51" s="878"/>
      <c r="K51" s="28"/>
      <c r="L51"/>
      <c r="M51"/>
      <c r="N51"/>
    </row>
    <row r="52" spans="2:14" ht="10.5" customHeight="1">
      <c r="B52" s="1766" t="s">
        <v>167</v>
      </c>
      <c r="C52" s="506" t="s">
        <v>565</v>
      </c>
      <c r="D52" s="507" t="s">
        <v>566</v>
      </c>
      <c r="E52" s="507" t="s">
        <v>567</v>
      </c>
      <c r="F52" s="507" t="s">
        <v>568</v>
      </c>
      <c r="G52" s="871"/>
      <c r="H52" s="871"/>
      <c r="I52" s="27"/>
      <c r="J52" s="867"/>
      <c r="K52" s="28"/>
      <c r="L52"/>
      <c r="M52"/>
      <c r="N52"/>
    </row>
    <row r="53" spans="2:14" ht="10.5" customHeight="1">
      <c r="B53" s="1964"/>
      <c r="C53" s="891">
        <v>858065</v>
      </c>
      <c r="D53" s="892">
        <v>791640</v>
      </c>
      <c r="E53" s="893">
        <f>C53-D53</f>
        <v>66425</v>
      </c>
      <c r="F53" s="898">
        <f>E53</f>
        <v>66425</v>
      </c>
      <c r="G53" s="894" t="s">
        <v>663</v>
      </c>
      <c r="H53" s="895">
        <v>165073</v>
      </c>
      <c r="I53" s="896"/>
      <c r="J53" s="897"/>
      <c r="K53" s="28"/>
      <c r="L53"/>
      <c r="M53"/>
      <c r="N53"/>
    </row>
    <row r="54" spans="2:14" ht="10.5" customHeight="1">
      <c r="B54" s="1965" t="s">
        <v>595</v>
      </c>
      <c r="C54" s="506" t="s">
        <v>565</v>
      </c>
      <c r="D54" s="507" t="s">
        <v>566</v>
      </c>
      <c r="E54" s="507" t="s">
        <v>567</v>
      </c>
      <c r="F54" s="507" t="s">
        <v>568</v>
      </c>
      <c r="G54" s="299"/>
      <c r="H54" s="871"/>
      <c r="I54" s="27"/>
      <c r="J54" s="867"/>
      <c r="K54" s="28"/>
      <c r="L54"/>
      <c r="M54"/>
      <c r="N54"/>
    </row>
    <row r="55" spans="2:14" ht="10.5" customHeight="1">
      <c r="B55" s="1966"/>
      <c r="C55" s="550">
        <v>7572</v>
      </c>
      <c r="D55" s="872">
        <v>7572</v>
      </c>
      <c r="E55" s="899">
        <f>C55-D55</f>
        <v>0</v>
      </c>
      <c r="F55" s="899">
        <f>E55</f>
        <v>0</v>
      </c>
      <c r="G55" s="890" t="s">
        <v>637</v>
      </c>
      <c r="H55" s="890" t="s">
        <v>637</v>
      </c>
      <c r="I55" s="95"/>
      <c r="J55" s="878"/>
      <c r="K55" s="28"/>
      <c r="L55"/>
      <c r="M55"/>
      <c r="N55"/>
    </row>
    <row r="56" spans="2:14" ht="10.5" customHeight="1">
      <c r="B56" s="1766" t="s">
        <v>164</v>
      </c>
      <c r="C56" s="506" t="s">
        <v>565</v>
      </c>
      <c r="D56" s="507" t="s">
        <v>566</v>
      </c>
      <c r="E56" s="507" t="s">
        <v>567</v>
      </c>
      <c r="F56" s="507" t="s">
        <v>568</v>
      </c>
      <c r="G56" s="299"/>
      <c r="H56" s="871"/>
      <c r="I56" s="27"/>
      <c r="J56" s="867"/>
      <c r="K56" s="28"/>
      <c r="L56"/>
      <c r="M56"/>
      <c r="N56"/>
    </row>
    <row r="57" spans="2:14" ht="10.5" customHeight="1">
      <c r="B57" s="1472"/>
      <c r="C57" s="879">
        <v>694</v>
      </c>
      <c r="D57" s="880">
        <v>694</v>
      </c>
      <c r="E57" s="881">
        <f>C57-D57</f>
        <v>0</v>
      </c>
      <c r="F57" s="881">
        <f>E57</f>
        <v>0</v>
      </c>
      <c r="G57" s="299" t="s">
        <v>663</v>
      </c>
      <c r="H57" s="299" t="s">
        <v>663</v>
      </c>
      <c r="I57" s="27"/>
      <c r="J57" s="867"/>
      <c r="K57" s="28"/>
      <c r="L57"/>
      <c r="M57"/>
      <c r="N57"/>
    </row>
    <row r="58" spans="2:14" ht="10.5" customHeight="1">
      <c r="B58" s="1766" t="s">
        <v>165</v>
      </c>
      <c r="C58" s="887" t="s">
        <v>565</v>
      </c>
      <c r="D58" s="888" t="s">
        <v>566</v>
      </c>
      <c r="E58" s="888" t="s">
        <v>567</v>
      </c>
      <c r="F58" s="888" t="s">
        <v>568</v>
      </c>
      <c r="G58" s="900"/>
      <c r="H58" s="875"/>
      <c r="I58" s="102"/>
      <c r="J58" s="876"/>
      <c r="K58" s="28"/>
      <c r="L58"/>
      <c r="M58"/>
      <c r="N58"/>
    </row>
    <row r="59" spans="2:14" ht="10.5" customHeight="1">
      <c r="B59" s="1472"/>
      <c r="C59" s="550" t="s">
        <v>663</v>
      </c>
      <c r="D59" s="872" t="s">
        <v>663</v>
      </c>
      <c r="E59" s="901" t="s">
        <v>663</v>
      </c>
      <c r="F59" s="901" t="s">
        <v>663</v>
      </c>
      <c r="G59" s="890" t="s">
        <v>663</v>
      </c>
      <c r="H59" s="890" t="s">
        <v>663</v>
      </c>
      <c r="I59" s="95"/>
      <c r="J59" s="878"/>
      <c r="K59" s="28"/>
      <c r="L59"/>
      <c r="M59"/>
      <c r="N59"/>
    </row>
    <row r="60" spans="2:14" ht="10.5" customHeight="1">
      <c r="B60" s="1766" t="s">
        <v>168</v>
      </c>
      <c r="C60" s="506" t="s">
        <v>565</v>
      </c>
      <c r="D60" s="507" t="s">
        <v>566</v>
      </c>
      <c r="E60" s="507" t="s">
        <v>567</v>
      </c>
      <c r="F60" s="507" t="s">
        <v>568</v>
      </c>
      <c r="G60" s="299"/>
      <c r="H60" s="871"/>
      <c r="I60" s="27"/>
      <c r="J60" s="867"/>
      <c r="K60" s="28"/>
      <c r="L60"/>
      <c r="M60"/>
      <c r="N60"/>
    </row>
    <row r="61" spans="2:14" ht="10.5" customHeight="1">
      <c r="B61" s="1472"/>
      <c r="C61" s="879">
        <v>874</v>
      </c>
      <c r="D61" s="880">
        <v>874</v>
      </c>
      <c r="E61" s="881">
        <f>C61-D61</f>
        <v>0</v>
      </c>
      <c r="F61" s="881">
        <f>E61</f>
        <v>0</v>
      </c>
      <c r="G61" s="299" t="s">
        <v>663</v>
      </c>
      <c r="H61" s="299" t="s">
        <v>663</v>
      </c>
      <c r="I61" s="27"/>
      <c r="J61" s="867"/>
      <c r="K61" s="28"/>
      <c r="L61"/>
      <c r="M61"/>
      <c r="N61"/>
    </row>
    <row r="62" spans="2:14" ht="10.5" customHeight="1">
      <c r="B62" s="1766" t="s">
        <v>167</v>
      </c>
      <c r="C62" s="887" t="s">
        <v>565</v>
      </c>
      <c r="D62" s="888" t="s">
        <v>566</v>
      </c>
      <c r="E62" s="888" t="s">
        <v>567</v>
      </c>
      <c r="F62" s="888" t="s">
        <v>568</v>
      </c>
      <c r="G62" s="900"/>
      <c r="H62" s="875"/>
      <c r="I62" s="102"/>
      <c r="J62" s="876"/>
      <c r="K62" s="28"/>
      <c r="L62"/>
      <c r="M62"/>
      <c r="N62"/>
    </row>
    <row r="63" spans="2:14" ht="10.5" customHeight="1">
      <c r="B63" s="1963"/>
      <c r="C63" s="879">
        <v>6004</v>
      </c>
      <c r="D63" s="880">
        <v>6004</v>
      </c>
      <c r="E63" s="881">
        <f>C63-D63</f>
        <v>0</v>
      </c>
      <c r="F63" s="881">
        <f>E63</f>
        <v>0</v>
      </c>
      <c r="G63" s="299" t="s">
        <v>663</v>
      </c>
      <c r="H63" s="299" t="s">
        <v>663</v>
      </c>
      <c r="I63" s="27"/>
      <c r="J63" s="867"/>
      <c r="K63" s="28"/>
      <c r="L63"/>
      <c r="M63"/>
      <c r="N63"/>
    </row>
    <row r="64" spans="2:14" ht="10.5" customHeight="1">
      <c r="B64" s="1967" t="s">
        <v>724</v>
      </c>
      <c r="C64" s="882" t="s">
        <v>565</v>
      </c>
      <c r="D64" s="883" t="s">
        <v>566</v>
      </c>
      <c r="E64" s="883" t="s">
        <v>567</v>
      </c>
      <c r="F64" s="883" t="s">
        <v>568</v>
      </c>
      <c r="G64" s="902"/>
      <c r="H64" s="902"/>
      <c r="I64" s="885"/>
      <c r="J64" s="886"/>
      <c r="K64" s="28"/>
      <c r="L64"/>
      <c r="M64"/>
      <c r="N64"/>
    </row>
    <row r="65" spans="2:14" ht="10.5" customHeight="1">
      <c r="B65" s="1966"/>
      <c r="C65" s="868">
        <v>242714</v>
      </c>
      <c r="D65" s="869">
        <v>218286</v>
      </c>
      <c r="E65" s="870">
        <v>35548</v>
      </c>
      <c r="F65" s="870">
        <v>1763</v>
      </c>
      <c r="G65" s="200">
        <v>658259</v>
      </c>
      <c r="H65" s="200">
        <v>81774</v>
      </c>
      <c r="I65" s="1968" t="s">
        <v>173</v>
      </c>
      <c r="J65" s="1969"/>
      <c r="K65" s="28"/>
      <c r="L65"/>
      <c r="M65"/>
      <c r="N65"/>
    </row>
    <row r="66" spans="2:14" ht="10.5" customHeight="1">
      <c r="B66" s="1766" t="s">
        <v>164</v>
      </c>
      <c r="C66" s="62" t="s">
        <v>565</v>
      </c>
      <c r="D66" s="63" t="s">
        <v>566</v>
      </c>
      <c r="E66" s="63" t="s">
        <v>567</v>
      </c>
      <c r="F66" s="63" t="s">
        <v>568</v>
      </c>
      <c r="G66" s="196"/>
      <c r="H66" s="196"/>
      <c r="I66" s="903"/>
      <c r="J66" s="904"/>
      <c r="K66" s="28"/>
      <c r="L66"/>
      <c r="M66"/>
      <c r="N66"/>
    </row>
    <row r="67" spans="2:14" ht="10.5" customHeight="1">
      <c r="B67" s="1472"/>
      <c r="C67" s="550">
        <v>15303</v>
      </c>
      <c r="D67" s="872">
        <v>9020</v>
      </c>
      <c r="E67" s="899">
        <f>C67-D67</f>
        <v>6283</v>
      </c>
      <c r="F67" s="899">
        <f>E67</f>
        <v>6283</v>
      </c>
      <c r="G67" s="877">
        <v>149892</v>
      </c>
      <c r="H67" s="890" t="s">
        <v>663</v>
      </c>
      <c r="I67" s="95"/>
      <c r="J67" s="878"/>
      <c r="K67" s="28"/>
      <c r="L67"/>
      <c r="M67"/>
      <c r="N67"/>
    </row>
    <row r="68" spans="2:14" ht="10.5" customHeight="1">
      <c r="B68" s="1766" t="s">
        <v>165</v>
      </c>
      <c r="C68" s="506" t="s">
        <v>565</v>
      </c>
      <c r="D68" s="507" t="s">
        <v>566</v>
      </c>
      <c r="E68" s="507" t="s">
        <v>567</v>
      </c>
      <c r="F68" s="63" t="s">
        <v>568</v>
      </c>
      <c r="G68" s="871"/>
      <c r="H68" s="299"/>
      <c r="I68" s="27"/>
      <c r="J68" s="867"/>
      <c r="K68" s="28"/>
      <c r="L68"/>
      <c r="M68"/>
      <c r="N68"/>
    </row>
    <row r="69" spans="2:14" ht="10.5" customHeight="1">
      <c r="B69" s="1472"/>
      <c r="C69" s="879">
        <v>4028</v>
      </c>
      <c r="D69" s="880">
        <v>11103</v>
      </c>
      <c r="E69" s="889">
        <f>C69-D69</f>
        <v>-7075</v>
      </c>
      <c r="F69" s="874">
        <f>E69</f>
        <v>-7075</v>
      </c>
      <c r="G69" s="871">
        <v>248137</v>
      </c>
      <c r="H69" s="299" t="s">
        <v>663</v>
      </c>
      <c r="I69" s="27"/>
      <c r="J69" s="867"/>
      <c r="K69" s="28"/>
      <c r="L69"/>
      <c r="M69"/>
      <c r="N69"/>
    </row>
    <row r="70" spans="2:14" ht="10.5" customHeight="1">
      <c r="B70" s="1766" t="s">
        <v>168</v>
      </c>
      <c r="C70" s="887" t="s">
        <v>565</v>
      </c>
      <c r="D70" s="888" t="s">
        <v>566</v>
      </c>
      <c r="E70" s="888" t="s">
        <v>567</v>
      </c>
      <c r="F70" s="63" t="s">
        <v>568</v>
      </c>
      <c r="G70" s="875"/>
      <c r="H70" s="900"/>
      <c r="I70" s="102"/>
      <c r="J70" s="876"/>
      <c r="K70" s="28"/>
      <c r="L70"/>
      <c r="M70"/>
      <c r="N70"/>
    </row>
    <row r="71" spans="2:14" ht="10.5" customHeight="1">
      <c r="B71" s="1472"/>
      <c r="C71" s="550">
        <v>4598</v>
      </c>
      <c r="D71" s="872">
        <v>4819</v>
      </c>
      <c r="E71" s="889">
        <f>C71-D71</f>
        <v>-221</v>
      </c>
      <c r="F71" s="889">
        <f>E71</f>
        <v>-221</v>
      </c>
      <c r="G71" s="877">
        <v>168030</v>
      </c>
      <c r="H71" s="890" t="s">
        <v>663</v>
      </c>
      <c r="I71" s="95"/>
      <c r="J71" s="878"/>
      <c r="K71" s="28"/>
      <c r="L71"/>
      <c r="M71"/>
      <c r="N71"/>
    </row>
    <row r="72" spans="2:14" ht="10.5" customHeight="1">
      <c r="B72" s="1766" t="s">
        <v>167</v>
      </c>
      <c r="C72" s="506" t="s">
        <v>565</v>
      </c>
      <c r="D72" s="507" t="s">
        <v>566</v>
      </c>
      <c r="E72" s="507" t="s">
        <v>567</v>
      </c>
      <c r="F72" s="63" t="s">
        <v>568</v>
      </c>
      <c r="G72" s="871"/>
      <c r="H72" s="871"/>
      <c r="I72" s="27"/>
      <c r="J72" s="867"/>
      <c r="K72" s="28"/>
      <c r="L72"/>
      <c r="M72"/>
      <c r="N72"/>
    </row>
    <row r="73" spans="2:14" ht="10.5" customHeight="1">
      <c r="B73" s="1964"/>
      <c r="C73" s="891">
        <f>238019-E67-1831-11120</f>
        <v>218785</v>
      </c>
      <c r="D73" s="892">
        <f>202471-1831+E69+E71</f>
        <v>193344</v>
      </c>
      <c r="E73" s="893">
        <f>C73-D73+11120</f>
        <v>36561</v>
      </c>
      <c r="F73" s="898">
        <f>E73-33785</f>
        <v>2776</v>
      </c>
      <c r="G73" s="895">
        <v>92200</v>
      </c>
      <c r="H73" s="895">
        <v>81774</v>
      </c>
      <c r="I73" s="896"/>
      <c r="J73" s="897"/>
      <c r="K73" s="28"/>
      <c r="L73"/>
      <c r="M73"/>
      <c r="N73"/>
    </row>
    <row r="74" spans="2:14" ht="10.5" customHeight="1">
      <c r="B74" s="1975" t="s">
        <v>174</v>
      </c>
      <c r="C74" s="506" t="s">
        <v>565</v>
      </c>
      <c r="D74" s="507" t="s">
        <v>566</v>
      </c>
      <c r="E74" s="507" t="s">
        <v>567</v>
      </c>
      <c r="F74" s="507" t="s">
        <v>568</v>
      </c>
      <c r="G74" s="871"/>
      <c r="H74" s="871"/>
      <c r="I74" s="27"/>
      <c r="J74" s="867"/>
      <c r="K74" s="28"/>
      <c r="L74"/>
      <c r="M74"/>
      <c r="N74"/>
    </row>
    <row r="75" spans="2:14" ht="10.5" customHeight="1">
      <c r="B75" s="1976"/>
      <c r="C75" s="868">
        <v>84159</v>
      </c>
      <c r="D75" s="869">
        <v>83303</v>
      </c>
      <c r="E75" s="870">
        <v>15373</v>
      </c>
      <c r="F75" s="870">
        <v>15373</v>
      </c>
      <c r="G75" s="200">
        <v>609256</v>
      </c>
      <c r="H75" s="200">
        <v>74636</v>
      </c>
      <c r="I75" s="1968" t="s">
        <v>173</v>
      </c>
      <c r="J75" s="1969"/>
      <c r="K75" s="28"/>
      <c r="L75"/>
      <c r="M75"/>
      <c r="N75"/>
    </row>
    <row r="76" spans="2:14" ht="10.5" customHeight="1">
      <c r="B76" s="1963" t="s">
        <v>164</v>
      </c>
      <c r="C76" s="506" t="s">
        <v>565</v>
      </c>
      <c r="D76" s="507" t="s">
        <v>566</v>
      </c>
      <c r="E76" s="507" t="s">
        <v>567</v>
      </c>
      <c r="F76" s="63" t="s">
        <v>568</v>
      </c>
      <c r="G76" s="871"/>
      <c r="H76" s="871"/>
      <c r="I76" s="27"/>
      <c r="J76" s="867"/>
      <c r="K76" s="28"/>
      <c r="L76"/>
      <c r="M76"/>
      <c r="N76"/>
    </row>
    <row r="77" spans="2:14" ht="10.5" customHeight="1">
      <c r="B77" s="1472"/>
      <c r="C77" s="905">
        <v>14814</v>
      </c>
      <c r="D77" s="880">
        <v>387</v>
      </c>
      <c r="E77" s="899">
        <f>C77-D77</f>
        <v>14427</v>
      </c>
      <c r="F77" s="881">
        <f>E77</f>
        <v>14427</v>
      </c>
      <c r="G77" s="871">
        <v>197047</v>
      </c>
      <c r="H77" s="299" t="s">
        <v>663</v>
      </c>
      <c r="I77" s="27"/>
      <c r="J77" s="867"/>
      <c r="K77" s="28"/>
      <c r="L77"/>
      <c r="M77"/>
      <c r="N77"/>
    </row>
    <row r="78" spans="2:14" ht="10.5" customHeight="1">
      <c r="B78" s="1766" t="s">
        <v>165</v>
      </c>
      <c r="C78" s="887" t="s">
        <v>565</v>
      </c>
      <c r="D78" s="888" t="s">
        <v>566</v>
      </c>
      <c r="E78" s="888" t="s">
        <v>567</v>
      </c>
      <c r="F78" s="63" t="s">
        <v>568</v>
      </c>
      <c r="G78" s="875"/>
      <c r="H78" s="900"/>
      <c r="I78" s="102"/>
      <c r="J78" s="876"/>
      <c r="K78" s="28"/>
      <c r="L78"/>
      <c r="M78"/>
      <c r="N78"/>
    </row>
    <row r="79" spans="2:14" ht="10.5" customHeight="1">
      <c r="B79" s="1472"/>
      <c r="C79" s="550">
        <v>2798</v>
      </c>
      <c r="D79" s="872">
        <v>1078</v>
      </c>
      <c r="E79" s="899">
        <f>C79-D79</f>
        <v>1720</v>
      </c>
      <c r="F79" s="899">
        <f>E79</f>
        <v>1720</v>
      </c>
      <c r="G79" s="877">
        <v>412209</v>
      </c>
      <c r="H79" s="890" t="s">
        <v>663</v>
      </c>
      <c r="I79" s="95"/>
      <c r="J79" s="878"/>
      <c r="K79" s="28"/>
      <c r="L79"/>
      <c r="M79"/>
      <c r="N79"/>
    </row>
    <row r="80" spans="2:14" ht="10.5" customHeight="1">
      <c r="B80" s="1766" t="s">
        <v>167</v>
      </c>
      <c r="C80" s="506" t="s">
        <v>565</v>
      </c>
      <c r="D80" s="507" t="s">
        <v>566</v>
      </c>
      <c r="E80" s="507" t="s">
        <v>567</v>
      </c>
      <c r="F80" s="63" t="s">
        <v>568</v>
      </c>
      <c r="G80" s="871"/>
      <c r="H80" s="871"/>
      <c r="I80" s="27"/>
      <c r="J80" s="867"/>
      <c r="K80" s="28"/>
      <c r="L80"/>
      <c r="M80"/>
      <c r="N80"/>
    </row>
    <row r="81" spans="2:14" ht="10.5" customHeight="1">
      <c r="B81" s="1964"/>
      <c r="C81" s="906">
        <f>86158-E77-E79+11053-14517</f>
        <v>66547</v>
      </c>
      <c r="D81" s="892">
        <f>70785+11053</f>
        <v>81838</v>
      </c>
      <c r="E81" s="898">
        <f>C81-D81+14517</f>
        <v>-774</v>
      </c>
      <c r="F81" s="898">
        <f>E81</f>
        <v>-774</v>
      </c>
      <c r="G81" s="894" t="s">
        <v>663</v>
      </c>
      <c r="H81" s="895">
        <v>74636</v>
      </c>
      <c r="I81" s="896"/>
      <c r="J81" s="897"/>
      <c r="K81" s="28"/>
      <c r="L81"/>
      <c r="M81"/>
      <c r="N81"/>
    </row>
    <row r="82" spans="2:14" ht="21" customHeight="1">
      <c r="B82" s="29" t="s">
        <v>510</v>
      </c>
      <c r="C82" s="26"/>
      <c r="D82" s="26"/>
      <c r="E82" s="26"/>
      <c r="F82" s="26"/>
      <c r="G82" s="26"/>
      <c r="H82" s="26"/>
      <c r="I82" s="27"/>
      <c r="J82" s="27"/>
      <c r="K82" s="28"/>
      <c r="L82"/>
      <c r="M82"/>
      <c r="N82"/>
    </row>
    <row r="83" spans="2:14" ht="21" customHeight="1">
      <c r="B83" s="29" t="s">
        <v>514</v>
      </c>
      <c r="C83" s="26"/>
      <c r="D83" s="26"/>
      <c r="E83" s="26"/>
      <c r="F83" s="26"/>
      <c r="G83" s="26"/>
      <c r="H83" s="26"/>
      <c r="I83" s="27"/>
      <c r="J83" s="27"/>
      <c r="K83" s="28"/>
      <c r="L83"/>
      <c r="M83"/>
      <c r="N83"/>
    </row>
    <row r="84" spans="2:14" ht="22.5" customHeight="1">
      <c r="B84" s="7"/>
      <c r="C84" s="7"/>
      <c r="D84" s="7"/>
      <c r="E84" s="7"/>
      <c r="F84" s="7"/>
      <c r="G84" s="7"/>
      <c r="H84" s="7"/>
      <c r="I84"/>
      <c r="J84"/>
      <c r="K84"/>
      <c r="L84"/>
      <c r="M84"/>
      <c r="N84"/>
    </row>
    <row r="85" spans="2:14" ht="18.75">
      <c r="B85" s="15" t="s">
        <v>502</v>
      </c>
      <c r="J85" s="229" t="s">
        <v>50</v>
      </c>
      <c r="K85"/>
      <c r="L85"/>
      <c r="M85"/>
      <c r="N85"/>
    </row>
    <row r="86" spans="2:14" ht="7.5" customHeight="1">
      <c r="B86" s="2"/>
      <c r="I86"/>
      <c r="J86"/>
      <c r="K86"/>
      <c r="L86"/>
      <c r="M86"/>
      <c r="N86"/>
    </row>
    <row r="87" spans="2:14" s="6" customFormat="1" ht="29.25" customHeight="1" thickBot="1">
      <c r="B87" s="3"/>
      <c r="C87" s="4" t="s">
        <v>645</v>
      </c>
      <c r="D87" s="5" t="s">
        <v>646</v>
      </c>
      <c r="E87" s="5" t="s">
        <v>73</v>
      </c>
      <c r="F87" s="5" t="s">
        <v>74</v>
      </c>
      <c r="G87" s="5" t="s">
        <v>489</v>
      </c>
      <c r="H87" s="5" t="s">
        <v>647</v>
      </c>
      <c r="I87" s="1408" t="s">
        <v>498</v>
      </c>
      <c r="J87" s="1409"/>
      <c r="K87" s="11"/>
      <c r="L87"/>
      <c r="M87"/>
      <c r="N87"/>
    </row>
    <row r="88" spans="2:14" ht="21" customHeight="1" thickTop="1">
      <c r="B88" s="239" t="s">
        <v>175</v>
      </c>
      <c r="C88" s="312">
        <v>1575414</v>
      </c>
      <c r="D88" s="231">
        <v>1436160</v>
      </c>
      <c r="E88" s="231">
        <f>C88-D88</f>
        <v>139254</v>
      </c>
      <c r="F88" s="316">
        <f>E88</f>
        <v>139254</v>
      </c>
      <c r="G88" s="316">
        <v>1862207</v>
      </c>
      <c r="H88" s="907">
        <f>ROUND(306986/1199670*100,1)</f>
        <v>25.6</v>
      </c>
      <c r="I88" s="1686"/>
      <c r="J88" s="1690"/>
      <c r="K88" s="11"/>
      <c r="L88"/>
      <c r="M88"/>
      <c r="N88"/>
    </row>
    <row r="89" spans="2:14" ht="21" customHeight="1">
      <c r="B89" s="239" t="s">
        <v>175</v>
      </c>
      <c r="C89" s="312">
        <v>1216255</v>
      </c>
      <c r="D89" s="231">
        <v>1139288</v>
      </c>
      <c r="E89" s="231">
        <v>277116</v>
      </c>
      <c r="F89" s="234">
        <v>277116</v>
      </c>
      <c r="G89" s="234">
        <v>781742</v>
      </c>
      <c r="H89" s="908" t="s">
        <v>176</v>
      </c>
      <c r="I89" s="1459" t="s">
        <v>964</v>
      </c>
      <c r="J89" s="1460"/>
      <c r="K89" s="11"/>
      <c r="L89"/>
      <c r="M89"/>
      <c r="N89"/>
    </row>
    <row r="90" spans="2:14" ht="21" customHeight="1">
      <c r="B90" s="909" t="s">
        <v>529</v>
      </c>
      <c r="C90" s="910">
        <v>181096</v>
      </c>
      <c r="D90" s="911">
        <v>167302</v>
      </c>
      <c r="E90" s="911">
        <v>13794</v>
      </c>
      <c r="F90" s="911">
        <v>13794</v>
      </c>
      <c r="G90" s="593" t="s">
        <v>664</v>
      </c>
      <c r="H90" s="912" t="s">
        <v>664</v>
      </c>
      <c r="I90" s="1459"/>
      <c r="J90" s="1460"/>
      <c r="K90" t="s">
        <v>177</v>
      </c>
      <c r="L90"/>
      <c r="M90"/>
      <c r="N90"/>
    </row>
    <row r="91" spans="2:14" ht="21" customHeight="1">
      <c r="B91" s="913" t="s">
        <v>682</v>
      </c>
      <c r="C91" s="914">
        <v>5132103</v>
      </c>
      <c r="D91" s="915">
        <v>5130377</v>
      </c>
      <c r="E91" s="916">
        <f>C91-D91</f>
        <v>1726</v>
      </c>
      <c r="F91" s="916">
        <f>E91</f>
        <v>1726</v>
      </c>
      <c r="G91" s="591" t="s">
        <v>178</v>
      </c>
      <c r="H91" s="917">
        <f>ROUND((114+6147+196121)/4799705*100,1)</f>
        <v>4.2</v>
      </c>
      <c r="I91" s="1685"/>
      <c r="J91" s="1387"/>
      <c r="K91" t="s">
        <v>179</v>
      </c>
      <c r="L91"/>
      <c r="M91"/>
      <c r="N91"/>
    </row>
    <row r="92" spans="2:14" ht="21" customHeight="1">
      <c r="B92" s="918" t="s">
        <v>680</v>
      </c>
      <c r="C92" s="919">
        <v>69869</v>
      </c>
      <c r="D92" s="911">
        <v>69693</v>
      </c>
      <c r="E92" s="911">
        <f>C92-D92</f>
        <v>176</v>
      </c>
      <c r="F92" s="911">
        <f>E92</f>
        <v>176</v>
      </c>
      <c r="G92" s="593" t="s">
        <v>663</v>
      </c>
      <c r="H92" s="920">
        <f>ROUND(422/36475*100,1)</f>
        <v>1.2</v>
      </c>
      <c r="I92" s="1459"/>
      <c r="J92" s="1460"/>
      <c r="K92" t="s">
        <v>180</v>
      </c>
      <c r="L92"/>
      <c r="M92"/>
      <c r="N92"/>
    </row>
    <row r="93" spans="2:14" ht="21" customHeight="1">
      <c r="B93" s="918" t="s">
        <v>181</v>
      </c>
      <c r="C93" s="921">
        <v>29311</v>
      </c>
      <c r="D93" s="916">
        <v>27395</v>
      </c>
      <c r="E93" s="911">
        <f>C93-D93</f>
        <v>1916</v>
      </c>
      <c r="F93" s="911">
        <f>E93</f>
        <v>1916</v>
      </c>
      <c r="G93" s="591" t="s">
        <v>182</v>
      </c>
      <c r="H93" s="920">
        <f>ROUND(6357/12715*100,1)</f>
        <v>50</v>
      </c>
      <c r="I93" s="1537"/>
      <c r="J93" s="1538"/>
      <c r="K93" s="11"/>
      <c r="L93"/>
      <c r="M93"/>
      <c r="N93"/>
    </row>
    <row r="94" spans="2:14" ht="37.5" customHeight="1">
      <c r="B94" s="922"/>
      <c r="C94" s="922"/>
      <c r="D94" s="922"/>
      <c r="E94" s="922"/>
      <c r="F94" s="922"/>
      <c r="G94" s="922"/>
      <c r="H94" s="922"/>
      <c r="I94" s="568"/>
      <c r="J94" s="568"/>
      <c r="K94"/>
      <c r="L94"/>
      <c r="M94"/>
      <c r="N94"/>
    </row>
    <row r="95" spans="2:14" ht="18.75">
      <c r="B95" s="15" t="s">
        <v>503</v>
      </c>
      <c r="J95"/>
      <c r="K95" s="229" t="s">
        <v>655</v>
      </c>
      <c r="L95"/>
      <c r="M95"/>
      <c r="N95"/>
    </row>
    <row r="96" spans="2:14" ht="7.5" customHeight="1">
      <c r="B96" s="2"/>
      <c r="J96"/>
      <c r="K96"/>
      <c r="L96"/>
      <c r="M96"/>
      <c r="N96"/>
    </row>
    <row r="97" spans="2:14" s="6" customFormat="1" ht="48.75" customHeight="1" thickBot="1">
      <c r="B97" s="3"/>
      <c r="C97" s="4" t="s">
        <v>517</v>
      </c>
      <c r="D97" s="5" t="s">
        <v>518</v>
      </c>
      <c r="E97" s="5" t="s">
        <v>519</v>
      </c>
      <c r="F97" s="5" t="s">
        <v>520</v>
      </c>
      <c r="G97" s="5" t="s">
        <v>521</v>
      </c>
      <c r="H97" s="10" t="s">
        <v>484</v>
      </c>
      <c r="I97" s="1426" t="s">
        <v>501</v>
      </c>
      <c r="J97" s="1416"/>
      <c r="K97" s="12" t="s">
        <v>498</v>
      </c>
      <c r="L97" s="11"/>
      <c r="M97"/>
      <c r="N97"/>
    </row>
    <row r="98" spans="2:14" ht="21" customHeight="1" thickTop="1">
      <c r="B98" s="239" t="s">
        <v>183</v>
      </c>
      <c r="C98" s="923">
        <v>-163</v>
      </c>
      <c r="D98" s="924">
        <v>69253</v>
      </c>
      <c r="E98" s="924">
        <v>38000</v>
      </c>
      <c r="F98" s="924"/>
      <c r="G98" s="924"/>
      <c r="H98" s="924"/>
      <c r="I98" s="1973"/>
      <c r="J98" s="1974"/>
      <c r="K98" s="120"/>
      <c r="L98" s="11"/>
      <c r="M98"/>
      <c r="N98"/>
    </row>
    <row r="99" spans="2:14" ht="21" customHeight="1">
      <c r="B99" s="925" t="s">
        <v>184</v>
      </c>
      <c r="C99" s="926">
        <v>-113733</v>
      </c>
      <c r="D99" s="167">
        <v>1156541</v>
      </c>
      <c r="E99" s="167">
        <v>1035000</v>
      </c>
      <c r="F99" s="167"/>
      <c r="G99" s="167"/>
      <c r="H99" s="167"/>
      <c r="I99" s="1972"/>
      <c r="J99" s="1971"/>
      <c r="K99" s="122"/>
      <c r="L99" s="11"/>
      <c r="M99"/>
      <c r="N99"/>
    </row>
    <row r="100" spans="2:14" ht="21" customHeight="1">
      <c r="B100" s="925" t="s">
        <v>185</v>
      </c>
      <c r="C100" s="926">
        <v>14632</v>
      </c>
      <c r="D100" s="167">
        <v>718983</v>
      </c>
      <c r="E100" s="167">
        <v>600000</v>
      </c>
      <c r="F100" s="167">
        <v>15000</v>
      </c>
      <c r="G100" s="167"/>
      <c r="H100" s="167"/>
      <c r="I100" s="1972"/>
      <c r="J100" s="1971"/>
      <c r="K100" s="122"/>
      <c r="L100" s="11"/>
      <c r="M100"/>
      <c r="N100"/>
    </row>
    <row r="101" spans="2:14" ht="21" customHeight="1">
      <c r="B101" s="239" t="s">
        <v>186</v>
      </c>
      <c r="C101" s="926">
        <v>-1424</v>
      </c>
      <c r="D101" s="167">
        <v>30685</v>
      </c>
      <c r="E101" s="167">
        <v>30000</v>
      </c>
      <c r="F101" s="167"/>
      <c r="G101" s="167"/>
      <c r="H101" s="167"/>
      <c r="I101" s="1970"/>
      <c r="J101" s="1971"/>
      <c r="K101" s="122"/>
      <c r="L101" s="11"/>
      <c r="M101"/>
      <c r="N101"/>
    </row>
    <row r="102" spans="2:14" ht="21" customHeight="1">
      <c r="B102" s="311" t="s">
        <v>187</v>
      </c>
      <c r="C102" s="927">
        <v>243</v>
      </c>
      <c r="D102" s="928">
        <v>28097</v>
      </c>
      <c r="E102" s="928">
        <v>10000</v>
      </c>
      <c r="F102" s="928">
        <v>18000</v>
      </c>
      <c r="G102" s="176"/>
      <c r="H102" s="176"/>
      <c r="I102" s="1334"/>
      <c r="J102" s="1335"/>
      <c r="K102" s="129"/>
      <c r="L102" s="11"/>
      <c r="M102"/>
      <c r="N102"/>
    </row>
    <row r="103" spans="2:14" ht="21" customHeight="1">
      <c r="B103" s="30" t="s">
        <v>511</v>
      </c>
      <c r="J103"/>
      <c r="K103"/>
      <c r="L103"/>
      <c r="M103"/>
      <c r="N103"/>
    </row>
    <row r="104" ht="26.25" customHeight="1"/>
    <row r="105" spans="2:14" ht="18.75">
      <c r="B105" s="16" t="s">
        <v>504</v>
      </c>
      <c r="J105"/>
      <c r="K105"/>
      <c r="L105"/>
      <c r="M105"/>
      <c r="N105"/>
    </row>
    <row r="106" ht="7.5" customHeight="1"/>
    <row r="107" spans="2:9" ht="37.5" customHeight="1">
      <c r="B107" s="1415" t="s">
        <v>494</v>
      </c>
      <c r="C107" s="1415"/>
      <c r="D107" s="1425">
        <v>0.164</v>
      </c>
      <c r="E107" s="1425"/>
      <c r="F107" s="1415" t="s">
        <v>496</v>
      </c>
      <c r="G107" s="1415"/>
      <c r="H107" s="1425">
        <v>3.6</v>
      </c>
      <c r="I107" s="1425"/>
    </row>
    <row r="108" spans="2:9" ht="37.5" customHeight="1">
      <c r="B108" s="1415" t="s">
        <v>495</v>
      </c>
      <c r="C108" s="1415"/>
      <c r="D108" s="1425">
        <v>17.2</v>
      </c>
      <c r="E108" s="1425"/>
      <c r="F108" s="1415" t="s">
        <v>497</v>
      </c>
      <c r="G108" s="1415"/>
      <c r="H108" s="1425">
        <v>94.7</v>
      </c>
      <c r="I108" s="1425"/>
    </row>
    <row r="109" spans="2:14" ht="21" customHeight="1">
      <c r="B109" s="30" t="s">
        <v>512</v>
      </c>
      <c r="J109"/>
      <c r="K109"/>
      <c r="L109"/>
      <c r="M109"/>
      <c r="N109"/>
    </row>
  </sheetData>
  <mergeCells count="65">
    <mergeCell ref="B80:B81"/>
    <mergeCell ref="B70:B71"/>
    <mergeCell ref="B72:B73"/>
    <mergeCell ref="B76:B77"/>
    <mergeCell ref="B78:B79"/>
    <mergeCell ref="C1:J1"/>
    <mergeCell ref="I17:J17"/>
    <mergeCell ref="I75:J75"/>
    <mergeCell ref="I13:J13"/>
    <mergeCell ref="I7:J7"/>
    <mergeCell ref="I8:J8"/>
    <mergeCell ref="I9:J9"/>
    <mergeCell ref="I10:J10"/>
    <mergeCell ref="I11:J11"/>
    <mergeCell ref="I12:J12"/>
    <mergeCell ref="B108:C108"/>
    <mergeCell ref="F107:G107"/>
    <mergeCell ref="F108:G108"/>
    <mergeCell ref="D107:E107"/>
    <mergeCell ref="D108:E108"/>
    <mergeCell ref="B107:C107"/>
    <mergeCell ref="I99:J99"/>
    <mergeCell ref="B74:B75"/>
    <mergeCell ref="B18:B19"/>
    <mergeCell ref="I89:J89"/>
    <mergeCell ref="I87:J87"/>
    <mergeCell ref="I88:J88"/>
    <mergeCell ref="I19:J19"/>
    <mergeCell ref="I90:J90"/>
    <mergeCell ref="B66:B67"/>
    <mergeCell ref="B68:B69"/>
    <mergeCell ref="I101:J101"/>
    <mergeCell ref="H108:I108"/>
    <mergeCell ref="I91:J91"/>
    <mergeCell ref="I93:J93"/>
    <mergeCell ref="I102:J102"/>
    <mergeCell ref="H107:I107"/>
    <mergeCell ref="I100:J100"/>
    <mergeCell ref="I92:J92"/>
    <mergeCell ref="I97:J97"/>
    <mergeCell ref="I98:J98"/>
    <mergeCell ref="B64:B65"/>
    <mergeCell ref="I65:J65"/>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60:B61"/>
    <mergeCell ref="B62:B63"/>
    <mergeCell ref="B52:B53"/>
    <mergeCell ref="B54:B55"/>
    <mergeCell ref="B56:B57"/>
    <mergeCell ref="B58:B59"/>
  </mergeCells>
  <printOptions/>
  <pageMargins left="0.65" right="0" top="0.5905511811023623" bottom="0.3937007874015748" header="0.5118110236220472" footer="0.5118110236220472"/>
  <pageSetup fitToHeight="1" fitToWidth="1" horizontalDpi="600" verticalDpi="600" orientation="portrait" paperSize="9" scale="50" r:id="rId1"/>
  <headerFooter alignWithMargins="0">
    <oddHeader>&amp;L&amp;12（別添）</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N69"/>
  <sheetViews>
    <sheetView view="pageBreakPreview" zoomScaleSheetLayoutView="100" workbookViewId="0" topLeftCell="A43">
      <selection activeCell="Q29" sqref="Q29"/>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191</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7125</v>
      </c>
      <c r="D8" s="18">
        <v>6922</v>
      </c>
      <c r="E8" s="18">
        <v>203</v>
      </c>
      <c r="F8" s="18">
        <v>132</v>
      </c>
      <c r="G8" s="18">
        <v>7670</v>
      </c>
      <c r="H8" s="18">
        <v>5</v>
      </c>
      <c r="I8" s="1384"/>
      <c r="J8" s="1385"/>
      <c r="K8" s="11"/>
      <c r="L8"/>
      <c r="M8"/>
      <c r="N8"/>
    </row>
    <row r="9" spans="2:14" ht="21" customHeight="1">
      <c r="B9" s="82" t="s">
        <v>192</v>
      </c>
      <c r="C9" s="17">
        <v>3115</v>
      </c>
      <c r="D9" s="18">
        <v>2639</v>
      </c>
      <c r="E9" s="18">
        <v>476</v>
      </c>
      <c r="F9" s="18">
        <v>476</v>
      </c>
      <c r="G9" s="18">
        <v>5485</v>
      </c>
      <c r="H9" s="18" t="s">
        <v>267</v>
      </c>
      <c r="I9" s="1344"/>
      <c r="J9" s="1508"/>
      <c r="K9" s="11"/>
      <c r="L9"/>
      <c r="M9"/>
      <c r="N9"/>
    </row>
    <row r="10" spans="2:14" ht="21" customHeight="1">
      <c r="B10" s="82" t="s">
        <v>193</v>
      </c>
      <c r="C10" s="17">
        <v>1292</v>
      </c>
      <c r="D10" s="18">
        <v>1279</v>
      </c>
      <c r="E10" s="18">
        <v>13</v>
      </c>
      <c r="F10" s="18">
        <v>13</v>
      </c>
      <c r="G10" s="18">
        <v>2143</v>
      </c>
      <c r="H10" s="18">
        <v>1</v>
      </c>
      <c r="I10" s="1344"/>
      <c r="J10" s="1508"/>
      <c r="K10" s="11"/>
      <c r="L10"/>
      <c r="M10"/>
      <c r="N10"/>
    </row>
    <row r="11" spans="2:14" ht="33.75">
      <c r="B11" s="330" t="s">
        <v>194</v>
      </c>
      <c r="C11" s="17">
        <v>31</v>
      </c>
      <c r="D11" s="18">
        <v>30</v>
      </c>
      <c r="E11" s="18">
        <v>1</v>
      </c>
      <c r="F11" s="18">
        <v>1</v>
      </c>
      <c r="G11" s="18">
        <v>121</v>
      </c>
      <c r="H11" s="18" t="s">
        <v>706</v>
      </c>
      <c r="I11" s="1344"/>
      <c r="J11" s="1345"/>
      <c r="K11" s="11"/>
      <c r="L11"/>
      <c r="M11"/>
      <c r="N11"/>
    </row>
    <row r="12" spans="2:14" ht="27" customHeight="1">
      <c r="B12" s="656" t="s">
        <v>192</v>
      </c>
      <c r="C12" s="17">
        <v>19</v>
      </c>
      <c r="D12" s="18">
        <v>16</v>
      </c>
      <c r="E12" s="18">
        <v>3</v>
      </c>
      <c r="F12" s="18">
        <v>3</v>
      </c>
      <c r="G12" s="18">
        <v>127</v>
      </c>
      <c r="H12" s="18" t="s">
        <v>267</v>
      </c>
      <c r="I12" s="1344"/>
      <c r="J12" s="1508"/>
      <c r="K12" s="11"/>
      <c r="L12"/>
      <c r="M12"/>
      <c r="N12"/>
    </row>
    <row r="13" spans="2:14" ht="40.5">
      <c r="B13" s="180" t="s">
        <v>195</v>
      </c>
      <c r="C13" s="17">
        <v>6</v>
      </c>
      <c r="D13" s="18">
        <v>6</v>
      </c>
      <c r="E13" s="18" t="s">
        <v>706</v>
      </c>
      <c r="F13" s="18" t="s">
        <v>706</v>
      </c>
      <c r="G13" s="18" t="s">
        <v>706</v>
      </c>
      <c r="H13" s="18">
        <v>5</v>
      </c>
      <c r="I13" s="1419" t="s">
        <v>196</v>
      </c>
      <c r="J13" s="1345"/>
      <c r="K13" s="11"/>
      <c r="L13"/>
      <c r="M13"/>
      <c r="N13"/>
    </row>
    <row r="14" spans="2:14" ht="21" customHeight="1">
      <c r="B14" s="459" t="s">
        <v>499</v>
      </c>
      <c r="C14" s="284">
        <v>7158</v>
      </c>
      <c r="D14" s="285">
        <v>6954</v>
      </c>
      <c r="E14" s="285">
        <v>204</v>
      </c>
      <c r="F14" s="285">
        <v>133</v>
      </c>
      <c r="G14" s="285">
        <v>7791</v>
      </c>
      <c r="H14" s="929">
        <v>5</v>
      </c>
      <c r="I14" s="1405"/>
      <c r="J14" s="1401"/>
      <c r="K14" s="11"/>
      <c r="L14"/>
      <c r="M14"/>
      <c r="N14"/>
    </row>
    <row r="15" spans="2:14" ht="21" customHeight="1">
      <c r="B15" s="26"/>
      <c r="C15" s="26"/>
      <c r="D15" s="26"/>
      <c r="E15" s="26"/>
      <c r="F15" s="26"/>
      <c r="G15" s="26"/>
      <c r="H15" s="26"/>
      <c r="I15" s="27"/>
      <c r="J15" s="27"/>
      <c r="K15" s="28"/>
      <c r="L15"/>
      <c r="M15"/>
      <c r="N15"/>
    </row>
    <row r="16" spans="2:14" ht="21" customHeight="1">
      <c r="B16" s="29" t="s">
        <v>197</v>
      </c>
      <c r="C16" s="26"/>
      <c r="D16" s="26"/>
      <c r="E16" s="26"/>
      <c r="F16" s="26"/>
      <c r="G16" s="26"/>
      <c r="H16" s="26"/>
      <c r="I16" s="27"/>
      <c r="J16" s="27"/>
      <c r="K16" s="28"/>
      <c r="L16"/>
      <c r="M16"/>
      <c r="N16"/>
    </row>
    <row r="17" spans="9:14" ht="37.5" customHeight="1">
      <c r="I17"/>
      <c r="J17"/>
      <c r="K17"/>
      <c r="L17"/>
      <c r="M17"/>
      <c r="N17"/>
    </row>
    <row r="18" spans="2:14" ht="18.75">
      <c r="B18" s="15" t="s">
        <v>500</v>
      </c>
      <c r="J18" t="s">
        <v>513</v>
      </c>
      <c r="K18"/>
      <c r="L18"/>
      <c r="M18"/>
      <c r="N18"/>
    </row>
    <row r="19" spans="2:14" ht="7.5" customHeight="1">
      <c r="B19" s="2"/>
      <c r="I19"/>
      <c r="J19"/>
      <c r="K19"/>
      <c r="L19"/>
      <c r="M19"/>
      <c r="N19"/>
    </row>
    <row r="20" spans="2:14" s="6" customFormat="1" ht="29.25" customHeight="1" thickBot="1">
      <c r="B20" s="3"/>
      <c r="C20" s="4" t="s">
        <v>490</v>
      </c>
      <c r="D20" s="5" t="s">
        <v>491</v>
      </c>
      <c r="E20" s="5" t="s">
        <v>492</v>
      </c>
      <c r="F20" s="5" t="s">
        <v>493</v>
      </c>
      <c r="G20" s="5" t="s">
        <v>489</v>
      </c>
      <c r="H20" s="5" t="s">
        <v>522</v>
      </c>
      <c r="I20" s="1408" t="s">
        <v>498</v>
      </c>
      <c r="J20" s="1409"/>
      <c r="K20" s="11"/>
      <c r="L20"/>
      <c r="M20"/>
      <c r="N20"/>
    </row>
    <row r="21" spans="2:14" ht="27.75" thickTop="1">
      <c r="B21" s="180" t="s">
        <v>198</v>
      </c>
      <c r="C21" s="930" t="s">
        <v>199</v>
      </c>
      <c r="D21" s="931" t="s">
        <v>200</v>
      </c>
      <c r="E21" s="931" t="s">
        <v>201</v>
      </c>
      <c r="F21" s="931" t="s">
        <v>202</v>
      </c>
      <c r="G21" s="23">
        <v>1057</v>
      </c>
      <c r="H21" s="23">
        <v>56</v>
      </c>
      <c r="I21" s="1686" t="s">
        <v>532</v>
      </c>
      <c r="J21" s="1690"/>
      <c r="K21" s="11"/>
      <c r="L21"/>
      <c r="M21"/>
      <c r="N21"/>
    </row>
    <row r="22" spans="2:14" ht="27.75" customHeight="1">
      <c r="B22" s="226" t="s">
        <v>192</v>
      </c>
      <c r="C22" s="930" t="s">
        <v>203</v>
      </c>
      <c r="D22" s="931" t="s">
        <v>204</v>
      </c>
      <c r="E22" s="931" t="s">
        <v>205</v>
      </c>
      <c r="F22" s="931" t="s">
        <v>206</v>
      </c>
      <c r="G22" s="932" t="s">
        <v>268</v>
      </c>
      <c r="H22" s="516" t="s">
        <v>706</v>
      </c>
      <c r="I22" s="1459" t="s">
        <v>532</v>
      </c>
      <c r="J22" s="1460"/>
      <c r="K22" s="11"/>
      <c r="L22"/>
      <c r="M22"/>
      <c r="N22"/>
    </row>
    <row r="23" spans="2:14" ht="27.75" customHeight="1">
      <c r="B23" s="224" t="s">
        <v>193</v>
      </c>
      <c r="C23" s="930" t="s">
        <v>207</v>
      </c>
      <c r="D23" s="931" t="s">
        <v>208</v>
      </c>
      <c r="E23" s="931" t="s">
        <v>209</v>
      </c>
      <c r="F23" s="931" t="s">
        <v>210</v>
      </c>
      <c r="G23" s="933" t="s">
        <v>269</v>
      </c>
      <c r="H23" s="934" t="s">
        <v>706</v>
      </c>
      <c r="I23" s="1369" t="s">
        <v>532</v>
      </c>
      <c r="J23" s="1391"/>
      <c r="K23" s="11"/>
      <c r="L23"/>
      <c r="M23"/>
      <c r="N23"/>
    </row>
    <row r="24" spans="2:14" ht="40.5">
      <c r="B24" s="180" t="s">
        <v>211</v>
      </c>
      <c r="C24" s="930" t="s">
        <v>212</v>
      </c>
      <c r="D24" s="931" t="s">
        <v>213</v>
      </c>
      <c r="E24" s="931" t="s">
        <v>201</v>
      </c>
      <c r="F24" s="931" t="s">
        <v>202</v>
      </c>
      <c r="G24" s="31">
        <v>605</v>
      </c>
      <c r="H24" s="31">
        <v>26</v>
      </c>
      <c r="I24" s="1386" t="s">
        <v>532</v>
      </c>
      <c r="J24" s="1379"/>
      <c r="K24" s="11"/>
      <c r="L24"/>
      <c r="M24"/>
      <c r="N24"/>
    </row>
    <row r="25" spans="2:14" ht="27.75" customHeight="1">
      <c r="B25" s="180" t="s">
        <v>192</v>
      </c>
      <c r="C25" s="930" t="s">
        <v>214</v>
      </c>
      <c r="D25" s="931" t="s">
        <v>215</v>
      </c>
      <c r="E25" s="931" t="s">
        <v>216</v>
      </c>
      <c r="F25" s="931" t="s">
        <v>217</v>
      </c>
      <c r="G25" s="932" t="s">
        <v>270</v>
      </c>
      <c r="H25" s="932" t="s">
        <v>706</v>
      </c>
      <c r="I25" s="1432" t="s">
        <v>532</v>
      </c>
      <c r="J25" s="1433"/>
      <c r="K25" s="28"/>
      <c r="L25"/>
      <c r="M25"/>
      <c r="N25"/>
    </row>
    <row r="26" spans="2:14" ht="27.75" customHeight="1">
      <c r="B26" s="180" t="s">
        <v>193</v>
      </c>
      <c r="C26" s="930" t="s">
        <v>218</v>
      </c>
      <c r="D26" s="931" t="s">
        <v>219</v>
      </c>
      <c r="E26" s="931" t="s">
        <v>220</v>
      </c>
      <c r="F26" s="931" t="s">
        <v>221</v>
      </c>
      <c r="G26" s="932" t="s">
        <v>271</v>
      </c>
      <c r="H26" s="932" t="s">
        <v>706</v>
      </c>
      <c r="I26" s="1988" t="s">
        <v>532</v>
      </c>
      <c r="J26" s="1460"/>
      <c r="K26" s="28"/>
      <c r="L26"/>
      <c r="M26"/>
      <c r="N26"/>
    </row>
    <row r="27" spans="1:14" ht="13.5">
      <c r="A27" s="1995"/>
      <c r="B27" s="1989" t="s">
        <v>222</v>
      </c>
      <c r="C27" s="1993" t="s">
        <v>223</v>
      </c>
      <c r="D27" s="1991" t="s">
        <v>224</v>
      </c>
      <c r="E27" s="1991" t="s">
        <v>225</v>
      </c>
      <c r="F27" s="1991" t="s">
        <v>226</v>
      </c>
      <c r="G27" s="1996" t="s">
        <v>706</v>
      </c>
      <c r="H27" s="2000" t="s">
        <v>272</v>
      </c>
      <c r="I27" s="1432"/>
      <c r="J27" s="1433"/>
      <c r="K27" s="28"/>
      <c r="L27"/>
      <c r="M27"/>
      <c r="N27"/>
    </row>
    <row r="28" spans="1:14" ht="13.5">
      <c r="A28" s="1995"/>
      <c r="B28" s="1990"/>
      <c r="C28" s="1994"/>
      <c r="D28" s="1992"/>
      <c r="E28" s="1992"/>
      <c r="F28" s="1992"/>
      <c r="G28" s="1997"/>
      <c r="H28" s="2001"/>
      <c r="I28" s="1390"/>
      <c r="J28" s="1391"/>
      <c r="K28" s="11"/>
      <c r="L28"/>
      <c r="M28"/>
      <c r="N28"/>
    </row>
    <row r="29" spans="1:14" ht="27.75" customHeight="1">
      <c r="A29" s="743"/>
      <c r="B29" s="224" t="s">
        <v>192</v>
      </c>
      <c r="C29" s="930" t="s">
        <v>227</v>
      </c>
      <c r="D29" s="931" t="s">
        <v>228</v>
      </c>
      <c r="E29" s="931" t="s">
        <v>229</v>
      </c>
      <c r="F29" s="931" t="s">
        <v>230</v>
      </c>
      <c r="G29" s="935" t="s">
        <v>706</v>
      </c>
      <c r="H29" s="935" t="s">
        <v>706</v>
      </c>
      <c r="I29" s="1398"/>
      <c r="J29" s="1399"/>
      <c r="K29" s="11"/>
      <c r="L29"/>
      <c r="M29"/>
      <c r="N29"/>
    </row>
    <row r="30" spans="1:14" ht="27.75" customHeight="1">
      <c r="A30" s="743"/>
      <c r="B30" s="226" t="s">
        <v>193</v>
      </c>
      <c r="C30" s="930" t="s">
        <v>231</v>
      </c>
      <c r="D30" s="931" t="s">
        <v>232</v>
      </c>
      <c r="E30" s="931" t="s">
        <v>233</v>
      </c>
      <c r="F30" s="931" t="s">
        <v>234</v>
      </c>
      <c r="G30" s="936" t="s">
        <v>706</v>
      </c>
      <c r="H30" s="936" t="s">
        <v>273</v>
      </c>
      <c r="I30" s="1988"/>
      <c r="J30" s="1460"/>
      <c r="K30" s="11"/>
      <c r="L30"/>
      <c r="M30"/>
      <c r="N30"/>
    </row>
    <row r="31" spans="2:14" ht="27">
      <c r="B31" s="224" t="s">
        <v>235</v>
      </c>
      <c r="C31" s="930" t="s">
        <v>236</v>
      </c>
      <c r="D31" s="931" t="s">
        <v>237</v>
      </c>
      <c r="E31" s="931" t="s">
        <v>238</v>
      </c>
      <c r="F31" s="931" t="s">
        <v>239</v>
      </c>
      <c r="G31" s="934" t="s">
        <v>706</v>
      </c>
      <c r="H31" s="934">
        <v>142</v>
      </c>
      <c r="I31" s="1369"/>
      <c r="J31" s="1391"/>
      <c r="K31" s="11"/>
      <c r="L31"/>
      <c r="M31"/>
      <c r="N31"/>
    </row>
    <row r="32" spans="2:14" ht="27.75" customHeight="1">
      <c r="B32" s="180" t="s">
        <v>192</v>
      </c>
      <c r="C32" s="930" t="s">
        <v>240</v>
      </c>
      <c r="D32" s="931" t="s">
        <v>241</v>
      </c>
      <c r="E32" s="931" t="s">
        <v>242</v>
      </c>
      <c r="F32" s="931" t="s">
        <v>243</v>
      </c>
      <c r="G32" s="937" t="s">
        <v>706</v>
      </c>
      <c r="H32" s="932" t="s">
        <v>706</v>
      </c>
      <c r="I32" s="1344"/>
      <c r="J32" s="1508"/>
      <c r="K32" s="11"/>
      <c r="L32"/>
      <c r="M32"/>
      <c r="N32"/>
    </row>
    <row r="33" spans="2:14" ht="27.75" customHeight="1">
      <c r="B33" s="180" t="s">
        <v>193</v>
      </c>
      <c r="C33" s="930" t="s">
        <v>244</v>
      </c>
      <c r="D33" s="931" t="s">
        <v>245</v>
      </c>
      <c r="E33" s="931" t="s">
        <v>238</v>
      </c>
      <c r="F33" s="931" t="s">
        <v>239</v>
      </c>
      <c r="G33" s="933" t="s">
        <v>706</v>
      </c>
      <c r="H33" s="932" t="s">
        <v>274</v>
      </c>
      <c r="I33" s="1344"/>
      <c r="J33" s="1508"/>
      <c r="K33" s="11"/>
      <c r="L33"/>
      <c r="M33"/>
      <c r="N33"/>
    </row>
    <row r="34" spans="2:14" ht="27">
      <c r="B34" s="180" t="s">
        <v>246</v>
      </c>
      <c r="C34" s="930" t="s">
        <v>247</v>
      </c>
      <c r="D34" s="931" t="s">
        <v>248</v>
      </c>
      <c r="E34" s="931" t="s">
        <v>216</v>
      </c>
      <c r="F34" s="931" t="s">
        <v>217</v>
      </c>
      <c r="G34" s="932" t="s">
        <v>706</v>
      </c>
      <c r="H34" s="932">
        <v>132</v>
      </c>
      <c r="I34" s="1469"/>
      <c r="J34" s="1399"/>
      <c r="K34" s="11"/>
      <c r="L34"/>
      <c r="M34"/>
      <c r="N34"/>
    </row>
    <row r="35" spans="2:14" ht="27.75" customHeight="1">
      <c r="B35" s="180" t="s">
        <v>192</v>
      </c>
      <c r="C35" s="930" t="s">
        <v>249</v>
      </c>
      <c r="D35" s="931" t="s">
        <v>250</v>
      </c>
      <c r="E35" s="931" t="s">
        <v>251</v>
      </c>
      <c r="F35" s="931" t="s">
        <v>252</v>
      </c>
      <c r="G35" s="937" t="s">
        <v>706</v>
      </c>
      <c r="H35" s="937" t="s">
        <v>706</v>
      </c>
      <c r="I35" s="1432"/>
      <c r="J35" s="1549"/>
      <c r="K35" s="28"/>
      <c r="L35"/>
      <c r="M35"/>
      <c r="N35"/>
    </row>
    <row r="36" spans="2:14" ht="27.75" customHeight="1">
      <c r="B36" s="938" t="s">
        <v>193</v>
      </c>
      <c r="C36" s="939" t="s">
        <v>253</v>
      </c>
      <c r="D36" s="940" t="s">
        <v>254</v>
      </c>
      <c r="E36" s="940" t="s">
        <v>255</v>
      </c>
      <c r="F36" s="940" t="s">
        <v>256</v>
      </c>
      <c r="G36" s="941" t="s">
        <v>706</v>
      </c>
      <c r="H36" s="941" t="s">
        <v>275</v>
      </c>
      <c r="I36" s="1986"/>
      <c r="J36" s="1987"/>
      <c r="K36" s="28"/>
      <c r="L36"/>
      <c r="M36"/>
      <c r="N36"/>
    </row>
    <row r="37" spans="2:14" ht="21" customHeight="1">
      <c r="B37" s="29" t="s">
        <v>510</v>
      </c>
      <c r="C37" s="26"/>
      <c r="D37" s="26"/>
      <c r="E37" s="26"/>
      <c r="F37" s="26"/>
      <c r="G37" s="26"/>
      <c r="H37" s="26"/>
      <c r="I37" s="27"/>
      <c r="J37" s="27"/>
      <c r="K37" s="28"/>
      <c r="L37"/>
      <c r="M37"/>
      <c r="N37"/>
    </row>
    <row r="38" spans="2:14" ht="21" customHeight="1">
      <c r="B38" s="29" t="s">
        <v>514</v>
      </c>
      <c r="C38" s="26"/>
      <c r="D38" s="26"/>
      <c r="E38" s="26"/>
      <c r="F38" s="26"/>
      <c r="G38" s="26"/>
      <c r="H38" s="26"/>
      <c r="I38" s="27"/>
      <c r="J38" s="27"/>
      <c r="K38" s="28"/>
      <c r="L38"/>
      <c r="M38"/>
      <c r="N38"/>
    </row>
    <row r="39" spans="2:14" ht="21" customHeight="1">
      <c r="B39" s="29" t="s">
        <v>257</v>
      </c>
      <c r="C39" s="26"/>
      <c r="D39" s="26"/>
      <c r="E39" s="26"/>
      <c r="F39" s="26"/>
      <c r="G39" s="26"/>
      <c r="H39" s="26"/>
      <c r="I39" s="27"/>
      <c r="J39" s="27"/>
      <c r="K39" s="28"/>
      <c r="L39"/>
      <c r="M39"/>
      <c r="N39"/>
    </row>
    <row r="40" spans="2:14" ht="21" customHeight="1">
      <c r="B40" s="29"/>
      <c r="C40" s="26"/>
      <c r="D40" s="26"/>
      <c r="E40" s="26"/>
      <c r="F40" s="26"/>
      <c r="G40" s="26"/>
      <c r="H40" s="26"/>
      <c r="I40" s="27"/>
      <c r="J40" s="27"/>
      <c r="K40" s="28"/>
      <c r="L40"/>
      <c r="M40"/>
      <c r="N40"/>
    </row>
    <row r="41" spans="2:14" ht="22.5" customHeight="1">
      <c r="B41" s="7"/>
      <c r="C41" s="7"/>
      <c r="D41" s="7"/>
      <c r="E41" s="7"/>
      <c r="F41" s="7"/>
      <c r="G41" s="7"/>
      <c r="H41" s="7"/>
      <c r="I41"/>
      <c r="J41"/>
      <c r="K41"/>
      <c r="L41"/>
      <c r="M41"/>
      <c r="N41"/>
    </row>
    <row r="42" spans="2:14" ht="18.75">
      <c r="B42" s="15" t="s">
        <v>502</v>
      </c>
      <c r="J42" t="s">
        <v>515</v>
      </c>
      <c r="K42"/>
      <c r="L42"/>
      <c r="M42"/>
      <c r="N42"/>
    </row>
    <row r="43" spans="2:14" ht="7.5" customHeight="1">
      <c r="B43" s="2"/>
      <c r="I43"/>
      <c r="J43"/>
      <c r="K43"/>
      <c r="L43"/>
      <c r="M43"/>
      <c r="N43"/>
    </row>
    <row r="44" spans="2:14" s="6" customFormat="1" ht="29.25" customHeight="1" thickBot="1">
      <c r="B44" s="3"/>
      <c r="C44" s="4" t="s">
        <v>508</v>
      </c>
      <c r="D44" s="5" t="s">
        <v>509</v>
      </c>
      <c r="E44" s="5" t="s">
        <v>506</v>
      </c>
      <c r="F44" s="5" t="s">
        <v>507</v>
      </c>
      <c r="G44" s="5" t="s">
        <v>489</v>
      </c>
      <c r="H44" s="5" t="s">
        <v>505</v>
      </c>
      <c r="I44" s="1408" t="s">
        <v>498</v>
      </c>
      <c r="J44" s="1409"/>
      <c r="K44" s="11"/>
      <c r="L44"/>
      <c r="M44"/>
      <c r="N44"/>
    </row>
    <row r="45" spans="2:14" ht="21" customHeight="1" thickTop="1">
      <c r="B45" s="82" t="s">
        <v>258</v>
      </c>
      <c r="C45" s="17">
        <v>1266</v>
      </c>
      <c r="D45" s="18">
        <v>1266</v>
      </c>
      <c r="E45" s="18" t="s">
        <v>706</v>
      </c>
      <c r="F45" s="23" t="s">
        <v>706</v>
      </c>
      <c r="G45" s="23">
        <v>184</v>
      </c>
      <c r="H45" s="250">
        <v>19.3</v>
      </c>
      <c r="I45" s="1384"/>
      <c r="J45" s="1385"/>
      <c r="K45" s="11"/>
      <c r="L45"/>
      <c r="M45"/>
      <c r="N45"/>
    </row>
    <row r="46" spans="2:14" ht="27">
      <c r="B46" s="180" t="s">
        <v>259</v>
      </c>
      <c r="C46" s="17">
        <v>149</v>
      </c>
      <c r="D46" s="18">
        <v>135</v>
      </c>
      <c r="E46" s="18">
        <v>14</v>
      </c>
      <c r="F46" s="53">
        <v>14</v>
      </c>
      <c r="G46" s="53" t="s">
        <v>1011</v>
      </c>
      <c r="H46" s="942">
        <v>7.8</v>
      </c>
      <c r="I46" s="1344"/>
      <c r="J46" s="1508"/>
      <c r="K46" s="11"/>
      <c r="L46"/>
      <c r="M46"/>
      <c r="N46"/>
    </row>
    <row r="47" spans="2:14" ht="27">
      <c r="B47" s="180" t="s">
        <v>260</v>
      </c>
      <c r="C47" s="17">
        <v>828</v>
      </c>
      <c r="D47" s="18">
        <v>812</v>
      </c>
      <c r="E47" s="18">
        <v>16</v>
      </c>
      <c r="F47" s="53">
        <v>16</v>
      </c>
      <c r="G47" s="53">
        <v>3239</v>
      </c>
      <c r="H47" s="942">
        <v>43</v>
      </c>
      <c r="I47" s="1344"/>
      <c r="J47" s="1508"/>
      <c r="K47" s="11"/>
      <c r="L47"/>
      <c r="M47"/>
      <c r="N47"/>
    </row>
    <row r="48" spans="2:14" ht="40.5">
      <c r="B48" s="180" t="s">
        <v>680</v>
      </c>
      <c r="C48" s="17">
        <v>70</v>
      </c>
      <c r="D48" s="18">
        <v>70</v>
      </c>
      <c r="E48" s="18" t="s">
        <v>706</v>
      </c>
      <c r="F48" s="53" t="s">
        <v>706</v>
      </c>
      <c r="G48" s="53" t="s">
        <v>706</v>
      </c>
      <c r="H48" s="943">
        <v>1.2</v>
      </c>
      <c r="I48" s="1344"/>
      <c r="J48" s="1508"/>
      <c r="K48" s="11"/>
      <c r="L48"/>
      <c r="M48"/>
      <c r="N48"/>
    </row>
    <row r="49" spans="2:14" ht="40.5">
      <c r="B49" s="180" t="s">
        <v>261</v>
      </c>
      <c r="C49" s="17">
        <v>5</v>
      </c>
      <c r="D49" s="18">
        <v>5</v>
      </c>
      <c r="E49" s="18" t="s">
        <v>276</v>
      </c>
      <c r="F49" s="53" t="s">
        <v>276</v>
      </c>
      <c r="G49" s="53">
        <v>380</v>
      </c>
      <c r="H49" s="943">
        <v>2.7</v>
      </c>
      <c r="I49" s="1344"/>
      <c r="J49" s="1508"/>
      <c r="K49" s="11"/>
      <c r="L49"/>
      <c r="M49"/>
      <c r="N49"/>
    </row>
    <row r="50" spans="2:14" ht="27">
      <c r="B50" s="180" t="s">
        <v>262</v>
      </c>
      <c r="C50" s="17">
        <v>181</v>
      </c>
      <c r="D50" s="18">
        <v>181</v>
      </c>
      <c r="E50" s="18" t="s">
        <v>277</v>
      </c>
      <c r="F50" s="53" t="s">
        <v>277</v>
      </c>
      <c r="G50" s="53">
        <v>634</v>
      </c>
      <c r="H50" s="943">
        <v>7.7</v>
      </c>
      <c r="I50" s="1344"/>
      <c r="J50" s="1508"/>
      <c r="K50" s="11"/>
      <c r="L50"/>
      <c r="M50"/>
      <c r="N50"/>
    </row>
    <row r="51" spans="2:14" ht="27">
      <c r="B51" s="180" t="s">
        <v>682</v>
      </c>
      <c r="C51" s="17">
        <v>5132</v>
      </c>
      <c r="D51" s="18">
        <v>5130</v>
      </c>
      <c r="E51" s="18">
        <v>2</v>
      </c>
      <c r="F51" s="53">
        <v>2</v>
      </c>
      <c r="G51" s="53" t="s">
        <v>988</v>
      </c>
      <c r="H51" s="943">
        <v>4.6</v>
      </c>
      <c r="I51" s="1344"/>
      <c r="J51" s="1508"/>
      <c r="K51" s="11"/>
      <c r="L51"/>
      <c r="M51"/>
      <c r="N51"/>
    </row>
    <row r="52" spans="2:14" ht="27">
      <c r="B52" s="180" t="s">
        <v>529</v>
      </c>
      <c r="C52" s="17">
        <v>181</v>
      </c>
      <c r="D52" s="18">
        <v>167</v>
      </c>
      <c r="E52" s="18">
        <v>14</v>
      </c>
      <c r="F52" s="53">
        <v>14</v>
      </c>
      <c r="G52" s="53" t="s">
        <v>836</v>
      </c>
      <c r="H52" s="943" t="s">
        <v>836</v>
      </c>
      <c r="I52" s="1344"/>
      <c r="J52" s="1508"/>
      <c r="K52" s="11"/>
      <c r="L52"/>
      <c r="M52"/>
      <c r="N52"/>
    </row>
    <row r="53" spans="2:14" ht="40.5">
      <c r="B53" s="180" t="s">
        <v>263</v>
      </c>
      <c r="C53" s="17">
        <v>484</v>
      </c>
      <c r="D53" s="18">
        <v>473</v>
      </c>
      <c r="E53" s="18">
        <v>101</v>
      </c>
      <c r="F53" s="53">
        <v>101</v>
      </c>
      <c r="G53" s="53" t="s">
        <v>712</v>
      </c>
      <c r="H53" s="42" t="s">
        <v>712</v>
      </c>
      <c r="I53" s="1344" t="s">
        <v>964</v>
      </c>
      <c r="J53" s="1508"/>
      <c r="K53" s="11"/>
      <c r="L53"/>
      <c r="M53"/>
      <c r="N53"/>
    </row>
    <row r="54" spans="2:14" ht="40.5">
      <c r="B54" s="180" t="s">
        <v>264</v>
      </c>
      <c r="C54" s="17">
        <v>439</v>
      </c>
      <c r="D54" s="18">
        <v>431</v>
      </c>
      <c r="E54" s="18">
        <v>53</v>
      </c>
      <c r="F54" s="53">
        <v>53</v>
      </c>
      <c r="G54" s="53" t="s">
        <v>278</v>
      </c>
      <c r="H54" s="42" t="s">
        <v>278</v>
      </c>
      <c r="I54" s="1344" t="s">
        <v>964</v>
      </c>
      <c r="J54" s="1508"/>
      <c r="K54" s="11"/>
      <c r="L54"/>
      <c r="M54"/>
      <c r="N54"/>
    </row>
    <row r="55" spans="2:14" ht="27">
      <c r="B55" s="938" t="s">
        <v>259</v>
      </c>
      <c r="C55" s="284">
        <v>156</v>
      </c>
      <c r="D55" s="285">
        <v>147</v>
      </c>
      <c r="E55" s="285">
        <v>14</v>
      </c>
      <c r="F55" s="286">
        <v>14</v>
      </c>
      <c r="G55" s="286" t="s">
        <v>1011</v>
      </c>
      <c r="H55" s="929" t="s">
        <v>1011</v>
      </c>
      <c r="I55" s="1699" t="s">
        <v>964</v>
      </c>
      <c r="J55" s="1700"/>
      <c r="K55" s="11"/>
      <c r="L55"/>
      <c r="M55"/>
      <c r="N55"/>
    </row>
    <row r="56" spans="2:14" ht="13.5">
      <c r="B56" s="944" t="s">
        <v>177</v>
      </c>
      <c r="C56" s="7"/>
      <c r="D56" s="7"/>
      <c r="E56" s="7"/>
      <c r="F56" s="7"/>
      <c r="G56" s="7"/>
      <c r="H56" s="7"/>
      <c r="I56"/>
      <c r="J56"/>
      <c r="K56"/>
      <c r="L56"/>
      <c r="M56"/>
      <c r="N56"/>
    </row>
    <row r="57" spans="2:14" ht="13.5">
      <c r="B57" s="944" t="s">
        <v>179</v>
      </c>
      <c r="J57"/>
      <c r="L57"/>
      <c r="M57"/>
      <c r="N57"/>
    </row>
    <row r="58" spans="2:14" ht="13.5">
      <c r="B58" s="944" t="s">
        <v>180</v>
      </c>
      <c r="J58"/>
      <c r="K58"/>
      <c r="L58"/>
      <c r="M58"/>
      <c r="N58"/>
    </row>
    <row r="59" spans="2:14" ht="27.75" customHeight="1">
      <c r="B59" s="944"/>
      <c r="J59"/>
      <c r="K59" t="s">
        <v>513</v>
      </c>
      <c r="L59"/>
      <c r="M59"/>
      <c r="N59"/>
    </row>
    <row r="60" spans="2:14" s="6" customFormat="1" ht="48.75" customHeight="1" thickBot="1">
      <c r="B60" s="945"/>
      <c r="C60" s="4" t="s">
        <v>517</v>
      </c>
      <c r="D60" s="5" t="s">
        <v>518</v>
      </c>
      <c r="E60" s="5" t="s">
        <v>519</v>
      </c>
      <c r="F60" s="5" t="s">
        <v>520</v>
      </c>
      <c r="G60" s="5" t="s">
        <v>521</v>
      </c>
      <c r="H60" s="10" t="s">
        <v>484</v>
      </c>
      <c r="I60" s="1426" t="s">
        <v>501</v>
      </c>
      <c r="J60" s="1416"/>
      <c r="K60" s="12" t="s">
        <v>498</v>
      </c>
      <c r="L60" s="11"/>
      <c r="M60"/>
      <c r="N60"/>
    </row>
    <row r="61" spans="2:14" ht="27.75" thickTop="1">
      <c r="B61" s="946" t="s">
        <v>265</v>
      </c>
      <c r="C61" s="652">
        <v>-3</v>
      </c>
      <c r="D61" s="18">
        <v>36</v>
      </c>
      <c r="E61" s="18">
        <v>30</v>
      </c>
      <c r="F61" s="18" t="s">
        <v>706</v>
      </c>
      <c r="G61" s="18" t="s">
        <v>706</v>
      </c>
      <c r="H61" s="18" t="s">
        <v>706</v>
      </c>
      <c r="I61" s="1531" t="s">
        <v>706</v>
      </c>
      <c r="J61" s="1532"/>
      <c r="K61" s="120"/>
      <c r="L61" s="11"/>
      <c r="M61"/>
      <c r="N61"/>
    </row>
    <row r="62" spans="2:14" ht="27">
      <c r="B62" s="938" t="s">
        <v>266</v>
      </c>
      <c r="C62" s="284">
        <v>5</v>
      </c>
      <c r="D62" s="285">
        <v>47</v>
      </c>
      <c r="E62" s="285">
        <v>33</v>
      </c>
      <c r="F62" s="285" t="s">
        <v>714</v>
      </c>
      <c r="G62" s="285" t="s">
        <v>714</v>
      </c>
      <c r="H62" s="285" t="s">
        <v>714</v>
      </c>
      <c r="I62" s="1998" t="s">
        <v>714</v>
      </c>
      <c r="J62" s="1999"/>
      <c r="K62" s="522"/>
      <c r="L62" s="11"/>
      <c r="M62"/>
      <c r="N62"/>
    </row>
    <row r="63" spans="2:14" ht="21" customHeight="1">
      <c r="B63" s="30" t="s">
        <v>511</v>
      </c>
      <c r="J63"/>
      <c r="K63"/>
      <c r="L63"/>
      <c r="M63"/>
      <c r="N63"/>
    </row>
    <row r="64" ht="26.25" customHeight="1"/>
    <row r="65" spans="2:14" ht="18.75">
      <c r="B65" s="16" t="s">
        <v>504</v>
      </c>
      <c r="J65"/>
      <c r="K65"/>
      <c r="L65"/>
      <c r="M65"/>
      <c r="N65"/>
    </row>
    <row r="66" ht="7.5" customHeight="1"/>
    <row r="67" spans="2:9" ht="37.5" customHeight="1">
      <c r="B67" s="1415" t="s">
        <v>494</v>
      </c>
      <c r="C67" s="1415"/>
      <c r="D67" s="1425">
        <v>0.169</v>
      </c>
      <c r="E67" s="1425"/>
      <c r="F67" s="1415" t="s">
        <v>496</v>
      </c>
      <c r="G67" s="1415"/>
      <c r="H67" s="1337">
        <v>4</v>
      </c>
      <c r="I67" s="1337"/>
    </row>
    <row r="68" spans="2:9" ht="37.5" customHeight="1">
      <c r="B68" s="1415" t="s">
        <v>495</v>
      </c>
      <c r="C68" s="1415"/>
      <c r="D68" s="1425">
        <v>12.3</v>
      </c>
      <c r="E68" s="1425"/>
      <c r="F68" s="1415" t="s">
        <v>497</v>
      </c>
      <c r="G68" s="1415"/>
      <c r="H68" s="1425">
        <v>94.6</v>
      </c>
      <c r="I68" s="1425"/>
    </row>
    <row r="69" spans="2:14" ht="21" customHeight="1">
      <c r="B69" s="30" t="s">
        <v>512</v>
      </c>
      <c r="J69"/>
      <c r="K69"/>
      <c r="L69"/>
      <c r="M69"/>
      <c r="N69"/>
    </row>
  </sheetData>
  <mergeCells count="56">
    <mergeCell ref="I52:J52"/>
    <mergeCell ref="C1:J1"/>
    <mergeCell ref="I34:J34"/>
    <mergeCell ref="I20:J20"/>
    <mergeCell ref="I21:J21"/>
    <mergeCell ref="I24:J24"/>
    <mergeCell ref="I14:J14"/>
    <mergeCell ref="I7:J7"/>
    <mergeCell ref="I51:J51"/>
    <mergeCell ref="I29:J29"/>
    <mergeCell ref="B67:C67"/>
    <mergeCell ref="I44:J44"/>
    <mergeCell ref="I45:J45"/>
    <mergeCell ref="I31:J31"/>
    <mergeCell ref="D67:E67"/>
    <mergeCell ref="I46:J46"/>
    <mergeCell ref="I47:J47"/>
    <mergeCell ref="I48:J48"/>
    <mergeCell ref="I49:J49"/>
    <mergeCell ref="I50:J50"/>
    <mergeCell ref="D68:E68"/>
    <mergeCell ref="I8:J8"/>
    <mergeCell ref="I11:J11"/>
    <mergeCell ref="I13:J13"/>
    <mergeCell ref="D27:D28"/>
    <mergeCell ref="H27:H28"/>
    <mergeCell ref="I27:J28"/>
    <mergeCell ref="I53:J53"/>
    <mergeCell ref="I54:J54"/>
    <mergeCell ref="I55:J55"/>
    <mergeCell ref="A27:A28"/>
    <mergeCell ref="G27:G28"/>
    <mergeCell ref="H68:I68"/>
    <mergeCell ref="I60:J60"/>
    <mergeCell ref="I61:J61"/>
    <mergeCell ref="I62:J62"/>
    <mergeCell ref="H67:I67"/>
    <mergeCell ref="B68:C68"/>
    <mergeCell ref="F67:G67"/>
    <mergeCell ref="F68:G68"/>
    <mergeCell ref="I25:J25"/>
    <mergeCell ref="I26:J26"/>
    <mergeCell ref="B27:B28"/>
    <mergeCell ref="E27:E28"/>
    <mergeCell ref="F27:F28"/>
    <mergeCell ref="C27:C28"/>
    <mergeCell ref="I36:J36"/>
    <mergeCell ref="I9:J9"/>
    <mergeCell ref="I10:J10"/>
    <mergeCell ref="I12:J12"/>
    <mergeCell ref="I30:J30"/>
    <mergeCell ref="I32:J32"/>
    <mergeCell ref="I33:J33"/>
    <mergeCell ref="I35:J35"/>
    <mergeCell ref="I22:J22"/>
    <mergeCell ref="I23:J23"/>
  </mergeCells>
  <printOptions/>
  <pageMargins left="0.7480314960629921" right="0" top="0.5905511811023623" bottom="0.3937007874015748" header="0.5118110236220472" footer="0.5118110236220472"/>
  <pageSetup fitToHeight="1" fitToWidth="1" horizontalDpi="300" verticalDpi="300" orientation="portrait" paperSize="9" scale="48" r:id="rId1"/>
  <headerFooter alignWithMargins="0">
    <oddHeader>&amp;L&amp;12（別添）</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N53"/>
  <sheetViews>
    <sheetView zoomScale="85" zoomScaleNormal="85" workbookViewId="0" topLeftCell="A19">
      <selection activeCell="L16" sqref="L16"/>
    </sheetView>
  </sheetViews>
  <sheetFormatPr defaultColWidth="9.00390625" defaultRowHeight="13.5"/>
  <cols>
    <col min="1" max="1" width="2.875" style="1" customWidth="1"/>
    <col min="2" max="2" width="13.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64</v>
      </c>
      <c r="D1" s="1413"/>
      <c r="E1" s="1413"/>
      <c r="F1" s="1413"/>
      <c r="G1" s="1413"/>
      <c r="H1" s="1413"/>
      <c r="I1" s="1413"/>
      <c r="J1" s="1413"/>
    </row>
    <row r="2" ht="30" customHeight="1"/>
    <row r="3" spans="8:11" ht="18.75" customHeight="1" thickBot="1">
      <c r="H3" s="14" t="s">
        <v>588</v>
      </c>
      <c r="I3" s="8" t="s">
        <v>279</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75" customHeight="1" thickTop="1">
      <c r="B8" s="82" t="s">
        <v>483</v>
      </c>
      <c r="C8" s="947">
        <v>6434</v>
      </c>
      <c r="D8" s="948">
        <v>6215</v>
      </c>
      <c r="E8" s="949">
        <v>219</v>
      </c>
      <c r="F8" s="949">
        <v>59</v>
      </c>
      <c r="G8" s="948">
        <v>8907</v>
      </c>
      <c r="H8" s="948">
        <v>1</v>
      </c>
      <c r="I8" s="2014"/>
      <c r="J8" s="2015"/>
      <c r="K8" s="11"/>
      <c r="L8"/>
      <c r="M8"/>
      <c r="N8"/>
    </row>
    <row r="9" spans="2:14" ht="21.75" customHeight="1">
      <c r="B9" s="950" t="s">
        <v>719</v>
      </c>
      <c r="C9" s="947">
        <v>57</v>
      </c>
      <c r="D9" s="948">
        <v>57</v>
      </c>
      <c r="E9" s="949">
        <v>0</v>
      </c>
      <c r="F9" s="949">
        <v>0</v>
      </c>
      <c r="G9" s="948">
        <v>0</v>
      </c>
      <c r="H9" s="948">
        <v>3</v>
      </c>
      <c r="I9" s="1344"/>
      <c r="J9" s="1345"/>
      <c r="K9" s="11"/>
      <c r="L9"/>
      <c r="M9"/>
      <c r="N9"/>
    </row>
    <row r="10" spans="2:14" ht="41.25" thickBot="1">
      <c r="B10" s="951" t="s">
        <v>280</v>
      </c>
      <c r="C10" s="952">
        <v>122</v>
      </c>
      <c r="D10" s="953">
        <v>26</v>
      </c>
      <c r="E10" s="954">
        <v>96</v>
      </c>
      <c r="F10" s="954">
        <v>96</v>
      </c>
      <c r="G10" s="953">
        <v>76</v>
      </c>
      <c r="H10" s="953">
        <v>0</v>
      </c>
      <c r="I10" s="1590"/>
      <c r="J10" s="1721"/>
      <c r="K10" s="11"/>
      <c r="L10"/>
      <c r="M10"/>
      <c r="N10"/>
    </row>
    <row r="11" spans="2:14" ht="21" customHeight="1" thickTop="1">
      <c r="B11" s="9" t="s">
        <v>499</v>
      </c>
      <c r="C11" s="955">
        <v>6552</v>
      </c>
      <c r="D11" s="956">
        <v>6237</v>
      </c>
      <c r="E11" s="957">
        <v>315</v>
      </c>
      <c r="F11" s="957">
        <v>155</v>
      </c>
      <c r="G11" s="956">
        <v>8983</v>
      </c>
      <c r="H11" s="956">
        <v>0</v>
      </c>
      <c r="I11" s="1405"/>
      <c r="J11" s="1401"/>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408" t="s">
        <v>498</v>
      </c>
      <c r="J15" s="1409"/>
      <c r="K15" s="11"/>
      <c r="L15"/>
      <c r="M15"/>
      <c r="N15"/>
    </row>
    <row r="16" spans="2:14" ht="21" customHeight="1" thickTop="1">
      <c r="B16" s="317" t="s">
        <v>670</v>
      </c>
      <c r="C16" s="958">
        <v>1405</v>
      </c>
      <c r="D16" s="948">
        <v>1419</v>
      </c>
      <c r="E16" s="959">
        <v>-14</v>
      </c>
      <c r="F16" s="960">
        <v>0</v>
      </c>
      <c r="G16" s="961">
        <v>1331</v>
      </c>
      <c r="H16" s="962">
        <v>271</v>
      </c>
      <c r="I16" s="1384" t="s">
        <v>594</v>
      </c>
      <c r="J16" s="1385"/>
      <c r="K16" s="11"/>
      <c r="L16"/>
      <c r="M16"/>
      <c r="N16"/>
    </row>
    <row r="17" spans="2:14" ht="21" customHeight="1">
      <c r="B17" s="317" t="s">
        <v>535</v>
      </c>
      <c r="C17" s="963">
        <v>138</v>
      </c>
      <c r="D17" s="964">
        <v>136</v>
      </c>
      <c r="E17" s="965">
        <v>2</v>
      </c>
      <c r="F17" s="966">
        <v>0</v>
      </c>
      <c r="G17" s="964">
        <v>1139</v>
      </c>
      <c r="H17" s="964">
        <v>35</v>
      </c>
      <c r="I17" s="1386" t="s">
        <v>594</v>
      </c>
      <c r="J17" s="1379"/>
      <c r="K17" s="11"/>
      <c r="L17"/>
      <c r="M17"/>
      <c r="N17"/>
    </row>
    <row r="18" spans="2:14" ht="12.75" customHeight="1">
      <c r="B18" s="2002" t="s">
        <v>811</v>
      </c>
      <c r="C18" s="62" t="s">
        <v>565</v>
      </c>
      <c r="D18" s="63" t="s">
        <v>566</v>
      </c>
      <c r="E18" s="64" t="s">
        <v>567</v>
      </c>
      <c r="F18" s="65" t="s">
        <v>568</v>
      </c>
      <c r="G18" s="572"/>
      <c r="H18" s="572"/>
      <c r="I18" s="967"/>
      <c r="J18" s="968"/>
      <c r="K18" s="28"/>
      <c r="L18"/>
      <c r="M18"/>
      <c r="N18"/>
    </row>
    <row r="19" spans="2:14" ht="17.25" customHeight="1">
      <c r="B19" s="2003"/>
      <c r="C19" s="969">
        <v>21</v>
      </c>
      <c r="D19" s="970">
        <v>21</v>
      </c>
      <c r="E19" s="971">
        <v>0</v>
      </c>
      <c r="F19" s="972">
        <v>0</v>
      </c>
      <c r="G19" s="973">
        <v>334</v>
      </c>
      <c r="H19" s="974">
        <v>16</v>
      </c>
      <c r="I19" s="1614"/>
      <c r="J19" s="2006"/>
      <c r="K19" s="11"/>
      <c r="L19"/>
      <c r="M19"/>
      <c r="N19"/>
    </row>
    <row r="20" spans="2:14" ht="12.75" customHeight="1">
      <c r="B20" s="2002" t="s">
        <v>281</v>
      </c>
      <c r="C20" s="62" t="s">
        <v>565</v>
      </c>
      <c r="D20" s="63" t="s">
        <v>566</v>
      </c>
      <c r="E20" s="64" t="s">
        <v>567</v>
      </c>
      <c r="F20" s="65" t="s">
        <v>568</v>
      </c>
      <c r="G20" s="572"/>
      <c r="H20" s="572"/>
      <c r="I20" s="967"/>
      <c r="J20" s="968"/>
      <c r="K20" s="28"/>
      <c r="L20"/>
      <c r="M20"/>
      <c r="N20"/>
    </row>
    <row r="21" spans="2:14" ht="30.75" customHeight="1">
      <c r="B21" s="2003"/>
      <c r="C21" s="975">
        <v>13</v>
      </c>
      <c r="D21" s="976">
        <v>13</v>
      </c>
      <c r="E21" s="977">
        <v>0</v>
      </c>
      <c r="F21" s="978">
        <v>0</v>
      </c>
      <c r="G21" s="961">
        <v>95</v>
      </c>
      <c r="H21" s="961">
        <v>13</v>
      </c>
      <c r="I21" s="1369"/>
      <c r="J21" s="1391"/>
      <c r="K21" s="11"/>
      <c r="L21"/>
      <c r="M21"/>
      <c r="N21"/>
    </row>
    <row r="22" spans="2:14" ht="12.75" customHeight="1">
      <c r="B22" s="2002" t="s">
        <v>721</v>
      </c>
      <c r="C22" s="62" t="s">
        <v>565</v>
      </c>
      <c r="D22" s="507" t="s">
        <v>566</v>
      </c>
      <c r="E22" s="64" t="s">
        <v>567</v>
      </c>
      <c r="F22" s="280" t="s">
        <v>568</v>
      </c>
      <c r="G22" s="572"/>
      <c r="H22" s="572"/>
      <c r="I22" s="967"/>
      <c r="J22" s="968"/>
      <c r="K22" s="28"/>
      <c r="L22"/>
      <c r="M22"/>
      <c r="N22"/>
    </row>
    <row r="23" spans="2:14" ht="18" customHeight="1">
      <c r="B23" s="2003"/>
      <c r="C23" s="975">
        <v>1603</v>
      </c>
      <c r="D23" s="961">
        <v>1549</v>
      </c>
      <c r="E23" s="960">
        <v>54</v>
      </c>
      <c r="F23" s="960">
        <v>54</v>
      </c>
      <c r="G23" s="961">
        <v>0</v>
      </c>
      <c r="H23" s="961">
        <v>155</v>
      </c>
      <c r="I23" s="1369"/>
      <c r="J23" s="1391"/>
      <c r="K23" s="11"/>
      <c r="L23"/>
      <c r="M23"/>
      <c r="N23"/>
    </row>
    <row r="24" spans="2:14" ht="12.75" customHeight="1">
      <c r="B24" s="1756" t="s">
        <v>720</v>
      </c>
      <c r="C24" s="62" t="s">
        <v>565</v>
      </c>
      <c r="D24" s="63" t="s">
        <v>566</v>
      </c>
      <c r="E24" s="271" t="s">
        <v>567</v>
      </c>
      <c r="F24" s="63" t="s">
        <v>568</v>
      </c>
      <c r="G24" s="572"/>
      <c r="H24" s="572"/>
      <c r="I24" s="967"/>
      <c r="J24" s="968"/>
      <c r="K24" s="28"/>
      <c r="L24"/>
      <c r="M24"/>
      <c r="N24"/>
    </row>
    <row r="25" spans="2:14" ht="18" customHeight="1">
      <c r="B25" s="1759"/>
      <c r="C25" s="975">
        <v>2218</v>
      </c>
      <c r="D25" s="976">
        <v>2234</v>
      </c>
      <c r="E25" s="977">
        <v>-16</v>
      </c>
      <c r="F25" s="978">
        <v>-16</v>
      </c>
      <c r="G25" s="961">
        <v>0</v>
      </c>
      <c r="H25" s="961">
        <v>163</v>
      </c>
      <c r="I25" s="1369"/>
      <c r="J25" s="1391"/>
      <c r="K25" s="11"/>
      <c r="L25"/>
      <c r="M25"/>
      <c r="N25"/>
    </row>
    <row r="26" spans="2:14" ht="12.75" customHeight="1">
      <c r="B26" s="1756" t="s">
        <v>723</v>
      </c>
      <c r="C26" s="62" t="s">
        <v>565</v>
      </c>
      <c r="D26" s="507" t="s">
        <v>566</v>
      </c>
      <c r="E26" s="64" t="s">
        <v>567</v>
      </c>
      <c r="F26" s="280" t="s">
        <v>568</v>
      </c>
      <c r="G26" s="572"/>
      <c r="H26" s="572"/>
      <c r="I26" s="967"/>
      <c r="J26" s="968"/>
      <c r="K26" s="28"/>
      <c r="L26"/>
      <c r="M26"/>
      <c r="N26"/>
    </row>
    <row r="27" spans="2:14" ht="18" customHeight="1">
      <c r="B27" s="2016"/>
      <c r="C27" s="979">
        <v>1183</v>
      </c>
      <c r="D27" s="980">
        <v>1083</v>
      </c>
      <c r="E27" s="981">
        <v>100</v>
      </c>
      <c r="F27" s="981">
        <v>100</v>
      </c>
      <c r="G27" s="980">
        <v>0</v>
      </c>
      <c r="H27" s="980">
        <v>177</v>
      </c>
      <c r="I27" s="1405"/>
      <c r="J27" s="1470"/>
      <c r="K27" s="11"/>
      <c r="L27"/>
      <c r="M27"/>
      <c r="N27"/>
    </row>
    <row r="28" spans="2:14" ht="21" customHeight="1">
      <c r="B28" s="29" t="s">
        <v>510</v>
      </c>
      <c r="C28" s="26"/>
      <c r="D28" s="26"/>
      <c r="E28" s="26"/>
      <c r="F28" s="26"/>
      <c r="G28" s="26"/>
      <c r="H28" s="26"/>
      <c r="I28" s="27"/>
      <c r="J28" s="27"/>
      <c r="K28" s="28"/>
      <c r="L28"/>
      <c r="M28"/>
      <c r="N28"/>
    </row>
    <row r="29" spans="2:14" ht="21" customHeight="1">
      <c r="B29" s="29" t="s">
        <v>514</v>
      </c>
      <c r="C29" s="26"/>
      <c r="D29" s="26"/>
      <c r="E29" s="26"/>
      <c r="F29" s="26"/>
      <c r="G29" s="26"/>
      <c r="H29" s="26"/>
      <c r="I29" s="27"/>
      <c r="J29" s="27"/>
      <c r="K29" s="28"/>
      <c r="L29"/>
      <c r="M29"/>
      <c r="N29"/>
    </row>
    <row r="30" spans="2:14" ht="22.5" customHeight="1">
      <c r="B30" s="7"/>
      <c r="C30" s="7"/>
      <c r="D30" s="7"/>
      <c r="E30" s="7"/>
      <c r="F30" s="7"/>
      <c r="G30" s="7"/>
      <c r="H30" s="7"/>
      <c r="I30"/>
      <c r="J30"/>
      <c r="K30"/>
      <c r="L30"/>
      <c r="M30"/>
      <c r="N30"/>
    </row>
    <row r="31" spans="2:14" ht="18.75">
      <c r="B31" s="15" t="s">
        <v>502</v>
      </c>
      <c r="J31" t="s">
        <v>515</v>
      </c>
      <c r="K31"/>
      <c r="L31"/>
      <c r="M31"/>
      <c r="N31"/>
    </row>
    <row r="32" spans="2:14" ht="7.5" customHeight="1">
      <c r="B32" s="2"/>
      <c r="I32"/>
      <c r="J32"/>
      <c r="K32"/>
      <c r="L32"/>
      <c r="M32"/>
      <c r="N32"/>
    </row>
    <row r="33" spans="2:14" s="6" customFormat="1" ht="29.25" customHeight="1" thickBot="1">
      <c r="B33" s="3"/>
      <c r="C33" s="4" t="s">
        <v>508</v>
      </c>
      <c r="D33" s="5" t="s">
        <v>509</v>
      </c>
      <c r="E33" s="5" t="s">
        <v>506</v>
      </c>
      <c r="F33" s="5" t="s">
        <v>507</v>
      </c>
      <c r="G33" s="5" t="s">
        <v>489</v>
      </c>
      <c r="H33" s="5" t="s">
        <v>505</v>
      </c>
      <c r="I33" s="1497" t="s">
        <v>498</v>
      </c>
      <c r="J33" s="1745"/>
      <c r="K33" s="11"/>
      <c r="L33"/>
      <c r="M33"/>
      <c r="N33"/>
    </row>
    <row r="34" spans="2:14" ht="30" customHeight="1" thickTop="1">
      <c r="B34" s="180" t="s">
        <v>282</v>
      </c>
      <c r="C34" s="947">
        <v>96</v>
      </c>
      <c r="D34" s="948">
        <v>94</v>
      </c>
      <c r="E34" s="948">
        <v>2</v>
      </c>
      <c r="F34" s="964">
        <v>2</v>
      </c>
      <c r="G34" s="964">
        <v>234</v>
      </c>
      <c r="H34" s="982">
        <v>15.5</v>
      </c>
      <c r="I34" s="1344"/>
      <c r="J34" s="1508"/>
      <c r="K34" s="11"/>
      <c r="L34"/>
      <c r="M34"/>
      <c r="N34"/>
    </row>
    <row r="35" spans="2:14" ht="30" customHeight="1">
      <c r="B35" s="180" t="s">
        <v>682</v>
      </c>
      <c r="C35" s="947">
        <v>5132</v>
      </c>
      <c r="D35" s="948">
        <v>5130</v>
      </c>
      <c r="E35" s="948">
        <v>2</v>
      </c>
      <c r="F35" s="948">
        <v>2</v>
      </c>
      <c r="G35" s="948">
        <v>0</v>
      </c>
      <c r="H35" s="983">
        <v>2.4</v>
      </c>
      <c r="I35" s="101"/>
      <c r="J35" s="80"/>
      <c r="K35" s="11"/>
      <c r="L35"/>
      <c r="M35"/>
      <c r="N35"/>
    </row>
    <row r="36" spans="2:14" ht="43.5" customHeight="1">
      <c r="B36" s="180" t="s">
        <v>680</v>
      </c>
      <c r="C36" s="947">
        <v>70</v>
      </c>
      <c r="D36" s="948">
        <v>70</v>
      </c>
      <c r="E36" s="948">
        <v>0</v>
      </c>
      <c r="F36" s="948">
        <v>0</v>
      </c>
      <c r="G36" s="948">
        <v>0</v>
      </c>
      <c r="H36" s="983">
        <v>1.1</v>
      </c>
      <c r="I36" s="101"/>
      <c r="J36" s="80"/>
      <c r="K36" s="11"/>
      <c r="L36"/>
      <c r="M36"/>
      <c r="N36"/>
    </row>
    <row r="37" spans="2:14" ht="30.75" customHeight="1">
      <c r="B37" s="226" t="s">
        <v>529</v>
      </c>
      <c r="C37" s="984">
        <v>181</v>
      </c>
      <c r="D37" s="964">
        <v>167</v>
      </c>
      <c r="E37" s="964">
        <v>14</v>
      </c>
      <c r="F37" s="964">
        <v>14</v>
      </c>
      <c r="G37" s="964">
        <v>0</v>
      </c>
      <c r="H37" s="964" t="s">
        <v>664</v>
      </c>
      <c r="I37" s="1386"/>
      <c r="J37" s="1379"/>
      <c r="K37" s="11"/>
      <c r="L37"/>
      <c r="M37"/>
      <c r="N37"/>
    </row>
    <row r="38" spans="2:14" ht="43.5" customHeight="1">
      <c r="B38" s="204" t="s">
        <v>283</v>
      </c>
      <c r="C38" s="969">
        <v>1575</v>
      </c>
      <c r="D38" s="970">
        <v>1436</v>
      </c>
      <c r="E38" s="971">
        <v>139</v>
      </c>
      <c r="F38" s="985">
        <v>139</v>
      </c>
      <c r="G38" s="986">
        <v>1862</v>
      </c>
      <c r="H38" s="987">
        <v>32.4</v>
      </c>
      <c r="I38" s="1614"/>
      <c r="J38" s="2006"/>
      <c r="K38" s="11"/>
      <c r="L38"/>
      <c r="M38"/>
      <c r="N38"/>
    </row>
    <row r="39" spans="2:14" ht="43.5" customHeight="1">
      <c r="B39" s="988" t="s">
        <v>284</v>
      </c>
      <c r="C39" s="989">
        <v>1216</v>
      </c>
      <c r="D39" s="990">
        <v>1139</v>
      </c>
      <c r="E39" s="991">
        <v>277</v>
      </c>
      <c r="F39" s="992">
        <v>277</v>
      </c>
      <c r="G39" s="993">
        <v>782</v>
      </c>
      <c r="H39" s="994">
        <v>0</v>
      </c>
      <c r="I39" s="2004"/>
      <c r="J39" s="2005"/>
      <c r="K39" s="11"/>
      <c r="L39"/>
      <c r="M39"/>
      <c r="N39"/>
    </row>
    <row r="40" spans="2:14" ht="21" customHeight="1">
      <c r="B40" s="995" t="s">
        <v>285</v>
      </c>
      <c r="C40" s="7"/>
      <c r="D40" s="7"/>
      <c r="E40" s="7"/>
      <c r="F40" s="7"/>
      <c r="G40" s="7"/>
      <c r="H40" s="7"/>
      <c r="I40"/>
      <c r="J40"/>
      <c r="K40"/>
      <c r="L40"/>
      <c r="M40"/>
      <c r="N40"/>
    </row>
    <row r="41" spans="2:14" ht="21" customHeight="1">
      <c r="B41" s="631" t="s">
        <v>286</v>
      </c>
      <c r="C41" s="7"/>
      <c r="D41" s="7"/>
      <c r="E41" s="7"/>
      <c r="F41" s="7"/>
      <c r="G41" s="7"/>
      <c r="H41" s="7"/>
      <c r="I41"/>
      <c r="J41"/>
      <c r="K41"/>
      <c r="L41"/>
      <c r="M41"/>
      <c r="N41"/>
    </row>
    <row r="42" spans="2:14" ht="29.25" customHeight="1">
      <c r="B42" s="995"/>
      <c r="C42" s="7"/>
      <c r="D42" s="7"/>
      <c r="E42" s="7"/>
      <c r="F42" s="7"/>
      <c r="G42" s="7"/>
      <c r="H42" s="7"/>
      <c r="I42"/>
      <c r="J42"/>
      <c r="K42"/>
      <c r="L42"/>
      <c r="M42"/>
      <c r="N42"/>
    </row>
    <row r="43" spans="2:14" ht="18.75">
      <c r="B43" s="15" t="s">
        <v>503</v>
      </c>
      <c r="J43"/>
      <c r="K43" t="s">
        <v>513</v>
      </c>
      <c r="L43"/>
      <c r="M43"/>
      <c r="N43"/>
    </row>
    <row r="44" spans="2:14" ht="7.5" customHeight="1">
      <c r="B44" s="2"/>
      <c r="J44"/>
      <c r="K44"/>
      <c r="L44"/>
      <c r="M44"/>
      <c r="N44"/>
    </row>
    <row r="45" spans="2:14" s="6" customFormat="1" ht="48.75" customHeight="1" thickBot="1">
      <c r="B45" s="3"/>
      <c r="C45" s="4" t="s">
        <v>517</v>
      </c>
      <c r="D45" s="5" t="s">
        <v>518</v>
      </c>
      <c r="E45" s="5" t="s">
        <v>519</v>
      </c>
      <c r="F45" s="5" t="s">
        <v>520</v>
      </c>
      <c r="G45" s="5" t="s">
        <v>521</v>
      </c>
      <c r="H45" s="10" t="s">
        <v>484</v>
      </c>
      <c r="I45" s="1426" t="s">
        <v>501</v>
      </c>
      <c r="J45" s="1416"/>
      <c r="K45" s="12" t="s">
        <v>498</v>
      </c>
      <c r="L45" s="11"/>
      <c r="M45"/>
      <c r="N45"/>
    </row>
    <row r="46" spans="2:14" ht="21" customHeight="1" thickTop="1">
      <c r="B46" s="249" t="s">
        <v>606</v>
      </c>
      <c r="C46" s="996">
        <v>-8089</v>
      </c>
      <c r="D46" s="997">
        <v>237293</v>
      </c>
      <c r="E46" s="997">
        <v>50000</v>
      </c>
      <c r="F46" s="997">
        <v>0</v>
      </c>
      <c r="G46" s="997">
        <v>0</v>
      </c>
      <c r="H46" s="997">
        <v>0</v>
      </c>
      <c r="I46" s="2010">
        <v>0</v>
      </c>
      <c r="J46" s="2011"/>
      <c r="K46" s="718"/>
      <c r="L46" s="11"/>
      <c r="M46"/>
      <c r="N46"/>
    </row>
    <row r="47" spans="2:14" ht="21" customHeight="1">
      <c r="B47" s="30" t="s">
        <v>511</v>
      </c>
      <c r="J47"/>
      <c r="K47"/>
      <c r="L47"/>
      <c r="M47"/>
      <c r="N47"/>
    </row>
    <row r="48" ht="26.25" customHeight="1"/>
    <row r="49" spans="2:14" ht="18.75">
      <c r="B49" s="16" t="s">
        <v>504</v>
      </c>
      <c r="J49"/>
      <c r="K49"/>
      <c r="L49"/>
      <c r="M49"/>
      <c r="N49"/>
    </row>
    <row r="50" ht="7.5" customHeight="1"/>
    <row r="51" spans="2:9" ht="37.5" customHeight="1">
      <c r="B51" s="1415" t="s">
        <v>494</v>
      </c>
      <c r="C51" s="1415"/>
      <c r="D51" s="2012">
        <v>0.3</v>
      </c>
      <c r="E51" s="2012"/>
      <c r="F51" s="1415" t="s">
        <v>496</v>
      </c>
      <c r="G51" s="1415"/>
      <c r="H51" s="2007">
        <v>4</v>
      </c>
      <c r="I51" s="2007"/>
    </row>
    <row r="52" spans="2:9" ht="37.5" customHeight="1">
      <c r="B52" s="1415" t="s">
        <v>495</v>
      </c>
      <c r="C52" s="1415"/>
      <c r="D52" s="2013">
        <v>15.3</v>
      </c>
      <c r="E52" s="2013"/>
      <c r="F52" s="1415" t="s">
        <v>497</v>
      </c>
      <c r="G52" s="1415"/>
      <c r="H52" s="2008">
        <v>90.6</v>
      </c>
      <c r="I52" s="2009"/>
    </row>
    <row r="53" spans="2:14" ht="21" customHeight="1">
      <c r="B53" s="30" t="s">
        <v>512</v>
      </c>
      <c r="J53"/>
      <c r="K53"/>
      <c r="L53"/>
      <c r="M53"/>
      <c r="N53"/>
    </row>
  </sheetData>
  <mergeCells count="34">
    <mergeCell ref="B26:B27"/>
    <mergeCell ref="C1:J1"/>
    <mergeCell ref="I23:J23"/>
    <mergeCell ref="I27:J27"/>
    <mergeCell ref="I15:J15"/>
    <mergeCell ref="I16:J16"/>
    <mergeCell ref="I17:J17"/>
    <mergeCell ref="I21:J21"/>
    <mergeCell ref="I25:J25"/>
    <mergeCell ref="I11:J11"/>
    <mergeCell ref="I7:J7"/>
    <mergeCell ref="I8:J8"/>
    <mergeCell ref="I9:J9"/>
    <mergeCell ref="I10:J10"/>
    <mergeCell ref="B51:C51"/>
    <mergeCell ref="B52:C52"/>
    <mergeCell ref="F51:G51"/>
    <mergeCell ref="F52:G52"/>
    <mergeCell ref="D51:E51"/>
    <mergeCell ref="D52:E52"/>
    <mergeCell ref="H51:I51"/>
    <mergeCell ref="H52:I52"/>
    <mergeCell ref="I45:J45"/>
    <mergeCell ref="I46:J46"/>
    <mergeCell ref="B18:B19"/>
    <mergeCell ref="B20:B21"/>
    <mergeCell ref="B22:B23"/>
    <mergeCell ref="I39:J39"/>
    <mergeCell ref="I38:J38"/>
    <mergeCell ref="I19:J19"/>
    <mergeCell ref="I37:J37"/>
    <mergeCell ref="I33:J33"/>
    <mergeCell ref="I34:J34"/>
    <mergeCell ref="B24:B25"/>
  </mergeCells>
  <printOptions/>
  <pageMargins left="0.7480314960629921" right="0" top="0.5905511811023623" bottom="0.3937007874015748" header="0.5118110236220472" footer="0.5118110236220472"/>
  <pageSetup fitToHeight="1" fitToWidth="1" horizontalDpi="300" verticalDpi="300" orientation="portrait" paperSize="9" scale="67" r:id="rId1"/>
  <headerFooter alignWithMargins="0">
    <oddHeader>&amp;L&amp;12（別添）</oddHeader>
  </headerFooter>
</worksheet>
</file>

<file path=xl/worksheets/sheet37.xml><?xml version="1.0" encoding="utf-8"?>
<worksheet xmlns="http://schemas.openxmlformats.org/spreadsheetml/2006/main" xmlns:r="http://schemas.openxmlformats.org/officeDocument/2006/relationships">
  <sheetPr>
    <pageSetUpPr fitToPage="1"/>
  </sheetPr>
  <dimension ref="B1:N55"/>
  <sheetViews>
    <sheetView workbookViewId="0" topLeftCell="A45">
      <selection activeCell="G30" sqref="G30"/>
    </sheetView>
  </sheetViews>
  <sheetFormatPr defaultColWidth="9.00390625" defaultRowHeight="13.5"/>
  <cols>
    <col min="1" max="1" width="2.875" style="1" customWidth="1"/>
    <col min="2" max="2" width="18.25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87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287</v>
      </c>
      <c r="J3" s="13"/>
      <c r="K3" s="13"/>
    </row>
    <row r="4" spans="8:9" ht="33.75" customHeight="1">
      <c r="H4" s="7"/>
      <c r="I4" s="7"/>
    </row>
    <row r="5" spans="2:14" ht="18.75">
      <c r="B5" s="15" t="s">
        <v>516</v>
      </c>
      <c r="J5" t="s">
        <v>288</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856">
        <v>4218</v>
      </c>
      <c r="D8" s="857">
        <v>4072</v>
      </c>
      <c r="E8" s="857">
        <f>C8-D8</f>
        <v>146</v>
      </c>
      <c r="F8" s="857">
        <v>103</v>
      </c>
      <c r="G8" s="857">
        <v>5418</v>
      </c>
      <c r="H8" s="23" t="s">
        <v>35</v>
      </c>
      <c r="I8" s="1980"/>
      <c r="J8" s="1981"/>
      <c r="K8" s="11"/>
      <c r="L8"/>
      <c r="M8"/>
      <c r="N8"/>
    </row>
    <row r="9" spans="2:14" ht="21" customHeight="1">
      <c r="B9" s="446" t="s">
        <v>289</v>
      </c>
      <c r="C9" s="858">
        <v>1</v>
      </c>
      <c r="D9" s="859">
        <v>1</v>
      </c>
      <c r="E9" s="859"/>
      <c r="F9" s="859"/>
      <c r="G9" s="859">
        <v>42</v>
      </c>
      <c r="H9" s="859"/>
      <c r="I9" s="1982"/>
      <c r="J9" s="1983"/>
      <c r="K9" s="11"/>
      <c r="L9"/>
      <c r="M9"/>
      <c r="N9"/>
    </row>
    <row r="10" spans="2:14" ht="21" customHeight="1">
      <c r="B10" s="446" t="s">
        <v>290</v>
      </c>
      <c r="C10" s="858"/>
      <c r="D10" s="859"/>
      <c r="E10" s="859"/>
      <c r="F10" s="859"/>
      <c r="G10" s="31" t="s">
        <v>663</v>
      </c>
      <c r="H10" s="31" t="s">
        <v>663</v>
      </c>
      <c r="I10" s="1982"/>
      <c r="J10" s="1983"/>
      <c r="K10" s="11"/>
      <c r="L10"/>
      <c r="M10"/>
      <c r="N10"/>
    </row>
    <row r="11" spans="2:14" ht="21" customHeight="1" thickBot="1">
      <c r="B11" s="998" t="s">
        <v>291</v>
      </c>
      <c r="C11" s="816">
        <v>31</v>
      </c>
      <c r="D11" s="861">
        <v>31</v>
      </c>
      <c r="E11" s="861"/>
      <c r="F11" s="861"/>
      <c r="G11" s="23" t="s">
        <v>928</v>
      </c>
      <c r="H11" s="861">
        <v>28</v>
      </c>
      <c r="I11" s="1984"/>
      <c r="J11" s="1985"/>
      <c r="K11" s="11"/>
      <c r="L11"/>
      <c r="M11"/>
      <c r="N11"/>
    </row>
    <row r="12" spans="2:14" ht="21" customHeight="1" thickTop="1">
      <c r="B12" s="863" t="s">
        <v>499</v>
      </c>
      <c r="C12" s="999">
        <v>4221</v>
      </c>
      <c r="D12" s="1000">
        <v>4075</v>
      </c>
      <c r="E12" s="865">
        <f>SUM(E8:E11)</f>
        <v>146</v>
      </c>
      <c r="F12" s="865">
        <f>SUM(F8:F11)</f>
        <v>103</v>
      </c>
      <c r="G12" s="865">
        <f>SUM(G8:G11)</f>
        <v>5460</v>
      </c>
      <c r="H12" s="1001">
        <f>SUM(H8:H11)</f>
        <v>28</v>
      </c>
      <c r="I12" s="2029"/>
      <c r="J12" s="2030"/>
      <c r="K12" s="11"/>
      <c r="L12"/>
      <c r="M12"/>
      <c r="N12"/>
    </row>
    <row r="13" spans="9:14" ht="37.5" customHeight="1">
      <c r="I13"/>
      <c r="J13"/>
      <c r="K13"/>
      <c r="L13"/>
      <c r="M13"/>
      <c r="N13"/>
    </row>
    <row r="14" spans="2:14" ht="18.75">
      <c r="B14" s="15" t="s">
        <v>500</v>
      </c>
      <c r="J14" t="s">
        <v>288</v>
      </c>
      <c r="K14"/>
      <c r="L14"/>
      <c r="M14"/>
      <c r="N14"/>
    </row>
    <row r="15" spans="2:14" ht="7.5" customHeight="1">
      <c r="B15" s="2"/>
      <c r="I15"/>
      <c r="J15"/>
      <c r="K15"/>
      <c r="L15"/>
      <c r="M15"/>
      <c r="N15"/>
    </row>
    <row r="16" spans="2:14" s="6" customFormat="1" ht="29.25" customHeight="1" thickBot="1">
      <c r="B16" s="3"/>
      <c r="C16" s="4" t="s">
        <v>490</v>
      </c>
      <c r="D16" s="5" t="s">
        <v>491</v>
      </c>
      <c r="E16" s="5" t="s">
        <v>492</v>
      </c>
      <c r="F16" s="5" t="s">
        <v>493</v>
      </c>
      <c r="G16" s="5" t="s">
        <v>489</v>
      </c>
      <c r="H16" s="5" t="s">
        <v>522</v>
      </c>
      <c r="I16" s="1408" t="s">
        <v>498</v>
      </c>
      <c r="J16" s="1409"/>
      <c r="K16" s="11"/>
      <c r="L16"/>
      <c r="M16"/>
      <c r="N16"/>
    </row>
    <row r="17" spans="2:14" ht="21" customHeight="1" thickTop="1">
      <c r="B17" s="239" t="s">
        <v>592</v>
      </c>
      <c r="C17" s="17">
        <v>53</v>
      </c>
      <c r="D17" s="18">
        <v>50</v>
      </c>
      <c r="E17" s="1002">
        <f>C17-D17</f>
        <v>3</v>
      </c>
      <c r="F17" s="1002"/>
      <c r="G17" s="23" t="s">
        <v>35</v>
      </c>
      <c r="H17" s="23" t="s">
        <v>35</v>
      </c>
      <c r="I17" s="1686" t="s">
        <v>292</v>
      </c>
      <c r="J17" s="1687"/>
      <c r="K17" s="11"/>
      <c r="L17"/>
      <c r="M17"/>
      <c r="N17"/>
    </row>
    <row r="18" spans="2:14" ht="10.5" customHeight="1">
      <c r="B18" s="1776" t="s">
        <v>814</v>
      </c>
      <c r="C18" s="62" t="s">
        <v>565</v>
      </c>
      <c r="D18" s="63" t="s">
        <v>566</v>
      </c>
      <c r="E18" s="271" t="s">
        <v>567</v>
      </c>
      <c r="F18" s="65" t="s">
        <v>568</v>
      </c>
      <c r="G18" s="92"/>
      <c r="H18" s="18"/>
      <c r="I18" s="1344" t="s">
        <v>173</v>
      </c>
      <c r="J18" s="1508"/>
      <c r="K18" s="28"/>
      <c r="L18"/>
      <c r="M18"/>
      <c r="N18"/>
    </row>
    <row r="19" spans="2:14" ht="10.5" customHeight="1">
      <c r="B19" s="1777"/>
      <c r="C19" s="1003">
        <v>9</v>
      </c>
      <c r="D19" s="1004">
        <v>9</v>
      </c>
      <c r="E19" s="1005"/>
      <c r="F19" s="1005"/>
      <c r="G19" s="915">
        <v>13</v>
      </c>
      <c r="H19" s="320">
        <v>2</v>
      </c>
      <c r="I19" s="1344"/>
      <c r="J19" s="1508"/>
      <c r="K19" s="28"/>
      <c r="L19"/>
      <c r="M19"/>
      <c r="N19"/>
    </row>
    <row r="20" spans="2:14" ht="10.5" customHeight="1">
      <c r="B20" s="1550" t="s">
        <v>896</v>
      </c>
      <c r="C20" s="1006" t="s">
        <v>565</v>
      </c>
      <c r="D20" s="1007" t="s">
        <v>566</v>
      </c>
      <c r="E20" s="1008" t="s">
        <v>567</v>
      </c>
      <c r="F20" s="1009" t="s">
        <v>568</v>
      </c>
      <c r="G20" s="1010"/>
      <c r="H20" s="316"/>
      <c r="I20" s="1344" t="s">
        <v>173</v>
      </c>
      <c r="J20" s="1508"/>
      <c r="K20" s="28"/>
      <c r="L20"/>
      <c r="M20"/>
      <c r="N20"/>
    </row>
    <row r="21" spans="2:14" ht="10.5" customHeight="1">
      <c r="B21" s="1496"/>
      <c r="C21" s="1011">
        <v>172</v>
      </c>
      <c r="D21" s="1012">
        <v>172</v>
      </c>
      <c r="E21" s="1013"/>
      <c r="F21" s="1013"/>
      <c r="G21" s="1010">
        <v>1696</v>
      </c>
      <c r="H21" s="316">
        <v>131</v>
      </c>
      <c r="I21" s="1344"/>
      <c r="J21" s="1508"/>
      <c r="K21" s="28"/>
      <c r="L21"/>
      <c r="M21"/>
      <c r="N21"/>
    </row>
    <row r="22" spans="2:14" ht="10.5" customHeight="1">
      <c r="B22" s="2026" t="s">
        <v>296</v>
      </c>
      <c r="C22" s="1014" t="s">
        <v>565</v>
      </c>
      <c r="D22" s="1015" t="s">
        <v>566</v>
      </c>
      <c r="E22" s="1015" t="s">
        <v>567</v>
      </c>
      <c r="F22" s="1015" t="s">
        <v>568</v>
      </c>
      <c r="G22" s="1016"/>
      <c r="H22" s="1017"/>
      <c r="I22" s="1469"/>
      <c r="J22" s="1758"/>
      <c r="K22" s="28"/>
      <c r="L22"/>
      <c r="M22"/>
      <c r="N22"/>
    </row>
    <row r="23" spans="2:14" ht="10.5" customHeight="1">
      <c r="B23" s="2027"/>
      <c r="C23" s="1018">
        <v>841</v>
      </c>
      <c r="D23" s="1019">
        <v>765</v>
      </c>
      <c r="E23" s="1020">
        <f>C23-D23</f>
        <v>76</v>
      </c>
      <c r="F23" s="1020">
        <v>76</v>
      </c>
      <c r="G23" s="1019" t="s">
        <v>637</v>
      </c>
      <c r="H23" s="1019">
        <v>74</v>
      </c>
      <c r="I23" s="1798"/>
      <c r="J23" s="1435"/>
      <c r="K23" s="28"/>
      <c r="L23"/>
      <c r="M23"/>
      <c r="N23"/>
    </row>
    <row r="24" spans="2:14" ht="10.5" customHeight="1">
      <c r="B24" s="2026" t="s">
        <v>297</v>
      </c>
      <c r="C24" s="1021" t="s">
        <v>565</v>
      </c>
      <c r="D24" s="1022" t="s">
        <v>566</v>
      </c>
      <c r="E24" s="1023" t="s">
        <v>567</v>
      </c>
      <c r="F24" s="1024" t="s">
        <v>568</v>
      </c>
      <c r="G24" s="1025"/>
      <c r="H24" s="1026"/>
      <c r="I24" s="1469"/>
      <c r="J24" s="1758"/>
      <c r="K24" s="28"/>
      <c r="L24"/>
      <c r="M24"/>
      <c r="N24"/>
    </row>
    <row r="25" spans="2:14" ht="10.5" customHeight="1">
      <c r="B25" s="2027"/>
      <c r="C25" s="1027">
        <v>1454</v>
      </c>
      <c r="D25" s="1028">
        <v>1489</v>
      </c>
      <c r="E25" s="1029">
        <f>C25-D25</f>
        <v>-35</v>
      </c>
      <c r="F25" s="1029">
        <v>-35</v>
      </c>
      <c r="G25" s="1028" t="s">
        <v>663</v>
      </c>
      <c r="H25" s="1030">
        <v>116</v>
      </c>
      <c r="I25" s="1798"/>
      <c r="J25" s="1435"/>
      <c r="K25" s="28"/>
      <c r="L25"/>
      <c r="M25"/>
      <c r="N25"/>
    </row>
    <row r="26" spans="2:14" ht="10.5" customHeight="1">
      <c r="B26" s="2026" t="s">
        <v>298</v>
      </c>
      <c r="C26" s="1031" t="s">
        <v>565</v>
      </c>
      <c r="D26" s="595" t="s">
        <v>566</v>
      </c>
      <c r="E26" s="596" t="s">
        <v>567</v>
      </c>
      <c r="F26" s="597" t="s">
        <v>568</v>
      </c>
      <c r="G26" s="1032"/>
      <c r="H26" s="1033"/>
      <c r="I26" s="1469"/>
      <c r="J26" s="1758"/>
      <c r="K26" s="28"/>
      <c r="L26"/>
      <c r="M26"/>
      <c r="N26"/>
    </row>
    <row r="27" spans="2:14" ht="10.5" customHeight="1">
      <c r="B27" s="2028"/>
      <c r="C27" s="1034">
        <v>831</v>
      </c>
      <c r="D27" s="1035">
        <v>793</v>
      </c>
      <c r="E27" s="1036">
        <f>C27-D27</f>
        <v>38</v>
      </c>
      <c r="F27" s="1036">
        <v>38</v>
      </c>
      <c r="G27" s="1037" t="s">
        <v>663</v>
      </c>
      <c r="H27" s="1038">
        <v>121</v>
      </c>
      <c r="I27" s="2017"/>
      <c r="J27" s="2018"/>
      <c r="K27" s="28"/>
      <c r="L27"/>
      <c r="M27"/>
      <c r="N27"/>
    </row>
    <row r="28" spans="2:14" ht="21" customHeight="1">
      <c r="B28" s="29" t="s">
        <v>510</v>
      </c>
      <c r="C28" s="26"/>
      <c r="D28" s="26"/>
      <c r="E28" s="26"/>
      <c r="F28" s="26"/>
      <c r="G28" s="26"/>
      <c r="H28" s="26"/>
      <c r="I28" s="27"/>
      <c r="J28" s="27"/>
      <c r="K28" s="28"/>
      <c r="L28"/>
      <c r="M28"/>
      <c r="N28"/>
    </row>
    <row r="29" spans="2:14" ht="21" customHeight="1">
      <c r="B29" s="29" t="s">
        <v>514</v>
      </c>
      <c r="C29" s="26"/>
      <c r="D29" s="26"/>
      <c r="E29" s="26"/>
      <c r="F29" s="26"/>
      <c r="G29" s="26"/>
      <c r="H29" s="26"/>
      <c r="I29" s="27"/>
      <c r="J29" s="27"/>
      <c r="K29" s="28"/>
      <c r="L29"/>
      <c r="M29"/>
      <c r="N29"/>
    </row>
    <row r="30" spans="2:14" ht="22.5" customHeight="1">
      <c r="B30" s="7"/>
      <c r="C30" s="7"/>
      <c r="D30" s="7"/>
      <c r="E30" s="7"/>
      <c r="F30" s="7"/>
      <c r="G30" s="7"/>
      <c r="H30" s="7"/>
      <c r="I30"/>
      <c r="J30"/>
      <c r="K30"/>
      <c r="L30"/>
      <c r="M30"/>
      <c r="N30"/>
    </row>
    <row r="31" spans="2:14" ht="18.75">
      <c r="B31" s="15" t="s">
        <v>502</v>
      </c>
      <c r="J31" t="s">
        <v>293</v>
      </c>
      <c r="K31"/>
      <c r="L31"/>
      <c r="M31"/>
      <c r="N31"/>
    </row>
    <row r="32" spans="2:14" ht="7.5" customHeight="1">
      <c r="B32" s="2"/>
      <c r="I32"/>
      <c r="J32"/>
      <c r="K32"/>
      <c r="L32"/>
      <c r="M32"/>
      <c r="N32"/>
    </row>
    <row r="33" spans="2:14" s="6" customFormat="1" ht="29.25" customHeight="1" thickBot="1">
      <c r="B33" s="3"/>
      <c r="C33" s="4" t="s">
        <v>508</v>
      </c>
      <c r="D33" s="5" t="s">
        <v>509</v>
      </c>
      <c r="E33" s="5" t="s">
        <v>506</v>
      </c>
      <c r="F33" s="5" t="s">
        <v>507</v>
      </c>
      <c r="G33" s="5" t="s">
        <v>489</v>
      </c>
      <c r="H33" s="5" t="s">
        <v>505</v>
      </c>
      <c r="I33" s="2022" t="s">
        <v>498</v>
      </c>
      <c r="J33" s="1879"/>
      <c r="K33" s="1745"/>
      <c r="L33"/>
      <c r="M33"/>
      <c r="N33"/>
    </row>
    <row r="34" spans="2:14" ht="21" customHeight="1" thickTop="1">
      <c r="B34" s="239" t="s">
        <v>175</v>
      </c>
      <c r="C34" s="312">
        <v>1575</v>
      </c>
      <c r="D34" s="231">
        <v>1436</v>
      </c>
      <c r="E34" s="231">
        <f>C34-D34</f>
        <v>139</v>
      </c>
      <c r="F34" s="316">
        <f>E34</f>
        <v>139</v>
      </c>
      <c r="G34" s="316">
        <v>1862</v>
      </c>
      <c r="H34" s="917">
        <f>ROUND(426274/1199670*100,1)</f>
        <v>35.5</v>
      </c>
      <c r="I34" s="2025"/>
      <c r="J34" s="1690"/>
      <c r="K34" s="1039"/>
      <c r="L34"/>
      <c r="M34"/>
      <c r="N34"/>
    </row>
    <row r="35" spans="2:14" ht="21" customHeight="1">
      <c r="B35" s="446" t="s">
        <v>175</v>
      </c>
      <c r="C35" s="233">
        <v>1216</v>
      </c>
      <c r="D35" s="234">
        <v>1139</v>
      </c>
      <c r="E35" s="234">
        <v>277</v>
      </c>
      <c r="F35" s="234">
        <f>E35</f>
        <v>277</v>
      </c>
      <c r="G35" s="234">
        <v>782</v>
      </c>
      <c r="H35" s="593" t="s">
        <v>176</v>
      </c>
      <c r="I35" s="2024" t="s">
        <v>964</v>
      </c>
      <c r="J35" s="1528"/>
      <c r="K35" s="1040"/>
      <c r="L35"/>
      <c r="M35"/>
      <c r="N35"/>
    </row>
    <row r="36" spans="2:14" ht="21" customHeight="1">
      <c r="B36" s="918" t="s">
        <v>682</v>
      </c>
      <c r="C36" s="919">
        <v>5132</v>
      </c>
      <c r="D36" s="911">
        <v>5130</v>
      </c>
      <c r="E36" s="911">
        <f>C36-D36</f>
        <v>2</v>
      </c>
      <c r="F36" s="911">
        <f>E36</f>
        <v>2</v>
      </c>
      <c r="G36" s="593" t="s">
        <v>178</v>
      </c>
      <c r="H36" s="912">
        <f>ROUND((3751+42+101529)/4799705*100,1)</f>
        <v>2.2</v>
      </c>
      <c r="I36" s="1041"/>
      <c r="J36" s="100"/>
      <c r="K36" s="1040"/>
      <c r="L36"/>
      <c r="M36"/>
      <c r="N36"/>
    </row>
    <row r="37" spans="2:14" ht="21" customHeight="1">
      <c r="B37" s="918" t="s">
        <v>294</v>
      </c>
      <c r="C37" s="919">
        <v>181</v>
      </c>
      <c r="D37" s="911">
        <v>181</v>
      </c>
      <c r="E37" s="911"/>
      <c r="F37" s="911"/>
      <c r="G37" s="593">
        <v>634</v>
      </c>
      <c r="H37" s="912">
        <f>ROUND((382)/134654*100,1)</f>
        <v>0.3</v>
      </c>
      <c r="I37" s="1041"/>
      <c r="J37" s="100"/>
      <c r="K37" s="1040"/>
      <c r="L37"/>
      <c r="M37"/>
      <c r="N37"/>
    </row>
    <row r="38" spans="2:14" ht="21" customHeight="1">
      <c r="B38" s="918" t="s">
        <v>680</v>
      </c>
      <c r="C38" s="919">
        <v>70</v>
      </c>
      <c r="D38" s="911">
        <v>70</v>
      </c>
      <c r="E38" s="911"/>
      <c r="F38" s="911"/>
      <c r="G38" s="911"/>
      <c r="H38" s="912">
        <f>ROUND(382/36475*100,1)</f>
        <v>1</v>
      </c>
      <c r="I38" s="1041"/>
      <c r="J38" s="100"/>
      <c r="K38" s="1040"/>
      <c r="L38"/>
      <c r="M38"/>
      <c r="N38"/>
    </row>
    <row r="39" spans="2:14" ht="21" customHeight="1">
      <c r="B39" s="918" t="s">
        <v>181</v>
      </c>
      <c r="C39" s="921">
        <v>29</v>
      </c>
      <c r="D39" s="916">
        <v>27</v>
      </c>
      <c r="E39" s="911">
        <f>C39-D39</f>
        <v>2</v>
      </c>
      <c r="F39" s="911">
        <f>E39</f>
        <v>2</v>
      </c>
      <c r="G39" s="75" t="s">
        <v>182</v>
      </c>
      <c r="H39" s="912">
        <f>ROUND(6358/12715*100,1)</f>
        <v>50</v>
      </c>
      <c r="I39" s="1041"/>
      <c r="J39" s="100"/>
      <c r="K39" s="1040"/>
      <c r="L39"/>
      <c r="M39"/>
      <c r="N39"/>
    </row>
    <row r="40" spans="2:14" ht="81.75" customHeight="1">
      <c r="B40" s="918" t="s">
        <v>529</v>
      </c>
      <c r="C40" s="1042">
        <v>181</v>
      </c>
      <c r="D40" s="1043">
        <v>167</v>
      </c>
      <c r="E40" s="911">
        <f>C40-D40</f>
        <v>14</v>
      </c>
      <c r="F40" s="911">
        <f>E40</f>
        <v>14</v>
      </c>
      <c r="G40" s="591" t="s">
        <v>664</v>
      </c>
      <c r="H40" s="591" t="s">
        <v>664</v>
      </c>
      <c r="I40" s="2019" t="s">
        <v>299</v>
      </c>
      <c r="J40" s="2020"/>
      <c r="K40" s="2021"/>
      <c r="L40"/>
      <c r="M40"/>
      <c r="N40"/>
    </row>
    <row r="41" spans="2:14" ht="37.5" customHeight="1">
      <c r="B41" s="922"/>
      <c r="C41" s="922"/>
      <c r="D41" s="922"/>
      <c r="E41" s="922"/>
      <c r="F41" s="922"/>
      <c r="G41" s="922"/>
      <c r="H41" s="922"/>
      <c r="I41" s="1044" t="s">
        <v>300</v>
      </c>
      <c r="J41" s="28"/>
      <c r="K41"/>
      <c r="L41"/>
      <c r="M41"/>
      <c r="N41"/>
    </row>
    <row r="42" spans="2:14" ht="18.75">
      <c r="B42" s="15" t="s">
        <v>503</v>
      </c>
      <c r="I42" s="1044" t="s">
        <v>301</v>
      </c>
      <c r="J42"/>
      <c r="K42" t="s">
        <v>288</v>
      </c>
      <c r="L42"/>
      <c r="M42"/>
      <c r="N42"/>
    </row>
    <row r="43" spans="2:14" ht="7.5" customHeight="1">
      <c r="B43" s="2"/>
      <c r="J43"/>
      <c r="K43"/>
      <c r="L43"/>
      <c r="M43"/>
      <c r="N43"/>
    </row>
    <row r="44" spans="2:14" s="6" customFormat="1" ht="48.75" customHeight="1" thickBot="1">
      <c r="B44" s="3"/>
      <c r="C44" s="4" t="s">
        <v>517</v>
      </c>
      <c r="D44" s="5" t="s">
        <v>518</v>
      </c>
      <c r="E44" s="5" t="s">
        <v>519</v>
      </c>
      <c r="F44" s="5" t="s">
        <v>520</v>
      </c>
      <c r="G44" s="5" t="s">
        <v>521</v>
      </c>
      <c r="H44" s="10" t="s">
        <v>484</v>
      </c>
      <c r="I44" s="1426" t="s">
        <v>501</v>
      </c>
      <c r="J44" s="1416"/>
      <c r="K44" s="12" t="s">
        <v>498</v>
      </c>
      <c r="L44" s="11"/>
      <c r="M44"/>
      <c r="N44"/>
    </row>
    <row r="45" spans="2:14" ht="21" customHeight="1" thickTop="1">
      <c r="B45" s="239" t="s">
        <v>295</v>
      </c>
      <c r="C45" s="131">
        <v>-54</v>
      </c>
      <c r="D45" s="231">
        <v>19743</v>
      </c>
      <c r="E45" s="231">
        <v>10000</v>
      </c>
      <c r="F45" s="231"/>
      <c r="G45" s="231"/>
      <c r="H45" s="231"/>
      <c r="I45" s="1478"/>
      <c r="J45" s="1479"/>
      <c r="K45" s="120"/>
      <c r="L45" s="11"/>
      <c r="M45"/>
      <c r="N45"/>
    </row>
    <row r="46" spans="2:14" ht="21" customHeight="1">
      <c r="B46" s="1045"/>
      <c r="C46" s="312"/>
      <c r="D46" s="231"/>
      <c r="E46" s="231"/>
      <c r="F46" s="231"/>
      <c r="G46" s="231"/>
      <c r="H46" s="231"/>
      <c r="I46" s="1582"/>
      <c r="J46" s="1583"/>
      <c r="K46" s="122"/>
      <c r="L46" s="11"/>
      <c r="M46"/>
      <c r="N46"/>
    </row>
    <row r="47" spans="2:14" ht="21" customHeight="1">
      <c r="B47" s="82"/>
      <c r="C47" s="312"/>
      <c r="D47" s="231"/>
      <c r="E47" s="231"/>
      <c r="F47" s="231"/>
      <c r="G47" s="231"/>
      <c r="H47" s="231"/>
      <c r="I47" s="1588"/>
      <c r="J47" s="2023"/>
      <c r="K47" s="122"/>
      <c r="L47" s="11"/>
      <c r="M47"/>
      <c r="N47"/>
    </row>
    <row r="48" spans="2:14" ht="21" customHeight="1">
      <c r="B48" s="126"/>
      <c r="C48" s="340"/>
      <c r="D48" s="341"/>
      <c r="E48" s="341"/>
      <c r="F48" s="341"/>
      <c r="G48" s="341"/>
      <c r="H48" s="341"/>
      <c r="I48" s="1586"/>
      <c r="J48" s="1587"/>
      <c r="K48" s="129"/>
      <c r="L48" s="11"/>
      <c r="M48"/>
      <c r="N48"/>
    </row>
    <row r="49" spans="2:14" ht="21" customHeight="1">
      <c r="B49" s="30" t="s">
        <v>511</v>
      </c>
      <c r="J49"/>
      <c r="K49"/>
      <c r="L49"/>
      <c r="M49"/>
      <c r="N49"/>
    </row>
    <row r="50" ht="26.25" customHeight="1"/>
    <row r="51" spans="2:14" ht="18.75">
      <c r="B51" s="16" t="s">
        <v>504</v>
      </c>
      <c r="J51"/>
      <c r="K51"/>
      <c r="L51"/>
      <c r="M51"/>
      <c r="N51"/>
    </row>
    <row r="52" ht="7.5" customHeight="1"/>
    <row r="53" spans="2:9" ht="37.5" customHeight="1">
      <c r="B53" s="1415" t="s">
        <v>494</v>
      </c>
      <c r="C53" s="1415"/>
      <c r="D53" s="1425">
        <v>0.19</v>
      </c>
      <c r="E53" s="1425"/>
      <c r="F53" s="1415" t="s">
        <v>496</v>
      </c>
      <c r="G53" s="1415"/>
      <c r="H53" s="1425">
        <v>3.8</v>
      </c>
      <c r="I53" s="1425"/>
    </row>
    <row r="54" spans="2:9" ht="37.5" customHeight="1">
      <c r="B54" s="1415" t="s">
        <v>495</v>
      </c>
      <c r="C54" s="1415"/>
      <c r="D54" s="1425">
        <v>14.4</v>
      </c>
      <c r="E54" s="1425"/>
      <c r="F54" s="1415" t="s">
        <v>497</v>
      </c>
      <c r="G54" s="1415"/>
      <c r="H54" s="1425">
        <v>95.1</v>
      </c>
      <c r="I54" s="1425"/>
    </row>
    <row r="55" spans="2:14" ht="21" customHeight="1">
      <c r="B55" s="30" t="s">
        <v>512</v>
      </c>
      <c r="J55"/>
      <c r="K55"/>
      <c r="L55"/>
      <c r="M55"/>
      <c r="N55"/>
    </row>
  </sheetData>
  <mergeCells count="36">
    <mergeCell ref="C1:J1"/>
    <mergeCell ref="I16:J16"/>
    <mergeCell ref="I17:J17"/>
    <mergeCell ref="I11:J11"/>
    <mergeCell ref="I12:J12"/>
    <mergeCell ref="I7:J7"/>
    <mergeCell ref="I8:J8"/>
    <mergeCell ref="I9:J9"/>
    <mergeCell ref="I10:J10"/>
    <mergeCell ref="B18:B19"/>
    <mergeCell ref="I18:J19"/>
    <mergeCell ref="I20:J21"/>
    <mergeCell ref="I35:J35"/>
    <mergeCell ref="I34:J34"/>
    <mergeCell ref="B20:B21"/>
    <mergeCell ref="B22:B23"/>
    <mergeCell ref="B24:B25"/>
    <mergeCell ref="B26:B27"/>
    <mergeCell ref="I22:J23"/>
    <mergeCell ref="B54:C54"/>
    <mergeCell ref="F53:G53"/>
    <mergeCell ref="F54:G54"/>
    <mergeCell ref="D53:E53"/>
    <mergeCell ref="D54:E54"/>
    <mergeCell ref="B53:C53"/>
    <mergeCell ref="H54:I54"/>
    <mergeCell ref="I44:J44"/>
    <mergeCell ref="I45:J45"/>
    <mergeCell ref="I46:J46"/>
    <mergeCell ref="I47:J47"/>
    <mergeCell ref="I48:J48"/>
    <mergeCell ref="H53:I53"/>
    <mergeCell ref="I24:J25"/>
    <mergeCell ref="I26:J27"/>
    <mergeCell ref="I40:K40"/>
    <mergeCell ref="I33:K33"/>
  </mergeCells>
  <printOptions/>
  <pageMargins left="0.65" right="0" top="0.5905511811023623" bottom="0.3937007874015748" header="0.5118110236220472" footer="0.5118110236220472"/>
  <pageSetup blackAndWhite="1" fitToHeight="1" fitToWidth="1" horizontalDpi="600" verticalDpi="600" orientation="portrait" paperSize="9" scale="72" r:id="rId1"/>
  <headerFooter alignWithMargins="0">
    <oddHeader>&amp;L&amp;12（別添）</oddHeader>
  </headerFooter>
</worksheet>
</file>

<file path=xl/worksheets/sheet38.xml><?xml version="1.0" encoding="utf-8"?>
<worksheet xmlns="http://schemas.openxmlformats.org/spreadsheetml/2006/main" xmlns:r="http://schemas.openxmlformats.org/officeDocument/2006/relationships">
  <sheetPr>
    <pageSetUpPr fitToPage="1"/>
  </sheetPr>
  <dimension ref="B1:N65"/>
  <sheetViews>
    <sheetView tabSelected="1" workbookViewId="0" topLeftCell="A1">
      <selection activeCell="L7" sqref="L7"/>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c r="J3" s="13" t="s">
        <v>302</v>
      </c>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5517</v>
      </c>
      <c r="D8" s="18">
        <v>5446</v>
      </c>
      <c r="E8" s="18">
        <v>71</v>
      </c>
      <c r="F8" s="18">
        <v>11</v>
      </c>
      <c r="G8" s="18">
        <v>5725</v>
      </c>
      <c r="H8" s="18">
        <v>14</v>
      </c>
      <c r="I8" s="1525" t="s">
        <v>303</v>
      </c>
      <c r="J8" s="1553"/>
      <c r="K8" s="11"/>
      <c r="L8"/>
      <c r="M8"/>
      <c r="N8"/>
    </row>
    <row r="9" spans="2:14" ht="21" customHeight="1">
      <c r="B9" s="239" t="s">
        <v>304</v>
      </c>
      <c r="C9" s="17">
        <v>35</v>
      </c>
      <c r="D9" s="18">
        <v>33</v>
      </c>
      <c r="E9" s="18">
        <v>2</v>
      </c>
      <c r="F9" s="18">
        <v>2</v>
      </c>
      <c r="G9" s="18" t="s">
        <v>331</v>
      </c>
      <c r="H9" s="18" t="s">
        <v>331</v>
      </c>
      <c r="I9" s="1344"/>
      <c r="J9" s="1345"/>
      <c r="K9" s="11"/>
      <c r="L9"/>
      <c r="M9"/>
      <c r="N9"/>
    </row>
    <row r="10" spans="2:14" ht="21" customHeight="1">
      <c r="B10" s="239" t="s">
        <v>305</v>
      </c>
      <c r="C10" s="17">
        <v>13</v>
      </c>
      <c r="D10" s="18">
        <v>13</v>
      </c>
      <c r="E10" s="18">
        <v>0</v>
      </c>
      <c r="F10" s="18">
        <v>0</v>
      </c>
      <c r="G10" s="18" t="s">
        <v>332</v>
      </c>
      <c r="H10" s="18" t="s">
        <v>332</v>
      </c>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v>5562</v>
      </c>
      <c r="D13" s="22">
        <v>5490</v>
      </c>
      <c r="E13" s="22">
        <v>72</v>
      </c>
      <c r="F13" s="22">
        <v>12</v>
      </c>
      <c r="G13" s="22">
        <v>5725</v>
      </c>
      <c r="H13" s="22">
        <v>313</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1046" t="s">
        <v>306</v>
      </c>
      <c r="C18" s="17">
        <v>539</v>
      </c>
      <c r="D18" s="18">
        <v>519</v>
      </c>
      <c r="E18" s="73">
        <v>20</v>
      </c>
      <c r="F18" s="23" t="s">
        <v>925</v>
      </c>
      <c r="G18" s="23">
        <v>699</v>
      </c>
      <c r="H18" s="23">
        <v>83</v>
      </c>
      <c r="I18" s="1686" t="s">
        <v>594</v>
      </c>
      <c r="J18" s="1690"/>
      <c r="K18" s="11"/>
      <c r="L18"/>
      <c r="M18"/>
      <c r="N18"/>
    </row>
    <row r="19" spans="2:14" ht="12.75" customHeight="1">
      <c r="B19" s="2033" t="s">
        <v>897</v>
      </c>
      <c r="C19" s="62" t="s">
        <v>565</v>
      </c>
      <c r="D19" s="63" t="s">
        <v>566</v>
      </c>
      <c r="E19" s="64" t="s">
        <v>567</v>
      </c>
      <c r="F19" s="65" t="s">
        <v>568</v>
      </c>
      <c r="G19" s="18"/>
      <c r="H19" s="18"/>
      <c r="I19" s="429"/>
      <c r="J19" s="76"/>
      <c r="K19" s="11"/>
      <c r="L19"/>
      <c r="M19"/>
      <c r="N19"/>
    </row>
    <row r="20" spans="2:14" ht="11.25" customHeight="1">
      <c r="B20" s="2034"/>
      <c r="C20" s="66">
        <v>52</v>
      </c>
      <c r="D20" s="67">
        <v>52</v>
      </c>
      <c r="E20" s="68">
        <v>0</v>
      </c>
      <c r="F20" s="69">
        <v>0</v>
      </c>
      <c r="G20" s="54">
        <v>428</v>
      </c>
      <c r="H20" s="54">
        <v>36</v>
      </c>
      <c r="I20" s="1685"/>
      <c r="J20" s="1387"/>
      <c r="K20" s="11"/>
      <c r="L20"/>
      <c r="M20"/>
      <c r="N20"/>
    </row>
    <row r="21" spans="2:14" ht="10.5" customHeight="1">
      <c r="B21" s="2041" t="s">
        <v>915</v>
      </c>
      <c r="C21" s="62" t="s">
        <v>565</v>
      </c>
      <c r="D21" s="63" t="s">
        <v>566</v>
      </c>
      <c r="E21" s="64" t="s">
        <v>567</v>
      </c>
      <c r="F21" s="65" t="s">
        <v>568</v>
      </c>
      <c r="G21" s="92"/>
      <c r="H21" s="92"/>
      <c r="I21" s="27"/>
      <c r="J21" s="93"/>
      <c r="K21" s="28"/>
      <c r="L21"/>
      <c r="M21"/>
      <c r="N21"/>
    </row>
    <row r="22" spans="2:14" ht="10.5" customHeight="1">
      <c r="B22" s="2042"/>
      <c r="C22" s="66">
        <v>350</v>
      </c>
      <c r="D22" s="67">
        <v>352</v>
      </c>
      <c r="E22" s="1048">
        <v>0</v>
      </c>
      <c r="F22" s="69">
        <v>0</v>
      </c>
      <c r="G22" s="26">
        <v>733</v>
      </c>
      <c r="H22" s="23">
        <v>25</v>
      </c>
      <c r="I22" s="1535"/>
      <c r="J22" s="1771"/>
      <c r="K22" s="11"/>
      <c r="L22"/>
      <c r="M22"/>
      <c r="N22"/>
    </row>
    <row r="23" spans="2:14" ht="10.5" customHeight="1">
      <c r="B23" s="2035" t="s">
        <v>307</v>
      </c>
      <c r="C23" s="62" t="s">
        <v>565</v>
      </c>
      <c r="D23" s="63" t="s">
        <v>566</v>
      </c>
      <c r="E23" s="64" t="s">
        <v>567</v>
      </c>
      <c r="F23" s="65" t="s">
        <v>568</v>
      </c>
      <c r="G23" s="1049"/>
      <c r="H23" s="1050"/>
      <c r="I23" s="101"/>
      <c r="J23" s="80"/>
      <c r="K23" s="11"/>
      <c r="L23"/>
      <c r="M23"/>
      <c r="N23"/>
    </row>
    <row r="24" spans="2:14" ht="11.25" customHeight="1">
      <c r="B24" s="2036"/>
      <c r="C24" s="66">
        <v>31</v>
      </c>
      <c r="D24" s="67">
        <v>31</v>
      </c>
      <c r="E24" s="68">
        <v>0</v>
      </c>
      <c r="F24" s="69">
        <v>0</v>
      </c>
      <c r="G24" s="23">
        <v>303</v>
      </c>
      <c r="H24" s="23">
        <v>21</v>
      </c>
      <c r="I24" s="1685"/>
      <c r="J24" s="1387"/>
      <c r="K24" s="11"/>
      <c r="L24"/>
      <c r="M24"/>
      <c r="N24"/>
    </row>
    <row r="25" spans="2:14" ht="11.25" customHeight="1">
      <c r="B25" s="2037" t="s">
        <v>308</v>
      </c>
      <c r="C25" s="62" t="s">
        <v>565</v>
      </c>
      <c r="D25" s="63" t="s">
        <v>566</v>
      </c>
      <c r="E25" s="64" t="s">
        <v>567</v>
      </c>
      <c r="F25" s="65" t="s">
        <v>568</v>
      </c>
      <c r="G25" s="18"/>
      <c r="H25" s="18"/>
      <c r="I25" s="429"/>
      <c r="J25" s="76"/>
      <c r="K25" s="11"/>
      <c r="L25"/>
      <c r="M25"/>
      <c r="N25"/>
    </row>
    <row r="26" spans="2:14" ht="11.25" customHeight="1">
      <c r="B26" s="2038"/>
      <c r="C26" s="66">
        <v>85</v>
      </c>
      <c r="D26" s="67">
        <v>73</v>
      </c>
      <c r="E26" s="68">
        <v>0.1</v>
      </c>
      <c r="F26" s="69">
        <v>0.1</v>
      </c>
      <c r="G26" s="23" t="s">
        <v>663</v>
      </c>
      <c r="H26" s="23">
        <v>27</v>
      </c>
      <c r="I26" s="2031" t="s">
        <v>309</v>
      </c>
      <c r="J26" s="2032"/>
      <c r="K26" s="11"/>
      <c r="L26"/>
      <c r="M26"/>
      <c r="N26"/>
    </row>
    <row r="27" spans="2:14" ht="11.25" customHeight="1">
      <c r="B27" s="2039" t="s">
        <v>596</v>
      </c>
      <c r="C27" s="62" t="s">
        <v>565</v>
      </c>
      <c r="D27" s="63" t="s">
        <v>566</v>
      </c>
      <c r="E27" s="64" t="s">
        <v>567</v>
      </c>
      <c r="F27" s="65" t="s">
        <v>568</v>
      </c>
      <c r="G27" s="18"/>
      <c r="H27" s="273"/>
      <c r="I27" s="275"/>
      <c r="J27" s="93"/>
      <c r="K27" s="11"/>
      <c r="L27"/>
      <c r="M27"/>
      <c r="N27"/>
    </row>
    <row r="28" spans="2:14" ht="11.25" customHeight="1">
      <c r="B28" s="2040"/>
      <c r="C28" s="1051">
        <v>499</v>
      </c>
      <c r="D28" s="576">
        <v>491</v>
      </c>
      <c r="E28" s="576">
        <v>8</v>
      </c>
      <c r="F28" s="1052">
        <v>8</v>
      </c>
      <c r="G28" s="54" t="s">
        <v>663</v>
      </c>
      <c r="H28" s="54">
        <v>65</v>
      </c>
      <c r="I28" s="1685"/>
      <c r="J28" s="1387"/>
      <c r="K28" s="11"/>
      <c r="L28"/>
      <c r="M28"/>
      <c r="N28"/>
    </row>
    <row r="29" spans="2:14" ht="11.25" customHeight="1">
      <c r="B29" s="2044" t="s">
        <v>310</v>
      </c>
      <c r="C29" s="62" t="s">
        <v>565</v>
      </c>
      <c r="D29" s="63" t="s">
        <v>566</v>
      </c>
      <c r="E29" s="64" t="s">
        <v>567</v>
      </c>
      <c r="F29" s="65" t="s">
        <v>568</v>
      </c>
      <c r="G29" s="23"/>
      <c r="H29" s="23"/>
      <c r="I29" s="275"/>
      <c r="J29" s="27"/>
      <c r="K29" s="11"/>
      <c r="L29"/>
      <c r="M29"/>
      <c r="N29"/>
    </row>
    <row r="30" spans="2:14" ht="11.25" customHeight="1">
      <c r="B30" s="2045"/>
      <c r="C30" s="1051">
        <v>409</v>
      </c>
      <c r="D30" s="576">
        <v>398</v>
      </c>
      <c r="E30" s="576">
        <v>11</v>
      </c>
      <c r="F30" s="1052">
        <v>11</v>
      </c>
      <c r="G30" s="54" t="s">
        <v>663</v>
      </c>
      <c r="H30" s="54">
        <v>59</v>
      </c>
      <c r="I30" s="1685"/>
      <c r="J30" s="1387"/>
      <c r="K30" s="11"/>
      <c r="L30"/>
      <c r="M30"/>
      <c r="N30"/>
    </row>
    <row r="31" spans="2:14" ht="11.25" customHeight="1">
      <c r="B31" s="2046" t="s">
        <v>311</v>
      </c>
      <c r="C31" s="62" t="s">
        <v>565</v>
      </c>
      <c r="D31" s="63" t="s">
        <v>566</v>
      </c>
      <c r="E31" s="64" t="s">
        <v>567</v>
      </c>
      <c r="F31" s="65" t="s">
        <v>568</v>
      </c>
      <c r="G31" s="18"/>
      <c r="H31" s="18"/>
      <c r="I31" s="429"/>
      <c r="J31" s="76"/>
      <c r="K31" s="11"/>
      <c r="L31"/>
      <c r="M31"/>
      <c r="N31"/>
    </row>
    <row r="32" spans="2:14" ht="10.5" customHeight="1">
      <c r="B32" s="2047"/>
      <c r="C32" s="1053">
        <v>824</v>
      </c>
      <c r="D32" s="302">
        <v>824</v>
      </c>
      <c r="E32" s="302">
        <v>0</v>
      </c>
      <c r="F32" s="302">
        <v>0</v>
      </c>
      <c r="G32" s="302" t="s">
        <v>663</v>
      </c>
      <c r="H32" s="302">
        <v>70</v>
      </c>
      <c r="I32" s="1405"/>
      <c r="J32" s="1470"/>
      <c r="K32" s="11"/>
      <c r="L32"/>
      <c r="M32"/>
      <c r="N32"/>
    </row>
    <row r="33" spans="2:14" ht="21" customHeight="1">
      <c r="B33" s="29" t="s">
        <v>510</v>
      </c>
      <c r="C33" s="26"/>
      <c r="D33" s="26"/>
      <c r="E33" s="26"/>
      <c r="F33" s="26"/>
      <c r="G33" s="26"/>
      <c r="H33" s="26"/>
      <c r="I33" s="27"/>
      <c r="J33" s="27"/>
      <c r="K33" s="28"/>
      <c r="L33"/>
      <c r="M33"/>
      <c r="N33"/>
    </row>
    <row r="34" spans="2:14" ht="21" customHeight="1">
      <c r="B34" s="29" t="s">
        <v>514</v>
      </c>
      <c r="C34" s="26"/>
      <c r="D34" s="26"/>
      <c r="E34" s="26"/>
      <c r="F34" s="26"/>
      <c r="G34" s="26"/>
      <c r="H34" s="26"/>
      <c r="I34" s="27"/>
      <c r="J34" s="27"/>
      <c r="K34" s="28"/>
      <c r="L34"/>
      <c r="M34"/>
      <c r="N34"/>
    </row>
    <row r="35" spans="2:14" ht="22.5" customHeight="1">
      <c r="B35" s="7"/>
      <c r="C35" s="7"/>
      <c r="D35" s="7"/>
      <c r="E35" s="7"/>
      <c r="F35" s="7"/>
      <c r="G35" s="7"/>
      <c r="H35" s="7"/>
      <c r="I35"/>
      <c r="J35"/>
      <c r="K35"/>
      <c r="L35"/>
      <c r="M35"/>
      <c r="N35"/>
    </row>
    <row r="36" spans="2:14" ht="18.75">
      <c r="B36" s="15" t="s">
        <v>502</v>
      </c>
      <c r="J36" t="s">
        <v>515</v>
      </c>
      <c r="K36"/>
      <c r="L36"/>
      <c r="M36"/>
      <c r="N36"/>
    </row>
    <row r="37" spans="2:14" ht="7.5" customHeight="1">
      <c r="B37" s="2"/>
      <c r="I37"/>
      <c r="J37"/>
      <c r="K37"/>
      <c r="L37"/>
      <c r="M37"/>
      <c r="N37"/>
    </row>
    <row r="38" spans="2:14" s="6" customFormat="1" ht="27" customHeight="1" thickBot="1">
      <c r="B38" s="3"/>
      <c r="C38" s="4" t="s">
        <v>312</v>
      </c>
      <c r="D38" s="5" t="s">
        <v>313</v>
      </c>
      <c r="E38" s="5" t="s">
        <v>506</v>
      </c>
      <c r="F38" s="5" t="s">
        <v>507</v>
      </c>
      <c r="G38" s="5" t="s">
        <v>489</v>
      </c>
      <c r="H38" s="5" t="s">
        <v>859</v>
      </c>
      <c r="I38" s="1408" t="s">
        <v>498</v>
      </c>
      <c r="J38" s="1409"/>
      <c r="K38" s="11"/>
      <c r="L38"/>
      <c r="M38"/>
      <c r="N38"/>
    </row>
    <row r="39" spans="2:14" ht="21" customHeight="1" thickTop="1">
      <c r="B39" s="1047" t="s">
        <v>314</v>
      </c>
      <c r="C39" s="17">
        <v>149.1</v>
      </c>
      <c r="D39" s="18">
        <v>134.7</v>
      </c>
      <c r="E39" s="18">
        <v>14.4</v>
      </c>
      <c r="F39" s="73">
        <v>14.4</v>
      </c>
      <c r="G39" s="73">
        <v>0</v>
      </c>
      <c r="H39" s="1054">
        <v>22.34</v>
      </c>
      <c r="I39" s="1384"/>
      <c r="J39" s="1385"/>
      <c r="K39" s="11"/>
      <c r="L39"/>
      <c r="M39"/>
      <c r="N39"/>
    </row>
    <row r="40" spans="2:14" ht="21" customHeight="1">
      <c r="B40" s="1047" t="s">
        <v>682</v>
      </c>
      <c r="C40" s="17">
        <v>5132.1</v>
      </c>
      <c r="D40" s="18">
        <v>5130.4</v>
      </c>
      <c r="E40" s="18">
        <v>1.7</v>
      </c>
      <c r="F40" s="53">
        <v>1.7</v>
      </c>
      <c r="G40" s="53">
        <v>0</v>
      </c>
      <c r="H40" s="300">
        <v>1.72</v>
      </c>
      <c r="I40" s="1344"/>
      <c r="J40" s="1508"/>
      <c r="K40" s="11"/>
      <c r="L40"/>
      <c r="M40"/>
      <c r="N40"/>
    </row>
    <row r="41" spans="2:14" ht="21" customHeight="1">
      <c r="B41" s="1047" t="s">
        <v>315</v>
      </c>
      <c r="C41" s="17">
        <v>69.9</v>
      </c>
      <c r="D41" s="18">
        <v>69.7</v>
      </c>
      <c r="E41" s="18">
        <v>0.2</v>
      </c>
      <c r="F41" s="53">
        <v>0.2</v>
      </c>
      <c r="G41" s="53">
        <v>0</v>
      </c>
      <c r="H41" s="42">
        <v>0.69</v>
      </c>
      <c r="I41" s="1344"/>
      <c r="J41" s="1508"/>
      <c r="K41" s="11"/>
      <c r="L41"/>
      <c r="M41"/>
      <c r="N41"/>
    </row>
    <row r="42" spans="2:14" ht="21" customHeight="1">
      <c r="B42" s="1047" t="s">
        <v>316</v>
      </c>
      <c r="C42" s="17">
        <v>181.3</v>
      </c>
      <c r="D42" s="18">
        <v>181.3</v>
      </c>
      <c r="E42" s="18">
        <v>0</v>
      </c>
      <c r="F42" s="53">
        <v>0</v>
      </c>
      <c r="G42" s="53">
        <v>634.2</v>
      </c>
      <c r="H42" s="42">
        <v>1.4</v>
      </c>
      <c r="I42" s="1344"/>
      <c r="J42" s="1508"/>
      <c r="K42" s="11"/>
      <c r="L42"/>
      <c r="M42"/>
      <c r="N42"/>
    </row>
    <row r="43" spans="2:14" ht="21" customHeight="1">
      <c r="B43" s="1055" t="s">
        <v>317</v>
      </c>
      <c r="C43" s="17">
        <v>1266.2</v>
      </c>
      <c r="D43" s="18">
        <v>1266.2</v>
      </c>
      <c r="E43" s="18">
        <v>0</v>
      </c>
      <c r="F43" s="53">
        <v>0</v>
      </c>
      <c r="G43" s="53">
        <v>184.2</v>
      </c>
      <c r="H43" s="42">
        <v>37.4</v>
      </c>
      <c r="I43" s="1344"/>
      <c r="J43" s="1508"/>
      <c r="K43" s="11"/>
      <c r="L43"/>
      <c r="M43"/>
      <c r="N43"/>
    </row>
    <row r="44" spans="2:14" ht="21" customHeight="1">
      <c r="B44" s="1047" t="s">
        <v>318</v>
      </c>
      <c r="C44" s="17">
        <v>5</v>
      </c>
      <c r="D44" s="18">
        <v>4.9</v>
      </c>
      <c r="E44" s="18">
        <v>0.1</v>
      </c>
      <c r="F44" s="53">
        <v>0.1</v>
      </c>
      <c r="G44" s="53">
        <v>379.5</v>
      </c>
      <c r="H44" s="42">
        <v>81.65</v>
      </c>
      <c r="I44" s="1344"/>
      <c r="J44" s="1508"/>
      <c r="K44" s="11"/>
      <c r="L44"/>
      <c r="M44"/>
      <c r="N44"/>
    </row>
    <row r="45" spans="2:14" ht="21" customHeight="1">
      <c r="B45" s="1047" t="s">
        <v>319</v>
      </c>
      <c r="C45" s="17">
        <v>483.8</v>
      </c>
      <c r="D45" s="18">
        <v>473.1</v>
      </c>
      <c r="E45" s="18">
        <v>101.2</v>
      </c>
      <c r="F45" s="18">
        <v>101.2</v>
      </c>
      <c r="G45" s="18">
        <v>0</v>
      </c>
      <c r="H45" s="18">
        <v>25</v>
      </c>
      <c r="I45" s="1344" t="s">
        <v>964</v>
      </c>
      <c r="J45" s="1508"/>
      <c r="K45" s="11"/>
      <c r="L45"/>
      <c r="M45"/>
      <c r="N45"/>
    </row>
    <row r="46" spans="2:14" ht="21" customHeight="1">
      <c r="B46" s="1056" t="s">
        <v>320</v>
      </c>
      <c r="C46" s="17">
        <v>143.7</v>
      </c>
      <c r="D46" s="18">
        <v>132.2</v>
      </c>
      <c r="E46" s="18">
        <v>11.5</v>
      </c>
      <c r="F46" s="18">
        <v>11.5</v>
      </c>
      <c r="G46" s="18">
        <v>291.7</v>
      </c>
      <c r="H46" s="18">
        <v>60.97</v>
      </c>
      <c r="I46" s="101"/>
      <c r="J46" s="80"/>
      <c r="K46" s="11"/>
      <c r="L46"/>
      <c r="M46"/>
      <c r="N46"/>
    </row>
    <row r="47" spans="2:14" ht="21" customHeight="1">
      <c r="B47" s="1057" t="s">
        <v>529</v>
      </c>
      <c r="C47" s="24">
        <v>181.1</v>
      </c>
      <c r="D47" s="25">
        <v>167.3</v>
      </c>
      <c r="E47" s="25">
        <v>13.8</v>
      </c>
      <c r="F47" s="25">
        <v>13.8</v>
      </c>
      <c r="G47" s="25">
        <v>0</v>
      </c>
      <c r="H47" s="25" t="s">
        <v>664</v>
      </c>
      <c r="I47" s="1406"/>
      <c r="J47" s="1407"/>
      <c r="K47" s="11"/>
      <c r="L47"/>
      <c r="M47"/>
      <c r="N47"/>
    </row>
    <row r="48" spans="2:14" ht="21" customHeight="1">
      <c r="B48" s="1058"/>
      <c r="C48" s="2043" t="s">
        <v>321</v>
      </c>
      <c r="D48" s="2043"/>
      <c r="E48" s="2043"/>
      <c r="F48" s="2043"/>
      <c r="G48" s="2043"/>
      <c r="H48" s="2043"/>
      <c r="I48" s="2043"/>
      <c r="J48" s="2043"/>
      <c r="K48" s="28"/>
      <c r="L48"/>
      <c r="M48"/>
      <c r="N48"/>
    </row>
    <row r="49" spans="2:14" ht="14.25" customHeight="1">
      <c r="B49" s="7"/>
      <c r="C49" s="7"/>
      <c r="D49" s="7"/>
      <c r="E49" s="7"/>
      <c r="F49" s="7"/>
      <c r="G49" s="7"/>
      <c r="H49" s="7"/>
      <c r="I49"/>
      <c r="J49"/>
      <c r="K49"/>
      <c r="L49"/>
      <c r="M49"/>
      <c r="N49"/>
    </row>
    <row r="50" spans="2:14" ht="18.75">
      <c r="B50" s="15" t="s">
        <v>503</v>
      </c>
      <c r="J50"/>
      <c r="K50" t="s">
        <v>513</v>
      </c>
      <c r="L50"/>
      <c r="M50"/>
      <c r="N50"/>
    </row>
    <row r="51" spans="2:14" ht="7.5" customHeight="1">
      <c r="B51" s="2"/>
      <c r="J51"/>
      <c r="K51"/>
      <c r="L51"/>
      <c r="M51"/>
      <c r="N51"/>
    </row>
    <row r="52" spans="2:14" s="6" customFormat="1" ht="48.75" customHeight="1" thickBot="1">
      <c r="B52" s="3"/>
      <c r="C52" s="4" t="s">
        <v>865</v>
      </c>
      <c r="D52" s="5" t="s">
        <v>322</v>
      </c>
      <c r="E52" s="5" t="s">
        <v>323</v>
      </c>
      <c r="F52" s="5" t="s">
        <v>324</v>
      </c>
      <c r="G52" s="5" t="s">
        <v>325</v>
      </c>
      <c r="H52" s="10" t="s">
        <v>326</v>
      </c>
      <c r="I52" s="1426" t="s">
        <v>327</v>
      </c>
      <c r="J52" s="1416"/>
      <c r="K52" s="12" t="s">
        <v>498</v>
      </c>
      <c r="L52" s="11"/>
      <c r="M52"/>
      <c r="N52"/>
    </row>
    <row r="53" spans="2:14" ht="21" customHeight="1" thickTop="1">
      <c r="B53" s="239" t="s">
        <v>328</v>
      </c>
      <c r="C53" s="17">
        <v>349</v>
      </c>
      <c r="D53" s="18">
        <v>308429</v>
      </c>
      <c r="E53" s="18">
        <v>290000</v>
      </c>
      <c r="F53" s="18" t="s">
        <v>706</v>
      </c>
      <c r="G53" s="18" t="s">
        <v>706</v>
      </c>
      <c r="H53" s="18" t="s">
        <v>706</v>
      </c>
      <c r="I53" s="1531" t="s">
        <v>706</v>
      </c>
      <c r="J53" s="1532"/>
      <c r="K53" s="120"/>
      <c r="L53" s="11"/>
      <c r="M53"/>
      <c r="N53"/>
    </row>
    <row r="54" spans="2:14" ht="21" customHeight="1">
      <c r="B54" s="239" t="s">
        <v>329</v>
      </c>
      <c r="C54" s="17">
        <v>264</v>
      </c>
      <c r="D54" s="18">
        <v>10751</v>
      </c>
      <c r="E54" s="18">
        <v>5100</v>
      </c>
      <c r="F54" s="18" t="s">
        <v>977</v>
      </c>
      <c r="G54" s="18" t="s">
        <v>977</v>
      </c>
      <c r="H54" s="18" t="s">
        <v>977</v>
      </c>
      <c r="I54" s="1359" t="s">
        <v>977</v>
      </c>
      <c r="J54" s="1360"/>
      <c r="K54" s="122"/>
      <c r="L54" s="11"/>
      <c r="M54"/>
      <c r="N54"/>
    </row>
    <row r="55" spans="2:14" ht="21" customHeight="1">
      <c r="B55" s="239" t="s">
        <v>330</v>
      </c>
      <c r="C55" s="17">
        <v>10797</v>
      </c>
      <c r="D55" s="18">
        <v>17264</v>
      </c>
      <c r="E55" s="18">
        <v>5000</v>
      </c>
      <c r="F55" s="18" t="s">
        <v>706</v>
      </c>
      <c r="G55" s="18" t="s">
        <v>706</v>
      </c>
      <c r="H55" s="18" t="s">
        <v>706</v>
      </c>
      <c r="I55" s="1361" t="s">
        <v>706</v>
      </c>
      <c r="J55" s="1351"/>
      <c r="K55" s="122"/>
      <c r="L55" s="11"/>
      <c r="M55"/>
      <c r="N55"/>
    </row>
    <row r="56" spans="2:14" ht="21" customHeight="1">
      <c r="B56" s="123"/>
      <c r="C56" s="124"/>
      <c r="D56" s="92"/>
      <c r="E56" s="92"/>
      <c r="F56" s="92"/>
      <c r="G56" s="92"/>
      <c r="H56" s="92"/>
      <c r="I56" s="1361"/>
      <c r="J56" s="1351"/>
      <c r="K56" s="122"/>
      <c r="L56" s="11"/>
      <c r="M56"/>
      <c r="N56"/>
    </row>
    <row r="57" spans="2:14" ht="21" customHeight="1">
      <c r="B57" s="123"/>
      <c r="C57" s="124"/>
      <c r="D57" s="92"/>
      <c r="E57" s="92"/>
      <c r="F57" s="92"/>
      <c r="G57" s="92"/>
      <c r="H57" s="92"/>
      <c r="I57" s="1354"/>
      <c r="J57" s="1355"/>
      <c r="K57" s="122"/>
      <c r="L57" s="11"/>
      <c r="M57"/>
      <c r="N57"/>
    </row>
    <row r="58" spans="2:14" ht="21" customHeight="1">
      <c r="B58" s="126"/>
      <c r="C58" s="127"/>
      <c r="D58" s="128"/>
      <c r="E58" s="128"/>
      <c r="F58" s="128"/>
      <c r="G58" s="128"/>
      <c r="H58" s="128"/>
      <c r="I58" s="1352"/>
      <c r="J58" s="1353"/>
      <c r="K58" s="129"/>
      <c r="L58" s="11"/>
      <c r="M58"/>
      <c r="N58"/>
    </row>
    <row r="59" spans="2:14" ht="21" customHeight="1">
      <c r="B59" s="30" t="s">
        <v>511</v>
      </c>
      <c r="J59"/>
      <c r="K59"/>
      <c r="L59"/>
      <c r="M59"/>
      <c r="N59"/>
    </row>
    <row r="60" ht="26.25" customHeight="1"/>
    <row r="61" spans="2:14" ht="18.75">
      <c r="B61" s="16" t="s">
        <v>504</v>
      </c>
      <c r="J61"/>
      <c r="K61"/>
      <c r="L61"/>
      <c r="M61"/>
      <c r="N61"/>
    </row>
    <row r="62" ht="7.5" customHeight="1"/>
    <row r="63" spans="2:9" ht="37.5" customHeight="1">
      <c r="B63" s="1415" t="s">
        <v>494</v>
      </c>
      <c r="C63" s="1415"/>
      <c r="D63" s="1425">
        <v>0.12</v>
      </c>
      <c r="E63" s="1425"/>
      <c r="F63" s="1415" t="s">
        <v>496</v>
      </c>
      <c r="G63" s="1415"/>
      <c r="H63" s="1425">
        <v>0.4</v>
      </c>
      <c r="I63" s="1425"/>
    </row>
    <row r="64" spans="2:9" ht="37.5" customHeight="1">
      <c r="B64" s="1415" t="s">
        <v>495</v>
      </c>
      <c r="C64" s="1415"/>
      <c r="D64" s="1425">
        <v>11.4</v>
      </c>
      <c r="E64" s="1425"/>
      <c r="F64" s="1415" t="s">
        <v>497</v>
      </c>
      <c r="G64" s="1415"/>
      <c r="H64" s="1425">
        <v>76.8</v>
      </c>
      <c r="I64" s="1425"/>
    </row>
    <row r="65" spans="2:14" ht="21" customHeight="1">
      <c r="B65" s="30" t="s">
        <v>512</v>
      </c>
      <c r="J65"/>
      <c r="K65"/>
      <c r="L65"/>
      <c r="M65"/>
      <c r="N65"/>
    </row>
  </sheetData>
  <mergeCells count="49">
    <mergeCell ref="C48:J48"/>
    <mergeCell ref="B29:B30"/>
    <mergeCell ref="B31:B32"/>
    <mergeCell ref="I40:J40"/>
    <mergeCell ref="I44:J44"/>
    <mergeCell ref="I41:J41"/>
    <mergeCell ref="I42:J42"/>
    <mergeCell ref="I43:J43"/>
    <mergeCell ref="B19:B20"/>
    <mergeCell ref="B23:B24"/>
    <mergeCell ref="B25:B26"/>
    <mergeCell ref="B27:B28"/>
    <mergeCell ref="B21:B22"/>
    <mergeCell ref="C1:J1"/>
    <mergeCell ref="I26:J26"/>
    <mergeCell ref="I32:J32"/>
    <mergeCell ref="I17:J17"/>
    <mergeCell ref="I18:J18"/>
    <mergeCell ref="I20:J20"/>
    <mergeCell ref="I22:J22"/>
    <mergeCell ref="I11:J11"/>
    <mergeCell ref="I12:J12"/>
    <mergeCell ref="I13:J13"/>
    <mergeCell ref="I7:J7"/>
    <mergeCell ref="I8:J8"/>
    <mergeCell ref="I9:J9"/>
    <mergeCell ref="I10:J10"/>
    <mergeCell ref="B63:C63"/>
    <mergeCell ref="B64:C64"/>
    <mergeCell ref="F63:G63"/>
    <mergeCell ref="F64:G64"/>
    <mergeCell ref="D63:E63"/>
    <mergeCell ref="D64:E64"/>
    <mergeCell ref="H63:I63"/>
    <mergeCell ref="H64:I64"/>
    <mergeCell ref="I52:J52"/>
    <mergeCell ref="I53:J53"/>
    <mergeCell ref="I54:J54"/>
    <mergeCell ref="I55:J55"/>
    <mergeCell ref="I58:J58"/>
    <mergeCell ref="I56:J56"/>
    <mergeCell ref="I57:J57"/>
    <mergeCell ref="I28:J28"/>
    <mergeCell ref="I30:J30"/>
    <mergeCell ref="I24:J24"/>
    <mergeCell ref="I47:J47"/>
    <mergeCell ref="I38:J38"/>
    <mergeCell ref="I39:J39"/>
    <mergeCell ref="I45:J45"/>
  </mergeCells>
  <printOptions/>
  <pageMargins left="0.7480314960629921" right="0" top="0.5905511811023623" bottom="0.3937007874015748" header="0.5118110236220472" footer="0.5118110236220472"/>
  <pageSetup fitToHeight="1" fitToWidth="1" horizontalDpi="300" verticalDpi="300" orientation="portrait" paperSize="9" scale="65" r:id="rId1"/>
  <headerFooter alignWithMargins="0">
    <oddHeader>&amp;L&amp;12（別添）</oddHeader>
  </headerFooter>
</worksheet>
</file>

<file path=xl/worksheets/sheet39.xml><?xml version="1.0" encoding="utf-8"?>
<worksheet xmlns="http://schemas.openxmlformats.org/spreadsheetml/2006/main" xmlns:r="http://schemas.openxmlformats.org/officeDocument/2006/relationships">
  <sheetPr>
    <pageSetUpPr fitToPage="1"/>
  </sheetPr>
  <dimension ref="B1:N54"/>
  <sheetViews>
    <sheetView view="pageBreakPreview" zoomScaleSheetLayoutView="100" workbookViewId="0" topLeftCell="A26">
      <selection activeCell="K30" sqref="K3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333</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e">
        <f>#REF!</f>
        <v>#REF!</v>
      </c>
      <c r="C8" s="17">
        <v>3214.836</v>
      </c>
      <c r="D8" s="18">
        <v>3175.024</v>
      </c>
      <c r="E8" s="18">
        <v>39.812</v>
      </c>
      <c r="F8" s="18">
        <v>31.783</v>
      </c>
      <c r="G8" s="18">
        <v>4551.48</v>
      </c>
      <c r="H8" s="18">
        <v>3.628</v>
      </c>
      <c r="I8" s="1384"/>
      <c r="J8" s="1385"/>
      <c r="K8" s="11"/>
      <c r="L8"/>
      <c r="M8"/>
      <c r="N8"/>
    </row>
    <row r="9" spans="2:14" ht="21" customHeight="1">
      <c r="B9" s="82" t="e">
        <f>#REF!</f>
        <v>#REF!</v>
      </c>
      <c r="C9" s="17">
        <v>66.649</v>
      </c>
      <c r="D9" s="18">
        <v>39.14</v>
      </c>
      <c r="E9" s="18">
        <v>27.509</v>
      </c>
      <c r="F9" s="18">
        <v>27.509</v>
      </c>
      <c r="G9" s="18">
        <v>158.32</v>
      </c>
      <c r="H9" s="18">
        <v>0</v>
      </c>
      <c r="I9" s="1344"/>
      <c r="J9" s="1345"/>
      <c r="K9" s="11"/>
      <c r="L9"/>
      <c r="M9"/>
      <c r="N9"/>
    </row>
    <row r="10" spans="2:14" ht="21" customHeight="1">
      <c r="B10" s="82"/>
      <c r="C10" s="17"/>
      <c r="D10" s="18"/>
      <c r="E10" s="18"/>
      <c r="F10" s="18"/>
      <c r="G10" s="18"/>
      <c r="H10" s="18"/>
      <c r="I10" s="1344"/>
      <c r="J10" s="1345"/>
      <c r="K10" s="11"/>
      <c r="L10"/>
      <c r="M10"/>
      <c r="N10"/>
    </row>
    <row r="11" spans="2:14" ht="21" customHeight="1">
      <c r="B11" s="82"/>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f>SUM(C8:C12)+1</f>
        <v>3282.4849999999997</v>
      </c>
      <c r="D13" s="22">
        <f>SUM(D8:D12)</f>
        <v>3214.1639999999998</v>
      </c>
      <c r="E13" s="22">
        <f>SUM(E8:E12)+1</f>
        <v>68.321</v>
      </c>
      <c r="F13" s="22">
        <f>SUM(F8:F12)+1</f>
        <v>60.292</v>
      </c>
      <c r="G13" s="22">
        <f>SUM(G8:G12)</f>
        <v>4709.799999999999</v>
      </c>
      <c r="H13" s="22">
        <f>SUM(H8:H12)</f>
        <v>3.628</v>
      </c>
      <c r="I13" s="1405"/>
      <c r="J13" s="1401"/>
      <c r="K13" s="11"/>
      <c r="L13"/>
      <c r="M13"/>
      <c r="N13"/>
    </row>
    <row r="14" spans="2:14" ht="37.5" customHeight="1">
      <c r="B14" s="630" t="e">
        <f>#REF!</f>
        <v>#REF!</v>
      </c>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97" t="s">
        <v>498</v>
      </c>
      <c r="J17" s="1745"/>
      <c r="K17" s="11"/>
      <c r="L17"/>
      <c r="M17"/>
      <c r="N17"/>
    </row>
    <row r="18" spans="2:14" ht="10.5" customHeight="1" thickTop="1">
      <c r="B18" s="1756" t="e">
        <f>#REF!</f>
        <v>#REF!</v>
      </c>
      <c r="C18" s="1059" t="s">
        <v>40</v>
      </c>
      <c r="D18" s="1060" t="s">
        <v>43</v>
      </c>
      <c r="E18" s="1061" t="s">
        <v>41</v>
      </c>
      <c r="F18" s="1062" t="s">
        <v>42</v>
      </c>
      <c r="G18" s="92"/>
      <c r="H18" s="92"/>
      <c r="I18" s="27"/>
      <c r="J18" s="93"/>
      <c r="K18" s="28"/>
      <c r="L18"/>
      <c r="M18"/>
      <c r="N18"/>
    </row>
    <row r="19" spans="2:14" ht="10.5" customHeight="1">
      <c r="B19" s="1759"/>
      <c r="C19" s="1063">
        <v>152.303</v>
      </c>
      <c r="D19" s="68">
        <v>131.78</v>
      </c>
      <c r="E19" s="68">
        <v>6.864</v>
      </c>
      <c r="F19" s="68">
        <v>6.864</v>
      </c>
      <c r="G19" s="576">
        <v>1137.855</v>
      </c>
      <c r="H19" s="72">
        <v>36.47</v>
      </c>
      <c r="I19" s="1369"/>
      <c r="J19" s="1370"/>
      <c r="K19" s="11"/>
      <c r="L19"/>
      <c r="M19"/>
      <c r="N19"/>
    </row>
    <row r="20" spans="2:14" ht="10.5" customHeight="1">
      <c r="B20" s="1756" t="e">
        <f>#REF!</f>
        <v>#REF!</v>
      </c>
      <c r="C20" s="1064" t="s">
        <v>40</v>
      </c>
      <c r="D20" s="1065" t="s">
        <v>43</v>
      </c>
      <c r="E20" s="1065" t="s">
        <v>41</v>
      </c>
      <c r="F20" s="1065" t="s">
        <v>42</v>
      </c>
      <c r="G20" s="1066"/>
      <c r="H20" s="92"/>
      <c r="I20" s="27"/>
      <c r="J20" s="93"/>
      <c r="K20" s="28"/>
      <c r="L20"/>
      <c r="M20"/>
      <c r="N20"/>
    </row>
    <row r="21" spans="2:14" ht="10.5" customHeight="1">
      <c r="B21" s="1759"/>
      <c r="C21" s="1063">
        <v>666.755</v>
      </c>
      <c r="D21" s="68">
        <v>628.937</v>
      </c>
      <c r="E21" s="68">
        <v>37.818</v>
      </c>
      <c r="F21" s="68">
        <v>37.818</v>
      </c>
      <c r="G21" s="1067"/>
      <c r="H21" s="68">
        <v>74.456</v>
      </c>
      <c r="I21" s="1369"/>
      <c r="J21" s="1391"/>
      <c r="K21" s="1068"/>
      <c r="L21"/>
      <c r="M21"/>
      <c r="N21"/>
    </row>
    <row r="22" spans="2:14" ht="10.5" customHeight="1">
      <c r="B22" s="1756" t="e">
        <f>#REF!</f>
        <v>#REF!</v>
      </c>
      <c r="C22" s="1064" t="s">
        <v>40</v>
      </c>
      <c r="D22" s="1065" t="s">
        <v>43</v>
      </c>
      <c r="E22" s="1065" t="s">
        <v>41</v>
      </c>
      <c r="F22" s="1065" t="s">
        <v>42</v>
      </c>
      <c r="G22" s="1066"/>
      <c r="H22" s="92"/>
      <c r="I22" s="27"/>
      <c r="J22" s="93"/>
      <c r="K22" s="28"/>
      <c r="L22"/>
      <c r="M22"/>
      <c r="N22"/>
    </row>
    <row r="23" spans="2:14" ht="10.5" customHeight="1">
      <c r="B23" s="1759"/>
      <c r="C23" s="1063">
        <v>1012.757</v>
      </c>
      <c r="D23" s="68">
        <v>1004.725</v>
      </c>
      <c r="E23" s="68">
        <v>8.032</v>
      </c>
      <c r="F23" s="68">
        <v>8.032</v>
      </c>
      <c r="G23" s="1067"/>
      <c r="H23" s="68">
        <v>72.835</v>
      </c>
      <c r="I23" s="1369"/>
      <c r="J23" s="1370"/>
      <c r="K23" s="1068"/>
      <c r="L23"/>
      <c r="M23"/>
      <c r="N23"/>
    </row>
    <row r="24" spans="2:14" ht="10.5" customHeight="1">
      <c r="B24" s="1756" t="e">
        <f>#REF!</f>
        <v>#REF!</v>
      </c>
      <c r="C24" s="1064" t="s">
        <v>40</v>
      </c>
      <c r="D24" s="1065" t="s">
        <v>43</v>
      </c>
      <c r="E24" s="1065" t="s">
        <v>41</v>
      </c>
      <c r="F24" s="1065" t="s">
        <v>42</v>
      </c>
      <c r="G24" s="1066"/>
      <c r="H24" s="92"/>
      <c r="I24" s="27"/>
      <c r="J24" s="93"/>
      <c r="K24" s="28"/>
      <c r="L24"/>
      <c r="M24"/>
      <c r="N24"/>
    </row>
    <row r="25" spans="2:14" ht="10.5" customHeight="1">
      <c r="B25" s="1759"/>
      <c r="C25" s="1051">
        <v>598.214</v>
      </c>
      <c r="D25" s="576">
        <v>586.193</v>
      </c>
      <c r="E25" s="576">
        <v>12.021</v>
      </c>
      <c r="F25" s="576">
        <v>12.021</v>
      </c>
      <c r="G25" s="1069"/>
      <c r="H25" s="68">
        <v>97.769</v>
      </c>
      <c r="I25" s="1369"/>
      <c r="J25" s="1370"/>
      <c r="K25" s="1068"/>
      <c r="L25"/>
      <c r="M25"/>
      <c r="N25"/>
    </row>
    <row r="26" spans="2:14" ht="21" customHeight="1">
      <c r="B26" s="249"/>
      <c r="C26" s="24"/>
      <c r="D26" s="25"/>
      <c r="E26" s="25"/>
      <c r="F26" s="25"/>
      <c r="G26" s="25"/>
      <c r="H26" s="25"/>
      <c r="I26" s="1406"/>
      <c r="J26" s="1407"/>
      <c r="K26" s="11"/>
      <c r="L26"/>
      <c r="M26"/>
      <c r="N26"/>
    </row>
    <row r="27" spans="2:14" ht="21" customHeight="1">
      <c r="B27" s="29" t="s">
        <v>510</v>
      </c>
      <c r="C27" s="26"/>
      <c r="D27" s="26"/>
      <c r="E27" s="26"/>
      <c r="F27" s="26"/>
      <c r="G27" s="26"/>
      <c r="H27" s="1070" t="e">
        <f>#REF!</f>
        <v>#REF!</v>
      </c>
      <c r="I27" s="27"/>
      <c r="J27" s="27"/>
      <c r="K27" s="28"/>
      <c r="L27"/>
      <c r="M27"/>
      <c r="N27"/>
    </row>
    <row r="28" spans="2:14" ht="21" customHeight="1">
      <c r="B28" s="29" t="s">
        <v>514</v>
      </c>
      <c r="C28" s="26"/>
      <c r="D28" s="26"/>
      <c r="E28" s="26"/>
      <c r="F28" s="26"/>
      <c r="G28" s="26"/>
      <c r="H28" s="1070" t="e">
        <f>#REF!</f>
        <v>#REF!</v>
      </c>
      <c r="I28" s="27"/>
      <c r="J28" s="27"/>
      <c r="K28" s="28"/>
      <c r="L28"/>
      <c r="M28"/>
      <c r="N28"/>
    </row>
    <row r="29" spans="2:14" ht="22.5" customHeight="1">
      <c r="B29" s="7"/>
      <c r="C29" s="7"/>
      <c r="D29" s="7"/>
      <c r="E29" s="7"/>
      <c r="F29" s="7"/>
      <c r="G29" s="7"/>
      <c r="H29" s="7"/>
      <c r="I29"/>
      <c r="J29"/>
      <c r="K29"/>
      <c r="L29"/>
      <c r="M29"/>
      <c r="N29"/>
    </row>
    <row r="30" spans="2:14" ht="18.75">
      <c r="B30" s="15" t="s">
        <v>502</v>
      </c>
      <c r="J30" t="s">
        <v>515</v>
      </c>
      <c r="K30"/>
      <c r="L30"/>
      <c r="M30"/>
      <c r="N30"/>
    </row>
    <row r="31" spans="2:14" ht="7.5" customHeight="1">
      <c r="B31" s="2"/>
      <c r="I31"/>
      <c r="J31"/>
      <c r="K31"/>
      <c r="L31"/>
      <c r="M31"/>
      <c r="N31"/>
    </row>
    <row r="32" spans="2:14" s="6" customFormat="1" ht="29.25" customHeight="1" thickBot="1">
      <c r="B32" s="3"/>
      <c r="C32" s="4" t="s">
        <v>508</v>
      </c>
      <c r="D32" s="5" t="s">
        <v>509</v>
      </c>
      <c r="E32" s="5" t="s">
        <v>506</v>
      </c>
      <c r="F32" s="5" t="s">
        <v>507</v>
      </c>
      <c r="G32" s="5" t="s">
        <v>489</v>
      </c>
      <c r="H32" s="5" t="s">
        <v>505</v>
      </c>
      <c r="I32" s="1408" t="s">
        <v>498</v>
      </c>
      <c r="J32" s="1409"/>
      <c r="K32" s="11"/>
      <c r="L32"/>
      <c r="M32"/>
      <c r="N32"/>
    </row>
    <row r="33" spans="2:14" ht="21" customHeight="1" thickTop="1">
      <c r="B33" s="1071" t="s">
        <v>334</v>
      </c>
      <c r="C33" s="1072">
        <v>526.97</v>
      </c>
      <c r="D33" s="1073">
        <v>513.692</v>
      </c>
      <c r="E33" s="1073">
        <v>13.278</v>
      </c>
      <c r="F33" s="1073">
        <v>8.647</v>
      </c>
      <c r="G33" s="1074">
        <v>1552.992</v>
      </c>
      <c r="H33" s="1075">
        <v>7.160726959750015</v>
      </c>
      <c r="I33" s="1410"/>
      <c r="J33" s="1402"/>
      <c r="K33" s="11"/>
      <c r="L33"/>
      <c r="M33"/>
      <c r="N33"/>
    </row>
    <row r="34" spans="2:14" ht="21" customHeight="1">
      <c r="B34" s="1071" t="s">
        <v>335</v>
      </c>
      <c r="C34" s="1072">
        <v>95.694</v>
      </c>
      <c r="D34" s="1073">
        <v>93.638</v>
      </c>
      <c r="E34" s="1073">
        <v>2.056</v>
      </c>
      <c r="F34" s="1073">
        <v>2.056</v>
      </c>
      <c r="G34" s="1074">
        <v>234.493</v>
      </c>
      <c r="H34" s="1075">
        <v>84.51994783132128</v>
      </c>
      <c r="I34" s="1743"/>
      <c r="J34" s="1433"/>
      <c r="K34" s="11"/>
      <c r="L34"/>
      <c r="M34"/>
      <c r="N34"/>
    </row>
    <row r="35" spans="2:14" ht="21" customHeight="1">
      <c r="B35" s="1071" t="s">
        <v>336</v>
      </c>
      <c r="C35" s="1072">
        <v>670.49</v>
      </c>
      <c r="D35" s="1073">
        <v>666.619</v>
      </c>
      <c r="E35" s="1073">
        <v>3.871</v>
      </c>
      <c r="F35" s="1073">
        <v>3.871</v>
      </c>
      <c r="G35" s="1074">
        <v>174.167</v>
      </c>
      <c r="H35" s="1075">
        <v>15.980819845911503</v>
      </c>
      <c r="I35" s="1743"/>
      <c r="J35" s="1433"/>
      <c r="K35" s="11"/>
      <c r="L35"/>
      <c r="M35"/>
      <c r="N35"/>
    </row>
    <row r="36" spans="2:14" ht="21" customHeight="1">
      <c r="B36" s="1071" t="s">
        <v>337</v>
      </c>
      <c r="C36" s="1072">
        <v>67.149</v>
      </c>
      <c r="D36" s="1073">
        <v>63.076</v>
      </c>
      <c r="E36" s="1073">
        <v>4.073</v>
      </c>
      <c r="F36" s="1073">
        <v>4.073</v>
      </c>
      <c r="G36" s="1074">
        <v>0</v>
      </c>
      <c r="H36" s="1075">
        <v>20.2375</v>
      </c>
      <c r="I36" s="1743"/>
      <c r="J36" s="1433"/>
      <c r="K36" s="11"/>
      <c r="L36"/>
      <c r="M36"/>
      <c r="N36"/>
    </row>
    <row r="37" spans="2:14" ht="21" customHeight="1">
      <c r="B37" s="1071" t="s">
        <v>338</v>
      </c>
      <c r="C37" s="1072">
        <v>69.869</v>
      </c>
      <c r="D37" s="1073">
        <v>69.693</v>
      </c>
      <c r="E37" s="1073">
        <v>0.176</v>
      </c>
      <c r="F37" s="1073">
        <v>0.176</v>
      </c>
      <c r="G37" s="1074">
        <v>0</v>
      </c>
      <c r="H37" s="1075">
        <v>0.8416723783413297</v>
      </c>
      <c r="I37" s="1743"/>
      <c r="J37" s="1433"/>
      <c r="K37" s="11"/>
      <c r="L37"/>
      <c r="M37"/>
      <c r="N37"/>
    </row>
    <row r="38" spans="2:14" ht="21" customHeight="1">
      <c r="B38" s="1071" t="s">
        <v>339</v>
      </c>
      <c r="C38" s="1072">
        <v>14.293</v>
      </c>
      <c r="D38" s="1073">
        <v>11.102</v>
      </c>
      <c r="E38" s="1073">
        <v>3.191</v>
      </c>
      <c r="F38" s="1073">
        <v>3.191</v>
      </c>
      <c r="G38" s="1074">
        <v>0</v>
      </c>
      <c r="H38" s="1075">
        <v>0.19419460343417824</v>
      </c>
      <c r="I38" s="1743"/>
      <c r="J38" s="1433"/>
      <c r="K38" s="11"/>
      <c r="L38"/>
      <c r="M38"/>
      <c r="N38"/>
    </row>
    <row r="39" spans="2:14" ht="21" customHeight="1">
      <c r="B39" s="1071" t="s">
        <v>340</v>
      </c>
      <c r="C39" s="1072">
        <v>1192.485</v>
      </c>
      <c r="D39" s="1073">
        <v>961.169</v>
      </c>
      <c r="E39" s="1073">
        <v>231.316</v>
      </c>
      <c r="F39" s="1073">
        <v>230.833</v>
      </c>
      <c r="G39" s="1074">
        <v>1158.46</v>
      </c>
      <c r="H39" s="1075">
        <v>9.287946794462115</v>
      </c>
      <c r="I39" s="1743"/>
      <c r="J39" s="1433"/>
      <c r="K39" s="11"/>
      <c r="L39"/>
      <c r="M39"/>
      <c r="N39"/>
    </row>
    <row r="40" spans="2:14" ht="21" customHeight="1">
      <c r="B40" s="1076" t="s">
        <v>1005</v>
      </c>
      <c r="C40" s="1077">
        <v>5132.103</v>
      </c>
      <c r="D40" s="1078">
        <v>5130.377</v>
      </c>
      <c r="E40" s="1078">
        <v>1.726</v>
      </c>
      <c r="F40" s="1078">
        <v>1.726</v>
      </c>
      <c r="G40" s="1079">
        <v>0</v>
      </c>
      <c r="H40" s="1080">
        <v>0.044523569677719775</v>
      </c>
      <c r="I40" s="1386"/>
      <c r="J40" s="1379"/>
      <c r="K40" s="11"/>
      <c r="L40"/>
      <c r="M40"/>
      <c r="N40"/>
    </row>
    <row r="41" spans="2:14" ht="21" customHeight="1">
      <c r="B41" s="1081" t="e">
        <f>#REF!</f>
        <v>#REF!</v>
      </c>
      <c r="C41" s="1082">
        <v>181.096</v>
      </c>
      <c r="D41" s="1083">
        <v>167.302</v>
      </c>
      <c r="E41" s="1083">
        <v>13.794</v>
      </c>
      <c r="F41" s="1083">
        <v>13.794</v>
      </c>
      <c r="G41" s="1084">
        <v>0</v>
      </c>
      <c r="H41" s="1085" t="s">
        <v>354</v>
      </c>
      <c r="I41" s="1405"/>
      <c r="J41" s="1470"/>
      <c r="K41" s="11"/>
      <c r="L41"/>
      <c r="M41"/>
      <c r="N41"/>
    </row>
    <row r="42" spans="2:14" ht="52.5" customHeight="1">
      <c r="B42" s="2048" t="e">
        <f>#REF!</f>
        <v>#REF!</v>
      </c>
      <c r="C42" s="2048"/>
      <c r="D42" s="2048"/>
      <c r="E42" s="2048"/>
      <c r="F42" s="2048"/>
      <c r="G42" s="2048"/>
      <c r="H42" s="2048"/>
      <c r="I42" s="2048"/>
      <c r="J42" s="2048"/>
      <c r="K42"/>
      <c r="L42"/>
      <c r="M42"/>
      <c r="N42"/>
    </row>
    <row r="43" spans="2:14" ht="18.75">
      <c r="B43" s="15" t="s">
        <v>503</v>
      </c>
      <c r="J43"/>
      <c r="K43" t="s">
        <v>513</v>
      </c>
      <c r="L43"/>
      <c r="M43"/>
      <c r="N43"/>
    </row>
    <row r="44" spans="2:14" ht="7.5" customHeight="1">
      <c r="B44" s="2"/>
      <c r="J44"/>
      <c r="K44"/>
      <c r="L44"/>
      <c r="M44"/>
      <c r="N44"/>
    </row>
    <row r="45" spans="2:14" s="6" customFormat="1" ht="48.75" customHeight="1" thickBot="1">
      <c r="B45" s="3"/>
      <c r="C45" s="4" t="s">
        <v>821</v>
      </c>
      <c r="D45" s="5" t="s">
        <v>341</v>
      </c>
      <c r="E45" s="5" t="s">
        <v>823</v>
      </c>
      <c r="F45" s="5" t="s">
        <v>824</v>
      </c>
      <c r="G45" s="5" t="s">
        <v>825</v>
      </c>
      <c r="H45" s="10" t="s">
        <v>484</v>
      </c>
      <c r="I45" s="1426" t="s">
        <v>501</v>
      </c>
      <c r="J45" s="1416"/>
      <c r="K45" s="12" t="s">
        <v>498</v>
      </c>
      <c r="L45" s="11"/>
      <c r="M45"/>
      <c r="N45"/>
    </row>
    <row r="46" spans="2:14" ht="21" customHeight="1" thickTop="1">
      <c r="B46" s="855" t="e">
        <f>#REF!</f>
        <v>#REF!</v>
      </c>
      <c r="C46" s="17">
        <v>3.926</v>
      </c>
      <c r="D46" s="291">
        <v>-8.237</v>
      </c>
      <c r="E46" s="18">
        <v>0</v>
      </c>
      <c r="F46" s="18">
        <v>0</v>
      </c>
      <c r="G46" s="18">
        <v>0</v>
      </c>
      <c r="H46" s="18">
        <v>307.032</v>
      </c>
      <c r="I46" s="2049">
        <v>0</v>
      </c>
      <c r="J46" s="2050" t="e">
        <f>#REF!/1000</f>
        <v>#REF!</v>
      </c>
      <c r="K46" s="120"/>
      <c r="L46" s="11"/>
      <c r="M46"/>
      <c r="N46"/>
    </row>
    <row r="47" spans="2:14" ht="21" customHeight="1">
      <c r="B47" s="126"/>
      <c r="C47" s="127"/>
      <c r="D47" s="128"/>
      <c r="E47" s="128"/>
      <c r="F47" s="128"/>
      <c r="G47" s="128"/>
      <c r="H47" s="128"/>
      <c r="I47" s="1783"/>
      <c r="J47" s="1784"/>
      <c r="K47" s="129"/>
      <c r="L47" s="11"/>
      <c r="M47"/>
      <c r="N47"/>
    </row>
    <row r="48" spans="2:14" ht="21" customHeight="1">
      <c r="B48" s="30" t="s">
        <v>511</v>
      </c>
      <c r="J48"/>
      <c r="K48"/>
      <c r="L48"/>
      <c r="M48"/>
      <c r="N48"/>
    </row>
    <row r="49" ht="26.25" customHeight="1"/>
    <row r="50" spans="2:14" ht="18.75">
      <c r="B50" s="16" t="s">
        <v>504</v>
      </c>
      <c r="J50"/>
      <c r="K50"/>
      <c r="L50"/>
      <c r="M50"/>
      <c r="N50"/>
    </row>
    <row r="51" ht="7.5" customHeight="1"/>
    <row r="52" spans="2:9" ht="37.5" customHeight="1">
      <c r="B52" s="1415" t="s">
        <v>494</v>
      </c>
      <c r="C52" s="1415"/>
      <c r="D52" s="1425">
        <v>0.28</v>
      </c>
      <c r="E52" s="1425"/>
      <c r="F52" s="1415" t="s">
        <v>496</v>
      </c>
      <c r="G52" s="1415"/>
      <c r="H52" s="1425">
        <v>3.3</v>
      </c>
      <c r="I52" s="1425"/>
    </row>
    <row r="53" spans="2:9" ht="37.5" customHeight="1">
      <c r="B53" s="1415" t="s">
        <v>495</v>
      </c>
      <c r="C53" s="1415"/>
      <c r="D53" s="1425">
        <v>20.6</v>
      </c>
      <c r="E53" s="1425"/>
      <c r="F53" s="1415" t="s">
        <v>497</v>
      </c>
      <c r="G53" s="1415"/>
      <c r="H53" s="1425">
        <v>100.7</v>
      </c>
      <c r="I53" s="1425"/>
    </row>
    <row r="54" spans="2:14" ht="21" customHeight="1">
      <c r="B54" s="30" t="s">
        <v>512</v>
      </c>
      <c r="J54"/>
      <c r="K54"/>
      <c r="L54"/>
      <c r="M54"/>
      <c r="N54"/>
    </row>
  </sheetData>
  <mergeCells count="40">
    <mergeCell ref="I32:J32"/>
    <mergeCell ref="I33:J33"/>
    <mergeCell ref="I34:J34"/>
    <mergeCell ref="I35:J35"/>
    <mergeCell ref="B22:B23"/>
    <mergeCell ref="I23:J23"/>
    <mergeCell ref="B24:B25"/>
    <mergeCell ref="I25:J25"/>
    <mergeCell ref="B18:B19"/>
    <mergeCell ref="I19:J19"/>
    <mergeCell ref="B20:B21"/>
    <mergeCell ref="I21:J21"/>
    <mergeCell ref="C1:J1"/>
    <mergeCell ref="I26:J26"/>
    <mergeCell ref="I17:J17"/>
    <mergeCell ref="I11:J11"/>
    <mergeCell ref="I12:J12"/>
    <mergeCell ref="I13:J13"/>
    <mergeCell ref="I7:J7"/>
    <mergeCell ref="I8:J8"/>
    <mergeCell ref="I9:J9"/>
    <mergeCell ref="I10:J10"/>
    <mergeCell ref="B52:C52"/>
    <mergeCell ref="B53:C53"/>
    <mergeCell ref="F52:G52"/>
    <mergeCell ref="F53:G53"/>
    <mergeCell ref="D52:E52"/>
    <mergeCell ref="D53:E53"/>
    <mergeCell ref="H53:I53"/>
    <mergeCell ref="I45:J45"/>
    <mergeCell ref="I46:J46"/>
    <mergeCell ref="I47:J47"/>
    <mergeCell ref="H52:I52"/>
    <mergeCell ref="I41:J41"/>
    <mergeCell ref="B42:J42"/>
    <mergeCell ref="I36:J36"/>
    <mergeCell ref="I37:J37"/>
    <mergeCell ref="I38:J38"/>
    <mergeCell ref="I39:J39"/>
    <mergeCell ref="I40:J40"/>
  </mergeCells>
  <printOptions/>
  <pageMargins left="0.7480314960629921" right="0" top="0.5905511811023623" bottom="0.3937007874015748" header="0.5118110236220472" footer="0.5118110236220472"/>
  <pageSetup fitToHeight="1" fitToWidth="1" horizontalDpi="300" verticalDpi="300" orientation="portrait" paperSize="9" scale="74" r:id="rId1"/>
  <headerFooter alignWithMargins="0">
    <oddHeader>&amp;L&amp;12（別添）</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N55"/>
  <sheetViews>
    <sheetView workbookViewId="0" topLeftCell="A1">
      <selection activeCell="I51" sqref="I51"/>
    </sheetView>
  </sheetViews>
  <sheetFormatPr defaultColWidth="9.00390625" defaultRowHeight="13.5"/>
  <cols>
    <col min="1" max="1" width="2.875" style="1" customWidth="1"/>
    <col min="2" max="2" width="16.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634</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8">
        <v>17601</v>
      </c>
      <c r="D8" s="179">
        <v>17505</v>
      </c>
      <c r="E8" s="179">
        <v>96</v>
      </c>
      <c r="F8" s="179">
        <v>62</v>
      </c>
      <c r="G8" s="179">
        <v>28308</v>
      </c>
      <c r="H8" s="179"/>
      <c r="I8" s="1384"/>
      <c r="J8" s="1385"/>
      <c r="K8" s="11"/>
      <c r="L8"/>
      <c r="M8"/>
      <c r="N8"/>
    </row>
    <row r="9" spans="2:14" ht="42" customHeight="1">
      <c r="B9" s="180" t="s">
        <v>635</v>
      </c>
      <c r="C9" s="178">
        <v>104</v>
      </c>
      <c r="D9" s="179">
        <v>120</v>
      </c>
      <c r="E9" s="179">
        <v>-16</v>
      </c>
      <c r="F9" s="179">
        <v>-16</v>
      </c>
      <c r="G9" s="179">
        <v>371</v>
      </c>
      <c r="H9" s="179"/>
      <c r="I9" s="1344"/>
      <c r="J9" s="1345"/>
      <c r="K9" s="11"/>
      <c r="L9"/>
      <c r="M9"/>
      <c r="N9"/>
    </row>
    <row r="10" spans="2:14" ht="42" customHeight="1" thickBot="1">
      <c r="B10" s="181" t="s">
        <v>636</v>
      </c>
      <c r="C10" s="182">
        <v>34</v>
      </c>
      <c r="D10" s="183"/>
      <c r="E10" s="183">
        <v>34</v>
      </c>
      <c r="F10" s="183">
        <v>34</v>
      </c>
      <c r="G10" s="183"/>
      <c r="H10" s="183"/>
      <c r="I10" s="1489"/>
      <c r="J10" s="1490"/>
      <c r="K10" s="11"/>
      <c r="L10"/>
      <c r="M10"/>
      <c r="N10"/>
    </row>
    <row r="11" spans="2:14" ht="21" customHeight="1" thickTop="1">
      <c r="B11" s="9" t="s">
        <v>499</v>
      </c>
      <c r="C11" s="184">
        <v>17733</v>
      </c>
      <c r="D11" s="185">
        <v>17619</v>
      </c>
      <c r="E11" s="185">
        <f>SUM(E8:E10)</f>
        <v>114</v>
      </c>
      <c r="F11" s="185">
        <v>76</v>
      </c>
      <c r="G11" s="185">
        <f>SUM(G8:G10)</f>
        <v>28679</v>
      </c>
      <c r="H11" s="185"/>
      <c r="I11" s="1487"/>
      <c r="J11" s="1488"/>
      <c r="K11" s="11"/>
      <c r="L11"/>
      <c r="M11"/>
      <c r="N11"/>
    </row>
    <row r="12" spans="9:14" ht="37.5" customHeight="1">
      <c r="I12"/>
      <c r="J12"/>
      <c r="K12"/>
      <c r="L12"/>
      <c r="M12"/>
      <c r="N12"/>
    </row>
    <row r="13" spans="2:14" ht="18.75">
      <c r="B13" s="15" t="s">
        <v>500</v>
      </c>
      <c r="J13" t="s">
        <v>513</v>
      </c>
      <c r="K13"/>
      <c r="L13"/>
      <c r="M13"/>
      <c r="N13"/>
    </row>
    <row r="14" spans="2:14" ht="7.5" customHeight="1">
      <c r="B14" s="2"/>
      <c r="I14"/>
      <c r="J14"/>
      <c r="K14"/>
      <c r="L14"/>
      <c r="M14"/>
      <c r="N14"/>
    </row>
    <row r="15" spans="2:14" s="6" customFormat="1" ht="29.25" customHeight="1" thickBot="1">
      <c r="B15" s="3"/>
      <c r="C15" s="4" t="s">
        <v>490</v>
      </c>
      <c r="D15" s="5" t="s">
        <v>491</v>
      </c>
      <c r="E15" s="5" t="s">
        <v>492</v>
      </c>
      <c r="F15" s="5" t="s">
        <v>493</v>
      </c>
      <c r="G15" s="5" t="s">
        <v>489</v>
      </c>
      <c r="H15" s="5" t="s">
        <v>522</v>
      </c>
      <c r="I15" s="1408" t="s">
        <v>498</v>
      </c>
      <c r="J15" s="1409"/>
      <c r="K15" s="11"/>
      <c r="L15"/>
      <c r="M15"/>
      <c r="N15"/>
    </row>
    <row r="16" spans="2:14" ht="21" customHeight="1" thickTop="1">
      <c r="B16" s="82" t="s">
        <v>535</v>
      </c>
      <c r="C16" s="186">
        <v>608</v>
      </c>
      <c r="D16" s="187">
        <v>557</v>
      </c>
      <c r="E16" s="188">
        <v>51</v>
      </c>
      <c r="F16" s="189" t="s">
        <v>662</v>
      </c>
      <c r="G16" s="190">
        <v>3665</v>
      </c>
      <c r="H16" s="191" t="s">
        <v>662</v>
      </c>
      <c r="I16" s="1384" t="s">
        <v>594</v>
      </c>
      <c r="J16" s="1385"/>
      <c r="K16" s="11"/>
      <c r="L16"/>
      <c r="M16"/>
      <c r="N16"/>
    </row>
    <row r="17" spans="2:14" ht="21" customHeight="1">
      <c r="B17" s="1491" t="s">
        <v>538</v>
      </c>
      <c r="C17" s="192" t="s">
        <v>565</v>
      </c>
      <c r="D17" s="193" t="s">
        <v>566</v>
      </c>
      <c r="E17" s="194" t="s">
        <v>567</v>
      </c>
      <c r="F17" s="195" t="s">
        <v>568</v>
      </c>
      <c r="G17" s="1475">
        <v>4264</v>
      </c>
      <c r="H17" s="1475">
        <v>285</v>
      </c>
      <c r="I17" s="1398" t="s">
        <v>638</v>
      </c>
      <c r="J17" s="1399"/>
      <c r="K17" s="11"/>
      <c r="L17"/>
      <c r="M17"/>
      <c r="N17"/>
    </row>
    <row r="18" spans="2:14" ht="21" customHeight="1">
      <c r="B18" s="1492"/>
      <c r="C18" s="197">
        <v>607</v>
      </c>
      <c r="D18" s="198">
        <v>599</v>
      </c>
      <c r="E18" s="198">
        <v>9</v>
      </c>
      <c r="F18" s="199" t="s">
        <v>663</v>
      </c>
      <c r="G18" s="1476">
        <v>4264</v>
      </c>
      <c r="H18" s="1476">
        <v>285</v>
      </c>
      <c r="I18" s="1400"/>
      <c r="J18" s="1387"/>
      <c r="K18" s="11"/>
      <c r="L18"/>
      <c r="M18"/>
      <c r="N18"/>
    </row>
    <row r="19" spans="2:14" ht="21" customHeight="1">
      <c r="B19" s="1493" t="s">
        <v>639</v>
      </c>
      <c r="C19" s="192" t="s">
        <v>565</v>
      </c>
      <c r="D19" s="193" t="s">
        <v>566</v>
      </c>
      <c r="E19" s="201" t="s">
        <v>567</v>
      </c>
      <c r="F19" s="195" t="s">
        <v>568</v>
      </c>
      <c r="G19" s="1475">
        <v>2202</v>
      </c>
      <c r="H19" s="1475">
        <v>110</v>
      </c>
      <c r="I19" s="1432" t="s">
        <v>638</v>
      </c>
      <c r="J19" s="1433"/>
      <c r="K19" s="11"/>
      <c r="L19"/>
      <c r="M19"/>
      <c r="N19"/>
    </row>
    <row r="20" spans="2:14" ht="21" customHeight="1">
      <c r="B20" s="1494"/>
      <c r="C20" s="202">
        <v>141</v>
      </c>
      <c r="D20" s="203">
        <v>141</v>
      </c>
      <c r="E20" s="199" t="s">
        <v>663</v>
      </c>
      <c r="F20" s="199" t="s">
        <v>663</v>
      </c>
      <c r="G20" s="1476">
        <v>2202</v>
      </c>
      <c r="H20" s="1476">
        <v>110</v>
      </c>
      <c r="I20" s="1400"/>
      <c r="J20" s="1387"/>
      <c r="K20" s="28"/>
      <c r="L20"/>
      <c r="M20"/>
      <c r="N20"/>
    </row>
    <row r="21" spans="2:14" ht="21" customHeight="1">
      <c r="B21" s="1471" t="s">
        <v>640</v>
      </c>
      <c r="C21" s="192" t="s">
        <v>565</v>
      </c>
      <c r="D21" s="193" t="s">
        <v>566</v>
      </c>
      <c r="E21" s="194" t="s">
        <v>567</v>
      </c>
      <c r="F21" s="195" t="s">
        <v>568</v>
      </c>
      <c r="G21" s="1475"/>
      <c r="H21" s="1463">
        <v>468</v>
      </c>
      <c r="I21" s="1432"/>
      <c r="J21" s="1433"/>
      <c r="K21" s="11"/>
      <c r="L21"/>
      <c r="M21"/>
      <c r="N21"/>
    </row>
    <row r="22" spans="2:14" ht="21" customHeight="1">
      <c r="B22" s="1472"/>
      <c r="C22" s="205">
        <v>6392</v>
      </c>
      <c r="D22" s="206">
        <v>6484</v>
      </c>
      <c r="E22" s="207">
        <v>-92</v>
      </c>
      <c r="F22" s="208">
        <v>-92</v>
      </c>
      <c r="G22" s="1476"/>
      <c r="H22" s="1464"/>
      <c r="I22" s="1390"/>
      <c r="J22" s="1391"/>
      <c r="K22" s="11"/>
      <c r="L22"/>
      <c r="M22"/>
      <c r="N22"/>
    </row>
    <row r="23" spans="2:14" ht="21" customHeight="1">
      <c r="B23" s="1471" t="s">
        <v>641</v>
      </c>
      <c r="C23" s="192" t="s">
        <v>565</v>
      </c>
      <c r="D23" s="193" t="s">
        <v>566</v>
      </c>
      <c r="E23" s="194" t="s">
        <v>567</v>
      </c>
      <c r="F23" s="195" t="s">
        <v>568</v>
      </c>
      <c r="G23" s="1475"/>
      <c r="H23" s="1463">
        <v>361</v>
      </c>
      <c r="I23" s="1465" t="s">
        <v>642</v>
      </c>
      <c r="J23" s="1466"/>
      <c r="K23" s="11"/>
      <c r="L23"/>
      <c r="M23"/>
      <c r="N23"/>
    </row>
    <row r="24" spans="2:14" ht="21" customHeight="1">
      <c r="B24" s="1472"/>
      <c r="C24" s="209">
        <v>5027</v>
      </c>
      <c r="D24" s="210">
        <v>5027</v>
      </c>
      <c r="E24" s="211"/>
      <c r="F24" s="212"/>
      <c r="G24" s="1476"/>
      <c r="H24" s="1464"/>
      <c r="I24" s="1467"/>
      <c r="J24" s="1468"/>
      <c r="K24" s="11"/>
      <c r="L24"/>
      <c r="M24"/>
      <c r="N24"/>
    </row>
    <row r="25" spans="2:14" ht="21" customHeight="1">
      <c r="B25" s="1471" t="s">
        <v>643</v>
      </c>
      <c r="C25" s="192" t="s">
        <v>565</v>
      </c>
      <c r="D25" s="193" t="s">
        <v>566</v>
      </c>
      <c r="E25" s="194" t="s">
        <v>567</v>
      </c>
      <c r="F25" s="195" t="s">
        <v>568</v>
      </c>
      <c r="G25" s="1475">
        <v>174</v>
      </c>
      <c r="H25" s="1461">
        <v>560</v>
      </c>
      <c r="I25" s="1469"/>
      <c r="J25" s="1399"/>
      <c r="K25" s="11"/>
      <c r="L25"/>
      <c r="M25"/>
      <c r="N25"/>
    </row>
    <row r="26" spans="2:14" ht="21" customHeight="1">
      <c r="B26" s="1474"/>
      <c r="C26" s="213">
        <v>3930</v>
      </c>
      <c r="D26" s="214">
        <v>3893</v>
      </c>
      <c r="E26" s="215">
        <v>37</v>
      </c>
      <c r="F26" s="216">
        <v>37</v>
      </c>
      <c r="G26" s="1477"/>
      <c r="H26" s="1462"/>
      <c r="I26" s="1405"/>
      <c r="J26" s="1470"/>
      <c r="K26" s="11"/>
      <c r="L26"/>
      <c r="M26"/>
      <c r="N26"/>
    </row>
    <row r="27" spans="2:14" ht="21" customHeight="1">
      <c r="B27" s="29" t="s">
        <v>644</v>
      </c>
      <c r="C27" s="217"/>
      <c r="D27" s="217"/>
      <c r="E27" s="217"/>
      <c r="F27" s="217"/>
      <c r="G27" s="29"/>
      <c r="H27" s="29"/>
      <c r="I27" s="27"/>
      <c r="J27" s="27"/>
      <c r="K27" s="28"/>
      <c r="L27"/>
      <c r="M27"/>
      <c r="N27"/>
    </row>
    <row r="28" spans="2:14" ht="21" customHeight="1">
      <c r="B28" s="29" t="s">
        <v>514</v>
      </c>
      <c r="C28" s="26"/>
      <c r="D28" s="26"/>
      <c r="E28" s="26"/>
      <c r="F28" s="26"/>
      <c r="G28" s="26"/>
      <c r="H28" s="26"/>
      <c r="I28" s="27"/>
      <c r="J28" s="27"/>
      <c r="K28" s="28"/>
      <c r="L28"/>
      <c r="M28"/>
      <c r="N28"/>
    </row>
    <row r="29" spans="2:14" ht="22.5" customHeight="1">
      <c r="B29" s="7"/>
      <c r="C29" s="7"/>
      <c r="D29" s="7"/>
      <c r="E29" s="7"/>
      <c r="F29" s="7"/>
      <c r="G29" s="7"/>
      <c r="H29" s="7"/>
      <c r="I29"/>
      <c r="J29"/>
      <c r="K29"/>
      <c r="L29"/>
      <c r="M29"/>
      <c r="N29"/>
    </row>
    <row r="30" spans="2:14" ht="18.75">
      <c r="B30" s="15" t="s">
        <v>502</v>
      </c>
      <c r="J30" t="s">
        <v>515</v>
      </c>
      <c r="K30"/>
      <c r="L30"/>
      <c r="M30"/>
      <c r="N30"/>
    </row>
    <row r="31" spans="2:14" ht="7.5" customHeight="1">
      <c r="B31" s="2"/>
      <c r="I31"/>
      <c r="J31"/>
      <c r="K31"/>
      <c r="L31"/>
      <c r="M31"/>
      <c r="N31"/>
    </row>
    <row r="32" spans="2:14" s="6" customFormat="1" ht="29.25" customHeight="1" thickBot="1">
      <c r="B32" s="3"/>
      <c r="C32" s="4" t="s">
        <v>645</v>
      </c>
      <c r="D32" s="5" t="s">
        <v>646</v>
      </c>
      <c r="E32" s="5" t="s">
        <v>506</v>
      </c>
      <c r="F32" s="5" t="s">
        <v>507</v>
      </c>
      <c r="G32" s="5" t="s">
        <v>489</v>
      </c>
      <c r="H32" s="5" t="s">
        <v>647</v>
      </c>
      <c r="I32" s="1408" t="s">
        <v>498</v>
      </c>
      <c r="J32" s="1409"/>
      <c r="K32" s="11"/>
      <c r="L32"/>
      <c r="M32"/>
      <c r="N32"/>
    </row>
    <row r="33" spans="2:14" ht="21" customHeight="1" thickTop="1">
      <c r="B33" s="82" t="s">
        <v>648</v>
      </c>
      <c r="C33" s="131">
        <v>728</v>
      </c>
      <c r="D33" s="132">
        <v>597</v>
      </c>
      <c r="E33" s="132">
        <v>131</v>
      </c>
      <c r="F33" s="143">
        <v>131</v>
      </c>
      <c r="G33" s="143"/>
      <c r="H33" s="218"/>
      <c r="I33" s="1384" t="s">
        <v>649</v>
      </c>
      <c r="J33" s="1473"/>
      <c r="K33" s="11"/>
      <c r="L33"/>
      <c r="M33"/>
      <c r="N33"/>
    </row>
    <row r="34" spans="2:14" ht="21" customHeight="1">
      <c r="B34" s="219" t="s">
        <v>650</v>
      </c>
      <c r="C34" s="220">
        <v>181</v>
      </c>
      <c r="D34" s="167">
        <v>154</v>
      </c>
      <c r="E34" s="167">
        <v>27</v>
      </c>
      <c r="F34" s="167">
        <v>27</v>
      </c>
      <c r="G34" s="167">
        <v>46</v>
      </c>
      <c r="H34" s="221">
        <v>37.1</v>
      </c>
      <c r="I34" s="1386"/>
      <c r="J34" s="1379"/>
      <c r="K34" s="11"/>
      <c r="L34"/>
      <c r="M34"/>
      <c r="N34"/>
    </row>
    <row r="35" spans="2:14" ht="21" customHeight="1">
      <c r="B35" s="219" t="s">
        <v>651</v>
      </c>
      <c r="C35" s="220">
        <v>1384</v>
      </c>
      <c r="D35" s="167">
        <v>1338</v>
      </c>
      <c r="E35" s="167">
        <v>46</v>
      </c>
      <c r="F35" s="167">
        <v>46</v>
      </c>
      <c r="G35" s="167">
        <v>734</v>
      </c>
      <c r="H35" s="221">
        <v>41.1</v>
      </c>
      <c r="I35" s="1459"/>
      <c r="J35" s="1460"/>
      <c r="K35" s="11"/>
      <c r="L35"/>
      <c r="M35"/>
      <c r="N35"/>
    </row>
    <row r="36" spans="2:14" ht="42" customHeight="1">
      <c r="B36" s="224" t="s">
        <v>626</v>
      </c>
      <c r="C36" s="225">
        <v>70</v>
      </c>
      <c r="D36" s="143">
        <v>70</v>
      </c>
      <c r="E36" s="143"/>
      <c r="F36" s="143"/>
      <c r="G36" s="143"/>
      <c r="H36" s="218">
        <v>7.1</v>
      </c>
      <c r="I36" s="1369"/>
      <c r="J36" s="1370"/>
      <c r="K36" s="11"/>
      <c r="L36"/>
      <c r="M36"/>
      <c r="N36"/>
    </row>
    <row r="37" spans="2:14" ht="42" customHeight="1">
      <c r="B37" s="226" t="s">
        <v>652</v>
      </c>
      <c r="C37" s="220">
        <v>39</v>
      </c>
      <c r="D37" s="167">
        <v>32</v>
      </c>
      <c r="E37" s="167">
        <v>7</v>
      </c>
      <c r="F37" s="167">
        <v>7</v>
      </c>
      <c r="G37" s="167"/>
      <c r="H37" s="221">
        <v>10.7</v>
      </c>
      <c r="I37" s="1386"/>
      <c r="J37" s="1379"/>
      <c r="K37" s="11"/>
      <c r="L37"/>
      <c r="M37"/>
      <c r="N37"/>
    </row>
    <row r="38" spans="2:14" ht="42" customHeight="1">
      <c r="B38" s="224" t="s">
        <v>628</v>
      </c>
      <c r="C38" s="225">
        <v>181</v>
      </c>
      <c r="D38" s="143">
        <v>167</v>
      </c>
      <c r="E38" s="143">
        <v>14</v>
      </c>
      <c r="F38" s="143">
        <v>14</v>
      </c>
      <c r="G38" s="143"/>
      <c r="H38" s="227" t="s">
        <v>664</v>
      </c>
      <c r="I38" s="1369"/>
      <c r="J38" s="1370"/>
      <c r="K38" s="11"/>
      <c r="L38"/>
      <c r="M38"/>
      <c r="N38"/>
    </row>
    <row r="39" spans="2:14" ht="42" customHeight="1">
      <c r="B39" s="55" t="s">
        <v>653</v>
      </c>
      <c r="C39" s="171">
        <v>5132</v>
      </c>
      <c r="D39" s="172">
        <v>5130</v>
      </c>
      <c r="E39" s="172">
        <v>2</v>
      </c>
      <c r="F39" s="172">
        <v>2</v>
      </c>
      <c r="G39" s="172"/>
      <c r="H39" s="228">
        <v>6.8</v>
      </c>
      <c r="I39" s="1406"/>
      <c r="J39" s="1407"/>
      <c r="K39" s="11"/>
      <c r="L39"/>
      <c r="M39"/>
      <c r="N39"/>
    </row>
    <row r="40" spans="2:14" ht="42" customHeight="1">
      <c r="B40" s="1486" t="s">
        <v>654</v>
      </c>
      <c r="C40" s="1486"/>
      <c r="D40" s="1486"/>
      <c r="E40" s="1486"/>
      <c r="F40" s="1486"/>
      <c r="G40" s="1486"/>
      <c r="H40" s="1486"/>
      <c r="I40" s="1486"/>
      <c r="J40" s="1486"/>
      <c r="K40" s="28"/>
      <c r="L40"/>
      <c r="M40"/>
      <c r="N40"/>
    </row>
    <row r="41" spans="2:14" ht="37.5" customHeight="1">
      <c r="B41" s="7"/>
      <c r="C41" s="7"/>
      <c r="D41" s="7"/>
      <c r="E41" s="7"/>
      <c r="F41" s="7"/>
      <c r="G41" s="7"/>
      <c r="H41" s="7"/>
      <c r="I41"/>
      <c r="J41"/>
      <c r="K41"/>
      <c r="L41"/>
      <c r="M41"/>
      <c r="N41"/>
    </row>
    <row r="42" spans="2:14" ht="18.75">
      <c r="B42" s="15" t="s">
        <v>503</v>
      </c>
      <c r="J42"/>
      <c r="K42" s="229" t="s">
        <v>655</v>
      </c>
      <c r="L42"/>
      <c r="M42"/>
      <c r="N42"/>
    </row>
    <row r="43" spans="2:14" ht="7.5" customHeight="1">
      <c r="B43" s="2"/>
      <c r="J43"/>
      <c r="K43"/>
      <c r="L43"/>
      <c r="M43"/>
      <c r="N43"/>
    </row>
    <row r="44" spans="2:14" s="6" customFormat="1" ht="48.75" customHeight="1" thickBot="1">
      <c r="B44" s="3"/>
      <c r="C44" s="4" t="s">
        <v>517</v>
      </c>
      <c r="D44" s="5" t="s">
        <v>656</v>
      </c>
      <c r="E44" s="5" t="s">
        <v>519</v>
      </c>
      <c r="F44" s="5" t="s">
        <v>520</v>
      </c>
      <c r="G44" s="5" t="s">
        <v>521</v>
      </c>
      <c r="H44" s="10" t="s">
        <v>484</v>
      </c>
      <c r="I44" s="1426" t="s">
        <v>501</v>
      </c>
      <c r="J44" s="1416"/>
      <c r="K44" s="12" t="s">
        <v>498</v>
      </c>
      <c r="L44" s="11"/>
      <c r="M44"/>
      <c r="N44"/>
    </row>
    <row r="45" spans="2:14" ht="42" customHeight="1" thickTop="1">
      <c r="B45" s="180" t="s">
        <v>657</v>
      </c>
      <c r="C45" s="230">
        <v>-4</v>
      </c>
      <c r="D45" s="231">
        <v>13656</v>
      </c>
      <c r="E45" s="231">
        <v>5000</v>
      </c>
      <c r="F45" s="231"/>
      <c r="G45" s="231"/>
      <c r="H45" s="231"/>
      <c r="I45" s="1478"/>
      <c r="J45" s="1479"/>
      <c r="K45" s="232"/>
      <c r="L45" s="11"/>
      <c r="M45"/>
      <c r="N45"/>
    </row>
    <row r="46" spans="2:14" ht="42" customHeight="1">
      <c r="B46" s="226" t="s">
        <v>658</v>
      </c>
      <c r="C46" s="233">
        <v>7181</v>
      </c>
      <c r="D46" s="234">
        <v>28332</v>
      </c>
      <c r="E46" s="235">
        <v>5050</v>
      </c>
      <c r="F46" s="231"/>
      <c r="G46" s="231"/>
      <c r="H46" s="231"/>
      <c r="I46" s="1482"/>
      <c r="J46" s="1483"/>
      <c r="K46" s="236"/>
      <c r="L46" s="11"/>
      <c r="M46"/>
      <c r="N46"/>
    </row>
    <row r="47" spans="2:14" ht="42" customHeight="1">
      <c r="B47" s="224" t="s">
        <v>659</v>
      </c>
      <c r="C47" s="131">
        <v>-198084</v>
      </c>
      <c r="D47" s="143">
        <v>499000</v>
      </c>
      <c r="E47" s="143">
        <v>10000</v>
      </c>
      <c r="F47" s="132">
        <v>11644</v>
      </c>
      <c r="G47" s="132"/>
      <c r="H47" s="132"/>
      <c r="I47" s="1484"/>
      <c r="J47" s="1485"/>
      <c r="K47" s="236"/>
      <c r="L47" s="11"/>
      <c r="M47"/>
      <c r="N47"/>
    </row>
    <row r="48" spans="2:14" ht="63" customHeight="1">
      <c r="B48" s="55" t="s">
        <v>660</v>
      </c>
      <c r="C48" s="171">
        <v>-174</v>
      </c>
      <c r="D48" s="172">
        <v>741450</v>
      </c>
      <c r="E48" s="172">
        <v>86</v>
      </c>
      <c r="F48" s="172">
        <v>2596</v>
      </c>
      <c r="G48" s="172"/>
      <c r="H48" s="172"/>
      <c r="I48" s="1480">
        <v>22989</v>
      </c>
      <c r="J48" s="1481"/>
      <c r="K48" s="238" t="s">
        <v>661</v>
      </c>
      <c r="L48" s="11"/>
      <c r="M48"/>
      <c r="N48"/>
    </row>
    <row r="49" spans="2:14" ht="21" customHeight="1">
      <c r="B49" s="30"/>
      <c r="J49"/>
      <c r="K49"/>
      <c r="L49"/>
      <c r="M49"/>
      <c r="N49"/>
    </row>
    <row r="50" ht="26.25" customHeight="1"/>
    <row r="51" spans="2:14" ht="18.75">
      <c r="B51" s="16" t="s">
        <v>504</v>
      </c>
      <c r="J51"/>
      <c r="K51"/>
      <c r="L51"/>
      <c r="M51"/>
      <c r="N51"/>
    </row>
    <row r="52" ht="7.5" customHeight="1"/>
    <row r="53" spans="2:9" ht="37.5" customHeight="1">
      <c r="B53" s="1415" t="s">
        <v>494</v>
      </c>
      <c r="C53" s="1415"/>
      <c r="D53" s="1425">
        <v>0.549</v>
      </c>
      <c r="E53" s="1425"/>
      <c r="F53" s="1415" t="s">
        <v>496</v>
      </c>
      <c r="G53" s="1415"/>
      <c r="H53" s="1425">
        <v>0.7</v>
      </c>
      <c r="I53" s="1425"/>
    </row>
    <row r="54" spans="2:9" ht="37.5" customHeight="1">
      <c r="B54" s="1415" t="s">
        <v>495</v>
      </c>
      <c r="C54" s="1415"/>
      <c r="D54" s="1425">
        <v>18.8</v>
      </c>
      <c r="E54" s="1425"/>
      <c r="F54" s="1415" t="s">
        <v>497</v>
      </c>
      <c r="G54" s="1415"/>
      <c r="H54" s="1425">
        <v>91.8</v>
      </c>
      <c r="I54" s="1425"/>
    </row>
    <row r="55" spans="2:14" ht="21" customHeight="1">
      <c r="B55" s="30" t="s">
        <v>512</v>
      </c>
      <c r="J55"/>
      <c r="K55"/>
      <c r="L55"/>
      <c r="M55"/>
      <c r="N55"/>
    </row>
  </sheetData>
  <mergeCells count="50">
    <mergeCell ref="I17:J18"/>
    <mergeCell ref="I19:J20"/>
    <mergeCell ref="B17:B18"/>
    <mergeCell ref="B19:B20"/>
    <mergeCell ref="G17:G18"/>
    <mergeCell ref="H17:H18"/>
    <mergeCell ref="G19:G20"/>
    <mergeCell ref="H19:H20"/>
    <mergeCell ref="C1:J1"/>
    <mergeCell ref="I15:J15"/>
    <mergeCell ref="I16:J16"/>
    <mergeCell ref="I11:J11"/>
    <mergeCell ref="I7:J7"/>
    <mergeCell ref="I8:J8"/>
    <mergeCell ref="I9:J9"/>
    <mergeCell ref="I10:J10"/>
    <mergeCell ref="B53:C53"/>
    <mergeCell ref="B54:C54"/>
    <mergeCell ref="F53:G53"/>
    <mergeCell ref="F54:G54"/>
    <mergeCell ref="D53:E53"/>
    <mergeCell ref="D54:E54"/>
    <mergeCell ref="I39:J39"/>
    <mergeCell ref="I36:J36"/>
    <mergeCell ref="H54:I54"/>
    <mergeCell ref="I44:J44"/>
    <mergeCell ref="I45:J45"/>
    <mergeCell ref="I48:J48"/>
    <mergeCell ref="H53:I53"/>
    <mergeCell ref="I46:J46"/>
    <mergeCell ref="I47:J47"/>
    <mergeCell ref="B40:J40"/>
    <mergeCell ref="B21:B22"/>
    <mergeCell ref="B23:B24"/>
    <mergeCell ref="I34:J34"/>
    <mergeCell ref="I32:J32"/>
    <mergeCell ref="I33:J33"/>
    <mergeCell ref="B25:B26"/>
    <mergeCell ref="G21:G22"/>
    <mergeCell ref="G23:G24"/>
    <mergeCell ref="H23:H24"/>
    <mergeCell ref="G25:G26"/>
    <mergeCell ref="H21:H22"/>
    <mergeCell ref="I21:J22"/>
    <mergeCell ref="I23:J24"/>
    <mergeCell ref="I25:J26"/>
    <mergeCell ref="I35:J35"/>
    <mergeCell ref="I37:J37"/>
    <mergeCell ref="I38:J38"/>
    <mergeCell ref="H25:H26"/>
  </mergeCells>
  <printOptions/>
  <pageMargins left="0.7480314960629921" right="0" top="0.5905511811023623" bottom="0.3937007874015748" header="0.5118110236220472" footer="0.5118110236220472"/>
  <pageSetup fitToHeight="1" fitToWidth="1" horizontalDpi="300" verticalDpi="300" orientation="portrait" paperSize="9" scale="56" r:id="rId1"/>
  <headerFooter alignWithMargins="0">
    <oddHeader>&amp;L&amp;12（別添）</oddHeader>
  </headerFooter>
</worksheet>
</file>

<file path=xl/worksheets/sheet40.xml><?xml version="1.0" encoding="utf-8"?>
<worksheet xmlns="http://schemas.openxmlformats.org/spreadsheetml/2006/main" xmlns:r="http://schemas.openxmlformats.org/officeDocument/2006/relationships">
  <sheetPr>
    <pageSetUpPr fitToPage="1"/>
  </sheetPr>
  <dimension ref="B1:N60"/>
  <sheetViews>
    <sheetView view="pageBreakPreview" zoomScaleSheetLayoutView="100" workbookViewId="0" topLeftCell="A26">
      <selection activeCell="J26" sqref="J26"/>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1762" t="s">
        <v>342</v>
      </c>
      <c r="J3" s="1762"/>
      <c r="K3" s="1762"/>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17">
        <v>6438</v>
      </c>
      <c r="D8" s="18">
        <v>6287</v>
      </c>
      <c r="E8" s="18">
        <f>C8-D8</f>
        <v>151</v>
      </c>
      <c r="F8" s="18">
        <v>115</v>
      </c>
      <c r="G8" s="18">
        <v>7947</v>
      </c>
      <c r="H8" s="18" t="s">
        <v>593</v>
      </c>
      <c r="I8" s="1384"/>
      <c r="J8" s="1385"/>
      <c r="K8" s="11"/>
      <c r="L8"/>
      <c r="M8"/>
      <c r="N8"/>
    </row>
    <row r="9" spans="2:14" ht="21" customHeight="1">
      <c r="B9" s="239"/>
      <c r="C9" s="17"/>
      <c r="D9" s="18"/>
      <c r="E9" s="18"/>
      <c r="F9" s="18"/>
      <c r="G9" s="18"/>
      <c r="H9" s="18"/>
      <c r="I9" s="1344"/>
      <c r="J9" s="1345"/>
      <c r="K9" s="11"/>
      <c r="L9"/>
      <c r="M9"/>
      <c r="N9"/>
    </row>
    <row r="10" spans="2:14" ht="21" customHeight="1">
      <c r="B10" s="239"/>
      <c r="C10" s="17"/>
      <c r="D10" s="18"/>
      <c r="E10" s="18"/>
      <c r="F10" s="18"/>
      <c r="G10" s="18"/>
      <c r="H10" s="18"/>
      <c r="I10" s="1344"/>
      <c r="J10" s="1345"/>
      <c r="K10" s="11"/>
      <c r="L10"/>
      <c r="M10"/>
      <c r="N10"/>
    </row>
    <row r="11" spans="2:14" ht="21" customHeight="1">
      <c r="B11" s="82" t="s">
        <v>301</v>
      </c>
      <c r="C11" s="17"/>
      <c r="D11" s="18"/>
      <c r="E11" s="18"/>
      <c r="F11" s="18"/>
      <c r="G11" s="18"/>
      <c r="H11" s="18"/>
      <c r="I11" s="1344"/>
      <c r="J11" s="1345"/>
      <c r="K11" s="11"/>
      <c r="L11"/>
      <c r="M11"/>
      <c r="N11"/>
    </row>
    <row r="12" spans="2:14" ht="21" customHeight="1" thickBot="1">
      <c r="B12" s="85"/>
      <c r="C12" s="19"/>
      <c r="D12" s="20"/>
      <c r="E12" s="20"/>
      <c r="F12" s="20"/>
      <c r="G12" s="20"/>
      <c r="H12" s="20"/>
      <c r="I12" s="1590"/>
      <c r="J12" s="1591"/>
      <c r="K12" s="11"/>
      <c r="L12"/>
      <c r="M12"/>
      <c r="N12"/>
    </row>
    <row r="13" spans="2:14" ht="21" customHeight="1" thickTop="1">
      <c r="B13" s="9" t="s">
        <v>499</v>
      </c>
      <c r="C13" s="21">
        <f>SUM(C8:C12)</f>
        <v>6438</v>
      </c>
      <c r="D13" s="22">
        <f>SUM(D8:D12)</f>
        <v>6287</v>
      </c>
      <c r="E13" s="22">
        <f>SUM(E8:E12)</f>
        <v>151</v>
      </c>
      <c r="F13" s="22">
        <f>SUM(F8:F12)</f>
        <v>115</v>
      </c>
      <c r="G13" s="22">
        <f>SUM(G8:G12)</f>
        <v>7947</v>
      </c>
      <c r="H13" s="22" t="s">
        <v>277</v>
      </c>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30" customHeight="1" thickTop="1">
      <c r="B18" s="239" t="s">
        <v>897</v>
      </c>
      <c r="C18" s="1086" t="s">
        <v>343</v>
      </c>
      <c r="D18" s="1087" t="s">
        <v>344</v>
      </c>
      <c r="E18" s="1087" t="s">
        <v>345</v>
      </c>
      <c r="F18" s="1088" t="s">
        <v>239</v>
      </c>
      <c r="G18" s="591">
        <v>1290</v>
      </c>
      <c r="H18" s="591">
        <v>59</v>
      </c>
      <c r="I18" s="1384"/>
      <c r="J18" s="1385"/>
      <c r="K18" s="11"/>
      <c r="L18"/>
      <c r="M18"/>
      <c r="N18"/>
    </row>
    <row r="19" spans="2:14" ht="27.75" customHeight="1">
      <c r="B19" s="239" t="s">
        <v>346</v>
      </c>
      <c r="C19" s="1089" t="s">
        <v>347</v>
      </c>
      <c r="D19" s="1090" t="s">
        <v>348</v>
      </c>
      <c r="E19" s="1090" t="s">
        <v>216</v>
      </c>
      <c r="F19" s="1091" t="s">
        <v>239</v>
      </c>
      <c r="G19" s="593">
        <v>171</v>
      </c>
      <c r="H19" s="593">
        <v>31</v>
      </c>
      <c r="I19" s="1386"/>
      <c r="J19" s="1379"/>
      <c r="K19" s="11"/>
      <c r="L19"/>
      <c r="M19"/>
      <c r="N19"/>
    </row>
    <row r="20" spans="2:14" ht="13.5" customHeight="1">
      <c r="B20" s="1495" t="s">
        <v>349</v>
      </c>
      <c r="C20" s="2055" t="s">
        <v>350</v>
      </c>
      <c r="D20" s="2057" t="s">
        <v>351</v>
      </c>
      <c r="E20" s="2059" t="s">
        <v>352</v>
      </c>
      <c r="F20" s="2059" t="s">
        <v>353</v>
      </c>
      <c r="G20" s="1809" t="s">
        <v>354</v>
      </c>
      <c r="H20" s="2051">
        <v>84</v>
      </c>
      <c r="I20" s="1743"/>
      <c r="J20" s="1433"/>
      <c r="K20" s="28"/>
      <c r="L20"/>
      <c r="M20"/>
      <c r="N20"/>
    </row>
    <row r="21" spans="2:14" ht="16.5" customHeight="1">
      <c r="B21" s="1496"/>
      <c r="C21" s="2056"/>
      <c r="D21" s="2058"/>
      <c r="E21" s="2060"/>
      <c r="F21" s="2060"/>
      <c r="G21" s="1810"/>
      <c r="H21" s="2052"/>
      <c r="I21" s="1369"/>
      <c r="J21" s="1391"/>
      <c r="K21" s="11"/>
      <c r="L21"/>
      <c r="M21"/>
      <c r="N21"/>
    </row>
    <row r="22" spans="2:14" ht="29.25" customHeight="1">
      <c r="B22" s="239" t="s">
        <v>355</v>
      </c>
      <c r="C22" s="1092" t="s">
        <v>356</v>
      </c>
      <c r="D22" s="1093" t="s">
        <v>357</v>
      </c>
      <c r="E22" s="1094" t="s">
        <v>238</v>
      </c>
      <c r="F22" s="1094" t="s">
        <v>239</v>
      </c>
      <c r="G22" s="92" t="s">
        <v>354</v>
      </c>
      <c r="H22" s="92" t="s">
        <v>354</v>
      </c>
      <c r="I22" s="1386"/>
      <c r="J22" s="1379"/>
      <c r="K22" s="11"/>
      <c r="L22"/>
      <c r="M22"/>
      <c r="N22"/>
    </row>
    <row r="23" spans="2:14" ht="27" customHeight="1">
      <c r="B23" s="239" t="s">
        <v>900</v>
      </c>
      <c r="C23" s="1095" t="s">
        <v>358</v>
      </c>
      <c r="D23" s="1096" t="s">
        <v>359</v>
      </c>
      <c r="E23" s="1097" t="s">
        <v>360</v>
      </c>
      <c r="F23" s="1097" t="s">
        <v>360</v>
      </c>
      <c r="G23" s="1098" t="s">
        <v>706</v>
      </c>
      <c r="H23" s="18">
        <v>112</v>
      </c>
      <c r="I23" s="1386"/>
      <c r="J23" s="1379"/>
      <c r="K23" s="11"/>
      <c r="L23"/>
      <c r="M23"/>
      <c r="N23"/>
    </row>
    <row r="24" spans="2:14" ht="29.25" customHeight="1">
      <c r="B24" s="307" t="s">
        <v>838</v>
      </c>
      <c r="C24" s="1099" t="s">
        <v>361</v>
      </c>
      <c r="D24" s="629" t="s">
        <v>362</v>
      </c>
      <c r="E24" s="1100" t="s">
        <v>363</v>
      </c>
      <c r="F24" s="1100" t="s">
        <v>363</v>
      </c>
      <c r="G24" s="1101" t="s">
        <v>706</v>
      </c>
      <c r="H24" s="25">
        <v>82</v>
      </c>
      <c r="I24" s="1537"/>
      <c r="J24" s="1538"/>
      <c r="K24" s="11"/>
      <c r="L24"/>
      <c r="M24"/>
      <c r="N24"/>
    </row>
    <row r="25" spans="2:14" ht="21" customHeight="1">
      <c r="B25" s="29" t="s">
        <v>510</v>
      </c>
      <c r="C25" s="26"/>
      <c r="D25" s="26"/>
      <c r="E25" s="26"/>
      <c r="F25" s="26"/>
      <c r="G25" s="26"/>
      <c r="H25" s="26"/>
      <c r="I25" s="27"/>
      <c r="J25" s="27"/>
      <c r="K25" s="28"/>
      <c r="L25"/>
      <c r="M25"/>
      <c r="N25"/>
    </row>
    <row r="26" spans="2:14" ht="21" customHeight="1">
      <c r="B26" s="29" t="s">
        <v>514</v>
      </c>
      <c r="C26" s="26"/>
      <c r="D26" s="26"/>
      <c r="E26" s="26"/>
      <c r="F26" s="26"/>
      <c r="G26" s="26"/>
      <c r="H26" s="26"/>
      <c r="I26" s="27"/>
      <c r="J26" s="27"/>
      <c r="K26" s="28"/>
      <c r="L26"/>
      <c r="M26"/>
      <c r="N26"/>
    </row>
    <row r="27" spans="2:14" ht="22.5" customHeight="1">
      <c r="B27" s="7"/>
      <c r="C27" s="7"/>
      <c r="D27" s="7"/>
      <c r="E27" s="7"/>
      <c r="F27" s="7"/>
      <c r="G27" s="7"/>
      <c r="H27" s="7"/>
      <c r="I27"/>
      <c r="J27"/>
      <c r="K27"/>
      <c r="L27"/>
      <c r="M27"/>
      <c r="N27"/>
    </row>
    <row r="28" spans="2:14" ht="18.75">
      <c r="B28" s="15" t="s">
        <v>502</v>
      </c>
      <c r="J28" t="s">
        <v>364</v>
      </c>
      <c r="K28"/>
      <c r="L28"/>
      <c r="M28"/>
      <c r="N28"/>
    </row>
    <row r="29" spans="2:14" ht="7.5" customHeight="1">
      <c r="B29" s="2"/>
      <c r="I29"/>
      <c r="J29"/>
      <c r="K29"/>
      <c r="L29"/>
      <c r="M29"/>
      <c r="N29"/>
    </row>
    <row r="30" spans="2:14" s="6" customFormat="1" ht="29.25" customHeight="1" thickBot="1">
      <c r="B30" s="3"/>
      <c r="C30" s="4" t="s">
        <v>508</v>
      </c>
      <c r="D30" s="5" t="s">
        <v>509</v>
      </c>
      <c r="E30" s="5" t="s">
        <v>506</v>
      </c>
      <c r="F30" s="5" t="s">
        <v>507</v>
      </c>
      <c r="G30" s="5" t="s">
        <v>489</v>
      </c>
      <c r="H30" s="5" t="s">
        <v>505</v>
      </c>
      <c r="I30" s="1408" t="s">
        <v>498</v>
      </c>
      <c r="J30" s="1409"/>
      <c r="K30" s="11"/>
      <c r="L30"/>
      <c r="M30"/>
      <c r="N30"/>
    </row>
    <row r="31" spans="2:14" ht="21" customHeight="1" thickTop="1">
      <c r="B31" s="239" t="s">
        <v>258</v>
      </c>
      <c r="C31" s="58">
        <v>1266163</v>
      </c>
      <c r="D31" s="59">
        <v>1266163</v>
      </c>
      <c r="E31" s="59" t="s">
        <v>372</v>
      </c>
      <c r="F31" s="591" t="s">
        <v>372</v>
      </c>
      <c r="G31" s="591">
        <v>184183</v>
      </c>
      <c r="H31" s="1102">
        <v>13.19</v>
      </c>
      <c r="I31" s="1384"/>
      <c r="J31" s="1385"/>
      <c r="K31" s="1103"/>
      <c r="L31"/>
      <c r="M31"/>
      <c r="N31"/>
    </row>
    <row r="32" spans="2:14" ht="21" customHeight="1">
      <c r="B32" s="239" t="s">
        <v>365</v>
      </c>
      <c r="C32" s="58">
        <v>149142</v>
      </c>
      <c r="D32" s="59">
        <v>134723</v>
      </c>
      <c r="E32" s="59">
        <v>14419</v>
      </c>
      <c r="F32" s="1104">
        <v>14419</v>
      </c>
      <c r="G32" s="1105" t="s">
        <v>373</v>
      </c>
      <c r="H32" s="1106">
        <v>69.84</v>
      </c>
      <c r="I32" s="1552"/>
      <c r="J32" s="1399"/>
      <c r="K32" s="1103"/>
      <c r="L32"/>
      <c r="M32"/>
      <c r="N32"/>
    </row>
    <row r="33" spans="2:14" ht="21" customHeight="1">
      <c r="B33" s="239" t="s">
        <v>366</v>
      </c>
      <c r="C33" s="58">
        <v>143695</v>
      </c>
      <c r="D33" s="59">
        <v>132182</v>
      </c>
      <c r="E33" s="59">
        <v>11513</v>
      </c>
      <c r="F33" s="1104">
        <v>11513</v>
      </c>
      <c r="G33" s="1105">
        <v>291667</v>
      </c>
      <c r="H33" s="1106">
        <v>39.03</v>
      </c>
      <c r="I33" s="1552"/>
      <c r="J33" s="1399"/>
      <c r="K33" s="1103"/>
      <c r="L33"/>
      <c r="M33"/>
      <c r="N33"/>
    </row>
    <row r="34" spans="2:14" ht="21" customHeight="1">
      <c r="B34" s="239" t="s">
        <v>260</v>
      </c>
      <c r="C34" s="58">
        <v>827688</v>
      </c>
      <c r="D34" s="59">
        <v>811633</v>
      </c>
      <c r="E34" s="59">
        <v>16055</v>
      </c>
      <c r="F34" s="1105">
        <v>16055</v>
      </c>
      <c r="G34" s="1105">
        <v>3238590</v>
      </c>
      <c r="H34" s="1107">
        <v>6.89</v>
      </c>
      <c r="I34" s="1552"/>
      <c r="J34" s="1399"/>
      <c r="K34" s="1103"/>
      <c r="L34"/>
      <c r="M34"/>
      <c r="N34"/>
    </row>
    <row r="35" spans="2:14" ht="21" customHeight="1">
      <c r="B35" s="239" t="s">
        <v>680</v>
      </c>
      <c r="C35" s="58">
        <v>69869</v>
      </c>
      <c r="D35" s="59">
        <v>69693</v>
      </c>
      <c r="E35" s="59">
        <v>176</v>
      </c>
      <c r="F35" s="59">
        <v>176</v>
      </c>
      <c r="G35" s="1105" t="s">
        <v>372</v>
      </c>
      <c r="H35" s="1107">
        <v>1.025</v>
      </c>
      <c r="I35" s="1552"/>
      <c r="J35" s="1399"/>
      <c r="K35" s="1103"/>
      <c r="L35"/>
      <c r="M35"/>
      <c r="N35"/>
    </row>
    <row r="36" spans="2:14" ht="21" customHeight="1">
      <c r="B36" s="239" t="s">
        <v>367</v>
      </c>
      <c r="C36" s="1105">
        <v>5021</v>
      </c>
      <c r="D36" s="1105">
        <v>4944</v>
      </c>
      <c r="E36" s="1105">
        <v>77</v>
      </c>
      <c r="F36" s="1105">
        <v>77</v>
      </c>
      <c r="G36" s="1105">
        <v>379500</v>
      </c>
      <c r="H36" s="1107">
        <v>2.29</v>
      </c>
      <c r="I36" s="1552"/>
      <c r="J36" s="1399"/>
      <c r="K36" s="1103"/>
      <c r="L36"/>
      <c r="M36"/>
      <c r="N36"/>
    </row>
    <row r="37" spans="2:14" ht="21" customHeight="1">
      <c r="B37" s="239" t="s">
        <v>262</v>
      </c>
      <c r="C37" s="58">
        <v>181301</v>
      </c>
      <c r="D37" s="59">
        <v>181301</v>
      </c>
      <c r="E37" s="59" t="s">
        <v>967</v>
      </c>
      <c r="F37" s="1105" t="s">
        <v>967</v>
      </c>
      <c r="G37" s="1105">
        <v>634197</v>
      </c>
      <c r="H37" s="1107">
        <v>6.14</v>
      </c>
      <c r="I37" s="1552"/>
      <c r="J37" s="1399"/>
      <c r="K37" s="1103"/>
      <c r="L37"/>
      <c r="M37"/>
      <c r="N37"/>
    </row>
    <row r="38" spans="2:14" ht="78.75" customHeight="1">
      <c r="B38" s="239" t="s">
        <v>529</v>
      </c>
      <c r="C38" s="1105">
        <v>181096</v>
      </c>
      <c r="D38" s="1105">
        <v>167302</v>
      </c>
      <c r="E38" s="1105">
        <v>13794</v>
      </c>
      <c r="F38" s="1105">
        <v>13794</v>
      </c>
      <c r="G38" s="1105" t="s">
        <v>374</v>
      </c>
      <c r="H38" s="1105" t="s">
        <v>374</v>
      </c>
      <c r="I38" s="2053" t="s">
        <v>368</v>
      </c>
      <c r="J38" s="2054"/>
      <c r="K38" s="1103"/>
      <c r="L38"/>
      <c r="M38"/>
      <c r="N38"/>
    </row>
    <row r="39" spans="2:14" ht="21" customHeight="1">
      <c r="B39" s="239" t="s">
        <v>682</v>
      </c>
      <c r="C39" s="58">
        <v>5132103</v>
      </c>
      <c r="D39" s="59">
        <v>5130377</v>
      </c>
      <c r="E39" s="1105">
        <v>1726</v>
      </c>
      <c r="F39" s="1105">
        <v>1726</v>
      </c>
      <c r="G39" s="1105" t="s">
        <v>375</v>
      </c>
      <c r="H39" s="1107">
        <v>2.42</v>
      </c>
      <c r="I39" s="1552"/>
      <c r="J39" s="1399"/>
      <c r="K39" s="1103"/>
      <c r="L39"/>
      <c r="M39"/>
      <c r="N39"/>
    </row>
    <row r="40" spans="2:14" ht="30" customHeight="1">
      <c r="B40" s="239" t="s">
        <v>365</v>
      </c>
      <c r="C40" s="1108">
        <v>156212</v>
      </c>
      <c r="D40" s="1108">
        <v>147755</v>
      </c>
      <c r="E40" s="1108">
        <v>13590</v>
      </c>
      <c r="F40" s="1108">
        <v>13590</v>
      </c>
      <c r="G40" s="1105" t="s">
        <v>373</v>
      </c>
      <c r="H40" s="1105" t="s">
        <v>373</v>
      </c>
      <c r="I40" s="1552" t="s">
        <v>964</v>
      </c>
      <c r="J40" s="1399"/>
      <c r="K40" s="1103"/>
      <c r="L40"/>
      <c r="M40"/>
      <c r="N40"/>
    </row>
    <row r="41" spans="2:14" ht="29.25" customHeight="1">
      <c r="B41" s="239" t="s">
        <v>263</v>
      </c>
      <c r="C41" s="1108">
        <v>483835</v>
      </c>
      <c r="D41" s="1108">
        <v>473141</v>
      </c>
      <c r="E41" s="1108">
        <v>101200</v>
      </c>
      <c r="F41" s="1108">
        <v>101200</v>
      </c>
      <c r="G41" s="1105" t="s">
        <v>376</v>
      </c>
      <c r="H41" s="1105" t="s">
        <v>376</v>
      </c>
      <c r="I41" s="1552" t="s">
        <v>964</v>
      </c>
      <c r="J41" s="1399"/>
      <c r="K41" s="1103"/>
      <c r="L41"/>
      <c r="M41"/>
      <c r="N41"/>
    </row>
    <row r="42" spans="2:14" ht="21" customHeight="1">
      <c r="B42" s="82"/>
      <c r="C42" s="17"/>
      <c r="D42" s="18"/>
      <c r="E42" s="18"/>
      <c r="F42" s="1109"/>
      <c r="G42" s="1109"/>
      <c r="H42" s="1110"/>
      <c r="I42" s="1552"/>
      <c r="J42" s="1399"/>
      <c r="K42" s="1103"/>
      <c r="L42"/>
      <c r="M42"/>
      <c r="N42"/>
    </row>
    <row r="43" spans="2:14" ht="21" customHeight="1">
      <c r="B43" s="249"/>
      <c r="C43" s="24"/>
      <c r="D43" s="25"/>
      <c r="E43" s="25"/>
      <c r="F43" s="1111"/>
      <c r="G43" s="108"/>
      <c r="H43" s="302"/>
      <c r="I43" s="1406"/>
      <c r="J43" s="1407"/>
      <c r="K43" s="1103"/>
      <c r="L43"/>
      <c r="M43"/>
      <c r="N43"/>
    </row>
    <row r="44" spans="2:14" ht="37.5" customHeight="1">
      <c r="B44" s="7"/>
      <c r="C44" s="7"/>
      <c r="D44" s="7"/>
      <c r="E44" s="7"/>
      <c r="F44" s="7"/>
      <c r="G44" s="7"/>
      <c r="H44" s="7"/>
      <c r="I44"/>
      <c r="J44"/>
      <c r="K44"/>
      <c r="L44"/>
      <c r="M44"/>
      <c r="N44"/>
    </row>
    <row r="45" spans="2:14" ht="18.75">
      <c r="B45" s="15" t="s">
        <v>503</v>
      </c>
      <c r="J45"/>
      <c r="K45" t="s">
        <v>513</v>
      </c>
      <c r="L45"/>
      <c r="M45"/>
      <c r="N45"/>
    </row>
    <row r="46" spans="2:14" ht="7.5" customHeight="1">
      <c r="B46" s="2"/>
      <c r="J46"/>
      <c r="K46"/>
      <c r="L46"/>
      <c r="M46"/>
      <c r="N46"/>
    </row>
    <row r="47" spans="2:14" s="6" customFormat="1" ht="48.75" customHeight="1" thickBot="1">
      <c r="B47" s="3"/>
      <c r="C47" s="4" t="s">
        <v>517</v>
      </c>
      <c r="D47" s="5" t="s">
        <v>518</v>
      </c>
      <c r="E47" s="5" t="s">
        <v>519</v>
      </c>
      <c r="F47" s="5" t="s">
        <v>520</v>
      </c>
      <c r="G47" s="5" t="s">
        <v>521</v>
      </c>
      <c r="H47" s="10" t="s">
        <v>484</v>
      </c>
      <c r="I47" s="1426" t="s">
        <v>501</v>
      </c>
      <c r="J47" s="1416"/>
      <c r="K47" s="12" t="s">
        <v>498</v>
      </c>
      <c r="L47" s="11"/>
      <c r="M47"/>
      <c r="N47"/>
    </row>
    <row r="48" spans="2:14" ht="21" customHeight="1" thickTop="1">
      <c r="B48" s="239" t="s">
        <v>369</v>
      </c>
      <c r="C48" s="652">
        <v>-4</v>
      </c>
      <c r="D48" s="18">
        <v>87</v>
      </c>
      <c r="E48" s="18">
        <v>185</v>
      </c>
      <c r="F48" s="18" t="s">
        <v>377</v>
      </c>
      <c r="G48" s="18" t="s">
        <v>377</v>
      </c>
      <c r="H48" s="18" t="s">
        <v>377</v>
      </c>
      <c r="I48" s="1531" t="s">
        <v>377</v>
      </c>
      <c r="J48" s="1532"/>
      <c r="K48" s="120"/>
      <c r="L48" s="11"/>
      <c r="M48"/>
      <c r="N48"/>
    </row>
    <row r="49" spans="2:14" ht="21" customHeight="1">
      <c r="B49" s="239" t="s">
        <v>370</v>
      </c>
      <c r="C49" s="17" t="s">
        <v>525</v>
      </c>
      <c r="D49" s="18">
        <v>130</v>
      </c>
      <c r="E49" s="18">
        <v>126</v>
      </c>
      <c r="F49" s="18" t="s">
        <v>525</v>
      </c>
      <c r="G49" s="18" t="s">
        <v>525</v>
      </c>
      <c r="H49" s="18" t="s">
        <v>525</v>
      </c>
      <c r="I49" s="1359" t="s">
        <v>525</v>
      </c>
      <c r="J49" s="1360"/>
      <c r="K49" s="122"/>
      <c r="L49" s="11"/>
      <c r="M49"/>
      <c r="N49"/>
    </row>
    <row r="50" spans="2:14" ht="21" customHeight="1">
      <c r="B50" s="239" t="s">
        <v>371</v>
      </c>
      <c r="C50" s="17">
        <v>1</v>
      </c>
      <c r="D50" s="18">
        <v>9</v>
      </c>
      <c r="E50" s="18">
        <v>18</v>
      </c>
      <c r="F50" s="18" t="s">
        <v>372</v>
      </c>
      <c r="G50" s="18" t="s">
        <v>372</v>
      </c>
      <c r="H50" s="18" t="s">
        <v>372</v>
      </c>
      <c r="I50" s="1361" t="s">
        <v>372</v>
      </c>
      <c r="J50" s="1351"/>
      <c r="K50" s="122"/>
      <c r="L50" s="11"/>
      <c r="M50"/>
      <c r="N50"/>
    </row>
    <row r="51" spans="2:14" ht="21" customHeight="1">
      <c r="B51" s="123"/>
      <c r="C51" s="124"/>
      <c r="D51" s="92"/>
      <c r="E51" s="92"/>
      <c r="F51" s="92"/>
      <c r="G51" s="92"/>
      <c r="H51" s="92"/>
      <c r="I51" s="1361"/>
      <c r="J51" s="1351"/>
      <c r="K51" s="122"/>
      <c r="L51" s="11"/>
      <c r="M51"/>
      <c r="N51"/>
    </row>
    <row r="52" spans="2:14" ht="21" customHeight="1">
      <c r="B52" s="123"/>
      <c r="C52" s="124"/>
      <c r="D52" s="92"/>
      <c r="E52" s="92"/>
      <c r="F52" s="92"/>
      <c r="G52" s="92"/>
      <c r="H52" s="92"/>
      <c r="I52" s="1354"/>
      <c r="J52" s="1355"/>
      <c r="K52" s="122"/>
      <c r="L52" s="11"/>
      <c r="M52"/>
      <c r="N52"/>
    </row>
    <row r="53" spans="2:14" ht="21" customHeight="1">
      <c r="B53" s="126"/>
      <c r="C53" s="127"/>
      <c r="D53" s="128"/>
      <c r="E53" s="128"/>
      <c r="F53" s="128"/>
      <c r="G53" s="128"/>
      <c r="H53" s="128"/>
      <c r="I53" s="1352"/>
      <c r="J53" s="1353"/>
      <c r="K53" s="129"/>
      <c r="L53" s="11"/>
      <c r="M53"/>
      <c r="N53"/>
    </row>
    <row r="54" spans="2:14" ht="21" customHeight="1">
      <c r="B54" s="30" t="s">
        <v>511</v>
      </c>
      <c r="J54"/>
      <c r="K54"/>
      <c r="L54"/>
      <c r="M54"/>
      <c r="N54"/>
    </row>
    <row r="55" ht="26.25" customHeight="1"/>
    <row r="56" spans="2:14" ht="18.75">
      <c r="B56" s="16" t="s">
        <v>504</v>
      </c>
      <c r="J56"/>
      <c r="K56"/>
      <c r="L56"/>
      <c r="M56"/>
      <c r="N56"/>
    </row>
    <row r="57" ht="7.5" customHeight="1"/>
    <row r="58" spans="2:9" ht="37.5" customHeight="1">
      <c r="B58" s="1415" t="s">
        <v>494</v>
      </c>
      <c r="C58" s="1415"/>
      <c r="D58" s="1425">
        <v>0.15</v>
      </c>
      <c r="E58" s="1425"/>
      <c r="F58" s="1415" t="s">
        <v>496</v>
      </c>
      <c r="G58" s="1415"/>
      <c r="H58" s="1425">
        <v>3.7</v>
      </c>
      <c r="I58" s="1425"/>
    </row>
    <row r="59" spans="2:9" ht="37.5" customHeight="1">
      <c r="B59" s="1415" t="s">
        <v>495</v>
      </c>
      <c r="C59" s="1415"/>
      <c r="D59" s="1425">
        <v>16.3</v>
      </c>
      <c r="E59" s="1425"/>
      <c r="F59" s="1415" t="s">
        <v>497</v>
      </c>
      <c r="G59" s="1415"/>
      <c r="H59" s="1425">
        <v>79.7</v>
      </c>
      <c r="I59" s="1425"/>
    </row>
    <row r="60" spans="2:14" ht="21" customHeight="1">
      <c r="B60" s="30" t="s">
        <v>512</v>
      </c>
      <c r="J60"/>
      <c r="K60"/>
      <c r="L60"/>
      <c r="M60"/>
      <c r="N60"/>
    </row>
  </sheetData>
  <mergeCells count="52">
    <mergeCell ref="I24:J24"/>
    <mergeCell ref="I17:J17"/>
    <mergeCell ref="I18:J18"/>
    <mergeCell ref="I19:J19"/>
    <mergeCell ref="I10:J10"/>
    <mergeCell ref="B20:B21"/>
    <mergeCell ref="C1:J1"/>
    <mergeCell ref="I23:J23"/>
    <mergeCell ref="I11:J11"/>
    <mergeCell ref="I12:J12"/>
    <mergeCell ref="C20:C21"/>
    <mergeCell ref="D20:D21"/>
    <mergeCell ref="E20:E21"/>
    <mergeCell ref="F20:F21"/>
    <mergeCell ref="B58:C58"/>
    <mergeCell ref="B59:C59"/>
    <mergeCell ref="F58:G58"/>
    <mergeCell ref="F59:G59"/>
    <mergeCell ref="D58:E58"/>
    <mergeCell ref="D59:E59"/>
    <mergeCell ref="H59:I59"/>
    <mergeCell ref="I47:J47"/>
    <mergeCell ref="I48:J48"/>
    <mergeCell ref="I49:J49"/>
    <mergeCell ref="I50:J50"/>
    <mergeCell ref="I53:J53"/>
    <mergeCell ref="I51:J51"/>
    <mergeCell ref="I52:J52"/>
    <mergeCell ref="I43:J43"/>
    <mergeCell ref="I30:J30"/>
    <mergeCell ref="I31:J31"/>
    <mergeCell ref="H58:I58"/>
    <mergeCell ref="I35:J35"/>
    <mergeCell ref="I36:J36"/>
    <mergeCell ref="I37:J37"/>
    <mergeCell ref="I38:J38"/>
    <mergeCell ref="I39:J39"/>
    <mergeCell ref="I40:J40"/>
    <mergeCell ref="I41:J41"/>
    <mergeCell ref="I42:J42"/>
    <mergeCell ref="I3:K3"/>
    <mergeCell ref="I32:J32"/>
    <mergeCell ref="I33:J33"/>
    <mergeCell ref="I34:J34"/>
    <mergeCell ref="I13:J13"/>
    <mergeCell ref="I7:J7"/>
    <mergeCell ref="I8:J8"/>
    <mergeCell ref="I9:J9"/>
    <mergeCell ref="G20:G21"/>
    <mergeCell ref="H20:H21"/>
    <mergeCell ref="I20:J21"/>
    <mergeCell ref="I22:J22"/>
  </mergeCells>
  <printOptions/>
  <pageMargins left="0.7480314960629921" right="0" top="0.5905511811023623" bottom="0.3937007874015748" header="0.5118110236220472" footer="0.5118110236220472"/>
  <pageSetup fitToHeight="1" fitToWidth="1" horizontalDpi="600" verticalDpi="600" orientation="portrait" paperSize="9" scale="59" r:id="rId1"/>
  <headerFooter alignWithMargins="0">
    <oddHeader>&amp;L&amp;12（別添）</oddHeader>
  </headerFooter>
</worksheet>
</file>

<file path=xl/worksheets/sheet41.xml><?xml version="1.0" encoding="utf-8"?>
<worksheet xmlns="http://schemas.openxmlformats.org/spreadsheetml/2006/main" xmlns:r="http://schemas.openxmlformats.org/officeDocument/2006/relationships">
  <sheetPr>
    <pageSetUpPr fitToPage="1"/>
  </sheetPr>
  <dimension ref="B1:N60"/>
  <sheetViews>
    <sheetView workbookViewId="0" topLeftCell="A14">
      <selection activeCell="G34" sqref="G34:G35"/>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1.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21" customHeight="1"/>
    <row r="3" spans="8:11" ht="19.5" customHeight="1" thickBot="1">
      <c r="H3" s="14" t="s">
        <v>588</v>
      </c>
      <c r="I3" s="8" t="s">
        <v>378</v>
      </c>
      <c r="J3" s="13"/>
      <c r="K3" s="8" t="s">
        <v>379</v>
      </c>
    </row>
    <row r="4" spans="8:9" ht="24"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4" customHeight="1" thickTop="1">
      <c r="B8" s="538" t="s">
        <v>483</v>
      </c>
      <c r="C8" s="131">
        <v>16073</v>
      </c>
      <c r="D8" s="132">
        <v>15422</v>
      </c>
      <c r="E8" s="132">
        <v>651</v>
      </c>
      <c r="F8" s="132">
        <v>188</v>
      </c>
      <c r="G8" s="132">
        <v>22066</v>
      </c>
      <c r="H8" s="132">
        <v>0</v>
      </c>
      <c r="I8" s="2065"/>
      <c r="J8" s="2066"/>
      <c r="K8" s="11"/>
      <c r="L8"/>
      <c r="M8"/>
      <c r="N8"/>
    </row>
    <row r="9" spans="2:14" ht="24" customHeight="1">
      <c r="B9" s="1112" t="s">
        <v>380</v>
      </c>
      <c r="C9" s="220">
        <v>52</v>
      </c>
      <c r="D9" s="167">
        <v>52</v>
      </c>
      <c r="E9" s="167">
        <v>0</v>
      </c>
      <c r="F9" s="167">
        <v>0</v>
      </c>
      <c r="G9" s="167">
        <v>248</v>
      </c>
      <c r="H9" s="167">
        <v>30</v>
      </c>
      <c r="I9" s="2067"/>
      <c r="J9" s="2068"/>
      <c r="K9" s="11"/>
      <c r="L9"/>
      <c r="M9"/>
      <c r="N9"/>
    </row>
    <row r="10" spans="2:14" ht="24" customHeight="1">
      <c r="B10" s="1112" t="s">
        <v>381</v>
      </c>
      <c r="C10" s="220">
        <v>8</v>
      </c>
      <c r="D10" s="167">
        <v>8</v>
      </c>
      <c r="E10" s="167">
        <v>0</v>
      </c>
      <c r="F10" s="167">
        <v>0</v>
      </c>
      <c r="G10" s="167">
        <v>0</v>
      </c>
      <c r="H10" s="167">
        <v>0</v>
      </c>
      <c r="I10" s="2067"/>
      <c r="J10" s="2068"/>
      <c r="K10" s="11"/>
      <c r="L10"/>
      <c r="M10"/>
      <c r="N10"/>
    </row>
    <row r="11" spans="2:14" ht="24" customHeight="1" thickBot="1">
      <c r="B11" s="1113" t="s">
        <v>382</v>
      </c>
      <c r="C11" s="1114">
        <v>11</v>
      </c>
      <c r="D11" s="1115">
        <v>11</v>
      </c>
      <c r="E11" s="1115">
        <v>0</v>
      </c>
      <c r="F11" s="1115">
        <v>0</v>
      </c>
      <c r="G11" s="1115">
        <v>0</v>
      </c>
      <c r="H11" s="1115">
        <v>11</v>
      </c>
      <c r="I11" s="2061"/>
      <c r="J11" s="2062"/>
      <c r="K11" s="11"/>
      <c r="L11"/>
      <c r="M11"/>
      <c r="N11"/>
    </row>
    <row r="12" spans="2:14" ht="24" customHeight="1" thickTop="1">
      <c r="B12" s="9" t="s">
        <v>499</v>
      </c>
      <c r="C12" s="1116">
        <v>16103</v>
      </c>
      <c r="D12" s="1117">
        <v>15452</v>
      </c>
      <c r="E12" s="1117">
        <v>651</v>
      </c>
      <c r="F12" s="1117">
        <v>188</v>
      </c>
      <c r="G12" s="1117">
        <v>22314</v>
      </c>
      <c r="H12" s="1117">
        <v>0</v>
      </c>
      <c r="I12" s="2063"/>
      <c r="J12" s="2064"/>
      <c r="K12" s="11"/>
      <c r="L12"/>
      <c r="M12"/>
      <c r="N12"/>
    </row>
    <row r="13" spans="9:14" ht="24" customHeight="1">
      <c r="I13"/>
      <c r="J13"/>
      <c r="K13"/>
      <c r="L13"/>
      <c r="M13"/>
      <c r="N13"/>
    </row>
    <row r="14" spans="2:14" ht="18.75">
      <c r="B14" s="15" t="s">
        <v>500</v>
      </c>
      <c r="J14" t="s">
        <v>513</v>
      </c>
      <c r="K14"/>
      <c r="L14"/>
      <c r="M14"/>
      <c r="N14"/>
    </row>
    <row r="15" spans="2:14" ht="7.5" customHeight="1">
      <c r="B15" s="2"/>
      <c r="I15"/>
      <c r="J15"/>
      <c r="K15"/>
      <c r="L15"/>
      <c r="M15"/>
      <c r="N15"/>
    </row>
    <row r="16" spans="2:14" s="6" customFormat="1" ht="29.25" customHeight="1" thickBot="1">
      <c r="B16" s="3"/>
      <c r="C16" s="4" t="s">
        <v>490</v>
      </c>
      <c r="D16" s="5" t="s">
        <v>491</v>
      </c>
      <c r="E16" s="5" t="s">
        <v>492</v>
      </c>
      <c r="F16" s="5" t="s">
        <v>493</v>
      </c>
      <c r="G16" s="5" t="s">
        <v>489</v>
      </c>
      <c r="H16" s="5" t="s">
        <v>522</v>
      </c>
      <c r="I16" s="1497" t="s">
        <v>498</v>
      </c>
      <c r="J16" s="1745"/>
      <c r="K16" s="11"/>
      <c r="L16"/>
      <c r="M16"/>
      <c r="N16"/>
    </row>
    <row r="17" spans="2:14" ht="10.5" customHeight="1" thickTop="1">
      <c r="B17" s="2080" t="s">
        <v>898</v>
      </c>
      <c r="C17" s="1118" t="s">
        <v>565</v>
      </c>
      <c r="D17" s="1119" t="s">
        <v>566</v>
      </c>
      <c r="E17" s="1120" t="s">
        <v>567</v>
      </c>
      <c r="F17" s="1121" t="s">
        <v>568</v>
      </c>
      <c r="G17" s="2085" t="s">
        <v>372</v>
      </c>
      <c r="H17" s="2084">
        <v>282</v>
      </c>
      <c r="I17" s="2087" t="s">
        <v>89</v>
      </c>
      <c r="J17" s="2088"/>
      <c r="K17" s="28"/>
      <c r="L17"/>
      <c r="M17"/>
      <c r="N17"/>
    </row>
    <row r="18" spans="2:14" ht="13.5" customHeight="1">
      <c r="B18" s="1748"/>
      <c r="C18" s="1122">
        <v>2368</v>
      </c>
      <c r="D18" s="1123">
        <v>2363</v>
      </c>
      <c r="E18" s="1124">
        <v>5</v>
      </c>
      <c r="F18" s="103">
        <v>5</v>
      </c>
      <c r="G18" s="2086"/>
      <c r="H18" s="2082"/>
      <c r="I18" s="2089"/>
      <c r="J18" s="2090"/>
      <c r="K18" s="11"/>
      <c r="L18"/>
      <c r="M18"/>
      <c r="N18"/>
    </row>
    <row r="19" spans="2:14" ht="10.5" customHeight="1">
      <c r="B19" s="2080" t="s">
        <v>383</v>
      </c>
      <c r="C19" s="1118" t="s">
        <v>565</v>
      </c>
      <c r="D19" s="1119" t="s">
        <v>566</v>
      </c>
      <c r="E19" s="1120" t="s">
        <v>567</v>
      </c>
      <c r="F19" s="1121" t="s">
        <v>568</v>
      </c>
      <c r="G19" s="2085" t="s">
        <v>372</v>
      </c>
      <c r="H19" s="2084">
        <v>50</v>
      </c>
      <c r="I19" s="2087" t="s">
        <v>89</v>
      </c>
      <c r="J19" s="2088"/>
      <c r="K19" s="28"/>
      <c r="L19"/>
      <c r="M19"/>
      <c r="N19"/>
    </row>
    <row r="20" spans="2:14" ht="13.5" customHeight="1">
      <c r="B20" s="1748"/>
      <c r="C20" s="1122">
        <v>646</v>
      </c>
      <c r="D20" s="1123">
        <v>633</v>
      </c>
      <c r="E20" s="1124">
        <v>13</v>
      </c>
      <c r="F20" s="103">
        <v>3</v>
      </c>
      <c r="G20" s="2086"/>
      <c r="H20" s="2082"/>
      <c r="I20" s="2089"/>
      <c r="J20" s="2090"/>
      <c r="K20" s="11"/>
      <c r="L20"/>
      <c r="M20"/>
      <c r="N20"/>
    </row>
    <row r="21" spans="2:14" ht="10.5" customHeight="1">
      <c r="B21" s="2080" t="s">
        <v>384</v>
      </c>
      <c r="C21" s="1118" t="s">
        <v>565</v>
      </c>
      <c r="D21" s="1119" t="s">
        <v>566</v>
      </c>
      <c r="E21" s="1120" t="s">
        <v>567</v>
      </c>
      <c r="F21" s="1121" t="s">
        <v>568</v>
      </c>
      <c r="G21" s="2085" t="s">
        <v>372</v>
      </c>
      <c r="H21" s="2084">
        <v>236</v>
      </c>
      <c r="I21" s="2087" t="s">
        <v>89</v>
      </c>
      <c r="J21" s="2088"/>
      <c r="K21" s="28"/>
      <c r="L21"/>
      <c r="M21"/>
      <c r="N21"/>
    </row>
    <row r="22" spans="2:14" ht="13.5" customHeight="1">
      <c r="B22" s="1748"/>
      <c r="C22" s="1122">
        <v>3333</v>
      </c>
      <c r="D22" s="1123">
        <v>3366</v>
      </c>
      <c r="E22" s="1124">
        <v>-33</v>
      </c>
      <c r="F22" s="103">
        <v>0</v>
      </c>
      <c r="G22" s="2086"/>
      <c r="H22" s="2082"/>
      <c r="I22" s="2089"/>
      <c r="J22" s="2090"/>
      <c r="K22" s="11"/>
      <c r="L22"/>
      <c r="M22"/>
      <c r="N22"/>
    </row>
    <row r="23" spans="2:14" ht="10.5" customHeight="1">
      <c r="B23" s="2080" t="s">
        <v>900</v>
      </c>
      <c r="C23" s="1118" t="s">
        <v>565</v>
      </c>
      <c r="D23" s="1119" t="s">
        <v>566</v>
      </c>
      <c r="E23" s="1120" t="s">
        <v>567</v>
      </c>
      <c r="F23" s="1121" t="s">
        <v>568</v>
      </c>
      <c r="G23" s="2085" t="s">
        <v>372</v>
      </c>
      <c r="H23" s="2084">
        <v>260</v>
      </c>
      <c r="I23" s="2087" t="s">
        <v>89</v>
      </c>
      <c r="J23" s="2088"/>
      <c r="K23" s="28"/>
      <c r="L23"/>
      <c r="M23"/>
      <c r="N23"/>
    </row>
    <row r="24" spans="2:14" ht="13.5" customHeight="1">
      <c r="B24" s="1748"/>
      <c r="C24" s="1122">
        <v>1815</v>
      </c>
      <c r="D24" s="1123">
        <v>1679</v>
      </c>
      <c r="E24" s="1124">
        <v>136</v>
      </c>
      <c r="F24" s="103">
        <v>74</v>
      </c>
      <c r="G24" s="2086"/>
      <c r="H24" s="2082"/>
      <c r="I24" s="2089"/>
      <c r="J24" s="2090"/>
      <c r="K24" s="11"/>
      <c r="L24"/>
      <c r="M24"/>
      <c r="N24"/>
    </row>
    <row r="25" spans="2:14" ht="10.5" customHeight="1">
      <c r="B25" s="2080" t="s">
        <v>897</v>
      </c>
      <c r="C25" s="1118" t="s">
        <v>565</v>
      </c>
      <c r="D25" s="1119" t="s">
        <v>566</v>
      </c>
      <c r="E25" s="1120" t="s">
        <v>567</v>
      </c>
      <c r="F25" s="1121" t="s">
        <v>568</v>
      </c>
      <c r="G25" s="2083">
        <v>3161</v>
      </c>
      <c r="H25" s="2084">
        <v>200</v>
      </c>
      <c r="I25" s="2087" t="s">
        <v>89</v>
      </c>
      <c r="J25" s="2088"/>
      <c r="K25" s="28"/>
      <c r="L25"/>
      <c r="M25"/>
      <c r="N25"/>
    </row>
    <row r="26" spans="2:14" ht="13.5" customHeight="1">
      <c r="B26" s="1748"/>
      <c r="C26" s="1122">
        <v>482</v>
      </c>
      <c r="D26" s="1123">
        <v>482</v>
      </c>
      <c r="E26" s="1124">
        <v>0</v>
      </c>
      <c r="F26" s="103">
        <v>0</v>
      </c>
      <c r="G26" s="2081"/>
      <c r="H26" s="2082"/>
      <c r="I26" s="2089"/>
      <c r="J26" s="2090"/>
      <c r="K26" s="11"/>
      <c r="L26"/>
      <c r="M26"/>
      <c r="N26"/>
    </row>
    <row r="27" spans="2:14" ht="10.5" customHeight="1">
      <c r="B27" s="1747" t="s">
        <v>896</v>
      </c>
      <c r="C27" s="1125" t="s">
        <v>565</v>
      </c>
      <c r="D27" s="1126" t="s">
        <v>566</v>
      </c>
      <c r="E27" s="1120" t="s">
        <v>567</v>
      </c>
      <c r="F27" s="1127" t="s">
        <v>568</v>
      </c>
      <c r="G27" s="2081">
        <v>699</v>
      </c>
      <c r="H27" s="2082">
        <v>64</v>
      </c>
      <c r="I27" s="2093" t="s">
        <v>89</v>
      </c>
      <c r="J27" s="2094"/>
      <c r="K27" s="28"/>
      <c r="L27"/>
      <c r="M27"/>
      <c r="N27"/>
    </row>
    <row r="28" spans="2:14" ht="13.5" customHeight="1">
      <c r="B28" s="1748"/>
      <c r="C28" s="1122">
        <v>77</v>
      </c>
      <c r="D28" s="1123">
        <v>77</v>
      </c>
      <c r="E28" s="1124">
        <v>0</v>
      </c>
      <c r="F28" s="103">
        <v>0</v>
      </c>
      <c r="G28" s="2081"/>
      <c r="H28" s="2082"/>
      <c r="I28" s="2089"/>
      <c r="J28" s="2090"/>
      <c r="K28" s="11"/>
      <c r="L28"/>
      <c r="M28"/>
      <c r="N28"/>
    </row>
    <row r="29" spans="2:14" ht="10.5" customHeight="1">
      <c r="B29" s="1747" t="s">
        <v>671</v>
      </c>
      <c r="C29" s="1125" t="s">
        <v>565</v>
      </c>
      <c r="D29" s="1126" t="s">
        <v>566</v>
      </c>
      <c r="E29" s="1120" t="s">
        <v>567</v>
      </c>
      <c r="F29" s="1127" t="s">
        <v>568</v>
      </c>
      <c r="G29" s="2081">
        <v>384</v>
      </c>
      <c r="H29" s="2082">
        <v>36</v>
      </c>
      <c r="I29" s="2093" t="s">
        <v>89</v>
      </c>
      <c r="J29" s="2094"/>
      <c r="K29" s="28"/>
      <c r="L29"/>
      <c r="M29"/>
      <c r="N29"/>
    </row>
    <row r="30" spans="2:14" ht="13.5" customHeight="1">
      <c r="B30" s="1748"/>
      <c r="C30" s="1128">
        <v>40</v>
      </c>
      <c r="D30" s="1129">
        <v>40</v>
      </c>
      <c r="E30" s="1130">
        <v>0</v>
      </c>
      <c r="F30" s="1131">
        <v>0</v>
      </c>
      <c r="G30" s="2081"/>
      <c r="H30" s="2082"/>
      <c r="I30" s="2095"/>
      <c r="J30" s="2096"/>
      <c r="K30" s="11"/>
      <c r="L30"/>
      <c r="M30"/>
      <c r="N30"/>
    </row>
    <row r="31" spans="2:14" ht="24" customHeight="1">
      <c r="B31" s="1132" t="s">
        <v>535</v>
      </c>
      <c r="C31" s="1133">
        <v>122</v>
      </c>
      <c r="D31" s="1134">
        <v>81</v>
      </c>
      <c r="E31" s="1135">
        <v>41</v>
      </c>
      <c r="F31" s="730" t="s">
        <v>402</v>
      </c>
      <c r="G31" s="1134">
        <v>1093</v>
      </c>
      <c r="H31" s="1136" t="s">
        <v>402</v>
      </c>
      <c r="I31" s="2091" t="s">
        <v>594</v>
      </c>
      <c r="J31" s="2092"/>
      <c r="K31" s="28"/>
      <c r="L31"/>
      <c r="M31"/>
      <c r="N31"/>
    </row>
    <row r="32" spans="2:14" ht="15" customHeight="1">
      <c r="B32" s="1137" t="s">
        <v>510</v>
      </c>
      <c r="C32" s="26"/>
      <c r="D32" s="26"/>
      <c r="E32" s="26"/>
      <c r="F32" s="26"/>
      <c r="G32" s="26"/>
      <c r="H32" s="26"/>
      <c r="I32" s="27"/>
      <c r="J32" s="27"/>
      <c r="K32" s="28"/>
      <c r="L32"/>
      <c r="M32"/>
      <c r="N32"/>
    </row>
    <row r="33" spans="2:14" ht="15" customHeight="1">
      <c r="B33" s="1137" t="s">
        <v>385</v>
      </c>
      <c r="C33" s="26"/>
      <c r="D33" s="26"/>
      <c r="E33" s="26"/>
      <c r="F33" s="26"/>
      <c r="G33" s="26"/>
      <c r="H33" s="26"/>
      <c r="I33" s="27"/>
      <c r="J33" s="27"/>
      <c r="K33" s="28"/>
      <c r="L33"/>
      <c r="M33"/>
      <c r="N33"/>
    </row>
    <row r="34" spans="2:14" ht="22.5" customHeight="1">
      <c r="B34" s="7"/>
      <c r="C34" s="7"/>
      <c r="D34" s="7"/>
      <c r="E34" s="7"/>
      <c r="F34" s="7"/>
      <c r="G34" s="7"/>
      <c r="H34" s="7"/>
      <c r="I34"/>
      <c r="J34"/>
      <c r="K34"/>
      <c r="L34"/>
      <c r="M34"/>
      <c r="N34"/>
    </row>
    <row r="35" spans="2:14" ht="18.75">
      <c r="B35" s="15" t="s">
        <v>502</v>
      </c>
      <c r="J35" t="s">
        <v>515</v>
      </c>
      <c r="K35"/>
      <c r="L35"/>
      <c r="M35"/>
      <c r="N35"/>
    </row>
    <row r="36" spans="2:14" ht="7.5" customHeight="1">
      <c r="B36" s="2"/>
      <c r="I36"/>
      <c r="J36"/>
      <c r="K36"/>
      <c r="L36"/>
      <c r="M36"/>
      <c r="N36"/>
    </row>
    <row r="37" spans="2:14" s="6" customFormat="1" ht="29.25" customHeight="1" thickBot="1">
      <c r="B37" s="3"/>
      <c r="C37" s="4" t="s">
        <v>857</v>
      </c>
      <c r="D37" s="5" t="s">
        <v>858</v>
      </c>
      <c r="E37" s="5" t="s">
        <v>506</v>
      </c>
      <c r="F37" s="5" t="s">
        <v>507</v>
      </c>
      <c r="G37" s="5" t="s">
        <v>489</v>
      </c>
      <c r="H37" s="5" t="s">
        <v>859</v>
      </c>
      <c r="I37" s="1408" t="s">
        <v>498</v>
      </c>
      <c r="J37" s="1409"/>
      <c r="K37" s="11"/>
      <c r="L37"/>
      <c r="M37"/>
      <c r="N37"/>
    </row>
    <row r="38" spans="2:14" ht="24" customHeight="1" thickTop="1">
      <c r="B38" s="496" t="s">
        <v>264</v>
      </c>
      <c r="C38" s="131">
        <v>439</v>
      </c>
      <c r="D38" s="132">
        <v>431</v>
      </c>
      <c r="E38" s="132">
        <v>53</v>
      </c>
      <c r="F38" s="143">
        <v>53</v>
      </c>
      <c r="G38" s="143">
        <v>0</v>
      </c>
      <c r="H38" s="731" t="s">
        <v>407</v>
      </c>
      <c r="I38" s="1394" t="s">
        <v>386</v>
      </c>
      <c r="J38" s="2075"/>
      <c r="K38" s="11"/>
      <c r="L38"/>
      <c r="M38"/>
      <c r="N38"/>
    </row>
    <row r="39" spans="2:14" ht="24" customHeight="1">
      <c r="B39" s="496" t="s">
        <v>258</v>
      </c>
      <c r="C39" s="131">
        <v>1266</v>
      </c>
      <c r="D39" s="132">
        <v>1266</v>
      </c>
      <c r="E39" s="132">
        <v>0</v>
      </c>
      <c r="F39" s="132">
        <v>0</v>
      </c>
      <c r="G39" s="132">
        <v>184</v>
      </c>
      <c r="H39" s="1138">
        <v>0.296</v>
      </c>
      <c r="I39" s="1796" t="s">
        <v>387</v>
      </c>
      <c r="J39" s="1797"/>
      <c r="K39" s="11"/>
      <c r="L39"/>
      <c r="M39"/>
      <c r="N39"/>
    </row>
    <row r="40" spans="2:14" ht="24" customHeight="1">
      <c r="B40" s="1112" t="s">
        <v>262</v>
      </c>
      <c r="C40" s="926">
        <v>181</v>
      </c>
      <c r="D40" s="167">
        <v>181</v>
      </c>
      <c r="E40" s="167">
        <v>0</v>
      </c>
      <c r="F40" s="167">
        <v>0</v>
      </c>
      <c r="G40" s="167">
        <v>634</v>
      </c>
      <c r="H40" s="1139">
        <v>0.11</v>
      </c>
      <c r="I40" s="1796" t="s">
        <v>388</v>
      </c>
      <c r="J40" s="1797"/>
      <c r="K40" s="11"/>
      <c r="L40"/>
      <c r="M40"/>
      <c r="N40"/>
    </row>
    <row r="41" spans="2:14" ht="24" customHeight="1">
      <c r="B41" s="1140" t="s">
        <v>367</v>
      </c>
      <c r="C41" s="926">
        <v>5</v>
      </c>
      <c r="D41" s="167">
        <v>5</v>
      </c>
      <c r="E41" s="167">
        <v>0</v>
      </c>
      <c r="F41" s="167">
        <v>0</v>
      </c>
      <c r="G41" s="167">
        <v>380</v>
      </c>
      <c r="H41" s="1139">
        <v>0.056</v>
      </c>
      <c r="I41" s="1796" t="s">
        <v>389</v>
      </c>
      <c r="J41" s="1797"/>
      <c r="K41" s="11"/>
      <c r="L41"/>
      <c r="M41"/>
      <c r="N41"/>
    </row>
    <row r="42" spans="2:14" ht="24" customHeight="1">
      <c r="B42" s="1140" t="s">
        <v>682</v>
      </c>
      <c r="C42" s="926">
        <v>5132</v>
      </c>
      <c r="D42" s="167">
        <v>5130</v>
      </c>
      <c r="E42" s="167">
        <v>2</v>
      </c>
      <c r="F42" s="167">
        <v>2</v>
      </c>
      <c r="G42" s="167">
        <v>0</v>
      </c>
      <c r="H42" s="1139">
        <v>0.078</v>
      </c>
      <c r="I42" s="1796" t="s">
        <v>390</v>
      </c>
      <c r="J42" s="1797"/>
      <c r="K42" s="11"/>
      <c r="L42"/>
      <c r="M42"/>
      <c r="N42"/>
    </row>
    <row r="43" spans="2:14" ht="24" customHeight="1">
      <c r="B43" s="1140" t="s">
        <v>680</v>
      </c>
      <c r="C43" s="926">
        <v>70</v>
      </c>
      <c r="D43" s="167">
        <v>70</v>
      </c>
      <c r="E43" s="167">
        <v>0</v>
      </c>
      <c r="F43" s="167">
        <v>0</v>
      </c>
      <c r="G43" s="167">
        <v>0</v>
      </c>
      <c r="H43" s="1139">
        <v>0.031</v>
      </c>
      <c r="I43" s="1796" t="s">
        <v>391</v>
      </c>
      <c r="J43" s="1797"/>
      <c r="K43" s="11"/>
      <c r="L43"/>
      <c r="M43"/>
      <c r="N43"/>
    </row>
    <row r="44" spans="2:14" ht="24" customHeight="1">
      <c r="B44" s="1141" t="s">
        <v>529</v>
      </c>
      <c r="C44" s="1142">
        <v>181</v>
      </c>
      <c r="D44" s="1143">
        <v>167</v>
      </c>
      <c r="E44" s="1143">
        <v>14</v>
      </c>
      <c r="F44" s="1143">
        <v>14</v>
      </c>
      <c r="G44" s="1143">
        <v>0</v>
      </c>
      <c r="H44" s="1144" t="s">
        <v>374</v>
      </c>
      <c r="I44" s="2076"/>
      <c r="J44" s="2077"/>
      <c r="K44" s="11"/>
      <c r="L44"/>
      <c r="M44"/>
      <c r="N44"/>
    </row>
    <row r="45" spans="2:14" ht="13.5" customHeight="1">
      <c r="B45" s="407" t="s">
        <v>392</v>
      </c>
      <c r="C45" s="225"/>
      <c r="D45" s="225"/>
      <c r="E45" s="225"/>
      <c r="F45" s="225"/>
      <c r="G45" s="225"/>
      <c r="H45" s="1145"/>
      <c r="I45" s="1146"/>
      <c r="J45" s="1146"/>
      <c r="K45" s="28"/>
      <c r="L45"/>
      <c r="M45"/>
      <c r="N45"/>
    </row>
    <row r="46" spans="2:14" ht="24" customHeight="1">
      <c r="B46" s="2078" t="s">
        <v>393</v>
      </c>
      <c r="C46" s="2079"/>
      <c r="D46" s="2079"/>
      <c r="E46" s="2079"/>
      <c r="F46" s="2079"/>
      <c r="G46" s="2079"/>
      <c r="H46" s="2079"/>
      <c r="I46" s="2079"/>
      <c r="J46" s="2079"/>
      <c r="K46" s="28"/>
      <c r="L46"/>
      <c r="M46"/>
      <c r="N46"/>
    </row>
    <row r="47" spans="2:14" ht="24" customHeight="1">
      <c r="B47" s="7"/>
      <c r="C47" s="7"/>
      <c r="D47" s="7"/>
      <c r="E47" s="7"/>
      <c r="F47" s="7"/>
      <c r="G47" s="7"/>
      <c r="H47" s="7"/>
      <c r="I47"/>
      <c r="J47"/>
      <c r="K47"/>
      <c r="L47"/>
      <c r="M47"/>
      <c r="N47"/>
    </row>
    <row r="48" spans="2:14" ht="18.75">
      <c r="B48" s="15" t="s">
        <v>503</v>
      </c>
      <c r="J48"/>
      <c r="K48" t="s">
        <v>513</v>
      </c>
      <c r="L48"/>
      <c r="M48"/>
      <c r="N48"/>
    </row>
    <row r="49" spans="2:14" ht="7.5" customHeight="1">
      <c r="B49" s="2"/>
      <c r="J49"/>
      <c r="K49"/>
      <c r="L49"/>
      <c r="M49"/>
      <c r="N49"/>
    </row>
    <row r="50" spans="2:14" s="6" customFormat="1" ht="48.75" customHeight="1" thickBot="1">
      <c r="B50" s="3"/>
      <c r="C50" s="4" t="s">
        <v>517</v>
      </c>
      <c r="D50" s="5" t="s">
        <v>518</v>
      </c>
      <c r="E50" s="5" t="s">
        <v>519</v>
      </c>
      <c r="F50" s="5" t="s">
        <v>520</v>
      </c>
      <c r="G50" s="5" t="s">
        <v>521</v>
      </c>
      <c r="H50" s="10" t="s">
        <v>484</v>
      </c>
      <c r="I50" s="1426" t="s">
        <v>501</v>
      </c>
      <c r="J50" s="1416"/>
      <c r="K50" s="12" t="s">
        <v>498</v>
      </c>
      <c r="L50" s="11"/>
      <c r="M50"/>
      <c r="N50"/>
    </row>
    <row r="51" spans="2:14" ht="24" customHeight="1" thickTop="1">
      <c r="B51" s="1147" t="s">
        <v>394</v>
      </c>
      <c r="C51" s="131">
        <v>0</v>
      </c>
      <c r="D51" s="132">
        <v>41</v>
      </c>
      <c r="E51" s="132">
        <v>30</v>
      </c>
      <c r="F51" s="720" t="s">
        <v>408</v>
      </c>
      <c r="G51" s="720" t="s">
        <v>408</v>
      </c>
      <c r="H51" s="720" t="s">
        <v>408</v>
      </c>
      <c r="I51" s="2069" t="s">
        <v>408</v>
      </c>
      <c r="J51" s="2070"/>
      <c r="K51" s="174"/>
      <c r="L51" s="11"/>
      <c r="M51"/>
      <c r="N51"/>
    </row>
    <row r="52" spans="2:14" ht="24" customHeight="1">
      <c r="B52" s="495" t="s">
        <v>395</v>
      </c>
      <c r="C52" s="131">
        <v>5</v>
      </c>
      <c r="D52" s="132">
        <v>43</v>
      </c>
      <c r="E52" s="132">
        <v>13</v>
      </c>
      <c r="F52" s="720" t="s">
        <v>409</v>
      </c>
      <c r="G52" s="720" t="s">
        <v>409</v>
      </c>
      <c r="H52" s="720" t="s">
        <v>409</v>
      </c>
      <c r="I52" s="2071" t="s">
        <v>409</v>
      </c>
      <c r="J52" s="2072"/>
      <c r="K52" s="237"/>
      <c r="L52" s="11"/>
      <c r="M52"/>
      <c r="N52"/>
    </row>
    <row r="53" spans="2:14" ht="24" customHeight="1">
      <c r="B53" s="1148" t="s">
        <v>396</v>
      </c>
      <c r="C53" s="171">
        <v>-6</v>
      </c>
      <c r="D53" s="172">
        <v>-2</v>
      </c>
      <c r="E53" s="172">
        <v>2</v>
      </c>
      <c r="F53" s="1149" t="s">
        <v>408</v>
      </c>
      <c r="G53" s="1149" t="s">
        <v>408</v>
      </c>
      <c r="H53" s="1149" t="s">
        <v>408</v>
      </c>
      <c r="I53" s="2073" t="s">
        <v>408</v>
      </c>
      <c r="J53" s="2074"/>
      <c r="K53" s="1150"/>
      <c r="L53" s="11"/>
      <c r="M53"/>
      <c r="N53"/>
    </row>
    <row r="54" spans="2:14" ht="21" customHeight="1">
      <c r="B54" s="30" t="s">
        <v>511</v>
      </c>
      <c r="J54"/>
      <c r="K54"/>
      <c r="L54"/>
      <c r="M54"/>
      <c r="N54"/>
    </row>
    <row r="55" ht="24" customHeight="1"/>
    <row r="56" spans="2:14" ht="18.75">
      <c r="B56" s="16" t="s">
        <v>504</v>
      </c>
      <c r="J56"/>
      <c r="K56"/>
      <c r="L56"/>
      <c r="M56"/>
      <c r="N56"/>
    </row>
    <row r="57" ht="7.5" customHeight="1"/>
    <row r="58" spans="2:9" ht="37.5" customHeight="1">
      <c r="B58" s="1415" t="s">
        <v>494</v>
      </c>
      <c r="C58" s="1415"/>
      <c r="D58" s="1336">
        <v>0.21</v>
      </c>
      <c r="E58" s="1336"/>
      <c r="F58" s="1415" t="s">
        <v>496</v>
      </c>
      <c r="G58" s="1415"/>
      <c r="H58" s="1425">
        <v>2.3</v>
      </c>
      <c r="I58" s="1425"/>
    </row>
    <row r="59" spans="2:9" ht="37.5" customHeight="1">
      <c r="B59" s="1415" t="s">
        <v>495</v>
      </c>
      <c r="C59" s="1415"/>
      <c r="D59" s="1425">
        <v>15.8</v>
      </c>
      <c r="E59" s="1425"/>
      <c r="F59" s="1415" t="s">
        <v>497</v>
      </c>
      <c r="G59" s="1415"/>
      <c r="H59" s="1337">
        <v>88</v>
      </c>
      <c r="I59" s="1337"/>
    </row>
    <row r="60" spans="2:14" ht="21" customHeight="1">
      <c r="B60" s="30" t="s">
        <v>512</v>
      </c>
      <c r="J60"/>
      <c r="K60"/>
      <c r="L60"/>
      <c r="M60"/>
      <c r="N60"/>
    </row>
  </sheetData>
  <mergeCells count="58">
    <mergeCell ref="B19:B20"/>
    <mergeCell ref="G19:G20"/>
    <mergeCell ref="H19:H20"/>
    <mergeCell ref="I19:J20"/>
    <mergeCell ref="G23:G24"/>
    <mergeCell ref="H23:H24"/>
    <mergeCell ref="I23:J24"/>
    <mergeCell ref="I31:J31"/>
    <mergeCell ref="I29:J30"/>
    <mergeCell ref="I25:J26"/>
    <mergeCell ref="I27:J28"/>
    <mergeCell ref="B17:B18"/>
    <mergeCell ref="G17:G18"/>
    <mergeCell ref="H17:H18"/>
    <mergeCell ref="I17:J18"/>
    <mergeCell ref="B21:B22"/>
    <mergeCell ref="G21:G22"/>
    <mergeCell ref="H21:H22"/>
    <mergeCell ref="I21:J22"/>
    <mergeCell ref="B23:B24"/>
    <mergeCell ref="B29:B30"/>
    <mergeCell ref="G29:G30"/>
    <mergeCell ref="H29:H30"/>
    <mergeCell ref="G25:G26"/>
    <mergeCell ref="H25:H26"/>
    <mergeCell ref="B27:B28"/>
    <mergeCell ref="G27:G28"/>
    <mergeCell ref="H27:H28"/>
    <mergeCell ref="B25:B26"/>
    <mergeCell ref="I39:J39"/>
    <mergeCell ref="I37:J37"/>
    <mergeCell ref="I38:J38"/>
    <mergeCell ref="H58:I58"/>
    <mergeCell ref="I40:J40"/>
    <mergeCell ref="I43:J43"/>
    <mergeCell ref="I44:J44"/>
    <mergeCell ref="I41:J41"/>
    <mergeCell ref="I42:J42"/>
    <mergeCell ref="B46:J46"/>
    <mergeCell ref="H59:I59"/>
    <mergeCell ref="I50:J50"/>
    <mergeCell ref="I51:J51"/>
    <mergeCell ref="I52:J52"/>
    <mergeCell ref="I53:J53"/>
    <mergeCell ref="B58:C58"/>
    <mergeCell ref="B59:C59"/>
    <mergeCell ref="F58:G58"/>
    <mergeCell ref="F59:G59"/>
    <mergeCell ref="D58:E58"/>
    <mergeCell ref="D59:E59"/>
    <mergeCell ref="C1:J1"/>
    <mergeCell ref="I16:J16"/>
    <mergeCell ref="I11:J11"/>
    <mergeCell ref="I12:J12"/>
    <mergeCell ref="I7:J7"/>
    <mergeCell ref="I8:J8"/>
    <mergeCell ref="I9:J9"/>
    <mergeCell ref="I10:J10"/>
  </mergeCells>
  <printOptions/>
  <pageMargins left="0.7480314960629921" right="0" top="0.67" bottom="0.3937007874015748" header="0.5118110236220472" footer="0.5118110236220472"/>
  <pageSetup fitToHeight="1" fitToWidth="1" horizontalDpi="600" verticalDpi="600" orientation="portrait" paperSize="9" scale="71" r:id="rId1"/>
  <headerFooter alignWithMargins="0">
    <oddHeader>&amp;L&amp;12（別添）</oddHeader>
  </headerFooter>
</worksheet>
</file>

<file path=xl/worksheets/sheet42.xml><?xml version="1.0" encoding="utf-8"?>
<worksheet xmlns="http://schemas.openxmlformats.org/spreadsheetml/2006/main" xmlns:r="http://schemas.openxmlformats.org/officeDocument/2006/relationships">
  <sheetPr>
    <pageSetUpPr fitToPage="1"/>
  </sheetPr>
  <dimension ref="B1:N76"/>
  <sheetViews>
    <sheetView workbookViewId="0" topLeftCell="A20">
      <selection activeCell="K14" sqref="K14"/>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1.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21" customHeight="1"/>
    <row r="3" spans="8:11" ht="19.5" customHeight="1" thickBot="1">
      <c r="H3" s="14" t="s">
        <v>588</v>
      </c>
      <c r="I3" s="8" t="s">
        <v>378</v>
      </c>
      <c r="J3" s="13"/>
      <c r="K3" s="8" t="s">
        <v>379</v>
      </c>
    </row>
    <row r="4" spans="8:11" ht="19.5" customHeight="1">
      <c r="H4" s="1151"/>
      <c r="I4" s="1152"/>
      <c r="J4" s="7"/>
      <c r="K4" s="1152"/>
    </row>
    <row r="5" spans="2:11" ht="30" customHeight="1">
      <c r="B5" s="1153" t="s">
        <v>397</v>
      </c>
      <c r="H5" s="1151"/>
      <c r="I5" s="1152"/>
      <c r="J5" s="7"/>
      <c r="K5" s="1152"/>
    </row>
    <row r="6" spans="8:9" ht="21" customHeight="1">
      <c r="H6" s="7"/>
      <c r="I6" s="7"/>
    </row>
    <row r="7" spans="2:14" ht="18.75">
      <c r="B7" s="15" t="s">
        <v>516</v>
      </c>
      <c r="J7" t="s">
        <v>513</v>
      </c>
      <c r="K7"/>
      <c r="L7"/>
      <c r="M7"/>
      <c r="N7"/>
    </row>
    <row r="8" spans="2:14" ht="7.5" customHeight="1">
      <c r="B8" s="2"/>
      <c r="I8"/>
      <c r="J8"/>
      <c r="K8"/>
      <c r="L8"/>
      <c r="M8"/>
      <c r="N8"/>
    </row>
    <row r="9" spans="2:14" s="6" customFormat="1" ht="29.25" customHeight="1" thickBot="1">
      <c r="B9" s="1154" t="s">
        <v>398</v>
      </c>
      <c r="C9" s="4" t="s">
        <v>485</v>
      </c>
      <c r="D9" s="5" t="s">
        <v>486</v>
      </c>
      <c r="E9" s="5" t="s">
        <v>487</v>
      </c>
      <c r="F9" s="5" t="s">
        <v>488</v>
      </c>
      <c r="G9" s="5" t="s">
        <v>489</v>
      </c>
      <c r="H9" s="5" t="s">
        <v>522</v>
      </c>
      <c r="I9" s="1408" t="s">
        <v>498</v>
      </c>
      <c r="J9" s="1409"/>
      <c r="K9" s="11"/>
      <c r="L9"/>
      <c r="M9"/>
      <c r="N9"/>
    </row>
    <row r="10" spans="2:14" ht="24" customHeight="1" thickTop="1">
      <c r="B10" s="538" t="s">
        <v>483</v>
      </c>
      <c r="C10" s="131">
        <v>6441</v>
      </c>
      <c r="D10" s="132">
        <v>5951</v>
      </c>
      <c r="E10" s="132">
        <v>490</v>
      </c>
      <c r="F10" s="720" t="s">
        <v>966</v>
      </c>
      <c r="G10" s="132">
        <v>9015</v>
      </c>
      <c r="H10" s="720" t="s">
        <v>966</v>
      </c>
      <c r="I10" s="2065"/>
      <c r="J10" s="2066"/>
      <c r="K10" s="11"/>
      <c r="L10"/>
      <c r="M10"/>
      <c r="N10"/>
    </row>
    <row r="11" spans="2:14" ht="24" customHeight="1" thickBot="1">
      <c r="B11" s="1113" t="s">
        <v>380</v>
      </c>
      <c r="C11" s="1114">
        <v>18</v>
      </c>
      <c r="D11" s="1115">
        <v>27</v>
      </c>
      <c r="E11" s="1115">
        <v>-9</v>
      </c>
      <c r="F11" s="1155" t="s">
        <v>408</v>
      </c>
      <c r="G11" s="1115">
        <v>228</v>
      </c>
      <c r="H11" s="1155" t="s">
        <v>408</v>
      </c>
      <c r="I11" s="2061"/>
      <c r="J11" s="2062"/>
      <c r="K11" s="11"/>
      <c r="L11"/>
      <c r="M11"/>
      <c r="N11"/>
    </row>
    <row r="12" spans="2:14" ht="24" customHeight="1" thickTop="1">
      <c r="B12" s="9" t="s">
        <v>499</v>
      </c>
      <c r="C12" s="1116">
        <f>SUM(C10:C11)</f>
        <v>6459</v>
      </c>
      <c r="D12" s="1117">
        <f>SUM(D10:D11)</f>
        <v>5978</v>
      </c>
      <c r="E12" s="1117">
        <f>SUM(E10:E11)</f>
        <v>481</v>
      </c>
      <c r="F12" s="730" t="s">
        <v>967</v>
      </c>
      <c r="G12" s="1117">
        <f>SUM(G10:G11)</f>
        <v>9243</v>
      </c>
      <c r="H12" s="730" t="s">
        <v>967</v>
      </c>
      <c r="I12" s="2063"/>
      <c r="J12" s="2064"/>
      <c r="K12" s="11"/>
      <c r="L12"/>
      <c r="M12"/>
      <c r="N12"/>
    </row>
    <row r="13" spans="9:14" ht="13.5" customHeight="1">
      <c r="I13"/>
      <c r="J13"/>
      <c r="K13"/>
      <c r="L13"/>
      <c r="M13"/>
      <c r="N13"/>
    </row>
    <row r="14" spans="2:14" s="6" customFormat="1" ht="29.25" customHeight="1" thickBot="1">
      <c r="B14" s="1154" t="s">
        <v>399</v>
      </c>
      <c r="C14" s="4" t="s">
        <v>485</v>
      </c>
      <c r="D14" s="5" t="s">
        <v>486</v>
      </c>
      <c r="E14" s="5" t="s">
        <v>487</v>
      </c>
      <c r="F14" s="5" t="s">
        <v>488</v>
      </c>
      <c r="G14" s="5" t="s">
        <v>489</v>
      </c>
      <c r="H14" s="5" t="s">
        <v>522</v>
      </c>
      <c r="I14" s="1408" t="s">
        <v>498</v>
      </c>
      <c r="J14" s="1409"/>
      <c r="K14" s="11"/>
      <c r="L14"/>
      <c r="M14"/>
      <c r="N14"/>
    </row>
    <row r="15" spans="2:14" ht="24" customHeight="1" thickTop="1">
      <c r="B15" s="538" t="s">
        <v>483</v>
      </c>
      <c r="C15" s="131">
        <v>2869</v>
      </c>
      <c r="D15" s="132">
        <v>2889</v>
      </c>
      <c r="E15" s="132">
        <v>-20</v>
      </c>
      <c r="F15" s="720" t="s">
        <v>966</v>
      </c>
      <c r="G15" s="132">
        <v>5133</v>
      </c>
      <c r="H15" s="720" t="s">
        <v>966</v>
      </c>
      <c r="I15" s="2065"/>
      <c r="J15" s="2066"/>
      <c r="K15" s="11"/>
      <c r="L15"/>
      <c r="M15"/>
      <c r="N15"/>
    </row>
    <row r="16" spans="2:14" ht="24" customHeight="1">
      <c r="B16" s="1112" t="s">
        <v>381</v>
      </c>
      <c r="C16" s="220">
        <v>0</v>
      </c>
      <c r="D16" s="167">
        <v>0</v>
      </c>
      <c r="E16" s="167">
        <v>0</v>
      </c>
      <c r="F16" s="862" t="s">
        <v>410</v>
      </c>
      <c r="G16" s="862" t="s">
        <v>410</v>
      </c>
      <c r="H16" s="862" t="s">
        <v>410</v>
      </c>
      <c r="I16" s="2067"/>
      <c r="J16" s="2068"/>
      <c r="K16" s="11"/>
      <c r="L16"/>
      <c r="M16"/>
      <c r="N16"/>
    </row>
    <row r="17" spans="2:14" ht="24" customHeight="1" thickBot="1">
      <c r="B17" s="1113" t="s">
        <v>382</v>
      </c>
      <c r="C17" s="1114">
        <v>0</v>
      </c>
      <c r="D17" s="1115">
        <v>1</v>
      </c>
      <c r="E17" s="1115">
        <v>-1</v>
      </c>
      <c r="F17" s="1155" t="s">
        <v>411</v>
      </c>
      <c r="G17" s="1155" t="s">
        <v>412</v>
      </c>
      <c r="H17" s="1155" t="s">
        <v>412</v>
      </c>
      <c r="I17" s="2061"/>
      <c r="J17" s="2062"/>
      <c r="K17" s="11"/>
      <c r="L17"/>
      <c r="M17"/>
      <c r="N17"/>
    </row>
    <row r="18" spans="2:14" ht="24" customHeight="1" thickTop="1">
      <c r="B18" s="9" t="s">
        <v>499</v>
      </c>
      <c r="C18" s="1116">
        <f>SUM(C15:C17)</f>
        <v>2869</v>
      </c>
      <c r="D18" s="1117">
        <f>SUM(D15:D17)</f>
        <v>2890</v>
      </c>
      <c r="E18" s="1117">
        <f>SUM(E15:E17)</f>
        <v>-21</v>
      </c>
      <c r="F18" s="730" t="s">
        <v>967</v>
      </c>
      <c r="G18" s="1117">
        <f>SUM(G15:G17)</f>
        <v>5133</v>
      </c>
      <c r="H18" s="730" t="s">
        <v>967</v>
      </c>
      <c r="I18" s="2063"/>
      <c r="J18" s="2064"/>
      <c r="K18" s="11"/>
      <c r="L18"/>
      <c r="M18"/>
      <c r="N18"/>
    </row>
    <row r="19" spans="9:14" ht="13.5" customHeight="1">
      <c r="I19"/>
      <c r="J19"/>
      <c r="K19"/>
      <c r="L19"/>
      <c r="M19"/>
      <c r="N19"/>
    </row>
    <row r="20" spans="2:14" s="6" customFormat="1" ht="29.25" customHeight="1" thickBot="1">
      <c r="B20" s="1154" t="s">
        <v>400</v>
      </c>
      <c r="C20" s="4" t="s">
        <v>485</v>
      </c>
      <c r="D20" s="5" t="s">
        <v>486</v>
      </c>
      <c r="E20" s="5" t="s">
        <v>487</v>
      </c>
      <c r="F20" s="5" t="s">
        <v>488</v>
      </c>
      <c r="G20" s="5" t="s">
        <v>489</v>
      </c>
      <c r="H20" s="5" t="s">
        <v>522</v>
      </c>
      <c r="I20" s="1408" t="s">
        <v>498</v>
      </c>
      <c r="J20" s="1409"/>
      <c r="K20" s="11"/>
      <c r="L20"/>
      <c r="M20"/>
      <c r="N20"/>
    </row>
    <row r="21" spans="2:14" ht="24" customHeight="1" thickTop="1">
      <c r="B21" s="538" t="s">
        <v>483</v>
      </c>
      <c r="C21" s="131">
        <v>3119</v>
      </c>
      <c r="D21" s="132">
        <v>3060</v>
      </c>
      <c r="E21" s="132">
        <v>59</v>
      </c>
      <c r="F21" s="720" t="s">
        <v>966</v>
      </c>
      <c r="G21" s="132">
        <v>4609</v>
      </c>
      <c r="H21" s="720" t="s">
        <v>966</v>
      </c>
      <c r="I21" s="2065"/>
      <c r="J21" s="2066"/>
      <c r="K21" s="11"/>
      <c r="L21"/>
      <c r="M21"/>
      <c r="N21"/>
    </row>
    <row r="22" spans="2:14" ht="24" customHeight="1" thickBot="1">
      <c r="B22" s="1113" t="s">
        <v>381</v>
      </c>
      <c r="C22" s="1114">
        <v>0</v>
      </c>
      <c r="D22" s="1115">
        <v>0</v>
      </c>
      <c r="E22" s="1115">
        <v>0</v>
      </c>
      <c r="F22" s="1155" t="s">
        <v>410</v>
      </c>
      <c r="G22" s="1155" t="s">
        <v>410</v>
      </c>
      <c r="H22" s="1155" t="s">
        <v>410</v>
      </c>
      <c r="I22" s="2061"/>
      <c r="J22" s="2062"/>
      <c r="K22" s="11"/>
      <c r="L22"/>
      <c r="M22"/>
      <c r="N22"/>
    </row>
    <row r="23" spans="2:14" ht="24" customHeight="1" thickTop="1">
      <c r="B23" s="9" t="s">
        <v>499</v>
      </c>
      <c r="C23" s="1116">
        <f>SUM(C21:C22)</f>
        <v>3119</v>
      </c>
      <c r="D23" s="1117">
        <f>SUM(D21:D22)</f>
        <v>3060</v>
      </c>
      <c r="E23" s="1117">
        <f>SUM(E21:E22)</f>
        <v>59</v>
      </c>
      <c r="F23" s="730" t="s">
        <v>967</v>
      </c>
      <c r="G23" s="1117">
        <f>SUM(G21:G22)</f>
        <v>4609</v>
      </c>
      <c r="H23" s="730" t="s">
        <v>413</v>
      </c>
      <c r="I23" s="2063"/>
      <c r="J23" s="2064"/>
      <c r="K23" s="11"/>
      <c r="L23"/>
      <c r="M23"/>
      <c r="N23"/>
    </row>
    <row r="24" spans="2:14" ht="13.5" customHeight="1">
      <c r="B24" s="2"/>
      <c r="I24"/>
      <c r="J24"/>
      <c r="K24"/>
      <c r="L24"/>
      <c r="M24"/>
      <c r="N24"/>
    </row>
    <row r="25" spans="2:14" s="6" customFormat="1" ht="29.25" customHeight="1" thickBot="1">
      <c r="B25" s="1154" t="s">
        <v>401</v>
      </c>
      <c r="C25" s="4" t="s">
        <v>485</v>
      </c>
      <c r="D25" s="5" t="s">
        <v>486</v>
      </c>
      <c r="E25" s="5" t="s">
        <v>487</v>
      </c>
      <c r="F25" s="5" t="s">
        <v>488</v>
      </c>
      <c r="G25" s="5" t="s">
        <v>489</v>
      </c>
      <c r="H25" s="5" t="s">
        <v>522</v>
      </c>
      <c r="I25" s="1408" t="s">
        <v>498</v>
      </c>
      <c r="J25" s="1409"/>
      <c r="K25" s="11"/>
      <c r="L25"/>
      <c r="M25"/>
      <c r="N25"/>
    </row>
    <row r="26" spans="2:14" ht="24" customHeight="1" thickBot="1" thickTop="1">
      <c r="B26" s="1156" t="s">
        <v>483</v>
      </c>
      <c r="C26" s="1114">
        <v>446</v>
      </c>
      <c r="D26" s="1115">
        <v>386</v>
      </c>
      <c r="E26" s="1115">
        <v>60</v>
      </c>
      <c r="F26" s="1155" t="s">
        <v>966</v>
      </c>
      <c r="G26" s="1115">
        <v>3449</v>
      </c>
      <c r="H26" s="1155" t="s">
        <v>966</v>
      </c>
      <c r="I26" s="2104"/>
      <c r="J26" s="2105"/>
      <c r="K26" s="11"/>
      <c r="L26"/>
      <c r="M26"/>
      <c r="N26"/>
    </row>
    <row r="27" spans="2:14" ht="24" customHeight="1" thickTop="1">
      <c r="B27" s="9" t="s">
        <v>499</v>
      </c>
      <c r="C27" s="1116">
        <f>SUM(C26:C26)</f>
        <v>446</v>
      </c>
      <c r="D27" s="1117">
        <f>SUM(D26:D26)</f>
        <v>386</v>
      </c>
      <c r="E27" s="1117">
        <f>SUM(E26:E26)</f>
        <v>60</v>
      </c>
      <c r="F27" s="730" t="s">
        <v>967</v>
      </c>
      <c r="G27" s="1117">
        <f>SUM(G26:G26)</f>
        <v>3449</v>
      </c>
      <c r="H27" s="730" t="s">
        <v>967</v>
      </c>
      <c r="I27" s="2063"/>
      <c r="J27" s="2064"/>
      <c r="K27" s="11"/>
      <c r="L27"/>
      <c r="M27"/>
      <c r="N27"/>
    </row>
    <row r="28" spans="2:14" ht="24" customHeight="1">
      <c r="B28" s="2"/>
      <c r="I28"/>
      <c r="J28"/>
      <c r="K28"/>
      <c r="L28"/>
      <c r="M28"/>
      <c r="N28"/>
    </row>
    <row r="29" spans="2:14" ht="18.75">
      <c r="B29" s="15" t="s">
        <v>500</v>
      </c>
      <c r="J29" t="s">
        <v>513</v>
      </c>
      <c r="K29"/>
      <c r="L29"/>
      <c r="M29"/>
      <c r="N29"/>
    </row>
    <row r="30" spans="2:14" ht="7.5" customHeight="1">
      <c r="B30" s="2"/>
      <c r="I30"/>
      <c r="J30"/>
      <c r="K30"/>
      <c r="L30"/>
      <c r="M30"/>
      <c r="N30"/>
    </row>
    <row r="31" spans="2:14" s="6" customFormat="1" ht="29.25" customHeight="1" thickBot="1">
      <c r="B31" s="1154" t="s">
        <v>398</v>
      </c>
      <c r="C31" s="4" t="s">
        <v>490</v>
      </c>
      <c r="D31" s="5" t="s">
        <v>491</v>
      </c>
      <c r="E31" s="5" t="s">
        <v>492</v>
      </c>
      <c r="F31" s="5" t="s">
        <v>493</v>
      </c>
      <c r="G31" s="5" t="s">
        <v>489</v>
      </c>
      <c r="H31" s="5" t="s">
        <v>522</v>
      </c>
      <c r="I31" s="1497" t="s">
        <v>498</v>
      </c>
      <c r="J31" s="1745"/>
      <c r="K31" s="11"/>
      <c r="L31"/>
      <c r="M31"/>
      <c r="N31"/>
    </row>
    <row r="32" spans="2:14" ht="10.5" customHeight="1" thickTop="1">
      <c r="B32" s="2080" t="s">
        <v>898</v>
      </c>
      <c r="C32" s="1118" t="s">
        <v>565</v>
      </c>
      <c r="D32" s="1119" t="s">
        <v>566</v>
      </c>
      <c r="E32" s="1120" t="s">
        <v>567</v>
      </c>
      <c r="F32" s="1121" t="s">
        <v>568</v>
      </c>
      <c r="G32" s="2097" t="s">
        <v>372</v>
      </c>
      <c r="H32" s="2084">
        <v>0</v>
      </c>
      <c r="I32" s="2087"/>
      <c r="J32" s="2088"/>
      <c r="K32" s="28"/>
      <c r="L32"/>
      <c r="M32"/>
      <c r="N32"/>
    </row>
    <row r="33" spans="2:14" ht="13.5" customHeight="1">
      <c r="B33" s="1748"/>
      <c r="C33" s="1122">
        <v>1146</v>
      </c>
      <c r="D33" s="1123">
        <v>1468</v>
      </c>
      <c r="E33" s="1124">
        <v>-322</v>
      </c>
      <c r="F33" s="1157" t="s">
        <v>372</v>
      </c>
      <c r="G33" s="2098"/>
      <c r="H33" s="2082"/>
      <c r="I33" s="2089"/>
      <c r="J33" s="2090"/>
      <c r="K33" s="11"/>
      <c r="L33"/>
      <c r="M33"/>
      <c r="N33"/>
    </row>
    <row r="34" spans="2:14" ht="10.5" customHeight="1">
      <c r="B34" s="2080" t="s">
        <v>384</v>
      </c>
      <c r="C34" s="1118" t="s">
        <v>565</v>
      </c>
      <c r="D34" s="1119" t="s">
        <v>566</v>
      </c>
      <c r="E34" s="1120" t="s">
        <v>567</v>
      </c>
      <c r="F34" s="1121" t="s">
        <v>568</v>
      </c>
      <c r="G34" s="2097" t="s">
        <v>372</v>
      </c>
      <c r="H34" s="2084">
        <v>0</v>
      </c>
      <c r="I34" s="2087"/>
      <c r="J34" s="2088"/>
      <c r="K34" s="28"/>
      <c r="L34"/>
      <c r="M34"/>
      <c r="N34"/>
    </row>
    <row r="35" spans="2:14" ht="13.5" customHeight="1">
      <c r="B35" s="1748"/>
      <c r="C35" s="1122">
        <v>2064</v>
      </c>
      <c r="D35" s="1123">
        <v>2234</v>
      </c>
      <c r="E35" s="1124">
        <v>-170</v>
      </c>
      <c r="F35" s="1157" t="s">
        <v>372</v>
      </c>
      <c r="G35" s="2098"/>
      <c r="H35" s="2082"/>
      <c r="I35" s="2089"/>
      <c r="J35" s="2090"/>
      <c r="K35" s="11"/>
      <c r="L35"/>
      <c r="M35"/>
      <c r="N35"/>
    </row>
    <row r="36" spans="2:14" ht="10.5" customHeight="1">
      <c r="B36" s="2080" t="s">
        <v>900</v>
      </c>
      <c r="C36" s="1118" t="s">
        <v>565</v>
      </c>
      <c r="D36" s="1119" t="s">
        <v>566</v>
      </c>
      <c r="E36" s="1120" t="s">
        <v>567</v>
      </c>
      <c r="F36" s="1121" t="s">
        <v>568</v>
      </c>
      <c r="G36" s="2097" t="s">
        <v>372</v>
      </c>
      <c r="H36" s="2084">
        <v>0</v>
      </c>
      <c r="I36" s="2087"/>
      <c r="J36" s="2088"/>
      <c r="K36" s="28"/>
      <c r="L36"/>
      <c r="M36"/>
      <c r="N36"/>
    </row>
    <row r="37" spans="2:14" ht="13.5" customHeight="1">
      <c r="B37" s="1748"/>
      <c r="C37" s="1122">
        <v>1031</v>
      </c>
      <c r="D37" s="1123">
        <v>1132</v>
      </c>
      <c r="E37" s="1124">
        <v>-101</v>
      </c>
      <c r="F37" s="1157" t="s">
        <v>372</v>
      </c>
      <c r="G37" s="2098"/>
      <c r="H37" s="2082"/>
      <c r="I37" s="2089"/>
      <c r="J37" s="2090"/>
      <c r="K37" s="11"/>
      <c r="L37"/>
      <c r="M37"/>
      <c r="N37"/>
    </row>
    <row r="38" spans="2:14" ht="10.5" customHeight="1">
      <c r="B38" s="2080" t="s">
        <v>897</v>
      </c>
      <c r="C38" s="1118" t="s">
        <v>565</v>
      </c>
      <c r="D38" s="1119" t="s">
        <v>566</v>
      </c>
      <c r="E38" s="1120" t="s">
        <v>567</v>
      </c>
      <c r="F38" s="1121" t="s">
        <v>568</v>
      </c>
      <c r="G38" s="2083">
        <v>1860</v>
      </c>
      <c r="H38" s="2084">
        <v>0</v>
      </c>
      <c r="I38" s="2087"/>
      <c r="J38" s="2088"/>
      <c r="K38" s="28"/>
      <c r="L38"/>
      <c r="M38"/>
      <c r="N38"/>
    </row>
    <row r="39" spans="2:14" ht="13.5" customHeight="1">
      <c r="B39" s="1748"/>
      <c r="C39" s="1122">
        <v>109</v>
      </c>
      <c r="D39" s="1123">
        <v>185</v>
      </c>
      <c r="E39" s="1124">
        <v>-76</v>
      </c>
      <c r="F39" s="1157" t="s">
        <v>372</v>
      </c>
      <c r="G39" s="2081"/>
      <c r="H39" s="2082"/>
      <c r="I39" s="2089"/>
      <c r="J39" s="2090"/>
      <c r="K39" s="11"/>
      <c r="L39"/>
      <c r="M39"/>
      <c r="N39"/>
    </row>
    <row r="40" spans="2:14" ht="10.5" customHeight="1">
      <c r="B40" s="1747" t="s">
        <v>671</v>
      </c>
      <c r="C40" s="1125" t="s">
        <v>565</v>
      </c>
      <c r="D40" s="1126" t="s">
        <v>566</v>
      </c>
      <c r="E40" s="1120" t="s">
        <v>567</v>
      </c>
      <c r="F40" s="1127" t="s">
        <v>568</v>
      </c>
      <c r="G40" s="2081">
        <v>245</v>
      </c>
      <c r="H40" s="2082">
        <v>0</v>
      </c>
      <c r="I40" s="2093"/>
      <c r="J40" s="2094"/>
      <c r="K40" s="28"/>
      <c r="L40"/>
      <c r="M40"/>
      <c r="N40"/>
    </row>
    <row r="41" spans="2:14" ht="13.5" customHeight="1">
      <c r="B41" s="2080"/>
      <c r="C41" s="1158">
        <v>1</v>
      </c>
      <c r="D41" s="1159">
        <v>17</v>
      </c>
      <c r="E41" s="1160">
        <v>-16</v>
      </c>
      <c r="F41" s="1161" t="s">
        <v>372</v>
      </c>
      <c r="G41" s="2108"/>
      <c r="H41" s="2109"/>
      <c r="I41" s="2110"/>
      <c r="J41" s="2088"/>
      <c r="K41" s="11"/>
      <c r="L41"/>
      <c r="M41"/>
      <c r="N41"/>
    </row>
    <row r="42" spans="2:14" ht="21" customHeight="1">
      <c r="B42" s="1163" t="s">
        <v>535</v>
      </c>
      <c r="C42" s="1164">
        <v>97</v>
      </c>
      <c r="D42" s="1165">
        <v>77</v>
      </c>
      <c r="E42" s="1166">
        <v>20</v>
      </c>
      <c r="F42" s="1167" t="s">
        <v>402</v>
      </c>
      <c r="G42" s="1165">
        <v>343</v>
      </c>
      <c r="H42" s="1167" t="s">
        <v>402</v>
      </c>
      <c r="I42" s="2106" t="s">
        <v>594</v>
      </c>
      <c r="J42" s="2107"/>
      <c r="K42" s="11"/>
      <c r="L42"/>
      <c r="M42"/>
      <c r="N42"/>
    </row>
    <row r="43" spans="2:14" ht="13.5" customHeight="1">
      <c r="B43" s="64"/>
      <c r="C43" s="1168"/>
      <c r="D43" s="1168"/>
      <c r="E43" s="1168"/>
      <c r="F43" s="1161"/>
      <c r="G43" s="225"/>
      <c r="H43" s="225"/>
      <c r="I43" s="1162"/>
      <c r="J43" s="1162"/>
      <c r="K43" s="28"/>
      <c r="L43"/>
      <c r="M43"/>
      <c r="N43"/>
    </row>
    <row r="44" spans="2:14" s="6" customFormat="1" ht="29.25" customHeight="1" thickBot="1">
      <c r="B44" s="1154" t="s">
        <v>399</v>
      </c>
      <c r="C44" s="4" t="s">
        <v>490</v>
      </c>
      <c r="D44" s="5" t="s">
        <v>491</v>
      </c>
      <c r="E44" s="5" t="s">
        <v>492</v>
      </c>
      <c r="F44" s="5" t="s">
        <v>493</v>
      </c>
      <c r="G44" s="5" t="s">
        <v>489</v>
      </c>
      <c r="H44" s="5" t="s">
        <v>522</v>
      </c>
      <c r="I44" s="1497" t="s">
        <v>498</v>
      </c>
      <c r="J44" s="1745"/>
      <c r="K44" s="11"/>
      <c r="L44"/>
      <c r="M44"/>
      <c r="N44"/>
    </row>
    <row r="45" spans="2:14" ht="10.5" customHeight="1" thickTop="1">
      <c r="B45" s="2080" t="s">
        <v>898</v>
      </c>
      <c r="C45" s="1118" t="s">
        <v>565</v>
      </c>
      <c r="D45" s="1119" t="s">
        <v>566</v>
      </c>
      <c r="E45" s="1120" t="s">
        <v>567</v>
      </c>
      <c r="F45" s="1121" t="s">
        <v>568</v>
      </c>
      <c r="G45" s="2097" t="s">
        <v>372</v>
      </c>
      <c r="H45" s="2084">
        <v>0</v>
      </c>
      <c r="I45" s="2087"/>
      <c r="J45" s="2088"/>
      <c r="K45" s="28"/>
      <c r="L45"/>
      <c r="M45"/>
      <c r="N45"/>
    </row>
    <row r="46" spans="2:14" ht="13.5" customHeight="1">
      <c r="B46" s="1748"/>
      <c r="C46" s="1122">
        <v>213</v>
      </c>
      <c r="D46" s="1123">
        <v>323</v>
      </c>
      <c r="E46" s="1124">
        <v>-110</v>
      </c>
      <c r="F46" s="1157" t="s">
        <v>372</v>
      </c>
      <c r="G46" s="2098"/>
      <c r="H46" s="2082"/>
      <c r="I46" s="2089"/>
      <c r="J46" s="2090"/>
      <c r="K46" s="11"/>
      <c r="L46"/>
      <c r="M46"/>
      <c r="N46"/>
    </row>
    <row r="47" spans="2:14" ht="10.5" customHeight="1">
      <c r="B47" s="2080" t="s">
        <v>403</v>
      </c>
      <c r="C47" s="1118" t="s">
        <v>565</v>
      </c>
      <c r="D47" s="1119" t="s">
        <v>566</v>
      </c>
      <c r="E47" s="1120" t="s">
        <v>567</v>
      </c>
      <c r="F47" s="1121" t="s">
        <v>568</v>
      </c>
      <c r="G47" s="2084">
        <v>317</v>
      </c>
      <c r="H47" s="2084">
        <v>0</v>
      </c>
      <c r="I47" s="2087"/>
      <c r="J47" s="2088"/>
      <c r="K47" s="28"/>
      <c r="L47"/>
      <c r="M47"/>
      <c r="N47"/>
    </row>
    <row r="48" spans="2:14" ht="13.5" customHeight="1">
      <c r="B48" s="1748"/>
      <c r="C48" s="1122">
        <v>222</v>
      </c>
      <c r="D48" s="1123">
        <v>362</v>
      </c>
      <c r="E48" s="1124">
        <v>-140</v>
      </c>
      <c r="F48" s="1157" t="s">
        <v>372</v>
      </c>
      <c r="G48" s="2082"/>
      <c r="H48" s="2082"/>
      <c r="I48" s="2089"/>
      <c r="J48" s="2090"/>
      <c r="K48" s="11"/>
      <c r="L48"/>
      <c r="M48"/>
      <c r="N48"/>
    </row>
    <row r="49" spans="2:14" ht="10.5" customHeight="1">
      <c r="B49" s="2080" t="s">
        <v>384</v>
      </c>
      <c r="C49" s="1118" t="s">
        <v>565</v>
      </c>
      <c r="D49" s="1119" t="s">
        <v>566</v>
      </c>
      <c r="E49" s="1120" t="s">
        <v>567</v>
      </c>
      <c r="F49" s="1121" t="s">
        <v>568</v>
      </c>
      <c r="G49" s="2097" t="s">
        <v>372</v>
      </c>
      <c r="H49" s="2084">
        <v>0</v>
      </c>
      <c r="I49" s="2087"/>
      <c r="J49" s="2088"/>
      <c r="K49" s="28"/>
      <c r="L49"/>
      <c r="M49"/>
      <c r="N49"/>
    </row>
    <row r="50" spans="2:14" ht="13.5" customHeight="1">
      <c r="B50" s="1748"/>
      <c r="C50" s="1122">
        <v>389</v>
      </c>
      <c r="D50" s="1123">
        <v>423</v>
      </c>
      <c r="E50" s="1124">
        <v>-34</v>
      </c>
      <c r="F50" s="1157" t="s">
        <v>372</v>
      </c>
      <c r="G50" s="2098"/>
      <c r="H50" s="2082"/>
      <c r="I50" s="2089"/>
      <c r="J50" s="2090"/>
      <c r="K50" s="11"/>
      <c r="L50"/>
      <c r="M50"/>
      <c r="N50"/>
    </row>
    <row r="51" spans="2:14" ht="10.5" customHeight="1">
      <c r="B51" s="2080" t="s">
        <v>900</v>
      </c>
      <c r="C51" s="1118" t="s">
        <v>565</v>
      </c>
      <c r="D51" s="1119" t="s">
        <v>566</v>
      </c>
      <c r="E51" s="1120" t="s">
        <v>567</v>
      </c>
      <c r="F51" s="1121" t="s">
        <v>568</v>
      </c>
      <c r="G51" s="2097" t="s">
        <v>372</v>
      </c>
      <c r="H51" s="2084">
        <v>0</v>
      </c>
      <c r="I51" s="2087"/>
      <c r="J51" s="2088"/>
      <c r="K51" s="28"/>
      <c r="L51"/>
      <c r="M51"/>
      <c r="N51"/>
    </row>
    <row r="52" spans="2:14" ht="13.5" customHeight="1">
      <c r="B52" s="1748"/>
      <c r="C52" s="1122">
        <v>218</v>
      </c>
      <c r="D52" s="1123">
        <v>221</v>
      </c>
      <c r="E52" s="1124">
        <v>-3</v>
      </c>
      <c r="F52" s="1157" t="s">
        <v>372</v>
      </c>
      <c r="G52" s="2098"/>
      <c r="H52" s="2082"/>
      <c r="I52" s="2089"/>
      <c r="J52" s="2090"/>
      <c r="K52" s="11"/>
      <c r="L52"/>
      <c r="M52"/>
      <c r="N52"/>
    </row>
    <row r="53" spans="2:14" ht="10.5" customHeight="1">
      <c r="B53" s="2080" t="s">
        <v>897</v>
      </c>
      <c r="C53" s="1118" t="s">
        <v>565</v>
      </c>
      <c r="D53" s="1119" t="s">
        <v>566</v>
      </c>
      <c r="E53" s="1120" t="s">
        <v>567</v>
      </c>
      <c r="F53" s="1121" t="s">
        <v>568</v>
      </c>
      <c r="G53" s="2083">
        <v>959</v>
      </c>
      <c r="H53" s="2084">
        <v>0</v>
      </c>
      <c r="I53" s="2087"/>
      <c r="J53" s="2088"/>
      <c r="K53" s="28"/>
      <c r="L53"/>
      <c r="M53"/>
      <c r="N53"/>
    </row>
    <row r="54" spans="2:14" ht="13.5" customHeight="1">
      <c r="B54" s="1748"/>
      <c r="C54" s="1122">
        <v>47</v>
      </c>
      <c r="D54" s="1123">
        <v>85</v>
      </c>
      <c r="E54" s="1124">
        <v>-38</v>
      </c>
      <c r="F54" s="1157" t="s">
        <v>372</v>
      </c>
      <c r="G54" s="2081"/>
      <c r="H54" s="2082"/>
      <c r="I54" s="2089"/>
      <c r="J54" s="2090"/>
      <c r="K54" s="11"/>
      <c r="L54"/>
      <c r="M54"/>
      <c r="N54"/>
    </row>
    <row r="55" spans="2:14" ht="10.5" customHeight="1">
      <c r="B55" s="1747" t="s">
        <v>896</v>
      </c>
      <c r="C55" s="1125" t="s">
        <v>565</v>
      </c>
      <c r="D55" s="1126" t="s">
        <v>566</v>
      </c>
      <c r="E55" s="1120" t="s">
        <v>567</v>
      </c>
      <c r="F55" s="1127" t="s">
        <v>568</v>
      </c>
      <c r="G55" s="2081">
        <v>714</v>
      </c>
      <c r="H55" s="2082">
        <v>0</v>
      </c>
      <c r="I55" s="2093"/>
      <c r="J55" s="2094"/>
      <c r="K55" s="28"/>
      <c r="L55"/>
      <c r="M55"/>
      <c r="N55"/>
    </row>
    <row r="56" spans="2:14" ht="13.5" customHeight="1">
      <c r="B56" s="1748"/>
      <c r="C56" s="1122">
        <v>11</v>
      </c>
      <c r="D56" s="1123">
        <v>56</v>
      </c>
      <c r="E56" s="1124">
        <v>-45</v>
      </c>
      <c r="F56" s="1157" t="s">
        <v>372</v>
      </c>
      <c r="G56" s="2081"/>
      <c r="H56" s="2082"/>
      <c r="I56" s="2089"/>
      <c r="J56" s="2090"/>
      <c r="K56" s="11"/>
      <c r="L56"/>
      <c r="M56"/>
      <c r="N56"/>
    </row>
    <row r="57" spans="2:14" ht="10.5" customHeight="1">
      <c r="B57" s="1747" t="s">
        <v>671</v>
      </c>
      <c r="C57" s="1125" t="s">
        <v>565</v>
      </c>
      <c r="D57" s="1126" t="s">
        <v>566</v>
      </c>
      <c r="E57" s="1120" t="s">
        <v>567</v>
      </c>
      <c r="F57" s="1127" t="s">
        <v>568</v>
      </c>
      <c r="G57" s="2081">
        <v>145</v>
      </c>
      <c r="H57" s="2082">
        <v>0</v>
      </c>
      <c r="I57" s="2093"/>
      <c r="J57" s="2094"/>
      <c r="K57" s="28"/>
      <c r="L57"/>
      <c r="M57"/>
      <c r="N57"/>
    </row>
    <row r="58" spans="2:14" ht="13.5" customHeight="1">
      <c r="B58" s="2099"/>
      <c r="C58" s="1169">
        <v>2</v>
      </c>
      <c r="D58" s="1170">
        <v>12</v>
      </c>
      <c r="E58" s="1171">
        <v>-10</v>
      </c>
      <c r="F58" s="1172" t="s">
        <v>372</v>
      </c>
      <c r="G58" s="2100"/>
      <c r="H58" s="2101"/>
      <c r="I58" s="2102"/>
      <c r="J58" s="2103"/>
      <c r="K58" s="11"/>
      <c r="L58"/>
      <c r="M58"/>
      <c r="N58"/>
    </row>
    <row r="59" spans="2:14" ht="13.5" customHeight="1">
      <c r="B59" s="64"/>
      <c r="C59" s="1168"/>
      <c r="D59" s="1168"/>
      <c r="E59" s="1168"/>
      <c r="F59" s="1161"/>
      <c r="G59" s="225"/>
      <c r="H59" s="225"/>
      <c r="I59" s="1162"/>
      <c r="J59" s="1162"/>
      <c r="K59" s="28"/>
      <c r="L59"/>
      <c r="M59"/>
      <c r="N59"/>
    </row>
    <row r="60" spans="2:14" s="6" customFormat="1" ht="29.25" customHeight="1" thickBot="1">
      <c r="B60" s="1154" t="s">
        <v>400</v>
      </c>
      <c r="C60" s="4" t="s">
        <v>490</v>
      </c>
      <c r="D60" s="5" t="s">
        <v>491</v>
      </c>
      <c r="E60" s="5" t="s">
        <v>492</v>
      </c>
      <c r="F60" s="5" t="s">
        <v>493</v>
      </c>
      <c r="G60" s="5" t="s">
        <v>489</v>
      </c>
      <c r="H60" s="5" t="s">
        <v>522</v>
      </c>
      <c r="I60" s="1497" t="s">
        <v>498</v>
      </c>
      <c r="J60" s="1745"/>
      <c r="K60" s="11"/>
      <c r="L60"/>
      <c r="M60"/>
      <c r="N60"/>
    </row>
    <row r="61" spans="2:14" ht="10.5" customHeight="1" thickTop="1">
      <c r="B61" s="2080" t="s">
        <v>898</v>
      </c>
      <c r="C61" s="1118" t="s">
        <v>565</v>
      </c>
      <c r="D61" s="1119" t="s">
        <v>566</v>
      </c>
      <c r="E61" s="1120" t="s">
        <v>567</v>
      </c>
      <c r="F61" s="1121" t="s">
        <v>568</v>
      </c>
      <c r="G61" s="2097" t="s">
        <v>372</v>
      </c>
      <c r="H61" s="2084">
        <v>0</v>
      </c>
      <c r="I61" s="2087"/>
      <c r="J61" s="2088"/>
      <c r="K61" s="28"/>
      <c r="L61"/>
      <c r="M61"/>
      <c r="N61"/>
    </row>
    <row r="62" spans="2:14" ht="13.5" customHeight="1">
      <c r="B62" s="1748"/>
      <c r="C62" s="1122">
        <v>296</v>
      </c>
      <c r="D62" s="1123">
        <v>392</v>
      </c>
      <c r="E62" s="1124">
        <v>-96</v>
      </c>
      <c r="F62" s="1157" t="s">
        <v>372</v>
      </c>
      <c r="G62" s="2098"/>
      <c r="H62" s="2082"/>
      <c r="I62" s="2089"/>
      <c r="J62" s="2090"/>
      <c r="K62" s="11"/>
      <c r="L62"/>
      <c r="M62"/>
      <c r="N62"/>
    </row>
    <row r="63" spans="2:14" ht="10.5" customHeight="1">
      <c r="B63" s="2080" t="s">
        <v>404</v>
      </c>
      <c r="C63" s="1118" t="s">
        <v>565</v>
      </c>
      <c r="D63" s="1119" t="s">
        <v>566</v>
      </c>
      <c r="E63" s="1120" t="s">
        <v>567</v>
      </c>
      <c r="F63" s="1121" t="s">
        <v>568</v>
      </c>
      <c r="G63" s="2083">
        <v>66</v>
      </c>
      <c r="H63" s="2084">
        <v>0</v>
      </c>
      <c r="I63" s="2087"/>
      <c r="J63" s="2088"/>
      <c r="K63" s="28"/>
      <c r="L63"/>
      <c r="M63"/>
      <c r="N63"/>
    </row>
    <row r="64" spans="2:14" ht="13.5" customHeight="1">
      <c r="B64" s="1748"/>
      <c r="C64" s="1122">
        <v>170</v>
      </c>
      <c r="D64" s="1123">
        <v>191</v>
      </c>
      <c r="E64" s="1124">
        <v>-21</v>
      </c>
      <c r="F64" s="1157" t="s">
        <v>372</v>
      </c>
      <c r="G64" s="2081"/>
      <c r="H64" s="2082"/>
      <c r="I64" s="2089"/>
      <c r="J64" s="2090"/>
      <c r="K64" s="11"/>
      <c r="L64"/>
      <c r="M64"/>
      <c r="N64"/>
    </row>
    <row r="65" spans="2:14" ht="10.5" customHeight="1">
      <c r="B65" s="2080" t="s">
        <v>405</v>
      </c>
      <c r="C65" s="1118" t="s">
        <v>565</v>
      </c>
      <c r="D65" s="1119" t="s">
        <v>566</v>
      </c>
      <c r="E65" s="1120" t="s">
        <v>567</v>
      </c>
      <c r="F65" s="1121" t="s">
        <v>568</v>
      </c>
      <c r="G65" s="2097" t="s">
        <v>372</v>
      </c>
      <c r="H65" s="2084">
        <v>0</v>
      </c>
      <c r="I65" s="2087"/>
      <c r="J65" s="2088"/>
      <c r="K65" s="28"/>
      <c r="L65"/>
      <c r="M65"/>
      <c r="N65"/>
    </row>
    <row r="66" spans="2:14" ht="13.5" customHeight="1">
      <c r="B66" s="1748"/>
      <c r="C66" s="1122">
        <v>3</v>
      </c>
      <c r="D66" s="1123">
        <v>11</v>
      </c>
      <c r="E66" s="1124">
        <v>-8</v>
      </c>
      <c r="F66" s="1157" t="s">
        <v>372</v>
      </c>
      <c r="G66" s="2098"/>
      <c r="H66" s="2082"/>
      <c r="I66" s="2089"/>
      <c r="J66" s="2090"/>
      <c r="K66" s="11"/>
      <c r="L66"/>
      <c r="M66"/>
      <c r="N66"/>
    </row>
    <row r="67" spans="2:14" ht="10.5" customHeight="1">
      <c r="B67" s="2080" t="s">
        <v>384</v>
      </c>
      <c r="C67" s="1118" t="s">
        <v>565</v>
      </c>
      <c r="D67" s="1119" t="s">
        <v>566</v>
      </c>
      <c r="E67" s="1120" t="s">
        <v>567</v>
      </c>
      <c r="F67" s="1121" t="s">
        <v>568</v>
      </c>
      <c r="G67" s="2097" t="s">
        <v>372</v>
      </c>
      <c r="H67" s="2084">
        <v>0</v>
      </c>
      <c r="I67" s="2087"/>
      <c r="J67" s="2088"/>
      <c r="K67" s="28"/>
      <c r="L67"/>
      <c r="M67"/>
      <c r="N67"/>
    </row>
    <row r="68" spans="2:14" ht="13.5" customHeight="1">
      <c r="B68" s="1748"/>
      <c r="C68" s="1122">
        <v>417</v>
      </c>
      <c r="D68" s="1123">
        <v>437</v>
      </c>
      <c r="E68" s="1124">
        <v>-20</v>
      </c>
      <c r="F68" s="1157" t="s">
        <v>372</v>
      </c>
      <c r="G68" s="2098"/>
      <c r="H68" s="2082"/>
      <c r="I68" s="2089"/>
      <c r="J68" s="2090"/>
      <c r="K68" s="11"/>
      <c r="L68"/>
      <c r="M68"/>
      <c r="N68"/>
    </row>
    <row r="69" spans="2:14" ht="10.5" customHeight="1">
      <c r="B69" s="2080" t="s">
        <v>900</v>
      </c>
      <c r="C69" s="1118" t="s">
        <v>565</v>
      </c>
      <c r="D69" s="1119" t="s">
        <v>566</v>
      </c>
      <c r="E69" s="1120" t="s">
        <v>567</v>
      </c>
      <c r="F69" s="1121" t="s">
        <v>568</v>
      </c>
      <c r="G69" s="2097" t="s">
        <v>372</v>
      </c>
      <c r="H69" s="2084">
        <v>0</v>
      </c>
      <c r="I69" s="2087"/>
      <c r="J69" s="2088"/>
      <c r="K69" s="28"/>
      <c r="L69"/>
      <c r="M69"/>
      <c r="N69"/>
    </row>
    <row r="70" spans="2:14" ht="13.5" customHeight="1">
      <c r="B70" s="1748"/>
      <c r="C70" s="1122">
        <v>179</v>
      </c>
      <c r="D70" s="1123">
        <v>182</v>
      </c>
      <c r="E70" s="1124">
        <v>-3</v>
      </c>
      <c r="F70" s="1157" t="s">
        <v>372</v>
      </c>
      <c r="G70" s="2098"/>
      <c r="H70" s="2082"/>
      <c r="I70" s="2089"/>
      <c r="J70" s="2090"/>
      <c r="K70" s="11"/>
      <c r="L70"/>
      <c r="M70"/>
      <c r="N70"/>
    </row>
    <row r="71" spans="2:14" ht="10.5" customHeight="1">
      <c r="B71" s="2080" t="s">
        <v>897</v>
      </c>
      <c r="C71" s="1118" t="s">
        <v>565</v>
      </c>
      <c r="D71" s="1119" t="s">
        <v>566</v>
      </c>
      <c r="E71" s="1120" t="s">
        <v>567</v>
      </c>
      <c r="F71" s="1121" t="s">
        <v>568</v>
      </c>
      <c r="G71" s="2083">
        <v>468</v>
      </c>
      <c r="H71" s="2084">
        <v>0</v>
      </c>
      <c r="I71" s="2087"/>
      <c r="J71" s="2088"/>
      <c r="K71" s="28"/>
      <c r="L71"/>
      <c r="M71"/>
      <c r="N71"/>
    </row>
    <row r="72" spans="2:14" ht="13.5" customHeight="1">
      <c r="B72" s="2099"/>
      <c r="C72" s="1169">
        <v>30</v>
      </c>
      <c r="D72" s="1170">
        <v>83</v>
      </c>
      <c r="E72" s="1171">
        <v>-53</v>
      </c>
      <c r="F72" s="1172" t="s">
        <v>372</v>
      </c>
      <c r="G72" s="2100"/>
      <c r="H72" s="2101"/>
      <c r="I72" s="2102"/>
      <c r="J72" s="2103"/>
      <c r="K72" s="11"/>
      <c r="L72"/>
      <c r="M72"/>
      <c r="N72"/>
    </row>
    <row r="73" ht="8.25" customHeight="1"/>
    <row r="74" spans="2:14" ht="13.5" customHeight="1">
      <c r="B74" s="1137" t="s">
        <v>510</v>
      </c>
      <c r="C74" s="26"/>
      <c r="D74" s="26"/>
      <c r="E74" s="26"/>
      <c r="F74" s="26"/>
      <c r="G74" s="26"/>
      <c r="H74" s="26"/>
      <c r="I74" s="27"/>
      <c r="J74" s="27"/>
      <c r="K74" s="28"/>
      <c r="L74"/>
      <c r="M74"/>
      <c r="N74"/>
    </row>
    <row r="75" spans="2:14" ht="13.5" customHeight="1">
      <c r="B75" s="1137" t="s">
        <v>385</v>
      </c>
      <c r="C75" s="26"/>
      <c r="D75" s="26"/>
      <c r="E75" s="26"/>
      <c r="F75" s="26"/>
      <c r="G75" s="26"/>
      <c r="H75" s="26"/>
      <c r="I75" s="27"/>
      <c r="J75" s="27"/>
      <c r="K75" s="28"/>
      <c r="L75"/>
      <c r="M75"/>
      <c r="N75"/>
    </row>
    <row r="76" ht="13.5">
      <c r="B76" s="1173" t="s">
        <v>406</v>
      </c>
    </row>
  </sheetData>
  <mergeCells count="93">
    <mergeCell ref="I45:J46"/>
    <mergeCell ref="B47:B48"/>
    <mergeCell ref="B38:B39"/>
    <mergeCell ref="H38:H39"/>
    <mergeCell ref="G47:G48"/>
    <mergeCell ref="H47:H48"/>
    <mergeCell ref="I47:J48"/>
    <mergeCell ref="B45:B46"/>
    <mergeCell ref="G45:G46"/>
    <mergeCell ref="H45:H46"/>
    <mergeCell ref="I14:J14"/>
    <mergeCell ref="B40:B41"/>
    <mergeCell ref="G40:G41"/>
    <mergeCell ref="H40:H41"/>
    <mergeCell ref="I40:J41"/>
    <mergeCell ref="I38:J39"/>
    <mergeCell ref="G38:G39"/>
    <mergeCell ref="I18:J18"/>
    <mergeCell ref="I20:J20"/>
    <mergeCell ref="I21:J21"/>
    <mergeCell ref="I60:J60"/>
    <mergeCell ref="C1:J1"/>
    <mergeCell ref="I31:J31"/>
    <mergeCell ref="I12:J12"/>
    <mergeCell ref="I9:J9"/>
    <mergeCell ref="I10:J10"/>
    <mergeCell ref="I11:J11"/>
    <mergeCell ref="I15:J15"/>
    <mergeCell ref="I16:J16"/>
    <mergeCell ref="I17:J17"/>
    <mergeCell ref="I22:J22"/>
    <mergeCell ref="I27:J27"/>
    <mergeCell ref="I44:J44"/>
    <mergeCell ref="I23:J23"/>
    <mergeCell ref="I25:J25"/>
    <mergeCell ref="I26:J26"/>
    <mergeCell ref="I42:J42"/>
    <mergeCell ref="B53:B54"/>
    <mergeCell ref="G53:G54"/>
    <mergeCell ref="H53:H54"/>
    <mergeCell ref="I53:J54"/>
    <mergeCell ref="B55:B56"/>
    <mergeCell ref="G55:G56"/>
    <mergeCell ref="H55:H56"/>
    <mergeCell ref="I55:J56"/>
    <mergeCell ref="B57:B58"/>
    <mergeCell ref="G57:G58"/>
    <mergeCell ref="H57:H58"/>
    <mergeCell ref="I57:J58"/>
    <mergeCell ref="B71:B72"/>
    <mergeCell ref="G71:G72"/>
    <mergeCell ref="H71:H72"/>
    <mergeCell ref="I71:J72"/>
    <mergeCell ref="B32:B33"/>
    <mergeCell ref="G32:G33"/>
    <mergeCell ref="H32:H33"/>
    <mergeCell ref="I32:J33"/>
    <mergeCell ref="I51:J52"/>
    <mergeCell ref="B34:B35"/>
    <mergeCell ref="G34:G35"/>
    <mergeCell ref="H34:H35"/>
    <mergeCell ref="I34:J35"/>
    <mergeCell ref="B36:B37"/>
    <mergeCell ref="G36:G37"/>
    <mergeCell ref="H36:H37"/>
    <mergeCell ref="I36:J37"/>
    <mergeCell ref="B49:B50"/>
    <mergeCell ref="G49:G50"/>
    <mergeCell ref="H49:H50"/>
    <mergeCell ref="I49:J50"/>
    <mergeCell ref="B61:B62"/>
    <mergeCell ref="G61:G62"/>
    <mergeCell ref="H61:H62"/>
    <mergeCell ref="I61:J62"/>
    <mergeCell ref="B51:B52"/>
    <mergeCell ref="G51:G52"/>
    <mergeCell ref="H51:H52"/>
    <mergeCell ref="B63:B64"/>
    <mergeCell ref="G63:G64"/>
    <mergeCell ref="H63:H64"/>
    <mergeCell ref="I63:J64"/>
    <mergeCell ref="B69:B70"/>
    <mergeCell ref="G69:G70"/>
    <mergeCell ref="H69:H70"/>
    <mergeCell ref="I69:J70"/>
    <mergeCell ref="B67:B68"/>
    <mergeCell ref="G67:G68"/>
    <mergeCell ref="H67:H68"/>
    <mergeCell ref="I67:J68"/>
    <mergeCell ref="B65:B66"/>
    <mergeCell ref="G65:G66"/>
    <mergeCell ref="H65:H66"/>
    <mergeCell ref="I65:J66"/>
  </mergeCells>
  <printOptions/>
  <pageMargins left="0.7480314960629921" right="0" top="0.67" bottom="0.3937007874015748" header="0.5118110236220472" footer="0.5118110236220472"/>
  <pageSetup fitToHeight="1" fitToWidth="1" horizontalDpi="300" verticalDpi="300" orientation="portrait" paperSize="9" scale="66" r:id="rId1"/>
  <headerFooter alignWithMargins="0">
    <oddHeader>&amp;L&amp;12（別添）</oddHeader>
  </headerFooter>
</worksheet>
</file>

<file path=xl/worksheets/sheet43.xml><?xml version="1.0" encoding="utf-8"?>
<worksheet xmlns="http://schemas.openxmlformats.org/spreadsheetml/2006/main" xmlns:r="http://schemas.openxmlformats.org/officeDocument/2006/relationships">
  <sheetPr>
    <pageSetUpPr fitToPage="1"/>
  </sheetPr>
  <dimension ref="B1:T46"/>
  <sheetViews>
    <sheetView workbookViewId="0" topLeftCell="A19">
      <selection activeCell="C19" sqref="C19"/>
    </sheetView>
  </sheetViews>
  <sheetFormatPr defaultColWidth="9.00390625" defaultRowHeight="13.5"/>
  <cols>
    <col min="1" max="1" width="2.875" style="1" customWidth="1"/>
    <col min="2" max="2" width="21.00390625" style="1" customWidth="1"/>
    <col min="3" max="4" width="11.25390625" style="1" customWidth="1"/>
    <col min="5" max="6" width="11.875" style="1" customWidth="1"/>
    <col min="7" max="7" width="14.50390625" style="1" customWidth="1"/>
    <col min="8" max="8" width="12.875" style="1" customWidth="1"/>
    <col min="9" max="9" width="8.125" style="1" customWidth="1"/>
    <col min="10" max="10" width="13.50390625" style="1" customWidth="1"/>
    <col min="11" max="11" width="9.125" style="1" bestFit="1" customWidth="1"/>
    <col min="12" max="12" width="11.375" style="1" hidden="1" customWidth="1"/>
    <col min="13" max="13" width="12.875" style="1" hidden="1" customWidth="1"/>
    <col min="14" max="16" width="11.75390625" style="1" hidden="1" customWidth="1"/>
    <col min="17" max="17" width="12.75390625" style="1" hidden="1" customWidth="1"/>
    <col min="18" max="18" width="0" style="1" hidden="1" customWidth="1"/>
    <col min="19" max="19" width="12.75390625" style="1" hidden="1" customWidth="1"/>
    <col min="20" max="23" width="0" style="1" hidden="1" customWidth="1"/>
    <col min="24" max="16384" width="9.00390625" style="1" customWidth="1"/>
  </cols>
  <sheetData>
    <row r="1" spans="2:11" ht="24">
      <c r="B1" s="1413" t="s">
        <v>543</v>
      </c>
      <c r="C1" s="1413"/>
      <c r="D1" s="1413"/>
      <c r="E1" s="1413"/>
      <c r="F1" s="1413"/>
      <c r="G1" s="1413"/>
      <c r="H1" s="1413"/>
      <c r="I1" s="1413"/>
      <c r="J1" s="1413"/>
      <c r="K1" s="1413"/>
    </row>
    <row r="2" ht="24.75" customHeight="1"/>
    <row r="3" spans="8:11" ht="18.75" customHeight="1" thickBot="1">
      <c r="H3" s="14" t="s">
        <v>588</v>
      </c>
      <c r="I3" s="8"/>
      <c r="J3" s="8" t="s">
        <v>414</v>
      </c>
      <c r="K3" s="13"/>
    </row>
    <row r="4" spans="8:9" ht="27.75" customHeight="1">
      <c r="H4" s="7"/>
      <c r="I4" s="7"/>
    </row>
    <row r="5" spans="2:14" ht="18.75">
      <c r="B5" s="15" t="s">
        <v>415</v>
      </c>
      <c r="J5" t="s">
        <v>513</v>
      </c>
      <c r="K5"/>
      <c r="L5"/>
      <c r="M5"/>
      <c r="N5"/>
    </row>
    <row r="6" spans="2:14" ht="7.5" customHeight="1">
      <c r="B6" s="2"/>
      <c r="I6"/>
      <c r="J6"/>
      <c r="K6"/>
      <c r="L6"/>
      <c r="M6"/>
      <c r="N6"/>
    </row>
    <row r="7" spans="2:20" s="6" customFormat="1" ht="29.25" customHeight="1" thickBot="1">
      <c r="B7" s="3"/>
      <c r="C7" s="4" t="s">
        <v>485</v>
      </c>
      <c r="D7" s="5" t="s">
        <v>486</v>
      </c>
      <c r="E7" s="5" t="s">
        <v>487</v>
      </c>
      <c r="F7" s="5" t="s">
        <v>488</v>
      </c>
      <c r="G7" s="5" t="s">
        <v>489</v>
      </c>
      <c r="H7" s="5" t="s">
        <v>522</v>
      </c>
      <c r="I7" s="1408" t="s">
        <v>498</v>
      </c>
      <c r="J7" s="1409"/>
      <c r="K7" s="11"/>
      <c r="L7" s="1174" t="s">
        <v>416</v>
      </c>
      <c r="M7" s="1174" t="s">
        <v>432</v>
      </c>
      <c r="N7" s="1174" t="s">
        <v>433</v>
      </c>
      <c r="O7" s="1174" t="s">
        <v>434</v>
      </c>
      <c r="P7" s="1175" t="s">
        <v>435</v>
      </c>
      <c r="Q7" s="1174" t="s">
        <v>436</v>
      </c>
      <c r="R7" s="1176"/>
      <c r="S7" s="1177" t="s">
        <v>437</v>
      </c>
      <c r="T7" s="1177" t="s">
        <v>438</v>
      </c>
    </row>
    <row r="8" spans="2:19" ht="24" customHeight="1" thickTop="1">
      <c r="B8" s="855" t="s">
        <v>483</v>
      </c>
      <c r="C8" s="240">
        <v>4258</v>
      </c>
      <c r="D8" s="241">
        <v>4225</v>
      </c>
      <c r="E8" s="241">
        <f>SUM(C8-D8)</f>
        <v>33</v>
      </c>
      <c r="F8" s="241">
        <v>33</v>
      </c>
      <c r="G8" s="241">
        <v>7301</v>
      </c>
      <c r="H8" s="241"/>
      <c r="I8" s="1930" t="s">
        <v>417</v>
      </c>
      <c r="J8" s="2123"/>
      <c r="K8" s="11"/>
      <c r="L8" t="s">
        <v>418</v>
      </c>
      <c r="M8" s="1178">
        <v>4257904144</v>
      </c>
      <c r="N8" s="1178">
        <v>4224737059</v>
      </c>
      <c r="O8" s="1179">
        <v>33167085</v>
      </c>
      <c r="P8" s="1179">
        <v>148000</v>
      </c>
      <c r="Q8" s="1179">
        <v>33019085</v>
      </c>
      <c r="R8" s="1179"/>
      <c r="S8" s="1179"/>
    </row>
    <row r="9" spans="2:19" ht="24" customHeight="1" thickBot="1">
      <c r="B9" s="545" t="s">
        <v>419</v>
      </c>
      <c r="C9" s="240">
        <v>0</v>
      </c>
      <c r="D9" s="241">
        <v>28</v>
      </c>
      <c r="E9" s="720">
        <f>SUM(C9-D9)</f>
        <v>-28</v>
      </c>
      <c r="F9" s="720">
        <v>-28</v>
      </c>
      <c r="G9" s="241">
        <v>12</v>
      </c>
      <c r="H9" s="241"/>
      <c r="I9" s="1846"/>
      <c r="J9" s="1847"/>
      <c r="K9" s="11"/>
      <c r="L9" t="s">
        <v>420</v>
      </c>
      <c r="M9" s="1178">
        <v>364000</v>
      </c>
      <c r="N9" s="1178">
        <v>27825174</v>
      </c>
      <c r="O9" s="1179">
        <v>-27461174</v>
      </c>
      <c r="P9" s="1179"/>
      <c r="Q9" s="1179">
        <v>-27461174</v>
      </c>
      <c r="R9" s="1179"/>
      <c r="S9" s="1179"/>
    </row>
    <row r="10" spans="2:19" ht="24" customHeight="1" thickTop="1">
      <c r="B10" s="1180" t="s">
        <v>499</v>
      </c>
      <c r="C10" s="1181">
        <v>4233</v>
      </c>
      <c r="D10" s="1182">
        <v>4228</v>
      </c>
      <c r="E10" s="1182">
        <f>SUM(C10-D10)</f>
        <v>5</v>
      </c>
      <c r="F10" s="1182">
        <v>3</v>
      </c>
      <c r="G10" s="1182">
        <v>7313</v>
      </c>
      <c r="H10" s="1182"/>
      <c r="I10" s="2121" t="s">
        <v>417</v>
      </c>
      <c r="J10" s="2122"/>
      <c r="K10" s="11"/>
      <c r="L10" s="1183" t="s">
        <v>421</v>
      </c>
      <c r="M10" s="1178">
        <v>4258268144</v>
      </c>
      <c r="N10" s="1178">
        <v>4252562233</v>
      </c>
      <c r="O10" s="1179">
        <v>5705911</v>
      </c>
      <c r="P10" s="1179">
        <v>2721749</v>
      </c>
      <c r="Q10" s="1179">
        <v>2984162</v>
      </c>
      <c r="R10" s="1179"/>
      <c r="S10" s="1179"/>
    </row>
    <row r="11" spans="9:20" ht="37.5" customHeight="1">
      <c r="I11"/>
      <c r="J11"/>
      <c r="K11"/>
      <c r="L11" t="s">
        <v>422</v>
      </c>
      <c r="M11" s="1178">
        <f aca="true" t="shared" si="0" ref="M11:S11">SUM(M8:M10)</f>
        <v>8516536288</v>
      </c>
      <c r="N11" s="1178">
        <f t="shared" si="0"/>
        <v>8505124466</v>
      </c>
      <c r="O11" s="1178">
        <f t="shared" si="0"/>
        <v>11411822</v>
      </c>
      <c r="P11" s="1178">
        <f t="shared" si="0"/>
        <v>2869749</v>
      </c>
      <c r="Q11" s="1178">
        <f t="shared" si="0"/>
        <v>8542073</v>
      </c>
      <c r="R11" s="1178">
        <f t="shared" si="0"/>
        <v>0</v>
      </c>
      <c r="S11" s="1178">
        <f t="shared" si="0"/>
        <v>0</v>
      </c>
      <c r="T11" s="1">
        <v>0</v>
      </c>
    </row>
    <row r="12" spans="2:14" ht="18.75">
      <c r="B12" s="15" t="s">
        <v>500</v>
      </c>
      <c r="J12" t="s">
        <v>513</v>
      </c>
      <c r="K12"/>
      <c r="L12"/>
      <c r="M12"/>
      <c r="N12"/>
    </row>
    <row r="13" spans="2:14" ht="7.5" customHeight="1">
      <c r="B13" s="2"/>
      <c r="I13"/>
      <c r="J13"/>
      <c r="K13"/>
      <c r="L13"/>
      <c r="M13"/>
      <c r="N13"/>
    </row>
    <row r="14" spans="2:17" s="6" customFormat="1" ht="29.25" customHeight="1" thickBot="1">
      <c r="B14" s="3"/>
      <c r="C14" s="4" t="s">
        <v>490</v>
      </c>
      <c r="D14" s="5" t="s">
        <v>491</v>
      </c>
      <c r="E14" s="5" t="s">
        <v>492</v>
      </c>
      <c r="F14" s="5" t="s">
        <v>493</v>
      </c>
      <c r="G14" s="5" t="s">
        <v>489</v>
      </c>
      <c r="H14" s="5" t="s">
        <v>522</v>
      </c>
      <c r="I14" s="1408" t="s">
        <v>498</v>
      </c>
      <c r="J14" s="1409"/>
      <c r="K14" s="11"/>
      <c r="L14" s="1183" t="s">
        <v>421</v>
      </c>
      <c r="M14" s="1178">
        <v>4233086</v>
      </c>
      <c r="N14" s="1178">
        <v>4227380</v>
      </c>
      <c r="O14" s="1184">
        <f>SUM(M14-N14)</f>
        <v>5706</v>
      </c>
      <c r="P14" s="1184">
        <v>2722</v>
      </c>
      <c r="Q14" s="1184">
        <f>SUM(O14-P14)</f>
        <v>2984</v>
      </c>
    </row>
    <row r="15" spans="2:19" ht="22.5" customHeight="1" thickTop="1">
      <c r="B15" s="855" t="s">
        <v>670</v>
      </c>
      <c r="C15" s="1185">
        <v>558</v>
      </c>
      <c r="D15" s="1186">
        <v>611</v>
      </c>
      <c r="E15" s="1187">
        <f>SUM(C15-D15)</f>
        <v>-53</v>
      </c>
      <c r="F15" s="1187">
        <v>-35</v>
      </c>
      <c r="G15" s="241">
        <v>207</v>
      </c>
      <c r="H15" s="325">
        <v>42</v>
      </c>
      <c r="I15" s="1930" t="s">
        <v>594</v>
      </c>
      <c r="J15" s="2118"/>
      <c r="K15" s="11"/>
      <c r="L15" t="s">
        <v>423</v>
      </c>
      <c r="M15" s="1178">
        <v>557611481</v>
      </c>
      <c r="N15" s="1178">
        <v>611012551</v>
      </c>
      <c r="O15" s="1179">
        <v>-53401070</v>
      </c>
      <c r="P15" s="1179"/>
      <c r="Q15" s="1179">
        <v>-53401070</v>
      </c>
      <c r="R15" s="1179"/>
      <c r="S15" s="1179">
        <v>40000000</v>
      </c>
    </row>
    <row r="16" spans="2:14" ht="22.5" customHeight="1">
      <c r="B16" s="317"/>
      <c r="C16" s="1188" t="s">
        <v>565</v>
      </c>
      <c r="D16" s="1189" t="s">
        <v>566</v>
      </c>
      <c r="E16" s="1190" t="s">
        <v>567</v>
      </c>
      <c r="F16" s="1191" t="s">
        <v>568</v>
      </c>
      <c r="G16" s="92"/>
      <c r="H16" s="92"/>
      <c r="I16" s="27"/>
      <c r="J16" s="93"/>
      <c r="K16" s="28"/>
      <c r="L16"/>
      <c r="M16"/>
      <c r="N16"/>
    </row>
    <row r="17" spans="2:19" ht="22.5" customHeight="1">
      <c r="B17" s="545" t="s">
        <v>424</v>
      </c>
      <c r="C17" s="1186">
        <v>114</v>
      </c>
      <c r="D17" s="1192">
        <v>112</v>
      </c>
      <c r="E17" s="1192">
        <v>5</v>
      </c>
      <c r="F17" s="1192">
        <v>5</v>
      </c>
      <c r="G17" s="241">
        <v>763</v>
      </c>
      <c r="H17" s="241">
        <v>28</v>
      </c>
      <c r="I17" s="2119"/>
      <c r="J17" s="2120"/>
      <c r="K17" s="11"/>
      <c r="L17" t="s">
        <v>424</v>
      </c>
      <c r="M17" s="1178">
        <v>117225272</v>
      </c>
      <c r="N17" s="1178">
        <v>112565431</v>
      </c>
      <c r="O17" s="1179">
        <v>4659841</v>
      </c>
      <c r="P17" s="1179"/>
      <c r="Q17" s="1179">
        <v>4659841</v>
      </c>
      <c r="R17" s="1179"/>
      <c r="S17" s="1179">
        <v>28000000</v>
      </c>
    </row>
    <row r="18" spans="2:19" ht="22.5" customHeight="1">
      <c r="B18" s="545" t="s">
        <v>425</v>
      </c>
      <c r="C18" s="1186">
        <v>191</v>
      </c>
      <c r="D18" s="1192">
        <v>187</v>
      </c>
      <c r="E18" s="1192">
        <f>SUM(C18-D18)+9-9</f>
        <v>4</v>
      </c>
      <c r="F18" s="1192">
        <v>4</v>
      </c>
      <c r="G18" s="241"/>
      <c r="H18" s="241"/>
      <c r="I18" s="1846" t="s">
        <v>439</v>
      </c>
      <c r="J18" s="1847"/>
      <c r="K18" s="11"/>
      <c r="L18" t="s">
        <v>426</v>
      </c>
      <c r="M18" s="1178">
        <v>201725432</v>
      </c>
      <c r="N18" s="1178">
        <v>197614493</v>
      </c>
      <c r="O18" s="1179">
        <v>4110939</v>
      </c>
      <c r="P18" s="1179"/>
      <c r="Q18" s="1179">
        <v>4110939</v>
      </c>
      <c r="R18" s="1179"/>
      <c r="S18" s="1179"/>
    </row>
    <row r="19" spans="2:19" ht="22.5" customHeight="1">
      <c r="B19" s="545" t="s">
        <v>427</v>
      </c>
      <c r="C19" s="240">
        <v>899</v>
      </c>
      <c r="D19" s="241">
        <v>893</v>
      </c>
      <c r="E19" s="241">
        <f>SUM(C19-D19)</f>
        <v>6</v>
      </c>
      <c r="F19" s="241">
        <v>6</v>
      </c>
      <c r="G19" s="241"/>
      <c r="H19" s="241">
        <v>87</v>
      </c>
      <c r="I19" s="1846" t="s">
        <v>440</v>
      </c>
      <c r="J19" s="1847"/>
      <c r="K19" s="11"/>
      <c r="L19" t="s">
        <v>428</v>
      </c>
      <c r="M19" s="1178">
        <v>899086271</v>
      </c>
      <c r="N19" s="1178">
        <v>892694017</v>
      </c>
      <c r="O19" s="1179">
        <v>6392254</v>
      </c>
      <c r="P19" s="1179"/>
      <c r="Q19" s="1179">
        <v>6392254</v>
      </c>
      <c r="R19" s="1179"/>
      <c r="S19" s="1179">
        <v>87321169</v>
      </c>
    </row>
    <row r="20" spans="2:19" ht="22.5" customHeight="1">
      <c r="B20" s="545" t="s">
        <v>429</v>
      </c>
      <c r="C20" s="240">
        <v>1007</v>
      </c>
      <c r="D20" s="241">
        <v>994</v>
      </c>
      <c r="E20" s="241">
        <f>SUM(C20-D20)</f>
        <v>13</v>
      </c>
      <c r="F20" s="241">
        <v>13</v>
      </c>
      <c r="G20" s="241"/>
      <c r="H20" s="241">
        <v>72</v>
      </c>
      <c r="I20" s="2119"/>
      <c r="J20" s="2120"/>
      <c r="K20" s="11"/>
      <c r="L20" t="s">
        <v>429</v>
      </c>
      <c r="M20" s="1178">
        <v>1007370584</v>
      </c>
      <c r="N20" s="1178">
        <v>994202924</v>
      </c>
      <c r="O20" s="1179">
        <v>13167660</v>
      </c>
      <c r="P20" s="1179"/>
      <c r="Q20" s="1179">
        <v>13167660</v>
      </c>
      <c r="R20" s="1179"/>
      <c r="S20" s="1179">
        <v>72200000</v>
      </c>
    </row>
    <row r="21" spans="2:19" ht="22.5" customHeight="1">
      <c r="B21" s="1193" t="s">
        <v>430</v>
      </c>
      <c r="C21" s="696">
        <v>615</v>
      </c>
      <c r="D21" s="697">
        <v>598</v>
      </c>
      <c r="E21" s="697">
        <f>SUM(C21-D21)</f>
        <v>17</v>
      </c>
      <c r="F21" s="697">
        <v>17</v>
      </c>
      <c r="G21" s="697"/>
      <c r="H21" s="697">
        <v>85</v>
      </c>
      <c r="I21" s="2116"/>
      <c r="J21" s="2117"/>
      <c r="K21" s="11"/>
      <c r="L21" t="s">
        <v>430</v>
      </c>
      <c r="M21" s="1178">
        <v>615483118</v>
      </c>
      <c r="N21" s="1178">
        <v>597712894</v>
      </c>
      <c r="O21" s="1179">
        <v>17770224</v>
      </c>
      <c r="P21" s="1179"/>
      <c r="Q21" s="1179">
        <v>17770224</v>
      </c>
      <c r="R21" s="1179"/>
      <c r="S21" s="1179">
        <v>84810562</v>
      </c>
    </row>
    <row r="22" spans="2:14" ht="21" customHeight="1">
      <c r="B22" s="29" t="s">
        <v>510</v>
      </c>
      <c r="C22" s="26"/>
      <c r="D22" s="26"/>
      <c r="E22" s="26"/>
      <c r="F22" s="26"/>
      <c r="G22" s="26"/>
      <c r="H22" s="26"/>
      <c r="I22" s="27"/>
      <c r="J22" s="27"/>
      <c r="K22" s="28"/>
      <c r="L22"/>
      <c r="M22"/>
      <c r="N22"/>
    </row>
    <row r="23" spans="2:14" ht="21" customHeight="1">
      <c r="B23" s="29" t="s">
        <v>514</v>
      </c>
      <c r="C23" s="26"/>
      <c r="D23" s="26"/>
      <c r="E23" s="26"/>
      <c r="F23" s="26"/>
      <c r="G23" s="26"/>
      <c r="H23" s="26"/>
      <c r="I23" s="27"/>
      <c r="J23" s="27"/>
      <c r="K23" s="28"/>
      <c r="L23"/>
      <c r="M23"/>
      <c r="N23"/>
    </row>
    <row r="24" spans="2:14" ht="22.5" customHeight="1">
      <c r="B24" s="7"/>
      <c r="C24" s="7"/>
      <c r="D24" s="7"/>
      <c r="E24" s="7"/>
      <c r="F24" s="7"/>
      <c r="G24" s="7"/>
      <c r="H24" s="7"/>
      <c r="I24"/>
      <c r="J24"/>
      <c r="K24"/>
      <c r="L24"/>
      <c r="M24"/>
      <c r="N24"/>
    </row>
    <row r="25" spans="2:14" ht="18.75">
      <c r="B25" s="15" t="s">
        <v>502</v>
      </c>
      <c r="J25" t="s">
        <v>515</v>
      </c>
      <c r="K25"/>
      <c r="L25"/>
      <c r="M25"/>
      <c r="N25"/>
    </row>
    <row r="26" spans="2:14" ht="7.5" customHeight="1">
      <c r="B26" s="2"/>
      <c r="I26"/>
      <c r="J26"/>
      <c r="K26"/>
      <c r="L26"/>
      <c r="M26"/>
      <c r="N26"/>
    </row>
    <row r="27" spans="2:14" s="6" customFormat="1" ht="29.25" customHeight="1" thickBot="1">
      <c r="B27" s="3"/>
      <c r="C27" s="4" t="s">
        <v>645</v>
      </c>
      <c r="D27" s="5" t="s">
        <v>646</v>
      </c>
      <c r="E27" s="5" t="s">
        <v>506</v>
      </c>
      <c r="F27" s="5" t="s">
        <v>507</v>
      </c>
      <c r="G27" s="5" t="s">
        <v>489</v>
      </c>
      <c r="H27" s="5" t="s">
        <v>505</v>
      </c>
      <c r="I27" s="1408" t="s">
        <v>498</v>
      </c>
      <c r="J27" s="1409"/>
      <c r="K27" s="11"/>
      <c r="L27"/>
      <c r="M27"/>
      <c r="N27"/>
    </row>
    <row r="28" spans="2:16" ht="21" customHeight="1" thickTop="1">
      <c r="B28" s="545" t="s">
        <v>732</v>
      </c>
      <c r="C28" s="1194">
        <f>ROUND(M28/1000000,0)</f>
        <v>117</v>
      </c>
      <c r="D28" s="235">
        <f>ROUND(N28/1000000,0)</f>
        <v>101</v>
      </c>
      <c r="E28" s="235">
        <f aca="true" t="shared" si="1" ref="E28:E33">SUM(C28-D28)</f>
        <v>16</v>
      </c>
      <c r="F28" s="200">
        <f>SUM(E28)</f>
        <v>16</v>
      </c>
      <c r="G28" s="200">
        <v>321</v>
      </c>
      <c r="H28" s="1195">
        <v>6.8</v>
      </c>
      <c r="I28" s="1944"/>
      <c r="J28" s="2113"/>
      <c r="K28" s="11"/>
      <c r="L28"/>
      <c r="M28" s="1178">
        <v>116781817</v>
      </c>
      <c r="N28" s="1178">
        <v>100547629</v>
      </c>
      <c r="O28" s="1179">
        <f>SUM(M28-N28)</f>
        <v>16234188</v>
      </c>
      <c r="P28" s="1196">
        <f>SUM(O28)</f>
        <v>16234188</v>
      </c>
    </row>
    <row r="29" spans="2:16" ht="21" customHeight="1">
      <c r="B29" s="545" t="s">
        <v>739</v>
      </c>
      <c r="C29" s="1194">
        <v>433</v>
      </c>
      <c r="D29" s="235">
        <v>433</v>
      </c>
      <c r="E29" s="235">
        <f t="shared" si="1"/>
        <v>0</v>
      </c>
      <c r="F29" s="235">
        <v>0</v>
      </c>
      <c r="G29" s="235">
        <v>22</v>
      </c>
      <c r="H29" s="1197">
        <v>23.9</v>
      </c>
      <c r="I29" s="1988"/>
      <c r="J29" s="1460"/>
      <c r="K29" s="11"/>
      <c r="L29"/>
      <c r="M29" s="1178"/>
      <c r="N29" s="1178"/>
      <c r="O29" s="1179"/>
      <c r="P29" s="1196"/>
    </row>
    <row r="30" spans="2:16" ht="21" customHeight="1">
      <c r="B30" s="545" t="s">
        <v>740</v>
      </c>
      <c r="C30" s="1194">
        <v>564</v>
      </c>
      <c r="D30" s="235">
        <v>563</v>
      </c>
      <c r="E30" s="235">
        <f t="shared" si="1"/>
        <v>1</v>
      </c>
      <c r="F30" s="235">
        <v>1</v>
      </c>
      <c r="G30" s="235">
        <v>285</v>
      </c>
      <c r="H30" s="1197">
        <v>22.6</v>
      </c>
      <c r="I30" s="1988"/>
      <c r="J30" s="1460"/>
      <c r="K30" s="11"/>
      <c r="L30"/>
      <c r="M30" s="1178"/>
      <c r="N30" s="1178"/>
      <c r="O30" s="1179"/>
      <c r="P30" s="1196"/>
    </row>
    <row r="31" spans="2:16" ht="21" customHeight="1">
      <c r="B31" s="545" t="s">
        <v>441</v>
      </c>
      <c r="C31" s="1194">
        <v>1396</v>
      </c>
      <c r="D31" s="235">
        <v>1312</v>
      </c>
      <c r="E31" s="235">
        <f t="shared" si="1"/>
        <v>84</v>
      </c>
      <c r="F31" s="235">
        <v>84</v>
      </c>
      <c r="G31" s="235">
        <v>7007</v>
      </c>
      <c r="H31" s="1197">
        <v>4.9</v>
      </c>
      <c r="I31" s="1988"/>
      <c r="J31" s="1460"/>
      <c r="K31" s="11"/>
      <c r="L31"/>
      <c r="M31" s="1178"/>
      <c r="N31" s="1178"/>
      <c r="O31" s="1179"/>
      <c r="P31" s="1196"/>
    </row>
    <row r="32" spans="2:16" ht="75" customHeight="1">
      <c r="B32" s="545" t="s">
        <v>442</v>
      </c>
      <c r="C32" s="1194">
        <v>181</v>
      </c>
      <c r="D32" s="235">
        <v>167</v>
      </c>
      <c r="E32" s="235">
        <f t="shared" si="1"/>
        <v>14</v>
      </c>
      <c r="F32" s="235">
        <v>14</v>
      </c>
      <c r="G32" s="235">
        <v>0</v>
      </c>
      <c r="H32" s="1198" t="s">
        <v>977</v>
      </c>
      <c r="I32" s="2114" t="s">
        <v>443</v>
      </c>
      <c r="J32" s="2115"/>
      <c r="K32" s="11"/>
      <c r="L32"/>
      <c r="M32" s="1178"/>
      <c r="N32" s="1178"/>
      <c r="O32" s="1179"/>
      <c r="P32" s="1196"/>
    </row>
    <row r="33" spans="2:14" ht="21" customHeight="1">
      <c r="B33" s="1193" t="s">
        <v>444</v>
      </c>
      <c r="C33" s="1199">
        <v>5132</v>
      </c>
      <c r="D33" s="1200">
        <v>5130</v>
      </c>
      <c r="E33" s="1201">
        <f t="shared" si="1"/>
        <v>2</v>
      </c>
      <c r="F33" s="1200">
        <v>2</v>
      </c>
      <c r="G33" s="1200">
        <v>0</v>
      </c>
      <c r="H33" s="1202">
        <v>3</v>
      </c>
      <c r="I33" s="2111"/>
      <c r="J33" s="2112"/>
      <c r="K33" s="11"/>
      <c r="L33"/>
      <c r="M33"/>
      <c r="N33"/>
    </row>
    <row r="34" spans="2:14" ht="37.5" customHeight="1">
      <c r="B34" s="7"/>
      <c r="C34" s="7"/>
      <c r="D34" s="7"/>
      <c r="E34" s="7"/>
      <c r="F34" s="7"/>
      <c r="G34" s="7"/>
      <c r="H34" s="7"/>
      <c r="I34"/>
      <c r="J34"/>
      <c r="K34"/>
      <c r="L34"/>
      <c r="M34"/>
      <c r="N34"/>
    </row>
    <row r="35" spans="2:14" ht="18.75">
      <c r="B35" s="15" t="s">
        <v>503</v>
      </c>
      <c r="J35"/>
      <c r="K35" t="s">
        <v>513</v>
      </c>
      <c r="L35"/>
      <c r="M35"/>
      <c r="N35"/>
    </row>
    <row r="36" spans="2:14" ht="7.5" customHeight="1">
      <c r="B36" s="2"/>
      <c r="J36"/>
      <c r="K36"/>
      <c r="L36"/>
      <c r="M36"/>
      <c r="N36"/>
    </row>
    <row r="37" spans="2:14" s="6" customFormat="1" ht="48.75" customHeight="1" thickBot="1">
      <c r="B37" s="3"/>
      <c r="C37" s="4" t="s">
        <v>53</v>
      </c>
      <c r="D37" s="5" t="s">
        <v>54</v>
      </c>
      <c r="E37" s="5" t="s">
        <v>81</v>
      </c>
      <c r="F37" s="5" t="s">
        <v>82</v>
      </c>
      <c r="G37" s="5" t="s">
        <v>83</v>
      </c>
      <c r="H37" s="10" t="s">
        <v>484</v>
      </c>
      <c r="I37" s="1426" t="s">
        <v>501</v>
      </c>
      <c r="J37" s="1416"/>
      <c r="K37" s="520" t="s">
        <v>498</v>
      </c>
      <c r="L37" s="11"/>
      <c r="M37"/>
      <c r="N37"/>
    </row>
    <row r="38" spans="2:14" ht="21" customHeight="1" thickTop="1">
      <c r="B38" s="545" t="s">
        <v>431</v>
      </c>
      <c r="C38" s="240">
        <v>1</v>
      </c>
      <c r="D38" s="720">
        <v>-76</v>
      </c>
      <c r="E38" s="241"/>
      <c r="F38" s="241"/>
      <c r="G38" s="241"/>
      <c r="H38" s="241"/>
      <c r="I38" s="1531"/>
      <c r="J38" s="1532"/>
      <c r="K38" s="45"/>
      <c r="L38" s="11"/>
      <c r="M38"/>
      <c r="N38"/>
    </row>
    <row r="39" spans="2:14" ht="21" customHeight="1">
      <c r="B39" s="126"/>
      <c r="C39" s="127"/>
      <c r="D39" s="128"/>
      <c r="E39" s="128"/>
      <c r="F39" s="128"/>
      <c r="G39" s="128"/>
      <c r="H39" s="128"/>
      <c r="I39" s="625"/>
      <c r="J39" s="1203"/>
      <c r="K39" s="39"/>
      <c r="L39" s="11"/>
      <c r="M39"/>
      <c r="N39"/>
    </row>
    <row r="40" spans="2:14" ht="21" customHeight="1">
      <c r="B40" s="30" t="s">
        <v>511</v>
      </c>
      <c r="J40"/>
      <c r="K40"/>
      <c r="L40"/>
      <c r="M40"/>
      <c r="N40"/>
    </row>
    <row r="41" ht="26.25" customHeight="1"/>
    <row r="42" spans="2:14" ht="18.75">
      <c r="B42" s="16" t="s">
        <v>504</v>
      </c>
      <c r="J42"/>
      <c r="K42"/>
      <c r="L42"/>
      <c r="M42"/>
      <c r="N42"/>
    </row>
    <row r="43" ht="7.5" customHeight="1"/>
    <row r="44" spans="2:9" ht="37.5" customHeight="1">
      <c r="B44" s="1415" t="s">
        <v>494</v>
      </c>
      <c r="C44" s="1415"/>
      <c r="D44" s="1425">
        <v>0.14</v>
      </c>
      <c r="E44" s="1425"/>
      <c r="F44" s="1415" t="s">
        <v>496</v>
      </c>
      <c r="G44" s="1415"/>
      <c r="H44" s="1425">
        <v>0.1</v>
      </c>
      <c r="I44" s="1425"/>
    </row>
    <row r="45" spans="2:9" ht="37.5" customHeight="1">
      <c r="B45" s="1415" t="s">
        <v>495</v>
      </c>
      <c r="C45" s="1415"/>
      <c r="D45" s="1425">
        <v>23.1</v>
      </c>
      <c r="E45" s="1425"/>
      <c r="F45" s="1415" t="s">
        <v>497</v>
      </c>
      <c r="G45" s="1415"/>
      <c r="H45" s="1425">
        <v>97.3</v>
      </c>
      <c r="I45" s="1425"/>
    </row>
    <row r="46" spans="2:14" ht="21" customHeight="1">
      <c r="B46" s="30" t="s">
        <v>512</v>
      </c>
      <c r="J46"/>
      <c r="K46"/>
      <c r="L46"/>
      <c r="M46"/>
      <c r="N46"/>
    </row>
  </sheetData>
  <mergeCells count="29">
    <mergeCell ref="B1:K1"/>
    <mergeCell ref="I10:J10"/>
    <mergeCell ref="I7:J7"/>
    <mergeCell ref="I8:J8"/>
    <mergeCell ref="I9:J9"/>
    <mergeCell ref="I21:J21"/>
    <mergeCell ref="I14:J14"/>
    <mergeCell ref="I15:J15"/>
    <mergeCell ref="I19:J19"/>
    <mergeCell ref="I20:J20"/>
    <mergeCell ref="I17:J17"/>
    <mergeCell ref="I18:J18"/>
    <mergeCell ref="I33:J33"/>
    <mergeCell ref="I27:J27"/>
    <mergeCell ref="I28:J28"/>
    <mergeCell ref="I29:J29"/>
    <mergeCell ref="I30:J30"/>
    <mergeCell ref="I31:J31"/>
    <mergeCell ref="I32:J32"/>
    <mergeCell ref="B45:C45"/>
    <mergeCell ref="F44:G44"/>
    <mergeCell ref="F45:G45"/>
    <mergeCell ref="D44:E44"/>
    <mergeCell ref="D45:E45"/>
    <mergeCell ref="B44:C44"/>
    <mergeCell ref="H45:I45"/>
    <mergeCell ref="I37:J37"/>
    <mergeCell ref="I38:J38"/>
    <mergeCell ref="H44:I44"/>
  </mergeCells>
  <printOptions/>
  <pageMargins left="0.7480314960629921" right="0.32" top="0.7" bottom="0.3937007874015748" header="0.5118110236220472" footer="0.5118110236220472"/>
  <pageSetup fitToHeight="1" fitToWidth="1" horizontalDpi="300" verticalDpi="300" orientation="portrait" paperSize="9" scale="73" r:id="rId1"/>
  <headerFooter alignWithMargins="0">
    <oddHeader>&amp;L&amp;12（別添）</oddHeader>
  </headerFooter>
</worksheet>
</file>

<file path=xl/worksheets/sheet44.xml><?xml version="1.0" encoding="utf-8"?>
<worksheet xmlns="http://schemas.openxmlformats.org/spreadsheetml/2006/main" xmlns:r="http://schemas.openxmlformats.org/officeDocument/2006/relationships">
  <sheetPr>
    <pageSetUpPr fitToPage="1"/>
  </sheetPr>
  <dimension ref="B1:N58"/>
  <sheetViews>
    <sheetView workbookViewId="0" topLeftCell="A16">
      <selection activeCell="C34" sqref="C3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445</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446</v>
      </c>
      <c r="I7" s="1408" t="s">
        <v>498</v>
      </c>
      <c r="J7" s="1409"/>
      <c r="K7" s="11"/>
      <c r="L7"/>
      <c r="M7"/>
      <c r="N7"/>
    </row>
    <row r="8" spans="2:14" ht="21" customHeight="1" thickTop="1">
      <c r="B8" s="82" t="s">
        <v>483</v>
      </c>
      <c r="C8" s="131">
        <v>1782</v>
      </c>
      <c r="D8" s="132">
        <v>1725</v>
      </c>
      <c r="E8" s="132">
        <v>57</v>
      </c>
      <c r="F8" s="132">
        <v>46</v>
      </c>
      <c r="G8" s="132">
        <v>2983</v>
      </c>
      <c r="H8" s="132">
        <v>0</v>
      </c>
      <c r="I8" s="1349"/>
      <c r="J8" s="1350"/>
      <c r="K8" s="11"/>
      <c r="L8"/>
      <c r="M8"/>
      <c r="N8"/>
    </row>
    <row r="9" spans="2:14" ht="21" customHeight="1">
      <c r="B9" s="239"/>
      <c r="C9" s="131"/>
      <c r="D9" s="132"/>
      <c r="E9" s="132"/>
      <c r="F9" s="132"/>
      <c r="G9" s="132"/>
      <c r="H9" s="132"/>
      <c r="I9" s="1310"/>
      <c r="J9" s="2134"/>
      <c r="K9" s="11"/>
      <c r="L9"/>
      <c r="M9"/>
      <c r="N9"/>
    </row>
    <row r="10" spans="2:14" ht="21" customHeight="1">
      <c r="B10" s="239"/>
      <c r="C10" s="131"/>
      <c r="D10" s="132"/>
      <c r="E10" s="132"/>
      <c r="F10" s="132"/>
      <c r="G10" s="132"/>
      <c r="H10" s="132"/>
      <c r="I10" s="1310"/>
      <c r="J10" s="2134"/>
      <c r="K10" s="11"/>
      <c r="L10"/>
      <c r="M10"/>
      <c r="N10"/>
    </row>
    <row r="11" spans="2:14" ht="21" customHeight="1">
      <c r="B11" s="239"/>
      <c r="C11" s="131"/>
      <c r="D11" s="132"/>
      <c r="E11" s="132"/>
      <c r="F11" s="132"/>
      <c r="G11" s="132"/>
      <c r="H11" s="132"/>
      <c r="I11" s="1310"/>
      <c r="J11" s="2134"/>
      <c r="K11" s="11"/>
      <c r="L11"/>
      <c r="M11"/>
      <c r="N11"/>
    </row>
    <row r="12" spans="2:14" ht="21" customHeight="1" thickBot="1">
      <c r="B12" s="242"/>
      <c r="C12" s="135"/>
      <c r="D12" s="136"/>
      <c r="E12" s="136"/>
      <c r="F12" s="136"/>
      <c r="G12" s="136"/>
      <c r="H12" s="136"/>
      <c r="I12" s="2135"/>
      <c r="J12" s="2136"/>
      <c r="K12" s="11"/>
      <c r="L12"/>
      <c r="M12"/>
      <c r="N12"/>
    </row>
    <row r="13" spans="2:14" ht="21" customHeight="1" thickTop="1">
      <c r="B13" s="9" t="s">
        <v>499</v>
      </c>
      <c r="C13" s="1116">
        <f aca="true" t="shared" si="0" ref="C13:H13">SUM(C8:C12)</f>
        <v>1782</v>
      </c>
      <c r="D13" s="1204">
        <f t="shared" si="0"/>
        <v>1725</v>
      </c>
      <c r="E13" s="1204">
        <f t="shared" si="0"/>
        <v>57</v>
      </c>
      <c r="F13" s="1204">
        <f t="shared" si="0"/>
        <v>46</v>
      </c>
      <c r="G13" s="1204">
        <f t="shared" si="0"/>
        <v>2983</v>
      </c>
      <c r="H13" s="1116">
        <f t="shared" si="0"/>
        <v>0</v>
      </c>
      <c r="I13" s="2063"/>
      <c r="J13" s="2064"/>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446</v>
      </c>
      <c r="I17" s="1497" t="s">
        <v>498</v>
      </c>
      <c r="J17" s="1745"/>
      <c r="K17" s="11"/>
      <c r="L17"/>
      <c r="M17"/>
      <c r="N17"/>
    </row>
    <row r="18" spans="2:14" ht="10.5" customHeight="1" thickTop="1">
      <c r="B18" s="2138" t="s">
        <v>839</v>
      </c>
      <c r="C18" s="1206" t="s">
        <v>619</v>
      </c>
      <c r="D18" s="1207" t="s">
        <v>566</v>
      </c>
      <c r="E18" s="1208" t="s">
        <v>567</v>
      </c>
      <c r="F18" s="1209" t="s">
        <v>568</v>
      </c>
      <c r="G18" s="2132">
        <v>822</v>
      </c>
      <c r="H18" s="2132">
        <v>80</v>
      </c>
      <c r="I18" s="2141"/>
      <c r="J18" s="2142"/>
      <c r="K18" s="28"/>
      <c r="L18"/>
      <c r="M18"/>
      <c r="N18"/>
    </row>
    <row r="19" spans="2:14" ht="10.5" customHeight="1">
      <c r="B19" s="2140"/>
      <c r="C19" s="1210">
        <v>99</v>
      </c>
      <c r="D19" s="1211">
        <v>100</v>
      </c>
      <c r="E19" s="1212">
        <v>-1</v>
      </c>
      <c r="F19" s="1213">
        <v>-1</v>
      </c>
      <c r="G19" s="2133"/>
      <c r="H19" s="2133"/>
      <c r="I19" s="2126"/>
      <c r="J19" s="2127"/>
      <c r="K19" s="28"/>
      <c r="L19"/>
      <c r="M19"/>
      <c r="N19"/>
    </row>
    <row r="20" spans="2:14" ht="10.5" customHeight="1">
      <c r="B20" s="2138" t="s">
        <v>307</v>
      </c>
      <c r="C20" s="1214" t="s">
        <v>619</v>
      </c>
      <c r="D20" s="1215" t="s">
        <v>566</v>
      </c>
      <c r="E20" s="1208" t="s">
        <v>567</v>
      </c>
      <c r="F20" s="1216" t="s">
        <v>568</v>
      </c>
      <c r="G20" s="2147">
        <v>478</v>
      </c>
      <c r="H20" s="2147">
        <v>62</v>
      </c>
      <c r="I20" s="2124"/>
      <c r="J20" s="2125"/>
      <c r="K20" s="28"/>
      <c r="L20"/>
      <c r="M20"/>
      <c r="N20"/>
    </row>
    <row r="21" spans="2:14" ht="10.5" customHeight="1">
      <c r="B21" s="2140"/>
      <c r="C21" s="1210">
        <v>66</v>
      </c>
      <c r="D21" s="1211">
        <v>66</v>
      </c>
      <c r="E21" s="1217">
        <v>0</v>
      </c>
      <c r="F21" s="1218">
        <v>0</v>
      </c>
      <c r="G21" s="2133"/>
      <c r="H21" s="2133"/>
      <c r="I21" s="2126"/>
      <c r="J21" s="2127"/>
      <c r="K21" s="11"/>
      <c r="L21"/>
      <c r="M21"/>
      <c r="N21"/>
    </row>
    <row r="22" spans="2:14" ht="10.5" customHeight="1">
      <c r="B22" s="2143" t="s">
        <v>675</v>
      </c>
      <c r="C22" s="1214" t="s">
        <v>619</v>
      </c>
      <c r="D22" s="1215" t="s">
        <v>566</v>
      </c>
      <c r="E22" s="1208" t="s">
        <v>567</v>
      </c>
      <c r="F22" s="1216" t="s">
        <v>568</v>
      </c>
      <c r="G22" s="2137">
        <v>0</v>
      </c>
      <c r="H22" s="2137">
        <v>35</v>
      </c>
      <c r="I22" s="2124"/>
      <c r="J22" s="2125"/>
      <c r="K22" s="28"/>
      <c r="L22"/>
      <c r="M22"/>
      <c r="N22"/>
    </row>
    <row r="23" spans="2:14" ht="10.5" customHeight="1">
      <c r="B23" s="2144"/>
      <c r="C23" s="1219">
        <v>206</v>
      </c>
      <c r="D23" s="1220">
        <v>193</v>
      </c>
      <c r="E23" s="1220">
        <v>13</v>
      </c>
      <c r="F23" s="1220">
        <v>13</v>
      </c>
      <c r="G23" s="2148"/>
      <c r="H23" s="2148"/>
      <c r="I23" s="2126"/>
      <c r="J23" s="2127"/>
      <c r="K23" s="11"/>
      <c r="L23"/>
      <c r="M23"/>
      <c r="N23"/>
    </row>
    <row r="24" spans="2:14" ht="10.5" customHeight="1">
      <c r="B24" s="2143" t="s">
        <v>447</v>
      </c>
      <c r="C24" s="1214" t="s">
        <v>619</v>
      </c>
      <c r="D24" s="1215" t="s">
        <v>566</v>
      </c>
      <c r="E24" s="1208" t="s">
        <v>567</v>
      </c>
      <c r="F24" s="1216" t="s">
        <v>568</v>
      </c>
      <c r="G24" s="2149">
        <v>3</v>
      </c>
      <c r="H24" s="2149">
        <v>0</v>
      </c>
      <c r="I24" s="2124"/>
      <c r="J24" s="2125"/>
      <c r="K24" s="11"/>
      <c r="L24"/>
      <c r="M24"/>
      <c r="N24"/>
    </row>
    <row r="25" spans="2:14" ht="10.5" customHeight="1">
      <c r="B25" s="2144"/>
      <c r="C25" s="1221">
        <v>44</v>
      </c>
      <c r="D25" s="1211">
        <v>44</v>
      </c>
      <c r="E25" s="1222">
        <v>0</v>
      </c>
      <c r="F25" s="1222">
        <v>0</v>
      </c>
      <c r="G25" s="2133"/>
      <c r="H25" s="2133"/>
      <c r="I25" s="2126"/>
      <c r="J25" s="2127"/>
      <c r="K25" s="11"/>
      <c r="L25"/>
      <c r="M25"/>
      <c r="N25"/>
    </row>
    <row r="26" spans="2:14" ht="10.5" customHeight="1">
      <c r="B26" s="2138" t="s">
        <v>838</v>
      </c>
      <c r="C26" s="1214" t="s">
        <v>619</v>
      </c>
      <c r="D26" s="1215" t="s">
        <v>566</v>
      </c>
      <c r="E26" s="1208" t="s">
        <v>567</v>
      </c>
      <c r="F26" s="1216" t="s">
        <v>568</v>
      </c>
      <c r="G26" s="2137">
        <v>0</v>
      </c>
      <c r="H26" s="2137">
        <v>23</v>
      </c>
      <c r="I26" s="2124"/>
      <c r="J26" s="2125"/>
      <c r="K26" s="11"/>
      <c r="L26"/>
      <c r="M26"/>
      <c r="N26"/>
    </row>
    <row r="27" spans="2:14" ht="10.5" customHeight="1">
      <c r="B27" s="2140"/>
      <c r="C27" s="1221">
        <v>307</v>
      </c>
      <c r="D27" s="1211">
        <v>318</v>
      </c>
      <c r="E27" s="1223">
        <v>-11</v>
      </c>
      <c r="F27" s="1223">
        <v>-11</v>
      </c>
      <c r="G27" s="2133"/>
      <c r="H27" s="2133"/>
      <c r="I27" s="2126"/>
      <c r="J27" s="2127"/>
      <c r="K27" s="11"/>
      <c r="L27"/>
      <c r="M27"/>
      <c r="N27"/>
    </row>
    <row r="28" spans="2:14" ht="10.5" customHeight="1">
      <c r="B28" s="2138" t="s">
        <v>677</v>
      </c>
      <c r="C28" s="1214" t="s">
        <v>619</v>
      </c>
      <c r="D28" s="1215" t="s">
        <v>566</v>
      </c>
      <c r="E28" s="1208" t="s">
        <v>567</v>
      </c>
      <c r="F28" s="1216" t="s">
        <v>568</v>
      </c>
      <c r="G28" s="2137">
        <v>0</v>
      </c>
      <c r="H28" s="2137">
        <v>31</v>
      </c>
      <c r="I28" s="2128"/>
      <c r="J28" s="2129"/>
      <c r="K28" s="11"/>
      <c r="L28"/>
      <c r="M28"/>
      <c r="N28"/>
    </row>
    <row r="29" spans="2:14" ht="10.5" customHeight="1">
      <c r="B29" s="2139"/>
      <c r="C29" s="1224">
        <v>179</v>
      </c>
      <c r="D29" s="1225">
        <v>174</v>
      </c>
      <c r="E29" s="1225">
        <v>5</v>
      </c>
      <c r="F29" s="1225">
        <v>5</v>
      </c>
      <c r="G29" s="2146"/>
      <c r="H29" s="2146"/>
      <c r="I29" s="2130"/>
      <c r="J29" s="2131"/>
      <c r="K29" s="11"/>
      <c r="L29"/>
      <c r="M29"/>
      <c r="N29"/>
    </row>
    <row r="30" spans="2:14" ht="21" customHeight="1">
      <c r="B30" s="29" t="s">
        <v>510</v>
      </c>
      <c r="C30" s="26"/>
      <c r="D30" s="26"/>
      <c r="E30" s="26"/>
      <c r="F30" s="26"/>
      <c r="G30" s="26"/>
      <c r="H30" s="26"/>
      <c r="I30" s="27"/>
      <c r="J30" s="27"/>
      <c r="K30" s="28"/>
      <c r="L30"/>
      <c r="M30"/>
      <c r="N30"/>
    </row>
    <row r="31" spans="2:14" ht="21" customHeight="1">
      <c r="B31" s="29" t="s">
        <v>514</v>
      </c>
      <c r="C31" s="26"/>
      <c r="D31" s="26"/>
      <c r="E31" s="26"/>
      <c r="F31" s="26"/>
      <c r="G31" s="26"/>
      <c r="H31" s="26"/>
      <c r="I31" s="27"/>
      <c r="J31" s="27"/>
      <c r="K31" s="28"/>
      <c r="L31"/>
      <c r="M31"/>
      <c r="N31"/>
    </row>
    <row r="32" spans="2:14" ht="22.5" customHeight="1">
      <c r="B32" s="7"/>
      <c r="C32" s="7"/>
      <c r="D32" s="7"/>
      <c r="E32" s="7"/>
      <c r="F32" s="7"/>
      <c r="G32" s="7"/>
      <c r="H32" s="7"/>
      <c r="I32"/>
      <c r="J32"/>
      <c r="K32"/>
      <c r="L32"/>
      <c r="M32"/>
      <c r="N32"/>
    </row>
    <row r="33" spans="2:14" ht="18.75">
      <c r="B33" s="15" t="s">
        <v>502</v>
      </c>
      <c r="J33" t="s">
        <v>515</v>
      </c>
      <c r="K33"/>
      <c r="L33"/>
      <c r="M33"/>
      <c r="N33"/>
    </row>
    <row r="34" spans="2:14" ht="7.5" customHeight="1">
      <c r="B34" s="2"/>
      <c r="I34"/>
      <c r="J34"/>
      <c r="K34"/>
      <c r="L34"/>
      <c r="M34"/>
      <c r="N34"/>
    </row>
    <row r="35" spans="2:14" s="6" customFormat="1" ht="29.25" customHeight="1" thickBot="1">
      <c r="B35" s="3"/>
      <c r="C35" s="4" t="s">
        <v>857</v>
      </c>
      <c r="D35" s="5" t="s">
        <v>858</v>
      </c>
      <c r="E35" s="5" t="s">
        <v>506</v>
      </c>
      <c r="F35" s="5" t="s">
        <v>507</v>
      </c>
      <c r="G35" s="5" t="s">
        <v>489</v>
      </c>
      <c r="H35" s="5" t="s">
        <v>859</v>
      </c>
      <c r="I35" s="1408" t="s">
        <v>498</v>
      </c>
      <c r="J35" s="1409"/>
      <c r="K35" s="11"/>
      <c r="L35"/>
      <c r="M35"/>
      <c r="N35"/>
    </row>
    <row r="36" spans="2:14" ht="21" customHeight="1" thickTop="1">
      <c r="B36" s="1226" t="s">
        <v>732</v>
      </c>
      <c r="C36" s="1227">
        <v>117</v>
      </c>
      <c r="D36" s="1228">
        <v>101</v>
      </c>
      <c r="E36" s="1228">
        <f aca="true" t="shared" si="1" ref="E36:E41">C36-D36</f>
        <v>16</v>
      </c>
      <c r="F36" s="1228">
        <f aca="true" t="shared" si="2" ref="F36:F41">E36</f>
        <v>16</v>
      </c>
      <c r="G36" s="1228">
        <v>321</v>
      </c>
      <c r="H36" s="1229">
        <v>1.4</v>
      </c>
      <c r="I36" s="1686"/>
      <c r="J36" s="1687"/>
      <c r="K36" s="11"/>
      <c r="L36"/>
      <c r="M36"/>
      <c r="N36"/>
    </row>
    <row r="37" spans="2:14" ht="21" customHeight="1">
      <c r="B37" s="1230" t="s">
        <v>448</v>
      </c>
      <c r="C37" s="1231">
        <v>433</v>
      </c>
      <c r="D37" s="1232">
        <v>433</v>
      </c>
      <c r="E37" s="1232">
        <f t="shared" si="1"/>
        <v>0</v>
      </c>
      <c r="F37" s="179">
        <f t="shared" si="2"/>
        <v>0</v>
      </c>
      <c r="G37" s="179">
        <v>22</v>
      </c>
      <c r="H37" s="1233">
        <v>11.8</v>
      </c>
      <c r="I37" s="1469"/>
      <c r="J37" s="1399"/>
      <c r="K37" s="11"/>
      <c r="L37"/>
      <c r="M37"/>
      <c r="N37"/>
    </row>
    <row r="38" spans="2:14" ht="21" customHeight="1">
      <c r="B38" s="1230" t="s">
        <v>449</v>
      </c>
      <c r="C38" s="178">
        <v>564</v>
      </c>
      <c r="D38" s="179">
        <v>563</v>
      </c>
      <c r="E38" s="1232">
        <f t="shared" si="1"/>
        <v>1</v>
      </c>
      <c r="F38" s="179">
        <f t="shared" si="2"/>
        <v>1</v>
      </c>
      <c r="G38" s="179">
        <v>285</v>
      </c>
      <c r="H38" s="1234">
        <v>1.9</v>
      </c>
      <c r="I38" s="1743"/>
      <c r="J38" s="1433"/>
      <c r="K38" s="11"/>
      <c r="L38"/>
      <c r="M38"/>
      <c r="N38"/>
    </row>
    <row r="39" spans="2:14" ht="21" customHeight="1">
      <c r="B39" s="1235" t="s">
        <v>733</v>
      </c>
      <c r="C39" s="1236">
        <v>1396</v>
      </c>
      <c r="D39" s="1237">
        <v>1312</v>
      </c>
      <c r="E39" s="1232">
        <f t="shared" si="1"/>
        <v>84</v>
      </c>
      <c r="F39" s="179">
        <f t="shared" si="2"/>
        <v>84</v>
      </c>
      <c r="G39" s="179">
        <v>7007</v>
      </c>
      <c r="H39" s="1233">
        <v>2</v>
      </c>
      <c r="I39" s="1743"/>
      <c r="J39" s="1433"/>
      <c r="K39" s="11"/>
      <c r="L39"/>
      <c r="M39"/>
      <c r="N39"/>
    </row>
    <row r="40" spans="2:14" ht="21" customHeight="1">
      <c r="B40" s="1238" t="s">
        <v>529</v>
      </c>
      <c r="C40" s="1239">
        <v>181</v>
      </c>
      <c r="D40" s="1240">
        <v>167</v>
      </c>
      <c r="E40" s="1232">
        <f t="shared" si="1"/>
        <v>14</v>
      </c>
      <c r="F40" s="179">
        <f t="shared" si="2"/>
        <v>14</v>
      </c>
      <c r="G40" s="1241">
        <v>0</v>
      </c>
      <c r="H40" s="1242" t="s">
        <v>664</v>
      </c>
      <c r="I40" s="1459"/>
      <c r="J40" s="1460"/>
      <c r="K40" s="28"/>
      <c r="L40"/>
      <c r="M40"/>
      <c r="N40"/>
    </row>
    <row r="41" spans="2:14" ht="21" customHeight="1">
      <c r="B41" s="1230" t="s">
        <v>682</v>
      </c>
      <c r="C41" s="1243">
        <v>5132</v>
      </c>
      <c r="D41" s="179">
        <v>5130</v>
      </c>
      <c r="E41" s="1232">
        <f t="shared" si="1"/>
        <v>2</v>
      </c>
      <c r="F41" s="179">
        <f t="shared" si="2"/>
        <v>2</v>
      </c>
      <c r="G41" s="1240">
        <v>0</v>
      </c>
      <c r="H41" s="1244">
        <v>1.1</v>
      </c>
      <c r="I41" s="1535"/>
      <c r="J41" s="1536"/>
      <c r="K41" s="28"/>
      <c r="L41"/>
      <c r="M41"/>
      <c r="N41"/>
    </row>
    <row r="42" spans="2:14" ht="37.5" customHeight="1">
      <c r="B42" s="2145" t="s">
        <v>450</v>
      </c>
      <c r="C42" s="2145"/>
      <c r="D42" s="2145"/>
      <c r="E42" s="2145"/>
      <c r="F42" s="2145"/>
      <c r="G42" s="2145"/>
      <c r="H42" s="2145"/>
      <c r="I42" s="2145"/>
      <c r="J42" s="2145"/>
      <c r="K42"/>
      <c r="L42"/>
      <c r="M42"/>
      <c r="N42"/>
    </row>
    <row r="43" spans="2:14" ht="13.5">
      <c r="B43"/>
      <c r="J43"/>
      <c r="K43" t="s">
        <v>513</v>
      </c>
      <c r="L43"/>
      <c r="M43"/>
      <c r="N43"/>
    </row>
    <row r="44" spans="2:14" ht="7.5" customHeight="1">
      <c r="B44"/>
      <c r="J44"/>
      <c r="K44"/>
      <c r="L44"/>
      <c r="M44"/>
      <c r="N44"/>
    </row>
    <row r="45" spans="2:14" s="6" customFormat="1" ht="48.75" customHeight="1" thickBot="1">
      <c r="B45" s="3"/>
      <c r="C45" s="4" t="s">
        <v>865</v>
      </c>
      <c r="D45" s="5" t="s">
        <v>866</v>
      </c>
      <c r="E45" s="5" t="s">
        <v>451</v>
      </c>
      <c r="F45" s="5" t="s">
        <v>452</v>
      </c>
      <c r="G45" s="5" t="s">
        <v>453</v>
      </c>
      <c r="H45" s="10" t="s">
        <v>326</v>
      </c>
      <c r="I45" s="1426" t="s">
        <v>327</v>
      </c>
      <c r="J45" s="1416"/>
      <c r="K45" s="12" t="s">
        <v>498</v>
      </c>
      <c r="L45" s="11"/>
      <c r="M45"/>
      <c r="N45"/>
    </row>
    <row r="46" spans="2:14" ht="21" customHeight="1" thickTop="1">
      <c r="B46" s="1245" t="s">
        <v>454</v>
      </c>
      <c r="C46" s="312">
        <v>75099</v>
      </c>
      <c r="D46" s="231">
        <v>75099</v>
      </c>
      <c r="E46" s="231">
        <v>0</v>
      </c>
      <c r="F46" s="231">
        <v>0</v>
      </c>
      <c r="G46" s="231">
        <v>300300</v>
      </c>
      <c r="H46" s="231">
        <v>0</v>
      </c>
      <c r="I46" s="1478">
        <v>0</v>
      </c>
      <c r="J46" s="1479"/>
      <c r="K46" s="232"/>
      <c r="L46" s="11"/>
      <c r="M46"/>
      <c r="N46"/>
    </row>
    <row r="47" spans="2:14" ht="21" customHeight="1">
      <c r="B47" s="1245" t="s">
        <v>455</v>
      </c>
      <c r="C47" s="312">
        <v>1104285</v>
      </c>
      <c r="D47" s="231">
        <v>1104285</v>
      </c>
      <c r="E47" s="231">
        <v>0</v>
      </c>
      <c r="F47" s="231">
        <v>450</v>
      </c>
      <c r="G47" s="231">
        <v>168697</v>
      </c>
      <c r="H47" s="231">
        <v>0</v>
      </c>
      <c r="I47" s="1582">
        <v>0</v>
      </c>
      <c r="J47" s="1583"/>
      <c r="K47" s="1246"/>
      <c r="L47" s="11"/>
      <c r="M47"/>
      <c r="N47"/>
    </row>
    <row r="48" spans="2:14" ht="21" customHeight="1">
      <c r="B48" s="82"/>
      <c r="C48" s="312"/>
      <c r="D48" s="231"/>
      <c r="E48" s="231"/>
      <c r="F48" s="231"/>
      <c r="G48" s="231"/>
      <c r="H48" s="231"/>
      <c r="I48" s="1584"/>
      <c r="J48" s="1585"/>
      <c r="K48" s="1246"/>
      <c r="L48" s="11"/>
      <c r="M48"/>
      <c r="N48"/>
    </row>
    <row r="49" spans="2:14" ht="21" customHeight="1">
      <c r="B49" s="123"/>
      <c r="C49" s="339"/>
      <c r="D49" s="196"/>
      <c r="E49" s="196"/>
      <c r="F49" s="196"/>
      <c r="G49" s="196"/>
      <c r="H49" s="196"/>
      <c r="I49" s="1584"/>
      <c r="J49" s="1585"/>
      <c r="K49" s="1246"/>
      <c r="L49" s="11"/>
      <c r="M49"/>
      <c r="N49"/>
    </row>
    <row r="50" spans="2:14" ht="21" customHeight="1">
      <c r="B50" s="123"/>
      <c r="C50" s="339"/>
      <c r="D50" s="196"/>
      <c r="E50" s="196"/>
      <c r="F50" s="196"/>
      <c r="G50" s="196"/>
      <c r="H50" s="196"/>
      <c r="I50" s="1588"/>
      <c r="J50" s="1589"/>
      <c r="K50" s="1246"/>
      <c r="L50" s="11"/>
      <c r="M50"/>
      <c r="N50"/>
    </row>
    <row r="51" spans="2:14" ht="21" customHeight="1">
      <c r="B51" s="126"/>
      <c r="C51" s="340"/>
      <c r="D51" s="341"/>
      <c r="E51" s="341"/>
      <c r="F51" s="341"/>
      <c r="G51" s="341"/>
      <c r="H51" s="341"/>
      <c r="I51" s="1586"/>
      <c r="J51" s="1587"/>
      <c r="K51" s="1247"/>
      <c r="L51" s="11"/>
      <c r="M51"/>
      <c r="N51"/>
    </row>
    <row r="52" spans="2:14" ht="21" customHeight="1">
      <c r="B52" s="30" t="s">
        <v>511</v>
      </c>
      <c r="J52"/>
      <c r="K52"/>
      <c r="L52"/>
      <c r="M52"/>
      <c r="N52"/>
    </row>
    <row r="53" ht="26.25" customHeight="1"/>
    <row r="54" spans="2:14" ht="18.75">
      <c r="B54" s="16" t="s">
        <v>504</v>
      </c>
      <c r="J54"/>
      <c r="K54"/>
      <c r="L54"/>
      <c r="M54"/>
      <c r="N54"/>
    </row>
    <row r="55" ht="7.5" customHeight="1"/>
    <row r="56" spans="2:9" ht="37.5" customHeight="1">
      <c r="B56" s="1415" t="s">
        <v>494</v>
      </c>
      <c r="C56" s="1415"/>
      <c r="D56" s="1425">
        <v>0.12</v>
      </c>
      <c r="E56" s="1425"/>
      <c r="F56" s="1415" t="s">
        <v>496</v>
      </c>
      <c r="G56" s="1415"/>
      <c r="H56" s="1425">
        <v>4.5</v>
      </c>
      <c r="I56" s="1425"/>
    </row>
    <row r="57" spans="2:9" ht="37.5" customHeight="1">
      <c r="B57" s="1415" t="s">
        <v>495</v>
      </c>
      <c r="C57" s="1415"/>
      <c r="D57" s="1425">
        <v>17.8</v>
      </c>
      <c r="E57" s="1425"/>
      <c r="F57" s="1415" t="s">
        <v>497</v>
      </c>
      <c r="G57" s="1415"/>
      <c r="H57" s="1425">
        <v>96.8</v>
      </c>
      <c r="I57" s="1425"/>
    </row>
    <row r="58" spans="2:14" ht="21" customHeight="1">
      <c r="B58" s="30" t="s">
        <v>512</v>
      </c>
      <c r="J58"/>
      <c r="K58"/>
      <c r="L58"/>
      <c r="M58"/>
      <c r="N58"/>
    </row>
  </sheetData>
  <mergeCells count="56">
    <mergeCell ref="B42:J42"/>
    <mergeCell ref="G28:G29"/>
    <mergeCell ref="H20:H21"/>
    <mergeCell ref="H22:H23"/>
    <mergeCell ref="H24:H25"/>
    <mergeCell ref="H26:H27"/>
    <mergeCell ref="H28:H29"/>
    <mergeCell ref="G20:G21"/>
    <mergeCell ref="G22:G23"/>
    <mergeCell ref="G24:G25"/>
    <mergeCell ref="G26:G27"/>
    <mergeCell ref="I20:J21"/>
    <mergeCell ref="B28:B29"/>
    <mergeCell ref="B18:B19"/>
    <mergeCell ref="I18:J19"/>
    <mergeCell ref="B22:B23"/>
    <mergeCell ref="B24:B25"/>
    <mergeCell ref="B26:B27"/>
    <mergeCell ref="B20:B21"/>
    <mergeCell ref="G18:G19"/>
    <mergeCell ref="H18:H19"/>
    <mergeCell ref="C1:J1"/>
    <mergeCell ref="I17:J17"/>
    <mergeCell ref="I11:J11"/>
    <mergeCell ref="I12:J12"/>
    <mergeCell ref="I13:J13"/>
    <mergeCell ref="I7:J7"/>
    <mergeCell ref="I8:J8"/>
    <mergeCell ref="I9:J9"/>
    <mergeCell ref="I10:J10"/>
    <mergeCell ref="B56:C56"/>
    <mergeCell ref="B57:C57"/>
    <mergeCell ref="F56:G56"/>
    <mergeCell ref="F57:G57"/>
    <mergeCell ref="D56:E56"/>
    <mergeCell ref="D57:E57"/>
    <mergeCell ref="I39:J39"/>
    <mergeCell ref="H57:I57"/>
    <mergeCell ref="I45:J45"/>
    <mergeCell ref="I46:J46"/>
    <mergeCell ref="H56:I56"/>
    <mergeCell ref="I47:J47"/>
    <mergeCell ref="I48:J48"/>
    <mergeCell ref="I51:J51"/>
    <mergeCell ref="I49:J49"/>
    <mergeCell ref="I50:J50"/>
    <mergeCell ref="I40:J40"/>
    <mergeCell ref="I41:J41"/>
    <mergeCell ref="I22:J23"/>
    <mergeCell ref="I24:J25"/>
    <mergeCell ref="I26:J27"/>
    <mergeCell ref="I28:J29"/>
    <mergeCell ref="I35:J35"/>
    <mergeCell ref="I36:J36"/>
    <mergeCell ref="I37:J37"/>
    <mergeCell ref="I38:J38"/>
  </mergeCells>
  <printOptions/>
  <pageMargins left="0.7480314960629921" right="0" top="0.5905511811023623" bottom="0.3937007874015748" header="0.5118110236220472" footer="0.5118110236220472"/>
  <pageSetup fitToHeight="1" fitToWidth="1" horizontalDpi="300" verticalDpi="300" orientation="portrait" paperSize="9" scale="72" r:id="rId1"/>
  <headerFooter alignWithMargins="0">
    <oddHeader>&amp;L&amp;12（別添）</oddHeader>
  </headerFooter>
</worksheet>
</file>

<file path=xl/worksheets/sheet45.xml><?xml version="1.0" encoding="utf-8"?>
<worksheet xmlns="http://schemas.openxmlformats.org/spreadsheetml/2006/main" xmlns:r="http://schemas.openxmlformats.org/officeDocument/2006/relationships">
  <sheetPr>
    <pageSetUpPr fitToPage="1"/>
  </sheetPr>
  <dimension ref="B1:X86"/>
  <sheetViews>
    <sheetView showGridLines="0" showZeros="0" view="pageBreakPreview" zoomScaleSheetLayoutView="100" workbookViewId="0" topLeftCell="A50">
      <selection activeCell="P60" sqref="P60"/>
    </sheetView>
  </sheetViews>
  <sheetFormatPr defaultColWidth="9.00390625" defaultRowHeight="13.5"/>
  <cols>
    <col min="1" max="1" width="2.875" style="1" customWidth="1"/>
    <col min="2" max="2" width="15.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1.25390625" style="1" customWidth="1"/>
    <col min="12" max="12" width="11.375" style="1" customWidth="1"/>
    <col min="13" max="13" width="11.50390625" style="1" customWidth="1"/>
    <col min="14" max="16" width="11.75390625" style="1" customWidth="1"/>
    <col min="17" max="16384" width="9.00390625" style="1" customWidth="1"/>
  </cols>
  <sheetData>
    <row r="1" spans="3:10" s="1248" customFormat="1" ht="17.25">
      <c r="C1" s="2167" t="s">
        <v>587</v>
      </c>
      <c r="D1" s="2167"/>
      <c r="E1" s="2167"/>
      <c r="F1" s="2167"/>
      <c r="G1" s="2167"/>
      <c r="H1" s="2167"/>
      <c r="I1" s="2167"/>
      <c r="J1" s="2167"/>
    </row>
    <row r="2" s="1248" customFormat="1" ht="7.5" customHeight="1"/>
    <row r="3" spans="8:10" s="1248" customFormat="1" ht="18.75" customHeight="1" thickBot="1">
      <c r="H3" s="1249" t="s">
        <v>588</v>
      </c>
      <c r="I3" s="2168" t="s">
        <v>456</v>
      </c>
      <c r="J3" s="2168"/>
    </row>
    <row r="4" spans="8:9" s="1248" customFormat="1" ht="12.75" customHeight="1">
      <c r="H4" s="1250"/>
      <c r="I4" s="1250"/>
    </row>
    <row r="5" spans="2:14" s="1248" customFormat="1" ht="14.25">
      <c r="B5" s="343" t="s">
        <v>516</v>
      </c>
      <c r="J5" s="1251" t="s">
        <v>457</v>
      </c>
      <c r="K5" s="1251"/>
      <c r="L5" s="1251"/>
      <c r="M5" s="1251"/>
      <c r="N5" s="1251"/>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18" customHeight="1" thickTop="1">
      <c r="B8" s="82" t="s">
        <v>483</v>
      </c>
      <c r="C8" s="1252">
        <f>7276.8-C9-C10+13.8</f>
        <v>7204.900000000001</v>
      </c>
      <c r="D8" s="1253">
        <f>7027.9-D9-D10</f>
        <v>6975.9</v>
      </c>
      <c r="E8" s="1253">
        <f>C8-D8</f>
        <v>229.0000000000009</v>
      </c>
      <c r="F8" s="1253">
        <f>242.8-33.7</f>
        <v>209.10000000000002</v>
      </c>
      <c r="G8" s="1253">
        <v>10031.8</v>
      </c>
      <c r="H8" s="1253"/>
      <c r="I8" s="2169"/>
      <c r="J8" s="2170"/>
      <c r="K8" s="11"/>
      <c r="L8"/>
      <c r="M8"/>
      <c r="N8"/>
    </row>
    <row r="9" spans="2:14" ht="18" customHeight="1">
      <c r="B9" s="82" t="s">
        <v>458</v>
      </c>
      <c r="C9" s="1252">
        <v>67.8</v>
      </c>
      <c r="D9" s="1253">
        <v>34.1</v>
      </c>
      <c r="E9" s="1253">
        <f>C9-D9</f>
        <v>33.699999999999996</v>
      </c>
      <c r="F9" s="1253">
        <v>33.7</v>
      </c>
      <c r="G9" s="1253">
        <v>105.3</v>
      </c>
      <c r="H9" s="1253"/>
      <c r="I9" s="2171"/>
      <c r="J9" s="2172"/>
      <c r="K9" s="11"/>
      <c r="L9"/>
      <c r="M9"/>
      <c r="N9"/>
    </row>
    <row r="10" spans="2:14" ht="18" customHeight="1" thickBot="1">
      <c r="B10" s="1254" t="s">
        <v>459</v>
      </c>
      <c r="C10" s="1255">
        <v>17.9</v>
      </c>
      <c r="D10" s="1256">
        <v>17.9</v>
      </c>
      <c r="E10" s="1256">
        <f>C10-D10</f>
        <v>0</v>
      </c>
      <c r="F10" s="1256"/>
      <c r="G10" s="1256"/>
      <c r="H10" s="1256">
        <v>13.8</v>
      </c>
      <c r="I10" s="2173"/>
      <c r="J10" s="2174"/>
      <c r="K10" s="11"/>
      <c r="L10"/>
      <c r="M10"/>
      <c r="N10"/>
    </row>
    <row r="11" spans="2:14" ht="18" customHeight="1" thickTop="1">
      <c r="B11" s="9" t="s">
        <v>499</v>
      </c>
      <c r="C11" s="1257">
        <v>7276.8</v>
      </c>
      <c r="D11" s="1258">
        <f>SUM(D8:D10)</f>
        <v>7027.9</v>
      </c>
      <c r="E11" s="1258">
        <v>248.9</v>
      </c>
      <c r="F11" s="1258">
        <f>SUM(F8:F10)</f>
        <v>242.8</v>
      </c>
      <c r="G11" s="1258">
        <f>SUM(G8:G10)</f>
        <v>10137.099999999999</v>
      </c>
      <c r="H11" s="1259"/>
      <c r="I11" s="2154"/>
      <c r="J11" s="2155"/>
      <c r="K11" s="11"/>
      <c r="L11"/>
      <c r="M11"/>
      <c r="N11"/>
    </row>
    <row r="12" spans="2:14" ht="21.75" customHeight="1">
      <c r="B12" s="1" t="s">
        <v>460</v>
      </c>
      <c r="I12"/>
      <c r="J12"/>
      <c r="K12"/>
      <c r="L12"/>
      <c r="M12"/>
      <c r="N12"/>
    </row>
    <row r="13" spans="2:14" s="6" customFormat="1" ht="29.25" customHeight="1" thickBot="1">
      <c r="B13" s="3"/>
      <c r="C13" s="4" t="s">
        <v>485</v>
      </c>
      <c r="D13" s="5" t="s">
        <v>486</v>
      </c>
      <c r="E13" s="5" t="s">
        <v>487</v>
      </c>
      <c r="F13" s="5" t="s">
        <v>488</v>
      </c>
      <c r="G13" s="5" t="s">
        <v>489</v>
      </c>
      <c r="H13" s="5" t="s">
        <v>522</v>
      </c>
      <c r="I13" s="1408" t="s">
        <v>498</v>
      </c>
      <c r="J13" s="1409"/>
      <c r="K13" s="11"/>
      <c r="L13"/>
      <c r="M13"/>
      <c r="N13"/>
    </row>
    <row r="14" spans="2:14" ht="18" customHeight="1" thickTop="1">
      <c r="B14" s="478" t="s">
        <v>461</v>
      </c>
      <c r="C14" s="1252">
        <v>3896</v>
      </c>
      <c r="D14" s="1253">
        <v>3531.1</v>
      </c>
      <c r="E14" s="1253">
        <f>C14-D14</f>
        <v>364.9000000000001</v>
      </c>
      <c r="F14" s="1253">
        <f>E14</f>
        <v>364.9000000000001</v>
      </c>
      <c r="G14" s="1253">
        <v>5916.7</v>
      </c>
      <c r="H14" s="1253"/>
      <c r="I14" s="2158"/>
      <c r="J14" s="2159"/>
      <c r="K14" s="11"/>
      <c r="L14"/>
      <c r="M14"/>
      <c r="N14"/>
    </row>
    <row r="15" spans="2:14" ht="18" customHeight="1">
      <c r="B15" s="478" t="s">
        <v>462</v>
      </c>
      <c r="C15" s="1252">
        <v>2228.9</v>
      </c>
      <c r="D15" s="1253">
        <v>2142.7</v>
      </c>
      <c r="E15" s="1253">
        <f>C15-D15</f>
        <v>86.20000000000027</v>
      </c>
      <c r="F15" s="1253">
        <f>E15</f>
        <v>86.20000000000027</v>
      </c>
      <c r="G15" s="1253">
        <v>3829</v>
      </c>
      <c r="H15" s="1253"/>
      <c r="I15" s="2162"/>
      <c r="J15" s="2163"/>
      <c r="K15" s="11"/>
      <c r="L15"/>
      <c r="M15"/>
      <c r="N15"/>
    </row>
    <row r="16" spans="2:14" ht="18" customHeight="1">
      <c r="B16" s="478" t="s">
        <v>463</v>
      </c>
      <c r="C16" s="1252">
        <v>18.2</v>
      </c>
      <c r="D16" s="1253">
        <v>13.5</v>
      </c>
      <c r="E16" s="1253">
        <f>C16-D16</f>
        <v>4.699999999999999</v>
      </c>
      <c r="F16" s="1253">
        <f>E16</f>
        <v>4.699999999999999</v>
      </c>
      <c r="G16" s="1253">
        <v>64.3</v>
      </c>
      <c r="H16" s="1253"/>
      <c r="I16" s="2160"/>
      <c r="J16" s="2161"/>
      <c r="K16" s="11"/>
      <c r="L16"/>
      <c r="M16"/>
      <c r="N16"/>
    </row>
    <row r="17" spans="2:14" ht="18" customHeight="1">
      <c r="B17" s="478" t="s">
        <v>464</v>
      </c>
      <c r="C17" s="1252">
        <v>43.8</v>
      </c>
      <c r="D17" s="1253">
        <v>4.6</v>
      </c>
      <c r="E17" s="1253">
        <f>C17-D17</f>
        <v>39.199999999999996</v>
      </c>
      <c r="F17" s="1253">
        <f>E17</f>
        <v>39.199999999999996</v>
      </c>
      <c r="G17" s="1253">
        <v>41</v>
      </c>
      <c r="H17" s="1253"/>
      <c r="I17" s="2160"/>
      <c r="J17" s="2161"/>
      <c r="K17" s="11"/>
      <c r="L17"/>
      <c r="M17"/>
      <c r="N17"/>
    </row>
    <row r="18" spans="2:14" ht="18" customHeight="1" thickBot="1">
      <c r="B18" s="1260" t="s">
        <v>465</v>
      </c>
      <c r="C18" s="1255">
        <v>3.8</v>
      </c>
      <c r="D18" s="1256">
        <v>17.9</v>
      </c>
      <c r="E18" s="1256">
        <f>C18-D18</f>
        <v>-14.099999999999998</v>
      </c>
      <c r="F18" s="1256">
        <f>E18</f>
        <v>-14.099999999999998</v>
      </c>
      <c r="G18" s="1256"/>
      <c r="H18" s="1256"/>
      <c r="I18" s="2164" t="s">
        <v>466</v>
      </c>
      <c r="J18" s="2165"/>
      <c r="K18" s="11"/>
      <c r="L18"/>
      <c r="M18"/>
      <c r="N18"/>
    </row>
    <row r="19" spans="2:14" ht="18" customHeight="1" thickTop="1">
      <c r="B19" s="9" t="s">
        <v>499</v>
      </c>
      <c r="C19" s="1261">
        <f>SUM(C14:C18)</f>
        <v>6190.7</v>
      </c>
      <c r="D19" s="1262">
        <f>SUM(D14:D18)</f>
        <v>5709.799999999999</v>
      </c>
      <c r="E19" s="1262">
        <f>SUM(E14:E18)</f>
        <v>480.9000000000003</v>
      </c>
      <c r="F19" s="1262">
        <f>SUM(F14:F18)</f>
        <v>480.9000000000003</v>
      </c>
      <c r="G19" s="1262">
        <f>SUM(G14:G18)</f>
        <v>9851</v>
      </c>
      <c r="H19" s="1259">
        <f>SUM(H15:H18)</f>
        <v>0</v>
      </c>
      <c r="I19" s="2156"/>
      <c r="J19" s="2157"/>
      <c r="K19" s="11"/>
      <c r="L19"/>
      <c r="M19"/>
      <c r="N19"/>
    </row>
    <row r="20" spans="2:14" ht="21" customHeight="1">
      <c r="B20" s="1070" t="s">
        <v>467</v>
      </c>
      <c r="C20" s="1263"/>
      <c r="D20" s="1263"/>
      <c r="E20" s="1263"/>
      <c r="F20" s="1263"/>
      <c r="G20" s="1263"/>
      <c r="H20" s="1263"/>
      <c r="I20" s="1264"/>
      <c r="J20" s="1264"/>
      <c r="K20" s="28"/>
      <c r="L20"/>
      <c r="M20"/>
      <c r="N20"/>
    </row>
    <row r="21" spans="2:14" ht="15" customHeight="1">
      <c r="B21" s="26"/>
      <c r="C21" s="1263"/>
      <c r="D21" s="1263"/>
      <c r="E21" s="1263"/>
      <c r="F21" s="1263"/>
      <c r="G21" s="1263"/>
      <c r="H21" s="1263"/>
      <c r="I21" s="1264"/>
      <c r="J21" s="1264"/>
      <c r="K21" s="28"/>
      <c r="L21"/>
      <c r="M21"/>
      <c r="N21"/>
    </row>
    <row r="22" spans="2:14" ht="14.25">
      <c r="B22" s="343" t="s">
        <v>500</v>
      </c>
      <c r="J22" t="s">
        <v>513</v>
      </c>
      <c r="K22"/>
      <c r="L22"/>
      <c r="M22"/>
      <c r="N22"/>
    </row>
    <row r="23" spans="2:14" ht="7.5" customHeight="1">
      <c r="B23" s="2"/>
      <c r="I23"/>
      <c r="J23"/>
      <c r="K23"/>
      <c r="L23"/>
      <c r="M23"/>
      <c r="N23"/>
    </row>
    <row r="24" spans="2:14" s="6" customFormat="1" ht="29.25" customHeight="1" thickBot="1">
      <c r="B24" s="3"/>
      <c r="C24" s="4" t="s">
        <v>490</v>
      </c>
      <c r="D24" s="5" t="s">
        <v>491</v>
      </c>
      <c r="E24" s="5" t="s">
        <v>492</v>
      </c>
      <c r="F24" s="5" t="s">
        <v>493</v>
      </c>
      <c r="G24" s="5" t="s">
        <v>489</v>
      </c>
      <c r="H24" s="5" t="s">
        <v>522</v>
      </c>
      <c r="I24" s="1408" t="s">
        <v>498</v>
      </c>
      <c r="J24" s="1409"/>
      <c r="K24" s="11"/>
      <c r="L24"/>
      <c r="M24"/>
      <c r="N24"/>
    </row>
    <row r="25" spans="2:14" ht="18" customHeight="1" thickTop="1">
      <c r="B25" s="82" t="s">
        <v>468</v>
      </c>
      <c r="C25" s="1265">
        <v>152.4</v>
      </c>
      <c r="D25" s="1266">
        <v>140.1</v>
      </c>
      <c r="E25" s="1266">
        <f>C25-D25</f>
        <v>12.300000000000011</v>
      </c>
      <c r="F25" s="1266"/>
      <c r="G25" s="1267">
        <v>736.1</v>
      </c>
      <c r="H25" s="1267">
        <v>16.4</v>
      </c>
      <c r="I25" s="1384" t="s">
        <v>594</v>
      </c>
      <c r="J25" s="1385"/>
      <c r="K25" s="11"/>
      <c r="L25" s="1268"/>
      <c r="M25"/>
      <c r="N25"/>
    </row>
    <row r="26" spans="2:14" ht="9" customHeight="1">
      <c r="B26" s="2175" t="s">
        <v>469</v>
      </c>
      <c r="C26" s="1269" t="s">
        <v>565</v>
      </c>
      <c r="D26" s="1270" t="s">
        <v>566</v>
      </c>
      <c r="E26" s="1271" t="s">
        <v>567</v>
      </c>
      <c r="F26" s="1272" t="s">
        <v>568</v>
      </c>
      <c r="G26" s="1273"/>
      <c r="H26" s="1274"/>
      <c r="I26" s="1469" t="s">
        <v>638</v>
      </c>
      <c r="J26" s="1399"/>
      <c r="K26" s="11"/>
      <c r="L26" s="1268"/>
      <c r="M26"/>
      <c r="N26"/>
    </row>
    <row r="27" spans="2:14" ht="9" customHeight="1">
      <c r="B27" s="1754"/>
      <c r="C27" s="1275">
        <f>18.4+8</f>
        <v>26.4</v>
      </c>
      <c r="D27" s="1276">
        <f>18.2+8</f>
        <v>26.2</v>
      </c>
      <c r="E27" s="1276">
        <v>0.4</v>
      </c>
      <c r="F27" s="1276">
        <v>0.4</v>
      </c>
      <c r="G27" s="1276">
        <v>550</v>
      </c>
      <c r="H27" s="1277">
        <v>20</v>
      </c>
      <c r="I27" s="1369"/>
      <c r="J27" s="1391"/>
      <c r="K27" s="11"/>
      <c r="L27" s="1268"/>
      <c r="M27"/>
      <c r="N27"/>
    </row>
    <row r="28" spans="2:14" ht="9" customHeight="1">
      <c r="B28" s="2175" t="s">
        <v>470</v>
      </c>
      <c r="C28" s="1205" t="s">
        <v>565</v>
      </c>
      <c r="D28" s="1270" t="s">
        <v>566</v>
      </c>
      <c r="E28" s="1278" t="s">
        <v>567</v>
      </c>
      <c r="F28" s="1270" t="s">
        <v>568</v>
      </c>
      <c r="G28" s="1273"/>
      <c r="H28" s="1274"/>
      <c r="I28" s="1469" t="s">
        <v>638</v>
      </c>
      <c r="J28" s="1399"/>
      <c r="K28" s="11"/>
      <c r="L28" s="1268"/>
      <c r="M28"/>
      <c r="N28"/>
    </row>
    <row r="29" spans="2:14" ht="9" customHeight="1">
      <c r="B29" s="1754"/>
      <c r="C29" s="1275">
        <v>14.6</v>
      </c>
      <c r="D29" s="1276">
        <v>14.6</v>
      </c>
      <c r="E29" s="1276"/>
      <c r="F29" s="1276"/>
      <c r="G29" s="1276">
        <v>79.5</v>
      </c>
      <c r="H29" s="1277">
        <v>13.3</v>
      </c>
      <c r="I29" s="1369"/>
      <c r="J29" s="1391"/>
      <c r="K29" s="11"/>
      <c r="L29" s="1268"/>
      <c r="M29"/>
      <c r="N29"/>
    </row>
    <row r="30" spans="2:14" ht="9" customHeight="1">
      <c r="B30" s="2175" t="s">
        <v>970</v>
      </c>
      <c r="C30" s="1205" t="s">
        <v>565</v>
      </c>
      <c r="D30" s="1270" t="s">
        <v>566</v>
      </c>
      <c r="E30" s="1278" t="s">
        <v>567</v>
      </c>
      <c r="F30" s="1270" t="s">
        <v>568</v>
      </c>
      <c r="G30" s="1273"/>
      <c r="H30" s="1274"/>
      <c r="I30" s="1469" t="s">
        <v>638</v>
      </c>
      <c r="J30" s="1399"/>
      <c r="K30" s="11"/>
      <c r="L30" s="1268"/>
      <c r="M30"/>
      <c r="N30"/>
    </row>
    <row r="31" spans="2:14" ht="9" customHeight="1">
      <c r="B31" s="1754"/>
      <c r="C31" s="1275">
        <v>205.3</v>
      </c>
      <c r="D31" s="1276">
        <v>205.3</v>
      </c>
      <c r="E31" s="1276">
        <v>0.7</v>
      </c>
      <c r="F31" s="1276">
        <v>0.7</v>
      </c>
      <c r="G31" s="1276">
        <v>641.4</v>
      </c>
      <c r="H31" s="1277">
        <v>30.7</v>
      </c>
      <c r="I31" s="1369"/>
      <c r="J31" s="1391"/>
      <c r="K31" s="11"/>
      <c r="L31" s="1268"/>
      <c r="M31"/>
      <c r="N31"/>
    </row>
    <row r="32" spans="2:14" ht="9" customHeight="1">
      <c r="B32" s="2176" t="s">
        <v>471</v>
      </c>
      <c r="C32" s="1205" t="s">
        <v>565</v>
      </c>
      <c r="D32" s="1270" t="s">
        <v>566</v>
      </c>
      <c r="E32" s="1278" t="s">
        <v>567</v>
      </c>
      <c r="F32" s="1270" t="s">
        <v>568</v>
      </c>
      <c r="G32" s="1273"/>
      <c r="H32" s="1274"/>
      <c r="I32" s="1552"/>
      <c r="J32" s="1399"/>
      <c r="K32" s="11"/>
      <c r="L32" s="1268"/>
      <c r="M32"/>
      <c r="N32"/>
    </row>
    <row r="33" spans="2:14" ht="9" customHeight="1">
      <c r="B33" s="2177"/>
      <c r="C33" s="1275">
        <v>1691.8</v>
      </c>
      <c r="D33" s="1276">
        <v>1573.5</v>
      </c>
      <c r="E33" s="1276">
        <v>118.3</v>
      </c>
      <c r="F33" s="1276">
        <v>118.3</v>
      </c>
      <c r="G33" s="1276">
        <v>0</v>
      </c>
      <c r="H33" s="1276">
        <v>191.2</v>
      </c>
      <c r="I33" s="1370"/>
      <c r="J33" s="1391"/>
      <c r="K33" s="11"/>
      <c r="L33" s="1268"/>
      <c r="M33"/>
      <c r="N33"/>
    </row>
    <row r="34" spans="2:14" ht="9" customHeight="1">
      <c r="B34" s="2176" t="s">
        <v>472</v>
      </c>
      <c r="C34" s="1205" t="s">
        <v>565</v>
      </c>
      <c r="D34" s="1270" t="s">
        <v>566</v>
      </c>
      <c r="E34" s="1278" t="s">
        <v>567</v>
      </c>
      <c r="F34" s="1270" t="s">
        <v>568</v>
      </c>
      <c r="G34" s="1273"/>
      <c r="H34" s="1274"/>
      <c r="I34" s="1552"/>
      <c r="J34" s="1399"/>
      <c r="K34" s="11"/>
      <c r="L34" s="1268"/>
      <c r="M34"/>
      <c r="N34"/>
    </row>
    <row r="35" spans="2:14" ht="9" customHeight="1">
      <c r="B35" s="2177"/>
      <c r="C35" s="1275">
        <v>96.6</v>
      </c>
      <c r="D35" s="1276">
        <v>95.4</v>
      </c>
      <c r="E35" s="1276">
        <v>1.2</v>
      </c>
      <c r="F35" s="1276">
        <v>1.2</v>
      </c>
      <c r="G35" s="1276"/>
      <c r="H35" s="1276"/>
      <c r="I35" s="1370"/>
      <c r="J35" s="1391"/>
      <c r="K35" s="11"/>
      <c r="L35" s="1268"/>
      <c r="M35"/>
      <c r="N35"/>
    </row>
    <row r="36" spans="2:14" ht="9" customHeight="1">
      <c r="B36" s="2175" t="s">
        <v>971</v>
      </c>
      <c r="C36" s="1205" t="s">
        <v>565</v>
      </c>
      <c r="D36" s="1270" t="s">
        <v>566</v>
      </c>
      <c r="E36" s="1278" t="s">
        <v>567</v>
      </c>
      <c r="F36" s="1270" t="s">
        <v>568</v>
      </c>
      <c r="G36" s="1273"/>
      <c r="H36" s="1273"/>
      <c r="I36" s="1398"/>
      <c r="J36" s="1399"/>
      <c r="K36" s="11"/>
      <c r="L36" s="1268"/>
      <c r="M36"/>
      <c r="N36"/>
    </row>
    <row r="37" spans="2:14" ht="9" customHeight="1">
      <c r="B37" s="1754"/>
      <c r="C37" s="1275">
        <v>2011.4</v>
      </c>
      <c r="D37" s="1276">
        <v>2044.1</v>
      </c>
      <c r="E37" s="1276">
        <v>-32.7</v>
      </c>
      <c r="F37" s="1276">
        <f>E37</f>
        <v>-32.7</v>
      </c>
      <c r="G37" s="1276"/>
      <c r="H37" s="1276">
        <v>147.7</v>
      </c>
      <c r="I37" s="1390"/>
      <c r="J37" s="1391"/>
      <c r="K37" s="11"/>
      <c r="L37" s="1268"/>
      <c r="M37"/>
      <c r="N37"/>
    </row>
    <row r="38" spans="2:14" ht="9" customHeight="1">
      <c r="B38" s="2175" t="s">
        <v>172</v>
      </c>
      <c r="C38" s="1205" t="s">
        <v>565</v>
      </c>
      <c r="D38" s="1270" t="s">
        <v>566</v>
      </c>
      <c r="E38" s="1278" t="s">
        <v>567</v>
      </c>
      <c r="F38" s="1270" t="s">
        <v>568</v>
      </c>
      <c r="G38" s="1273"/>
      <c r="H38" s="1274"/>
      <c r="I38" s="1469"/>
      <c r="J38" s="1399"/>
      <c r="K38" s="11"/>
      <c r="L38" s="1268"/>
      <c r="M38"/>
      <c r="N38"/>
    </row>
    <row r="39" spans="2:14" ht="9" customHeight="1">
      <c r="B39" s="2178"/>
      <c r="C39" s="1257">
        <v>1156.8</v>
      </c>
      <c r="D39" s="1258">
        <v>1130.1</v>
      </c>
      <c r="E39" s="1258">
        <v>26.7</v>
      </c>
      <c r="F39" s="1258">
        <v>26.7</v>
      </c>
      <c r="G39" s="1258"/>
      <c r="H39" s="1279">
        <v>180.5</v>
      </c>
      <c r="I39" s="1703"/>
      <c r="J39" s="1704"/>
      <c r="K39" s="11"/>
      <c r="L39" s="1268"/>
      <c r="M39"/>
      <c r="N39"/>
    </row>
    <row r="40" spans="2:14" ht="22.5" customHeight="1">
      <c r="B40" s="1" t="s">
        <v>460</v>
      </c>
      <c r="C40" s="7"/>
      <c r="D40" s="7"/>
      <c r="E40" s="7"/>
      <c r="F40" s="7"/>
      <c r="G40" s="7"/>
      <c r="H40" s="7"/>
      <c r="I40"/>
      <c r="J40"/>
      <c r="K40"/>
      <c r="L40"/>
      <c r="M40"/>
      <c r="N40"/>
    </row>
    <row r="41" spans="2:14" s="6" customFormat="1" ht="29.25" customHeight="1" thickBot="1">
      <c r="B41" s="3"/>
      <c r="C41" s="4" t="s">
        <v>490</v>
      </c>
      <c r="D41" s="5" t="s">
        <v>491</v>
      </c>
      <c r="E41" s="5" t="s">
        <v>492</v>
      </c>
      <c r="F41" s="5" t="s">
        <v>493</v>
      </c>
      <c r="G41" s="5" t="s">
        <v>489</v>
      </c>
      <c r="H41" s="5" t="s">
        <v>522</v>
      </c>
      <c r="I41" s="1408" t="s">
        <v>498</v>
      </c>
      <c r="J41" s="1409"/>
      <c r="K41" s="11"/>
      <c r="L41"/>
      <c r="M41"/>
      <c r="N41"/>
    </row>
    <row r="42" spans="2:14" ht="18" customHeight="1" thickTop="1">
      <c r="B42" s="82" t="s">
        <v>468</v>
      </c>
      <c r="C42" s="1280">
        <v>148.9</v>
      </c>
      <c r="D42" s="1281">
        <v>142</v>
      </c>
      <c r="E42" s="1281">
        <f>C42-D42</f>
        <v>6.900000000000006</v>
      </c>
      <c r="F42" s="1281"/>
      <c r="G42" s="1267">
        <v>736.1</v>
      </c>
      <c r="H42" s="1267">
        <v>16.4</v>
      </c>
      <c r="I42" s="1384" t="s">
        <v>473</v>
      </c>
      <c r="J42" s="1385"/>
      <c r="K42" s="11"/>
      <c r="L42"/>
      <c r="M42"/>
      <c r="N42"/>
    </row>
    <row r="43" spans="2:14" ht="9" customHeight="1">
      <c r="B43" s="2175" t="s">
        <v>469</v>
      </c>
      <c r="C43" s="1205" t="s">
        <v>565</v>
      </c>
      <c r="D43" s="1270" t="s">
        <v>566</v>
      </c>
      <c r="E43" s="1278" t="s">
        <v>567</v>
      </c>
      <c r="F43" s="1272" t="s">
        <v>568</v>
      </c>
      <c r="G43" s="1273"/>
      <c r="H43" s="1274"/>
      <c r="I43" s="1469" t="s">
        <v>481</v>
      </c>
      <c r="J43" s="1399"/>
      <c r="K43" s="11"/>
      <c r="L43"/>
      <c r="M43"/>
      <c r="N43"/>
    </row>
    <row r="44" spans="2:14" ht="9" customHeight="1">
      <c r="B44" s="1754"/>
      <c r="C44" s="1275">
        <v>6</v>
      </c>
      <c r="D44" s="1276">
        <v>22</v>
      </c>
      <c r="E44" s="1276">
        <v>-16</v>
      </c>
      <c r="F44" s="1276">
        <f>E44</f>
        <v>-16</v>
      </c>
      <c r="G44" s="1276">
        <v>550</v>
      </c>
      <c r="H44" s="1277"/>
      <c r="I44" s="1369"/>
      <c r="J44" s="1391"/>
      <c r="K44" s="11"/>
      <c r="L44"/>
      <c r="M44"/>
      <c r="N44"/>
    </row>
    <row r="45" spans="2:14" ht="9" customHeight="1">
      <c r="B45" s="2175" t="s">
        <v>470</v>
      </c>
      <c r="C45" s="1205" t="s">
        <v>565</v>
      </c>
      <c r="D45" s="1270" t="s">
        <v>566</v>
      </c>
      <c r="E45" s="1278" t="s">
        <v>567</v>
      </c>
      <c r="F45" s="1272" t="s">
        <v>568</v>
      </c>
      <c r="G45" s="1273"/>
      <c r="H45" s="1274"/>
      <c r="I45" s="1469" t="s">
        <v>474</v>
      </c>
      <c r="J45" s="1399"/>
      <c r="K45" s="11"/>
      <c r="L45"/>
      <c r="M45"/>
      <c r="N45"/>
    </row>
    <row r="46" spans="2:14" ht="9" customHeight="1">
      <c r="B46" s="1754"/>
      <c r="C46" s="1275">
        <v>1.1</v>
      </c>
      <c r="D46" s="1276">
        <v>12.6</v>
      </c>
      <c r="E46" s="1276">
        <v>-11.5</v>
      </c>
      <c r="F46" s="1276">
        <f>E46</f>
        <v>-11.5</v>
      </c>
      <c r="G46" s="1276">
        <v>79.5</v>
      </c>
      <c r="H46" s="1277"/>
      <c r="I46" s="1369"/>
      <c r="J46" s="1391"/>
      <c r="K46" s="11"/>
      <c r="L46"/>
      <c r="M46"/>
      <c r="N46"/>
    </row>
    <row r="47" spans="2:14" ht="9" customHeight="1">
      <c r="B47" s="2175" t="s">
        <v>970</v>
      </c>
      <c r="C47" s="1205" t="s">
        <v>565</v>
      </c>
      <c r="D47" s="1270" t="s">
        <v>566</v>
      </c>
      <c r="E47" s="1278" t="s">
        <v>567</v>
      </c>
      <c r="F47" s="1272" t="s">
        <v>568</v>
      </c>
      <c r="G47" s="1273"/>
      <c r="H47" s="1274"/>
      <c r="I47" s="1469" t="s">
        <v>474</v>
      </c>
      <c r="J47" s="1399"/>
      <c r="K47" s="11"/>
      <c r="L47"/>
      <c r="M47"/>
      <c r="N47"/>
    </row>
    <row r="48" spans="2:14" ht="9" customHeight="1">
      <c r="B48" s="1754"/>
      <c r="C48" s="1275">
        <v>103.1</v>
      </c>
      <c r="D48" s="1276">
        <v>193.5</v>
      </c>
      <c r="E48" s="1276">
        <v>-90.4</v>
      </c>
      <c r="F48" s="1276">
        <f>E48</f>
        <v>-90.4</v>
      </c>
      <c r="G48" s="1276">
        <v>641.4</v>
      </c>
      <c r="H48" s="1277"/>
      <c r="I48" s="1685"/>
      <c r="J48" s="1387"/>
      <c r="K48" s="11"/>
      <c r="L48"/>
      <c r="M48"/>
      <c r="N48"/>
    </row>
    <row r="49" spans="2:14" ht="9" customHeight="1">
      <c r="B49" s="2181" t="s">
        <v>475</v>
      </c>
      <c r="C49" s="1205" t="s">
        <v>565</v>
      </c>
      <c r="D49" s="1270" t="s">
        <v>566</v>
      </c>
      <c r="E49" s="1278" t="s">
        <v>567</v>
      </c>
      <c r="F49" s="1272" t="s">
        <v>568</v>
      </c>
      <c r="G49" s="1273"/>
      <c r="H49" s="1274"/>
      <c r="I49" s="1743"/>
      <c r="J49" s="1433"/>
      <c r="K49" s="11"/>
      <c r="L49"/>
      <c r="M49"/>
      <c r="N49"/>
    </row>
    <row r="50" spans="2:14" ht="9" customHeight="1">
      <c r="B50" s="2182"/>
      <c r="C50" s="1275">
        <v>914.7</v>
      </c>
      <c r="D50" s="1276">
        <v>1026</v>
      </c>
      <c r="E50" s="1276">
        <v>-111.3</v>
      </c>
      <c r="F50" s="1276">
        <f>E50</f>
        <v>-111.3</v>
      </c>
      <c r="G50" s="1276">
        <v>0</v>
      </c>
      <c r="H50" s="1277"/>
      <c r="I50" s="1685"/>
      <c r="J50" s="1387"/>
      <c r="K50" s="11"/>
      <c r="L50"/>
      <c r="M50"/>
      <c r="N50"/>
    </row>
    <row r="51" spans="2:14" ht="9" customHeight="1">
      <c r="B51" s="2181" t="s">
        <v>476</v>
      </c>
      <c r="C51" s="1205" t="s">
        <v>565</v>
      </c>
      <c r="D51" s="1270" t="s">
        <v>566</v>
      </c>
      <c r="E51" s="1278" t="s">
        <v>567</v>
      </c>
      <c r="F51" s="1272" t="s">
        <v>568</v>
      </c>
      <c r="G51" s="1273"/>
      <c r="H51" s="1274"/>
      <c r="I51" s="1743"/>
      <c r="J51" s="1433"/>
      <c r="K51" s="11"/>
      <c r="L51"/>
      <c r="M51"/>
      <c r="N51"/>
    </row>
    <row r="52" spans="2:14" ht="9" customHeight="1">
      <c r="B52" s="2182"/>
      <c r="C52" s="1275">
        <v>393.5</v>
      </c>
      <c r="D52" s="1276">
        <v>422.9</v>
      </c>
      <c r="E52" s="1276">
        <v>-29.4</v>
      </c>
      <c r="F52" s="1276">
        <f>E52</f>
        <v>-29.4</v>
      </c>
      <c r="G52" s="1276">
        <v>0</v>
      </c>
      <c r="H52" s="1277"/>
      <c r="I52" s="1685"/>
      <c r="J52" s="1387"/>
      <c r="K52" s="11"/>
      <c r="L52"/>
      <c r="M52"/>
      <c r="N52"/>
    </row>
    <row r="53" spans="2:14" ht="9" customHeight="1">
      <c r="B53" s="2181" t="s">
        <v>472</v>
      </c>
      <c r="C53" s="1205" t="s">
        <v>565</v>
      </c>
      <c r="D53" s="1270" t="s">
        <v>566</v>
      </c>
      <c r="E53" s="1278" t="s">
        <v>567</v>
      </c>
      <c r="F53" s="1272" t="s">
        <v>568</v>
      </c>
      <c r="G53" s="1273"/>
      <c r="H53" s="1274"/>
      <c r="I53" s="1743" t="s">
        <v>474</v>
      </c>
      <c r="J53" s="1433"/>
      <c r="K53" s="11"/>
      <c r="L53"/>
      <c r="M53"/>
      <c r="N53"/>
    </row>
    <row r="54" spans="2:14" ht="9" customHeight="1">
      <c r="B54" s="2182"/>
      <c r="C54" s="1275">
        <v>88.8</v>
      </c>
      <c r="D54" s="1276">
        <v>88.5</v>
      </c>
      <c r="E54" s="1276">
        <f>C54-D54</f>
        <v>0.29999999999999716</v>
      </c>
      <c r="F54" s="1276">
        <f>E54</f>
        <v>0.29999999999999716</v>
      </c>
      <c r="G54" s="1276"/>
      <c r="H54" s="1277"/>
      <c r="I54" s="1685"/>
      <c r="J54" s="1387"/>
      <c r="K54" s="11"/>
      <c r="L54"/>
      <c r="M54"/>
      <c r="N54"/>
    </row>
    <row r="55" spans="2:14" ht="9" customHeight="1">
      <c r="B55" s="2179" t="s">
        <v>477</v>
      </c>
      <c r="C55" s="1205" t="s">
        <v>565</v>
      </c>
      <c r="D55" s="1270" t="s">
        <v>566</v>
      </c>
      <c r="E55" s="1278" t="s">
        <v>567</v>
      </c>
      <c r="F55" s="1272" t="s">
        <v>568</v>
      </c>
      <c r="G55" s="1273"/>
      <c r="H55" s="1274"/>
      <c r="I55" s="1743"/>
      <c r="J55" s="1433"/>
      <c r="K55" s="11"/>
      <c r="L55"/>
      <c r="M55"/>
      <c r="N55"/>
    </row>
    <row r="56" spans="2:14" ht="9" customHeight="1">
      <c r="B56" s="2180"/>
      <c r="C56" s="1275">
        <v>1274.2</v>
      </c>
      <c r="D56" s="1276">
        <v>1377</v>
      </c>
      <c r="E56" s="1276">
        <v>-102.8</v>
      </c>
      <c r="F56" s="1276">
        <f>E56</f>
        <v>-102.8</v>
      </c>
      <c r="G56" s="1276"/>
      <c r="H56" s="1277"/>
      <c r="I56" s="1685"/>
      <c r="J56" s="1387"/>
      <c r="K56" s="11"/>
      <c r="L56"/>
      <c r="M56"/>
      <c r="N56"/>
    </row>
    <row r="57" spans="2:14" ht="9" customHeight="1">
      <c r="B57" s="2179" t="s">
        <v>478</v>
      </c>
      <c r="C57" s="1205" t="s">
        <v>565</v>
      </c>
      <c r="D57" s="1270" t="s">
        <v>566</v>
      </c>
      <c r="E57" s="1278" t="s">
        <v>567</v>
      </c>
      <c r="F57" s="1272" t="s">
        <v>568</v>
      </c>
      <c r="G57" s="1273"/>
      <c r="H57" s="1274"/>
      <c r="I57" s="1743"/>
      <c r="J57" s="1433"/>
      <c r="K57" s="11"/>
      <c r="L57"/>
      <c r="M57"/>
      <c r="N57"/>
    </row>
    <row r="58" spans="2:14" ht="9" customHeight="1">
      <c r="B58" s="2180"/>
      <c r="C58" s="1275">
        <v>470.7</v>
      </c>
      <c r="D58" s="1276">
        <v>504</v>
      </c>
      <c r="E58" s="1276">
        <v>-33.3</v>
      </c>
      <c r="F58" s="1276">
        <f>E58</f>
        <v>-33.3</v>
      </c>
      <c r="G58" s="1276"/>
      <c r="H58" s="1277"/>
      <c r="I58" s="1685"/>
      <c r="J58" s="1387"/>
      <c r="K58" s="11"/>
      <c r="L58"/>
      <c r="M58"/>
      <c r="N58"/>
    </row>
    <row r="59" spans="2:14" ht="9" customHeight="1">
      <c r="B59" s="2179" t="s">
        <v>479</v>
      </c>
      <c r="C59" s="1205" t="s">
        <v>565</v>
      </c>
      <c r="D59" s="1270" t="s">
        <v>566</v>
      </c>
      <c r="E59" s="1278" t="s">
        <v>567</v>
      </c>
      <c r="F59" s="1272" t="s">
        <v>568</v>
      </c>
      <c r="G59" s="1273"/>
      <c r="H59" s="1274"/>
      <c r="I59" s="1743"/>
      <c r="J59" s="1433"/>
      <c r="K59" s="11"/>
      <c r="L59"/>
      <c r="M59"/>
      <c r="N59"/>
    </row>
    <row r="60" spans="2:14" ht="9" customHeight="1">
      <c r="B60" s="2180"/>
      <c r="C60" s="1275">
        <v>610</v>
      </c>
      <c r="D60" s="1276">
        <v>708.5</v>
      </c>
      <c r="E60" s="1276">
        <v>-98.5</v>
      </c>
      <c r="F60" s="1276">
        <f>E60</f>
        <v>-98.5</v>
      </c>
      <c r="G60" s="1276"/>
      <c r="H60" s="1277"/>
      <c r="I60" s="1685"/>
      <c r="J60" s="1387"/>
      <c r="K60" s="11"/>
      <c r="L60"/>
      <c r="M60"/>
      <c r="N60"/>
    </row>
    <row r="61" spans="2:14" ht="9" customHeight="1">
      <c r="B61" s="2179" t="s">
        <v>480</v>
      </c>
      <c r="C61" s="1205" t="s">
        <v>565</v>
      </c>
      <c r="D61" s="1270" t="s">
        <v>566</v>
      </c>
      <c r="E61" s="1278" t="s">
        <v>567</v>
      </c>
      <c r="F61" s="1272" t="s">
        <v>568</v>
      </c>
      <c r="G61" s="1273"/>
      <c r="H61" s="1274"/>
      <c r="I61" s="1743"/>
      <c r="J61" s="1433"/>
      <c r="K61" s="11"/>
      <c r="L61"/>
      <c r="M61"/>
      <c r="N61"/>
    </row>
    <row r="62" spans="2:14" ht="9" customHeight="1">
      <c r="B62" s="2183"/>
      <c r="C62" s="1282">
        <v>270.5</v>
      </c>
      <c r="D62" s="1283">
        <v>324.6</v>
      </c>
      <c r="E62" s="1283">
        <v>-54.1</v>
      </c>
      <c r="F62" s="1283">
        <f>E62</f>
        <v>-54.1</v>
      </c>
      <c r="G62" s="1283"/>
      <c r="H62" s="1279"/>
      <c r="I62" s="1405"/>
      <c r="J62" s="1470"/>
      <c r="K62" s="11"/>
      <c r="L62"/>
      <c r="M62"/>
      <c r="N62"/>
    </row>
    <row r="63" spans="2:14" ht="21" customHeight="1">
      <c r="B63" s="29" t="s">
        <v>510</v>
      </c>
      <c r="C63" s="26"/>
      <c r="D63" s="26"/>
      <c r="E63" s="26"/>
      <c r="F63" s="26"/>
      <c r="G63" s="26"/>
      <c r="H63" s="26"/>
      <c r="I63" s="27"/>
      <c r="J63" s="27"/>
      <c r="K63" s="28"/>
      <c r="L63"/>
      <c r="M63"/>
      <c r="N63"/>
    </row>
    <row r="64" spans="2:14" ht="21" customHeight="1">
      <c r="B64" s="29" t="s">
        <v>514</v>
      </c>
      <c r="C64" s="26"/>
      <c r="D64" s="26"/>
      <c r="E64" s="26"/>
      <c r="F64" s="26"/>
      <c r="G64" s="26"/>
      <c r="H64" s="26"/>
      <c r="I64" s="27"/>
      <c r="J64" s="27"/>
      <c r="K64" s="28"/>
      <c r="L64"/>
      <c r="M64"/>
      <c r="N64"/>
    </row>
    <row r="65" spans="2:14" ht="12.75" customHeight="1">
      <c r="B65" s="26"/>
      <c r="C65" s="26"/>
      <c r="D65" s="26"/>
      <c r="E65" s="26"/>
      <c r="F65" s="26"/>
      <c r="G65" s="26"/>
      <c r="H65" s="26"/>
      <c r="I65" s="27"/>
      <c r="J65" s="27"/>
      <c r="K65" s="28"/>
      <c r="L65"/>
      <c r="M65"/>
      <c r="N65"/>
    </row>
    <row r="66" spans="2:14" ht="14.25">
      <c r="B66" s="343" t="s">
        <v>502</v>
      </c>
      <c r="J66" s="229" t="s">
        <v>515</v>
      </c>
      <c r="K66"/>
      <c r="L66"/>
      <c r="M66"/>
      <c r="N66"/>
    </row>
    <row r="67" spans="2:14" ht="7.5" customHeight="1">
      <c r="B67" s="2"/>
      <c r="I67"/>
      <c r="J67"/>
      <c r="K67"/>
      <c r="L67"/>
      <c r="M67"/>
      <c r="N67"/>
    </row>
    <row r="68" spans="2:24" s="6" customFormat="1" ht="29.25" customHeight="1" thickBot="1">
      <c r="B68" s="3"/>
      <c r="C68" s="4" t="s">
        <v>857</v>
      </c>
      <c r="D68" s="5" t="s">
        <v>858</v>
      </c>
      <c r="E68" s="5" t="s">
        <v>506</v>
      </c>
      <c r="F68" s="5" t="s">
        <v>507</v>
      </c>
      <c r="G68" s="5" t="s">
        <v>489</v>
      </c>
      <c r="H68" s="5" t="s">
        <v>505</v>
      </c>
      <c r="I68" s="1408" t="s">
        <v>498</v>
      </c>
      <c r="J68" s="1409"/>
      <c r="K68" s="1284"/>
      <c r="L68"/>
      <c r="M68"/>
      <c r="N68"/>
      <c r="O68" s="1"/>
      <c r="P68" s="1"/>
      <c r="Q68" s="1"/>
      <c r="R68" s="1"/>
      <c r="S68" s="1"/>
      <c r="T68" s="1"/>
      <c r="U68" s="1"/>
      <c r="V68" s="1"/>
      <c r="W68" s="1"/>
      <c r="X68" s="1"/>
    </row>
    <row r="69" spans="2:14" ht="18" customHeight="1" thickTop="1">
      <c r="B69" s="239" t="s">
        <v>818</v>
      </c>
      <c r="C69" s="1285">
        <v>730.3</v>
      </c>
      <c r="D69" s="1286">
        <v>730.3</v>
      </c>
      <c r="E69" s="1286">
        <v>0</v>
      </c>
      <c r="F69" s="1287">
        <v>0</v>
      </c>
      <c r="G69" s="1287">
        <v>203.1</v>
      </c>
      <c r="H69" s="1288">
        <v>29.1</v>
      </c>
      <c r="I69" s="2152"/>
      <c r="J69" s="2153"/>
      <c r="K69" s="1289"/>
      <c r="L69"/>
      <c r="M69"/>
      <c r="N69"/>
    </row>
    <row r="70" spans="2:24" ht="18" customHeight="1">
      <c r="B70" s="239" t="s">
        <v>76</v>
      </c>
      <c r="C70" s="1285">
        <v>235.6</v>
      </c>
      <c r="D70" s="1286">
        <v>235.6</v>
      </c>
      <c r="E70" s="1286">
        <v>0</v>
      </c>
      <c r="F70" s="1290">
        <v>0</v>
      </c>
      <c r="G70" s="1290">
        <v>338.6</v>
      </c>
      <c r="H70" s="1291">
        <v>15.7</v>
      </c>
      <c r="I70" s="1292"/>
      <c r="J70" s="1293"/>
      <c r="K70" s="1289"/>
      <c r="L70" s="11"/>
      <c r="M70"/>
      <c r="N70"/>
      <c r="O70" s="6"/>
      <c r="P70" s="6"/>
      <c r="Q70" s="6"/>
      <c r="R70" s="6"/>
      <c r="S70" s="6"/>
      <c r="T70" s="6"/>
      <c r="U70" s="6"/>
      <c r="V70" s="6"/>
      <c r="W70" s="6"/>
      <c r="X70" s="6"/>
    </row>
    <row r="71" spans="2:14" ht="18" customHeight="1">
      <c r="B71" s="239" t="s">
        <v>77</v>
      </c>
      <c r="C71" s="1285">
        <v>116.8</v>
      </c>
      <c r="D71" s="1286">
        <v>100.6</v>
      </c>
      <c r="E71" s="1286">
        <v>16.2</v>
      </c>
      <c r="F71" s="1294">
        <v>16.2</v>
      </c>
      <c r="G71" s="1294">
        <v>321.4</v>
      </c>
      <c r="H71" s="1291">
        <v>6.6</v>
      </c>
      <c r="I71" s="1295"/>
      <c r="J71" s="1296"/>
      <c r="K71" s="1289"/>
      <c r="L71" s="11"/>
      <c r="M71"/>
      <c r="N71"/>
    </row>
    <row r="72" spans="2:14" ht="18" customHeight="1">
      <c r="B72" s="239" t="s">
        <v>78</v>
      </c>
      <c r="C72" s="1285">
        <v>1396.1</v>
      </c>
      <c r="D72" s="1286">
        <v>1311.6</v>
      </c>
      <c r="E72" s="1286">
        <v>84.5</v>
      </c>
      <c r="F72" s="1294">
        <v>84.5</v>
      </c>
      <c r="G72" s="1294">
        <v>7007.1</v>
      </c>
      <c r="H72" s="1291">
        <v>11.7</v>
      </c>
      <c r="I72" s="1295"/>
      <c r="J72" s="1296"/>
      <c r="K72" s="1289"/>
      <c r="L72"/>
      <c r="M72"/>
      <c r="N72"/>
    </row>
    <row r="73" spans="2:11" ht="18" customHeight="1">
      <c r="B73" s="239" t="s">
        <v>79</v>
      </c>
      <c r="C73" s="1285">
        <v>5132.1</v>
      </c>
      <c r="D73" s="1286">
        <v>5130.4</v>
      </c>
      <c r="E73" s="1286">
        <v>1.7</v>
      </c>
      <c r="F73" s="1294">
        <v>1.7</v>
      </c>
      <c r="G73" s="1294">
        <v>0</v>
      </c>
      <c r="H73" s="1291">
        <v>3.5</v>
      </c>
      <c r="I73" s="1295"/>
      <c r="J73" s="1296"/>
      <c r="K73" s="1289"/>
    </row>
    <row r="74" spans="2:14" ht="18" customHeight="1">
      <c r="B74" s="307" t="s">
        <v>529</v>
      </c>
      <c r="C74" s="1297">
        <v>181.1</v>
      </c>
      <c r="D74" s="1298">
        <v>167.3</v>
      </c>
      <c r="E74" s="1298">
        <v>13.8</v>
      </c>
      <c r="F74" s="1298">
        <v>13.8</v>
      </c>
      <c r="G74" s="1298">
        <v>0</v>
      </c>
      <c r="H74" s="1299" t="s">
        <v>664</v>
      </c>
      <c r="I74" s="2150"/>
      <c r="J74" s="2151"/>
      <c r="K74" s="1289"/>
      <c r="L74"/>
      <c r="M74"/>
      <c r="N74"/>
    </row>
    <row r="75" spans="2:11" ht="49.5" customHeight="1">
      <c r="B75" s="2048" t="s">
        <v>686</v>
      </c>
      <c r="C75" s="2048"/>
      <c r="D75" s="2048"/>
      <c r="E75" s="2048"/>
      <c r="F75" s="2048"/>
      <c r="G75" s="2048"/>
      <c r="H75" s="2048"/>
      <c r="I75" s="2048"/>
      <c r="J75" s="2048"/>
      <c r="K75"/>
    </row>
    <row r="76" spans="2:11" ht="14.25">
      <c r="B76" s="343" t="s">
        <v>503</v>
      </c>
      <c r="J76"/>
      <c r="K76" t="s">
        <v>513</v>
      </c>
    </row>
    <row r="77" spans="2:11" ht="7.5" customHeight="1">
      <c r="B77" s="2"/>
      <c r="J77"/>
      <c r="K77"/>
    </row>
    <row r="78" spans="2:24" s="6" customFormat="1" ht="48.75" customHeight="1" thickBot="1">
      <c r="B78" s="3"/>
      <c r="C78" s="4" t="s">
        <v>517</v>
      </c>
      <c r="D78" s="5" t="s">
        <v>518</v>
      </c>
      <c r="E78" s="5" t="s">
        <v>519</v>
      </c>
      <c r="F78" s="5" t="s">
        <v>520</v>
      </c>
      <c r="G78" s="5" t="s">
        <v>521</v>
      </c>
      <c r="H78" s="10" t="s">
        <v>484</v>
      </c>
      <c r="I78" s="1426" t="s">
        <v>501</v>
      </c>
      <c r="J78" s="1416"/>
      <c r="K78" s="12" t="s">
        <v>498</v>
      </c>
      <c r="L78"/>
      <c r="M78"/>
      <c r="N78"/>
      <c r="O78" s="1"/>
      <c r="P78" s="1"/>
      <c r="Q78" s="1"/>
      <c r="R78" s="1"/>
      <c r="S78" s="1"/>
      <c r="T78" s="1"/>
      <c r="U78" s="1"/>
      <c r="V78" s="1"/>
      <c r="W78" s="1"/>
      <c r="X78" s="1"/>
    </row>
    <row r="79" spans="2:11" ht="21" customHeight="1" thickTop="1">
      <c r="B79" s="249" t="s">
        <v>482</v>
      </c>
      <c r="C79" s="24"/>
      <c r="D79" s="25"/>
      <c r="E79" s="25"/>
      <c r="F79" s="25"/>
      <c r="G79" s="25"/>
      <c r="H79" s="25"/>
      <c r="I79" s="1889"/>
      <c r="J79" s="2166"/>
      <c r="K79" s="718"/>
    </row>
    <row r="80" spans="2:11" ht="21" customHeight="1">
      <c r="B80" s="30" t="s">
        <v>511</v>
      </c>
      <c r="J80"/>
      <c r="K80"/>
    </row>
    <row r="81" ht="17.25" customHeight="1"/>
    <row r="82" spans="2:11" ht="14.25">
      <c r="B82" s="1300" t="s">
        <v>504</v>
      </c>
      <c r="J82"/>
      <c r="K82"/>
    </row>
    <row r="83" ht="7.5" customHeight="1"/>
    <row r="84" spans="2:9" ht="21" customHeight="1">
      <c r="B84" s="1415" t="s">
        <v>494</v>
      </c>
      <c r="C84" s="1415"/>
      <c r="D84" s="1425">
        <v>0.22</v>
      </c>
      <c r="E84" s="1425"/>
      <c r="F84" s="1415" t="s">
        <v>496</v>
      </c>
      <c r="G84" s="1415"/>
      <c r="H84" s="1425">
        <v>5.6</v>
      </c>
      <c r="I84" s="1425"/>
    </row>
    <row r="85" spans="2:9" ht="21" customHeight="1">
      <c r="B85" s="1415" t="s">
        <v>495</v>
      </c>
      <c r="C85" s="1415"/>
      <c r="D85" s="1425">
        <v>13.4</v>
      </c>
      <c r="E85" s="1425"/>
      <c r="F85" s="1415" t="s">
        <v>497</v>
      </c>
      <c r="G85" s="1415"/>
      <c r="H85" s="1425">
        <v>92.9</v>
      </c>
      <c r="I85" s="1425"/>
    </row>
    <row r="86" spans="2:11" ht="21" customHeight="1">
      <c r="B86" s="30" t="s">
        <v>512</v>
      </c>
      <c r="J86"/>
      <c r="K86"/>
    </row>
  </sheetData>
  <mergeCells count="66">
    <mergeCell ref="B61:B62"/>
    <mergeCell ref="I53:J54"/>
    <mergeCell ref="I49:J50"/>
    <mergeCell ref="I51:J52"/>
    <mergeCell ref="I55:J56"/>
    <mergeCell ref="I57:J58"/>
    <mergeCell ref="I59:J60"/>
    <mergeCell ref="I61:J62"/>
    <mergeCell ref="B53:B54"/>
    <mergeCell ref="B55:B56"/>
    <mergeCell ref="B57:B58"/>
    <mergeCell ref="B59:B60"/>
    <mergeCell ref="B47:B48"/>
    <mergeCell ref="I47:J48"/>
    <mergeCell ref="B49:B50"/>
    <mergeCell ref="B51:B52"/>
    <mergeCell ref="B43:B44"/>
    <mergeCell ref="I43:J44"/>
    <mergeCell ref="B45:B46"/>
    <mergeCell ref="I45:J46"/>
    <mergeCell ref="B36:B37"/>
    <mergeCell ref="I36:J37"/>
    <mergeCell ref="B38:B39"/>
    <mergeCell ref="I38:J39"/>
    <mergeCell ref="B30:B31"/>
    <mergeCell ref="I30:J31"/>
    <mergeCell ref="B32:B33"/>
    <mergeCell ref="B34:B35"/>
    <mergeCell ref="I32:J33"/>
    <mergeCell ref="I34:J35"/>
    <mergeCell ref="B26:B27"/>
    <mergeCell ref="I26:J27"/>
    <mergeCell ref="B28:B29"/>
    <mergeCell ref="I28:J29"/>
    <mergeCell ref="I24:J24"/>
    <mergeCell ref="I25:J25"/>
    <mergeCell ref="I41:J41"/>
    <mergeCell ref="I42:J42"/>
    <mergeCell ref="C1:J1"/>
    <mergeCell ref="I3:J3"/>
    <mergeCell ref="B84:C84"/>
    <mergeCell ref="H84:I84"/>
    <mergeCell ref="B75:J75"/>
    <mergeCell ref="I7:J7"/>
    <mergeCell ref="I8:J8"/>
    <mergeCell ref="I9:J9"/>
    <mergeCell ref="I10:J10"/>
    <mergeCell ref="I17:J17"/>
    <mergeCell ref="H85:I85"/>
    <mergeCell ref="I78:J78"/>
    <mergeCell ref="I79:J79"/>
    <mergeCell ref="B85:C85"/>
    <mergeCell ref="F84:G84"/>
    <mergeCell ref="F85:G85"/>
    <mergeCell ref="D84:E84"/>
    <mergeCell ref="D85:E85"/>
    <mergeCell ref="I74:J74"/>
    <mergeCell ref="I68:J68"/>
    <mergeCell ref="I69:J69"/>
    <mergeCell ref="I11:J11"/>
    <mergeCell ref="I13:J13"/>
    <mergeCell ref="I19:J19"/>
    <mergeCell ref="I14:J14"/>
    <mergeCell ref="I16:J16"/>
    <mergeCell ref="I15:J15"/>
    <mergeCell ref="I18:J18"/>
  </mergeCells>
  <printOptions/>
  <pageMargins left="0.7480314960629921" right="0" top="0.5905511811023623" bottom="0.3937007874015748" header="0.5118110236220472" footer="0.5118110236220472"/>
  <pageSetup fitToHeight="1" fitToWidth="1" horizontalDpi="300" verticalDpi="300" orientation="portrait" paperSize="9" scale="65" r:id="rId1"/>
  <headerFooter alignWithMargins="0">
    <oddHeader>&amp;L&amp;12（別添）</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N59"/>
  <sheetViews>
    <sheetView workbookViewId="0" topLeftCell="A22">
      <selection activeCell="L32" sqref="L32"/>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30" customHeight="1"/>
    <row r="3" spans="8:11" ht="18.75" customHeight="1" thickBot="1">
      <c r="H3" s="14" t="s">
        <v>588</v>
      </c>
      <c r="I3" s="8" t="s">
        <v>665</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39" t="s">
        <v>483</v>
      </c>
      <c r="C8" s="240">
        <v>12431</v>
      </c>
      <c r="D8" s="241">
        <v>12005</v>
      </c>
      <c r="E8" s="241">
        <f>+C8-D8</f>
        <v>426</v>
      </c>
      <c r="F8" s="241">
        <v>307</v>
      </c>
      <c r="G8" s="241">
        <v>12965</v>
      </c>
      <c r="H8" s="241"/>
      <c r="I8" s="1504" t="s">
        <v>666</v>
      </c>
      <c r="J8" s="1505"/>
      <c r="K8" s="11"/>
      <c r="L8"/>
      <c r="M8"/>
      <c r="N8"/>
    </row>
    <row r="9" spans="2:14" ht="21" customHeight="1">
      <c r="B9" s="239" t="s">
        <v>667</v>
      </c>
      <c r="C9" s="240">
        <v>72</v>
      </c>
      <c r="D9" s="241">
        <v>72</v>
      </c>
      <c r="E9" s="241">
        <f>+C9-D9</f>
        <v>0</v>
      </c>
      <c r="F9" s="241">
        <v>0</v>
      </c>
      <c r="G9" s="241">
        <v>180</v>
      </c>
      <c r="H9" s="241">
        <v>17</v>
      </c>
      <c r="I9" s="1506"/>
      <c r="J9" s="1507"/>
      <c r="K9" s="11"/>
      <c r="L9"/>
      <c r="M9"/>
      <c r="N9"/>
    </row>
    <row r="10" spans="2:14" ht="21" customHeight="1">
      <c r="B10" s="239" t="s">
        <v>668</v>
      </c>
      <c r="C10" s="240">
        <v>213</v>
      </c>
      <c r="D10" s="241">
        <v>213</v>
      </c>
      <c r="E10" s="241">
        <f>+C10-D10</f>
        <v>0</v>
      </c>
      <c r="F10" s="241">
        <v>0</v>
      </c>
      <c r="G10" s="241"/>
      <c r="H10" s="241">
        <v>109</v>
      </c>
      <c r="I10" s="1506"/>
      <c r="J10" s="1507"/>
      <c r="K10" s="11"/>
      <c r="L10"/>
      <c r="M10"/>
      <c r="N10"/>
    </row>
    <row r="11" spans="2:14" ht="21" customHeight="1">
      <c r="B11" s="239" t="s">
        <v>669</v>
      </c>
      <c r="C11" s="240">
        <v>1</v>
      </c>
      <c r="D11" s="241">
        <v>1</v>
      </c>
      <c r="E11" s="241">
        <f>+C11-D11</f>
        <v>0</v>
      </c>
      <c r="F11" s="241">
        <v>0</v>
      </c>
      <c r="G11" s="241"/>
      <c r="H11" s="241"/>
      <c r="I11" s="1506"/>
      <c r="J11" s="1507"/>
      <c r="K11" s="11"/>
      <c r="L11"/>
      <c r="M11"/>
      <c r="N11"/>
    </row>
    <row r="12" spans="2:14" ht="21" customHeight="1" thickBot="1">
      <c r="B12" s="242"/>
      <c r="C12" s="243"/>
      <c r="D12" s="244"/>
      <c r="E12" s="244"/>
      <c r="F12" s="244"/>
      <c r="G12" s="244"/>
      <c r="H12" s="244"/>
      <c r="I12" s="1515"/>
      <c r="J12" s="1516"/>
      <c r="K12" s="11"/>
      <c r="L12"/>
      <c r="M12"/>
      <c r="N12"/>
    </row>
    <row r="13" spans="2:14" ht="21" customHeight="1" thickTop="1">
      <c r="B13" s="9" t="s">
        <v>499</v>
      </c>
      <c r="C13" s="245">
        <v>12562</v>
      </c>
      <c r="D13" s="246">
        <v>12136</v>
      </c>
      <c r="E13" s="246">
        <f>+C13-D13</f>
        <v>426</v>
      </c>
      <c r="F13" s="246">
        <v>307</v>
      </c>
      <c r="G13" s="246">
        <v>13145</v>
      </c>
      <c r="H13" s="246"/>
      <c r="I13" s="1517" t="s">
        <v>685</v>
      </c>
      <c r="J13" s="1518"/>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1" customHeight="1" thickTop="1">
      <c r="B18" s="239" t="s">
        <v>670</v>
      </c>
      <c r="C18" s="17">
        <v>2703</v>
      </c>
      <c r="D18" s="18">
        <v>2687</v>
      </c>
      <c r="E18" s="18">
        <f>+C18-D18</f>
        <v>16</v>
      </c>
      <c r="F18" s="23">
        <v>0</v>
      </c>
      <c r="G18" s="23">
        <v>924</v>
      </c>
      <c r="H18" s="23">
        <v>203</v>
      </c>
      <c r="I18" s="1384" t="s">
        <v>594</v>
      </c>
      <c r="J18" s="1385"/>
      <c r="K18" s="11"/>
      <c r="L18"/>
      <c r="M18"/>
      <c r="N18"/>
    </row>
    <row r="19" spans="2:14" ht="21" customHeight="1">
      <c r="B19" s="239" t="s">
        <v>535</v>
      </c>
      <c r="C19" s="32">
        <v>366</v>
      </c>
      <c r="D19" s="31">
        <v>333</v>
      </c>
      <c r="E19" s="31">
        <f>+C19-D19</f>
        <v>33</v>
      </c>
      <c r="F19" s="53">
        <v>0</v>
      </c>
      <c r="G19" s="31">
        <v>1400</v>
      </c>
      <c r="H19" s="31">
        <v>13</v>
      </c>
      <c r="I19" s="1386" t="s">
        <v>594</v>
      </c>
      <c r="J19" s="1379"/>
      <c r="K19" s="11"/>
      <c r="L19"/>
      <c r="M19"/>
      <c r="N19"/>
    </row>
    <row r="20" spans="2:14" ht="10.5" customHeight="1">
      <c r="B20" s="1495" t="s">
        <v>671</v>
      </c>
      <c r="C20" s="62" t="s">
        <v>672</v>
      </c>
      <c r="D20" s="63" t="s">
        <v>566</v>
      </c>
      <c r="E20" s="64" t="s">
        <v>567</v>
      </c>
      <c r="F20" s="65" t="s">
        <v>568</v>
      </c>
      <c r="G20" s="92"/>
      <c r="H20" s="18"/>
      <c r="I20" s="1432"/>
      <c r="J20" s="1433"/>
      <c r="K20" s="28"/>
      <c r="L20"/>
      <c r="M20"/>
      <c r="N20"/>
    </row>
    <row r="21" spans="2:14" ht="10.5" customHeight="1">
      <c r="B21" s="1496"/>
      <c r="C21" s="66">
        <v>8</v>
      </c>
      <c r="D21" s="67">
        <v>8</v>
      </c>
      <c r="E21" s="248">
        <v>0</v>
      </c>
      <c r="F21" s="248">
        <v>0</v>
      </c>
      <c r="G21" s="26">
        <v>157</v>
      </c>
      <c r="H21" s="23">
        <v>3</v>
      </c>
      <c r="I21" s="1400"/>
      <c r="J21" s="1387"/>
      <c r="K21" s="11"/>
      <c r="L21"/>
      <c r="M21"/>
      <c r="N21"/>
    </row>
    <row r="22" spans="2:14" ht="10.5" customHeight="1">
      <c r="B22" s="1495" t="s">
        <v>673</v>
      </c>
      <c r="C22" s="62" t="s">
        <v>672</v>
      </c>
      <c r="D22" s="63" t="s">
        <v>566</v>
      </c>
      <c r="E22" s="64" t="s">
        <v>567</v>
      </c>
      <c r="F22" s="65" t="s">
        <v>568</v>
      </c>
      <c r="G22" s="92"/>
      <c r="H22" s="92"/>
      <c r="I22" s="1432"/>
      <c r="J22" s="1433"/>
      <c r="K22" s="28"/>
      <c r="L22"/>
      <c r="M22"/>
      <c r="N22"/>
    </row>
    <row r="23" spans="2:14" ht="10.5" customHeight="1">
      <c r="B23" s="1496"/>
      <c r="C23" s="66">
        <v>394</v>
      </c>
      <c r="D23" s="67">
        <v>349</v>
      </c>
      <c r="E23" s="68">
        <v>45</v>
      </c>
      <c r="F23" s="69">
        <v>45</v>
      </c>
      <c r="G23" s="26">
        <v>0</v>
      </c>
      <c r="H23" s="23">
        <v>0</v>
      </c>
      <c r="I23" s="1400"/>
      <c r="J23" s="1387"/>
      <c r="K23" s="11"/>
      <c r="L23"/>
      <c r="M23"/>
      <c r="N23"/>
    </row>
    <row r="24" spans="2:14" ht="10.5" customHeight="1">
      <c r="B24" s="1495" t="s">
        <v>674</v>
      </c>
      <c r="C24" s="62" t="s">
        <v>672</v>
      </c>
      <c r="D24" s="63" t="s">
        <v>566</v>
      </c>
      <c r="E24" s="64" t="s">
        <v>567</v>
      </c>
      <c r="F24" s="65" t="s">
        <v>568</v>
      </c>
      <c r="G24" s="92"/>
      <c r="H24" s="92"/>
      <c r="I24" s="27"/>
      <c r="J24" s="93"/>
      <c r="K24" s="28"/>
      <c r="L24"/>
      <c r="M24"/>
      <c r="N24"/>
    </row>
    <row r="25" spans="2:14" ht="10.5" customHeight="1">
      <c r="B25" s="1496"/>
      <c r="C25" s="66">
        <v>57</v>
      </c>
      <c r="D25" s="67">
        <v>43</v>
      </c>
      <c r="E25" s="68">
        <v>14</v>
      </c>
      <c r="F25" s="69">
        <v>14</v>
      </c>
      <c r="G25" s="26">
        <v>0</v>
      </c>
      <c r="H25" s="23">
        <v>0</v>
      </c>
      <c r="I25" s="1369"/>
      <c r="J25" s="1370"/>
      <c r="K25" s="11"/>
      <c r="L25"/>
      <c r="M25"/>
      <c r="N25"/>
    </row>
    <row r="26" spans="2:14" ht="10.5" customHeight="1">
      <c r="B26" s="1495" t="s">
        <v>675</v>
      </c>
      <c r="C26" s="62" t="s">
        <v>672</v>
      </c>
      <c r="D26" s="63" t="s">
        <v>566</v>
      </c>
      <c r="E26" s="64" t="s">
        <v>567</v>
      </c>
      <c r="F26" s="65" t="s">
        <v>568</v>
      </c>
      <c r="G26" s="92"/>
      <c r="H26" s="92"/>
      <c r="I26" s="27"/>
      <c r="J26" s="93"/>
      <c r="K26" s="28"/>
      <c r="L26"/>
      <c r="M26"/>
      <c r="N26"/>
    </row>
    <row r="27" spans="2:14" ht="10.5" customHeight="1">
      <c r="B27" s="1496"/>
      <c r="C27" s="66">
        <v>3820</v>
      </c>
      <c r="D27" s="67">
        <v>3819</v>
      </c>
      <c r="E27" s="68">
        <v>1</v>
      </c>
      <c r="F27" s="69">
        <v>1</v>
      </c>
      <c r="G27" s="26">
        <v>0</v>
      </c>
      <c r="H27" s="23">
        <v>402</v>
      </c>
      <c r="I27" s="1369"/>
      <c r="J27" s="1370"/>
      <c r="K27" s="11"/>
      <c r="L27"/>
      <c r="M27"/>
      <c r="N27"/>
    </row>
    <row r="28" spans="2:14" ht="10.5" customHeight="1">
      <c r="B28" s="1495" t="s">
        <v>676</v>
      </c>
      <c r="C28" s="62" t="s">
        <v>672</v>
      </c>
      <c r="D28" s="63" t="s">
        <v>566</v>
      </c>
      <c r="E28" s="64" t="s">
        <v>567</v>
      </c>
      <c r="F28" s="65" t="s">
        <v>568</v>
      </c>
      <c r="G28" s="92"/>
      <c r="H28" s="92"/>
      <c r="I28" s="27"/>
      <c r="J28" s="93"/>
      <c r="K28" s="28"/>
      <c r="L28"/>
      <c r="M28"/>
      <c r="N28"/>
    </row>
    <row r="29" spans="2:14" ht="10.5" customHeight="1">
      <c r="B29" s="1496"/>
      <c r="C29" s="66">
        <v>5095</v>
      </c>
      <c r="D29" s="67">
        <v>5095</v>
      </c>
      <c r="E29" s="68">
        <v>0</v>
      </c>
      <c r="F29" s="69">
        <v>0</v>
      </c>
      <c r="G29" s="26">
        <v>0</v>
      </c>
      <c r="H29" s="23">
        <v>327</v>
      </c>
      <c r="I29" s="1369"/>
      <c r="J29" s="1370"/>
      <c r="K29" s="11"/>
      <c r="L29"/>
      <c r="M29"/>
      <c r="N29"/>
    </row>
    <row r="30" spans="2:14" ht="10.5" customHeight="1">
      <c r="B30" s="1495" t="s">
        <v>677</v>
      </c>
      <c r="C30" s="62" t="s">
        <v>672</v>
      </c>
      <c r="D30" s="63" t="s">
        <v>566</v>
      </c>
      <c r="E30" s="64" t="s">
        <v>567</v>
      </c>
      <c r="F30" s="65" t="s">
        <v>568</v>
      </c>
      <c r="G30" s="92"/>
      <c r="H30" s="92"/>
      <c r="I30" s="27"/>
      <c r="J30" s="93"/>
      <c r="K30" s="28"/>
      <c r="L30"/>
      <c r="M30"/>
      <c r="N30"/>
    </row>
    <row r="31" spans="2:14" ht="10.5" customHeight="1">
      <c r="B31" s="1496"/>
      <c r="C31" s="66">
        <v>1852</v>
      </c>
      <c r="D31" s="67">
        <v>1775</v>
      </c>
      <c r="E31" s="68">
        <v>77</v>
      </c>
      <c r="F31" s="69">
        <v>77</v>
      </c>
      <c r="G31" s="26">
        <v>0</v>
      </c>
      <c r="H31" s="23">
        <v>302</v>
      </c>
      <c r="I31" s="1369"/>
      <c r="J31" s="1370"/>
      <c r="K31" s="11"/>
      <c r="L31"/>
      <c r="M31"/>
      <c r="N31"/>
    </row>
    <row r="32" spans="2:14" ht="21" customHeight="1">
      <c r="B32" s="249"/>
      <c r="C32" s="24"/>
      <c r="D32" s="25"/>
      <c r="E32" s="25"/>
      <c r="F32" s="25"/>
      <c r="G32" s="25"/>
      <c r="H32" s="25"/>
      <c r="I32" s="1406"/>
      <c r="J32" s="1407"/>
      <c r="K32" s="11"/>
      <c r="L32"/>
      <c r="M32"/>
      <c r="N32"/>
    </row>
    <row r="33" spans="2:14" ht="21" customHeight="1">
      <c r="B33" s="29" t="s">
        <v>510</v>
      </c>
      <c r="C33" s="26"/>
      <c r="D33" s="26"/>
      <c r="E33" s="26"/>
      <c r="F33" s="26"/>
      <c r="G33" s="26"/>
      <c r="H33" s="26"/>
      <c r="I33" s="27"/>
      <c r="J33" s="27"/>
      <c r="K33" s="28"/>
      <c r="L33"/>
      <c r="M33"/>
      <c r="N33"/>
    </row>
    <row r="34" spans="2:14" ht="21" customHeight="1">
      <c r="B34" s="29" t="s">
        <v>514</v>
      </c>
      <c r="C34" s="26"/>
      <c r="D34" s="26"/>
      <c r="E34" s="26"/>
      <c r="F34" s="26"/>
      <c r="G34" s="26"/>
      <c r="H34" s="26"/>
      <c r="I34" s="27"/>
      <c r="J34" s="27"/>
      <c r="K34" s="28"/>
      <c r="L34"/>
      <c r="M34"/>
      <c r="N34"/>
    </row>
    <row r="35" spans="2:14" ht="22.5" customHeight="1">
      <c r="B35" s="7"/>
      <c r="C35" s="7"/>
      <c r="D35" s="7"/>
      <c r="E35" s="7"/>
      <c r="F35" s="7"/>
      <c r="G35" s="7"/>
      <c r="H35" s="7"/>
      <c r="I35"/>
      <c r="J35"/>
      <c r="K35"/>
      <c r="L35"/>
      <c r="M35"/>
      <c r="N35"/>
    </row>
    <row r="36" spans="2:14" ht="18.75">
      <c r="B36" s="15" t="s">
        <v>502</v>
      </c>
      <c r="J36" t="s">
        <v>515</v>
      </c>
      <c r="K36"/>
      <c r="L36"/>
      <c r="M36"/>
      <c r="N36"/>
    </row>
    <row r="37" spans="2:14" ht="7.5" customHeight="1">
      <c r="B37" s="2"/>
      <c r="I37"/>
      <c r="J37"/>
      <c r="K37"/>
      <c r="L37"/>
      <c r="M37"/>
      <c r="N37"/>
    </row>
    <row r="38" spans="2:14" s="6" customFormat="1" ht="29.25" customHeight="1" thickBot="1">
      <c r="B38" s="3"/>
      <c r="C38" s="4" t="s">
        <v>645</v>
      </c>
      <c r="D38" s="5" t="s">
        <v>646</v>
      </c>
      <c r="E38" s="5" t="s">
        <v>506</v>
      </c>
      <c r="F38" s="5" t="s">
        <v>507</v>
      </c>
      <c r="G38" s="5" t="s">
        <v>489</v>
      </c>
      <c r="H38" s="5" t="s">
        <v>647</v>
      </c>
      <c r="I38" s="1497" t="s">
        <v>498</v>
      </c>
      <c r="J38" s="1498"/>
      <c r="K38" s="11"/>
      <c r="L38"/>
      <c r="M38"/>
      <c r="N38"/>
    </row>
    <row r="39" spans="2:14" ht="21" customHeight="1" thickTop="1">
      <c r="B39" s="239" t="s">
        <v>678</v>
      </c>
      <c r="C39" s="17">
        <v>527</v>
      </c>
      <c r="D39" s="18">
        <v>514</v>
      </c>
      <c r="E39" s="18">
        <v>13</v>
      </c>
      <c r="F39" s="23">
        <v>8</v>
      </c>
      <c r="G39" s="23">
        <v>1553</v>
      </c>
      <c r="H39" s="250">
        <v>38.9</v>
      </c>
      <c r="I39" s="1384"/>
      <c r="J39" s="1499"/>
      <c r="K39" s="11"/>
      <c r="L39"/>
      <c r="M39"/>
      <c r="N39"/>
    </row>
    <row r="40" spans="2:14" ht="21" customHeight="1">
      <c r="B40" s="239" t="s">
        <v>679</v>
      </c>
      <c r="C40" s="17">
        <v>1192</v>
      </c>
      <c r="D40" s="18">
        <v>961</v>
      </c>
      <c r="E40" s="18">
        <v>231</v>
      </c>
      <c r="F40" s="18">
        <v>231</v>
      </c>
      <c r="G40" s="18">
        <v>1158</v>
      </c>
      <c r="H40" s="251">
        <v>34.9</v>
      </c>
      <c r="I40" s="1469"/>
      <c r="J40" s="1399"/>
      <c r="K40" s="11"/>
      <c r="L40"/>
      <c r="M40"/>
      <c r="N40"/>
    </row>
    <row r="41" spans="2:14" ht="21" customHeight="1">
      <c r="B41" s="252" t="s">
        <v>680</v>
      </c>
      <c r="C41" s="50">
        <v>69</v>
      </c>
      <c r="D41" s="48">
        <v>69</v>
      </c>
      <c r="E41" s="48">
        <v>0</v>
      </c>
      <c r="F41" s="48">
        <v>0</v>
      </c>
      <c r="G41" s="48">
        <v>0</v>
      </c>
      <c r="H41" s="253">
        <v>4.3</v>
      </c>
      <c r="I41" s="1344"/>
      <c r="J41" s="1508"/>
      <c r="K41" s="28"/>
      <c r="L41"/>
      <c r="M41"/>
      <c r="N41"/>
    </row>
    <row r="42" spans="2:14" ht="21" customHeight="1">
      <c r="B42" s="252" t="s">
        <v>681</v>
      </c>
      <c r="C42" s="50">
        <v>14</v>
      </c>
      <c r="D42" s="48">
        <v>11</v>
      </c>
      <c r="E42" s="48">
        <v>3</v>
      </c>
      <c r="F42" s="48">
        <v>3</v>
      </c>
      <c r="G42" s="48">
        <v>0</v>
      </c>
      <c r="H42" s="253">
        <v>26</v>
      </c>
      <c r="I42" s="1344"/>
      <c r="J42" s="1508"/>
      <c r="K42" s="28"/>
      <c r="L42"/>
      <c r="M42"/>
      <c r="N42"/>
    </row>
    <row r="43" spans="2:14" ht="84" customHeight="1">
      <c r="B43" s="252" t="s">
        <v>529</v>
      </c>
      <c r="C43" s="50">
        <v>181</v>
      </c>
      <c r="D43" s="48">
        <v>167</v>
      </c>
      <c r="E43" s="48">
        <v>14</v>
      </c>
      <c r="F43" s="48">
        <v>14</v>
      </c>
      <c r="G43" s="48">
        <v>0</v>
      </c>
      <c r="H43" s="253" t="s">
        <v>664</v>
      </c>
      <c r="I43" s="1513" t="s">
        <v>686</v>
      </c>
      <c r="J43" s="1514"/>
      <c r="K43" s="28"/>
      <c r="L43"/>
      <c r="M43"/>
      <c r="N43"/>
    </row>
    <row r="44" spans="2:14" ht="21" customHeight="1">
      <c r="B44" s="252" t="s">
        <v>682</v>
      </c>
      <c r="C44" s="255">
        <v>5132</v>
      </c>
      <c r="D44" s="48">
        <v>5130</v>
      </c>
      <c r="E44" s="48">
        <v>2</v>
      </c>
      <c r="F44" s="48">
        <v>2</v>
      </c>
      <c r="G44" s="48">
        <v>0</v>
      </c>
      <c r="H44" s="253">
        <v>4.3</v>
      </c>
      <c r="I44" s="1509"/>
      <c r="J44" s="1510"/>
      <c r="K44" s="28"/>
      <c r="L44"/>
      <c r="M44"/>
      <c r="N44"/>
    </row>
    <row r="45" spans="2:14" ht="21" customHeight="1">
      <c r="B45" s="256"/>
      <c r="C45" s="257"/>
      <c r="D45" s="52"/>
      <c r="E45" s="52"/>
      <c r="F45" s="52"/>
      <c r="G45" s="52"/>
      <c r="H45" s="258"/>
      <c r="I45" s="1511"/>
      <c r="J45" s="1512"/>
      <c r="K45" s="28"/>
      <c r="L45"/>
      <c r="M45"/>
      <c r="N45"/>
    </row>
    <row r="46" spans="2:14" ht="37.5" customHeight="1">
      <c r="B46" s="7"/>
      <c r="C46" s="7"/>
      <c r="D46" s="7"/>
      <c r="E46" s="7"/>
      <c r="F46" s="7"/>
      <c r="G46" s="7"/>
      <c r="H46" s="7"/>
      <c r="I46"/>
      <c r="J46"/>
      <c r="K46"/>
      <c r="L46"/>
      <c r="M46"/>
      <c r="N46"/>
    </row>
    <row r="47" spans="2:14" ht="18.75">
      <c r="B47" s="15" t="s">
        <v>503</v>
      </c>
      <c r="J47"/>
      <c r="K47" t="s">
        <v>513</v>
      </c>
      <c r="L47"/>
      <c r="M47"/>
      <c r="N47"/>
    </row>
    <row r="48" spans="2:14" ht="7.5" customHeight="1">
      <c r="B48" s="2"/>
      <c r="J48"/>
      <c r="K48"/>
      <c r="L48"/>
      <c r="M48"/>
      <c r="N48"/>
    </row>
    <row r="49" spans="2:14" s="6" customFormat="1" ht="48.75" customHeight="1" thickBot="1">
      <c r="B49" s="3"/>
      <c r="C49" s="4" t="s">
        <v>517</v>
      </c>
      <c r="D49" s="5" t="s">
        <v>518</v>
      </c>
      <c r="E49" s="5" t="s">
        <v>519</v>
      </c>
      <c r="F49" s="5" t="s">
        <v>520</v>
      </c>
      <c r="G49" s="5" t="s">
        <v>521</v>
      </c>
      <c r="H49" s="10" t="s">
        <v>484</v>
      </c>
      <c r="I49" s="1426" t="s">
        <v>501</v>
      </c>
      <c r="J49" s="1416"/>
      <c r="K49" s="12" t="s">
        <v>498</v>
      </c>
      <c r="L49" s="11"/>
      <c r="M49"/>
      <c r="N49"/>
    </row>
    <row r="50" spans="2:14" ht="21" customHeight="1" thickTop="1">
      <c r="B50" s="239" t="s">
        <v>683</v>
      </c>
      <c r="C50" s="259">
        <v>-2375</v>
      </c>
      <c r="D50" s="260">
        <v>2045</v>
      </c>
      <c r="E50" s="260">
        <v>2000</v>
      </c>
      <c r="F50" s="260">
        <v>25867</v>
      </c>
      <c r="G50" s="260">
        <v>0</v>
      </c>
      <c r="H50" s="260">
        <v>0</v>
      </c>
      <c r="I50" s="1500">
        <v>0</v>
      </c>
      <c r="J50" s="1501"/>
      <c r="K50" s="120"/>
      <c r="L50" s="11"/>
      <c r="M50"/>
      <c r="N50"/>
    </row>
    <row r="51" spans="2:14" ht="21" customHeight="1">
      <c r="B51" s="239" t="s">
        <v>684</v>
      </c>
      <c r="C51" s="259">
        <v>-91</v>
      </c>
      <c r="D51" s="260">
        <v>20761</v>
      </c>
      <c r="E51" s="260">
        <v>5000</v>
      </c>
      <c r="F51" s="260">
        <v>0</v>
      </c>
      <c r="G51" s="260">
        <v>16129</v>
      </c>
      <c r="H51" s="260">
        <v>226970</v>
      </c>
      <c r="I51" s="1502">
        <v>0</v>
      </c>
      <c r="J51" s="1503"/>
      <c r="K51" s="122"/>
      <c r="L51" s="11"/>
      <c r="M51"/>
      <c r="N51"/>
    </row>
    <row r="52" spans="2:14" ht="21" customHeight="1">
      <c r="B52" s="126"/>
      <c r="C52" s="127"/>
      <c r="D52" s="128"/>
      <c r="E52" s="128"/>
      <c r="F52" s="128"/>
      <c r="G52" s="128"/>
      <c r="H52" s="128"/>
      <c r="I52" s="1352"/>
      <c r="J52" s="1353"/>
      <c r="K52" s="129"/>
      <c r="L52" s="11"/>
      <c r="M52"/>
      <c r="N52"/>
    </row>
    <row r="53" spans="2:14" ht="21" customHeight="1">
      <c r="B53" s="30" t="s">
        <v>511</v>
      </c>
      <c r="J53"/>
      <c r="K53"/>
      <c r="L53"/>
      <c r="M53"/>
      <c r="N53"/>
    </row>
    <row r="54" ht="26.25" customHeight="1"/>
    <row r="55" spans="2:14" ht="18.75">
      <c r="B55" s="16" t="s">
        <v>504</v>
      </c>
      <c r="J55"/>
      <c r="K55"/>
      <c r="L55"/>
      <c r="M55"/>
      <c r="N55"/>
    </row>
    <row r="56" ht="7.5" customHeight="1"/>
    <row r="57" spans="2:9" ht="37.5" customHeight="1">
      <c r="B57" s="1415" t="s">
        <v>494</v>
      </c>
      <c r="C57" s="1415"/>
      <c r="D57" s="1425">
        <v>0.37</v>
      </c>
      <c r="E57" s="1425"/>
      <c r="F57" s="1415" t="s">
        <v>496</v>
      </c>
      <c r="G57" s="1415"/>
      <c r="H57" s="1425">
        <v>4.5</v>
      </c>
      <c r="I57" s="1425"/>
    </row>
    <row r="58" spans="2:9" ht="37.5" customHeight="1">
      <c r="B58" s="1415" t="s">
        <v>495</v>
      </c>
      <c r="C58" s="1415"/>
      <c r="D58" s="1425">
        <v>13.7</v>
      </c>
      <c r="E58" s="1425"/>
      <c r="F58" s="1415" t="s">
        <v>497</v>
      </c>
      <c r="G58" s="1415"/>
      <c r="H58" s="1425">
        <v>85.1</v>
      </c>
      <c r="I58" s="1425"/>
    </row>
    <row r="59" spans="2:14" ht="21" customHeight="1">
      <c r="B59" s="30" t="s">
        <v>512</v>
      </c>
      <c r="J59"/>
      <c r="K59"/>
      <c r="L59"/>
      <c r="M59"/>
      <c r="N59"/>
    </row>
  </sheetData>
  <mergeCells count="44">
    <mergeCell ref="B20:B21"/>
    <mergeCell ref="C1:J1"/>
    <mergeCell ref="I32:J32"/>
    <mergeCell ref="I17:J17"/>
    <mergeCell ref="I18:J18"/>
    <mergeCell ref="I19:J19"/>
    <mergeCell ref="I11:J11"/>
    <mergeCell ref="I12:J12"/>
    <mergeCell ref="I13:J13"/>
    <mergeCell ref="I7:J7"/>
    <mergeCell ref="I8:J8"/>
    <mergeCell ref="I9:J9"/>
    <mergeCell ref="I10:J10"/>
    <mergeCell ref="B57:C57"/>
    <mergeCell ref="I41:J41"/>
    <mergeCell ref="I44:J44"/>
    <mergeCell ref="I45:J45"/>
    <mergeCell ref="I42:J42"/>
    <mergeCell ref="I43:J43"/>
    <mergeCell ref="I25:J25"/>
    <mergeCell ref="B58:C58"/>
    <mergeCell ref="F57:G57"/>
    <mergeCell ref="F58:G58"/>
    <mergeCell ref="D57:E57"/>
    <mergeCell ref="D58:E58"/>
    <mergeCell ref="H58:I58"/>
    <mergeCell ref="I49:J49"/>
    <mergeCell ref="I50:J50"/>
    <mergeCell ref="I51:J51"/>
    <mergeCell ref="I52:J52"/>
    <mergeCell ref="H57:I57"/>
    <mergeCell ref="I40:J40"/>
    <mergeCell ref="I38:J38"/>
    <mergeCell ref="I39:J39"/>
    <mergeCell ref="I20:J21"/>
    <mergeCell ref="I22:J23"/>
    <mergeCell ref="B22:B23"/>
    <mergeCell ref="B24:B25"/>
    <mergeCell ref="B30:B31"/>
    <mergeCell ref="I31:J31"/>
    <mergeCell ref="B26:B27"/>
    <mergeCell ref="I27:J27"/>
    <mergeCell ref="B28:B29"/>
    <mergeCell ref="I29:J29"/>
  </mergeCells>
  <printOptions/>
  <pageMargins left="0.7480314960629921" right="0" top="0.5905511811023623" bottom="0.3937007874015748" header="0.5118110236220472" footer="0.5118110236220472"/>
  <pageSetup fitToHeight="1" fitToWidth="1" horizontalDpi="300" verticalDpi="300" orientation="portrait" paperSize="9" scale="67" r:id="rId1"/>
  <headerFooter alignWithMargins="0">
    <oddHeader>&amp;L&amp;12（別添）</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N61"/>
  <sheetViews>
    <sheetView workbookViewId="0" topLeftCell="A16">
      <selection activeCell="I33" sqref="I33"/>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687</v>
      </c>
      <c r="D1" s="1413"/>
      <c r="E1" s="1413"/>
      <c r="F1" s="1413"/>
      <c r="G1" s="1413"/>
      <c r="H1" s="1413"/>
      <c r="I1" s="1413"/>
      <c r="J1" s="1413"/>
    </row>
    <row r="2" ht="30" customHeight="1"/>
    <row r="3" spans="8:11" ht="18.75" customHeight="1" thickBot="1">
      <c r="H3" s="14" t="s">
        <v>588</v>
      </c>
      <c r="I3" s="8" t="s">
        <v>688</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61" t="s">
        <v>483</v>
      </c>
      <c r="C8" s="17">
        <v>12869</v>
      </c>
      <c r="D8" s="18">
        <v>12731</v>
      </c>
      <c r="E8" s="18">
        <v>138</v>
      </c>
      <c r="F8" s="18">
        <v>94</v>
      </c>
      <c r="G8" s="18">
        <v>26059</v>
      </c>
      <c r="H8" s="18">
        <v>13</v>
      </c>
      <c r="I8" s="1525" t="s">
        <v>689</v>
      </c>
      <c r="J8" s="1526"/>
      <c r="K8" s="11"/>
      <c r="L8"/>
      <c r="M8"/>
      <c r="N8"/>
    </row>
    <row r="9" spans="2:14" ht="21" customHeight="1">
      <c r="B9" s="261" t="s">
        <v>690</v>
      </c>
      <c r="C9" s="17">
        <v>16</v>
      </c>
      <c r="D9" s="18">
        <v>16</v>
      </c>
      <c r="E9" s="18" t="s">
        <v>703</v>
      </c>
      <c r="F9" s="18" t="s">
        <v>703</v>
      </c>
      <c r="G9" s="18" t="s">
        <v>703</v>
      </c>
      <c r="H9" s="18">
        <v>7</v>
      </c>
      <c r="I9" s="1527"/>
      <c r="J9" s="1528"/>
      <c r="K9" s="11"/>
      <c r="L9"/>
      <c r="M9"/>
      <c r="N9"/>
    </row>
    <row r="10" spans="2:14" ht="21" customHeight="1">
      <c r="B10" s="111" t="s">
        <v>691</v>
      </c>
      <c r="C10" s="125">
        <v>232</v>
      </c>
      <c r="D10" s="31">
        <v>210</v>
      </c>
      <c r="E10" s="31">
        <v>21</v>
      </c>
      <c r="F10" s="31">
        <v>21</v>
      </c>
      <c r="G10" s="31">
        <v>1211</v>
      </c>
      <c r="H10" s="31" t="s">
        <v>704</v>
      </c>
      <c r="I10" s="1523"/>
      <c r="J10" s="1524"/>
      <c r="K10" s="11"/>
      <c r="L10"/>
      <c r="M10"/>
      <c r="N10"/>
    </row>
    <row r="11" spans="2:14" ht="21" customHeight="1">
      <c r="B11" s="111"/>
      <c r="C11" s="125"/>
      <c r="D11" s="31"/>
      <c r="E11" s="31"/>
      <c r="F11" s="31"/>
      <c r="G11" s="31"/>
      <c r="H11" s="31"/>
      <c r="I11" s="262"/>
      <c r="J11" s="263"/>
      <c r="K11" s="11"/>
      <c r="L11"/>
      <c r="M11"/>
      <c r="N11"/>
    </row>
    <row r="12" spans="2:14" ht="21" customHeight="1" thickBot="1">
      <c r="B12" s="264"/>
      <c r="C12" s="265"/>
      <c r="D12" s="266"/>
      <c r="E12" s="266"/>
      <c r="F12" s="266"/>
      <c r="G12" s="266"/>
      <c r="H12" s="266"/>
      <c r="I12" s="267"/>
      <c r="J12" s="268"/>
      <c r="K12" s="11"/>
      <c r="L12"/>
      <c r="M12"/>
      <c r="N12"/>
    </row>
    <row r="13" spans="2:14" ht="21" customHeight="1" thickTop="1">
      <c r="B13" s="9" t="s">
        <v>499</v>
      </c>
      <c r="C13" s="21">
        <v>12862</v>
      </c>
      <c r="D13" s="22">
        <v>12703</v>
      </c>
      <c r="E13" s="22">
        <v>159</v>
      </c>
      <c r="F13" s="22">
        <v>116</v>
      </c>
      <c r="G13" s="22">
        <v>27270</v>
      </c>
      <c r="H13" s="22">
        <v>13</v>
      </c>
      <c r="I13" s="1517" t="s">
        <v>705</v>
      </c>
      <c r="J13" s="1518"/>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521" t="s">
        <v>498</v>
      </c>
      <c r="J17" s="1522"/>
      <c r="K17" s="11"/>
      <c r="L17"/>
      <c r="M17"/>
      <c r="N17"/>
    </row>
    <row r="18" spans="2:14" ht="10.5" customHeight="1" thickTop="1">
      <c r="B18" s="1519" t="s">
        <v>692</v>
      </c>
      <c r="C18" s="62" t="s">
        <v>565</v>
      </c>
      <c r="D18" s="63" t="s">
        <v>566</v>
      </c>
      <c r="E18" s="64" t="s">
        <v>567</v>
      </c>
      <c r="F18" s="65" t="s">
        <v>568</v>
      </c>
      <c r="G18" s="92"/>
      <c r="H18" s="23"/>
      <c r="I18" s="1529"/>
      <c r="J18" s="1530"/>
      <c r="K18" s="28"/>
      <c r="L18"/>
      <c r="M18"/>
      <c r="N18"/>
    </row>
    <row r="19" spans="2:14" ht="10.5" customHeight="1">
      <c r="B19" s="1520"/>
      <c r="C19" s="66">
        <v>29</v>
      </c>
      <c r="D19" s="67">
        <v>29</v>
      </c>
      <c r="E19" s="269" t="s">
        <v>706</v>
      </c>
      <c r="F19" s="270" t="s">
        <v>706</v>
      </c>
      <c r="G19" s="26" t="s">
        <v>706</v>
      </c>
      <c r="H19" s="23">
        <v>5</v>
      </c>
      <c r="I19" s="1434"/>
      <c r="J19" s="1435"/>
      <c r="K19" s="11"/>
      <c r="L19"/>
      <c r="M19"/>
      <c r="N19"/>
    </row>
    <row r="20" spans="2:14" ht="10.5" customHeight="1">
      <c r="B20" s="1533" t="s">
        <v>707</v>
      </c>
      <c r="C20" s="62" t="s">
        <v>565</v>
      </c>
      <c r="D20" s="63" t="s">
        <v>566</v>
      </c>
      <c r="E20" s="271" t="s">
        <v>567</v>
      </c>
      <c r="F20" s="65" t="s">
        <v>568</v>
      </c>
      <c r="G20" s="92"/>
      <c r="H20" s="18"/>
      <c r="I20" s="101"/>
      <c r="J20" s="80"/>
      <c r="K20" s="11"/>
      <c r="L20"/>
      <c r="M20"/>
      <c r="N20"/>
    </row>
    <row r="21" spans="2:14" ht="10.5" customHeight="1">
      <c r="B21" s="1534"/>
      <c r="C21" s="26">
        <v>711</v>
      </c>
      <c r="D21" s="54">
        <v>711</v>
      </c>
      <c r="E21" s="54" t="s">
        <v>706</v>
      </c>
      <c r="F21" s="54" t="s">
        <v>706</v>
      </c>
      <c r="G21" s="272">
        <v>5096</v>
      </c>
      <c r="H21" s="23">
        <v>435</v>
      </c>
      <c r="I21" s="1369"/>
      <c r="J21" s="1391"/>
      <c r="K21" s="11"/>
      <c r="L21"/>
      <c r="M21"/>
      <c r="N21"/>
    </row>
    <row r="22" spans="2:14" ht="10.5" customHeight="1">
      <c r="B22" s="1533" t="s">
        <v>708</v>
      </c>
      <c r="C22" s="62" t="s">
        <v>565</v>
      </c>
      <c r="D22" s="63" t="s">
        <v>566</v>
      </c>
      <c r="E22" s="271" t="s">
        <v>567</v>
      </c>
      <c r="F22" s="65" t="s">
        <v>568</v>
      </c>
      <c r="G22" s="18"/>
      <c r="H22" s="273"/>
      <c r="I22" s="101"/>
      <c r="J22" s="80"/>
      <c r="K22" s="11"/>
      <c r="L22"/>
      <c r="M22"/>
      <c r="N22"/>
    </row>
    <row r="23" spans="2:14" ht="10.5" customHeight="1">
      <c r="B23" s="1534"/>
      <c r="C23" s="26">
        <v>14</v>
      </c>
      <c r="D23" s="54">
        <v>14</v>
      </c>
      <c r="E23" s="54" t="s">
        <v>706</v>
      </c>
      <c r="F23" s="23" t="s">
        <v>706</v>
      </c>
      <c r="G23" s="23">
        <v>96</v>
      </c>
      <c r="H23" s="274">
        <v>12</v>
      </c>
      <c r="I23" s="1535"/>
      <c r="J23" s="1536"/>
      <c r="K23" s="11"/>
      <c r="L23"/>
      <c r="M23"/>
      <c r="N23"/>
    </row>
    <row r="24" spans="2:14" ht="10.5" customHeight="1">
      <c r="B24" s="1533" t="s">
        <v>596</v>
      </c>
      <c r="C24" s="62" t="s">
        <v>565</v>
      </c>
      <c r="D24" s="63" t="s">
        <v>566</v>
      </c>
      <c r="E24" s="271" t="s">
        <v>567</v>
      </c>
      <c r="F24" s="65" t="s">
        <v>568</v>
      </c>
      <c r="G24" s="18"/>
      <c r="H24" s="18"/>
      <c r="I24" s="1541" t="s">
        <v>709</v>
      </c>
      <c r="J24" s="1542"/>
      <c r="K24" s="11"/>
      <c r="L24"/>
      <c r="M24"/>
      <c r="N24"/>
    </row>
    <row r="25" spans="2:14" ht="10.5" customHeight="1">
      <c r="B25" s="1534"/>
      <c r="C25" s="26">
        <v>3058</v>
      </c>
      <c r="D25" s="23">
        <v>3053</v>
      </c>
      <c r="E25" s="23">
        <v>5</v>
      </c>
      <c r="F25" s="54">
        <v>5</v>
      </c>
      <c r="G25" s="54" t="s">
        <v>706</v>
      </c>
      <c r="H25" s="54">
        <v>261</v>
      </c>
      <c r="I25" s="1543"/>
      <c r="J25" s="1544"/>
      <c r="K25" s="11"/>
      <c r="L25"/>
      <c r="M25"/>
      <c r="N25"/>
    </row>
    <row r="26" spans="2:14" ht="10.5" customHeight="1">
      <c r="B26" s="1533" t="s">
        <v>597</v>
      </c>
      <c r="C26" s="62" t="s">
        <v>565</v>
      </c>
      <c r="D26" s="63" t="s">
        <v>566</v>
      </c>
      <c r="E26" s="271" t="s">
        <v>567</v>
      </c>
      <c r="F26" s="65" t="s">
        <v>568</v>
      </c>
      <c r="G26" s="18"/>
      <c r="H26" s="18"/>
      <c r="I26" s="279"/>
      <c r="J26" s="276"/>
      <c r="K26" s="11"/>
      <c r="L26"/>
      <c r="M26"/>
      <c r="N26"/>
    </row>
    <row r="27" spans="2:14" ht="10.5" customHeight="1">
      <c r="B27" s="1534"/>
      <c r="C27" s="26">
        <v>4062</v>
      </c>
      <c r="D27" s="23">
        <v>4062</v>
      </c>
      <c r="E27" s="23" t="s">
        <v>706</v>
      </c>
      <c r="F27" s="54" t="s">
        <v>706</v>
      </c>
      <c r="G27" s="54" t="s">
        <v>706</v>
      </c>
      <c r="H27" s="54">
        <v>303</v>
      </c>
      <c r="I27" s="277"/>
      <c r="J27" s="278"/>
      <c r="K27" s="11"/>
      <c r="L27"/>
      <c r="M27"/>
      <c r="N27"/>
    </row>
    <row r="28" spans="2:14" ht="10.5" customHeight="1">
      <c r="B28" s="1533" t="s">
        <v>598</v>
      </c>
      <c r="C28" s="62" t="s">
        <v>565</v>
      </c>
      <c r="D28" s="63" t="s">
        <v>566</v>
      </c>
      <c r="E28" s="271" t="s">
        <v>567</v>
      </c>
      <c r="F28" s="280" t="s">
        <v>568</v>
      </c>
      <c r="G28" s="23"/>
      <c r="H28" s="23"/>
      <c r="I28" s="281"/>
      <c r="J28" s="282"/>
      <c r="K28" s="11"/>
      <c r="L28"/>
      <c r="M28"/>
      <c r="N28"/>
    </row>
    <row r="29" spans="2:14" ht="10.5" customHeight="1">
      <c r="B29" s="1534"/>
      <c r="C29" s="26">
        <v>1696</v>
      </c>
      <c r="D29" s="23">
        <v>1694</v>
      </c>
      <c r="E29" s="23">
        <v>2</v>
      </c>
      <c r="F29" s="23">
        <v>2</v>
      </c>
      <c r="G29" s="23" t="s">
        <v>706</v>
      </c>
      <c r="H29" s="23">
        <v>264</v>
      </c>
      <c r="I29" s="281"/>
      <c r="J29" s="282"/>
      <c r="K29" s="11"/>
      <c r="L29"/>
      <c r="M29"/>
      <c r="N29"/>
    </row>
    <row r="30" spans="2:14" ht="21" customHeight="1">
      <c r="B30" s="283" t="s">
        <v>710</v>
      </c>
      <c r="C30" s="284">
        <v>626</v>
      </c>
      <c r="D30" s="285">
        <v>601</v>
      </c>
      <c r="E30" s="285">
        <v>25</v>
      </c>
      <c r="F30" s="286" t="s">
        <v>706</v>
      </c>
      <c r="G30" s="25">
        <v>3862</v>
      </c>
      <c r="H30" s="25">
        <v>26</v>
      </c>
      <c r="I30" s="1406" t="s">
        <v>711</v>
      </c>
      <c r="J30" s="1407"/>
      <c r="K30" s="11"/>
      <c r="L30"/>
      <c r="M30"/>
      <c r="N30"/>
    </row>
    <row r="31" spans="2:14" ht="21" customHeight="1">
      <c r="B31" s="29" t="s">
        <v>510</v>
      </c>
      <c r="C31" s="26"/>
      <c r="D31" s="26"/>
      <c r="E31" s="26"/>
      <c r="F31" s="26"/>
      <c r="G31" s="26"/>
      <c r="H31" s="26"/>
      <c r="I31" s="27"/>
      <c r="J31" s="27"/>
      <c r="K31" s="28"/>
      <c r="L31"/>
      <c r="M31"/>
      <c r="N31"/>
    </row>
    <row r="32" spans="2:14" ht="21" customHeight="1">
      <c r="B32" s="29" t="s">
        <v>514</v>
      </c>
      <c r="C32" s="26"/>
      <c r="D32" s="26"/>
      <c r="E32" s="26"/>
      <c r="F32" s="26"/>
      <c r="G32" s="26"/>
      <c r="H32" s="26"/>
      <c r="I32" s="27"/>
      <c r="J32" s="27"/>
      <c r="K32" s="28"/>
      <c r="L32"/>
      <c r="M32"/>
      <c r="N32"/>
    </row>
    <row r="33" spans="2:14" ht="22.5" customHeight="1">
      <c r="B33" s="7"/>
      <c r="C33" s="7"/>
      <c r="D33" s="7"/>
      <c r="E33" s="7"/>
      <c r="F33" s="7"/>
      <c r="G33" s="7"/>
      <c r="H33" s="7"/>
      <c r="I33"/>
      <c r="J33"/>
      <c r="K33"/>
      <c r="L33"/>
      <c r="M33"/>
      <c r="N33"/>
    </row>
    <row r="34" spans="2:14" ht="18.75">
      <c r="B34" s="15" t="s">
        <v>502</v>
      </c>
      <c r="J34" t="s">
        <v>515</v>
      </c>
      <c r="K34"/>
      <c r="L34"/>
      <c r="M34"/>
      <c r="N34"/>
    </row>
    <row r="35" spans="2:14" ht="7.5" customHeight="1">
      <c r="B35" s="2"/>
      <c r="I35"/>
      <c r="J35"/>
      <c r="K35"/>
      <c r="L35"/>
      <c r="M35"/>
      <c r="N35"/>
    </row>
    <row r="36" spans="2:14" s="6" customFormat="1" ht="29.25" customHeight="1" thickBot="1">
      <c r="B36" s="3"/>
      <c r="C36" s="4" t="s">
        <v>508</v>
      </c>
      <c r="D36" s="5" t="s">
        <v>509</v>
      </c>
      <c r="E36" s="5" t="s">
        <v>506</v>
      </c>
      <c r="F36" s="5" t="s">
        <v>507</v>
      </c>
      <c r="G36" s="5" t="s">
        <v>489</v>
      </c>
      <c r="H36" s="5" t="s">
        <v>505</v>
      </c>
      <c r="I36" s="1408" t="s">
        <v>498</v>
      </c>
      <c r="J36" s="1409"/>
      <c r="K36" s="11"/>
      <c r="L36"/>
      <c r="M36"/>
      <c r="N36"/>
    </row>
    <row r="37" spans="2:14" ht="21" customHeight="1" thickTop="1">
      <c r="B37" s="287" t="s">
        <v>693</v>
      </c>
      <c r="C37" s="32">
        <v>1266</v>
      </c>
      <c r="D37" s="31">
        <v>1266</v>
      </c>
      <c r="E37" s="31" t="s">
        <v>706</v>
      </c>
      <c r="F37" s="54" t="s">
        <v>706</v>
      </c>
      <c r="G37" s="54">
        <v>184</v>
      </c>
      <c r="H37" s="54">
        <v>30</v>
      </c>
      <c r="I37" s="1410"/>
      <c r="J37" s="1402"/>
      <c r="K37" s="11"/>
      <c r="L37"/>
      <c r="M37"/>
      <c r="N37"/>
    </row>
    <row r="38" spans="2:14" ht="21" customHeight="1">
      <c r="B38" s="287" t="s">
        <v>694</v>
      </c>
      <c r="C38" s="32">
        <v>828</v>
      </c>
      <c r="D38" s="31">
        <v>812</v>
      </c>
      <c r="E38" s="31">
        <v>16</v>
      </c>
      <c r="F38" s="31">
        <v>16</v>
      </c>
      <c r="G38" s="31">
        <v>3239</v>
      </c>
      <c r="H38" s="31">
        <v>50</v>
      </c>
      <c r="I38" s="222"/>
      <c r="J38" s="223"/>
      <c r="K38" s="11"/>
      <c r="L38"/>
      <c r="M38"/>
      <c r="N38"/>
    </row>
    <row r="39" spans="2:14" ht="21" customHeight="1">
      <c r="B39" s="61" t="s">
        <v>695</v>
      </c>
      <c r="C39" s="32">
        <v>70</v>
      </c>
      <c r="D39" s="31">
        <v>70</v>
      </c>
      <c r="E39" s="31" t="s">
        <v>712</v>
      </c>
      <c r="F39" s="31" t="s">
        <v>712</v>
      </c>
      <c r="G39" s="31" t="s">
        <v>712</v>
      </c>
      <c r="H39" s="31">
        <v>4</v>
      </c>
      <c r="I39" s="222"/>
      <c r="J39" s="223"/>
      <c r="K39" s="11"/>
      <c r="L39"/>
      <c r="M39"/>
      <c r="N39"/>
    </row>
    <row r="40" spans="2:14" ht="21" customHeight="1">
      <c r="B40" s="61" t="s">
        <v>696</v>
      </c>
      <c r="C40" s="32">
        <v>5</v>
      </c>
      <c r="D40" s="31">
        <v>5</v>
      </c>
      <c r="E40" s="31" t="s">
        <v>706</v>
      </c>
      <c r="F40" s="31" t="s">
        <v>706</v>
      </c>
      <c r="G40" s="31">
        <v>380</v>
      </c>
      <c r="H40" s="31">
        <v>6</v>
      </c>
      <c r="I40" s="222"/>
      <c r="J40" s="223"/>
      <c r="K40" s="11"/>
      <c r="L40"/>
      <c r="M40"/>
      <c r="N40"/>
    </row>
    <row r="41" spans="2:14" ht="21" customHeight="1">
      <c r="B41" s="111" t="s">
        <v>697</v>
      </c>
      <c r="C41" s="288">
        <v>181</v>
      </c>
      <c r="D41" s="31">
        <v>181</v>
      </c>
      <c r="E41" s="31" t="s">
        <v>713</v>
      </c>
      <c r="F41" s="31" t="s">
        <v>713</v>
      </c>
      <c r="G41" s="31">
        <v>634</v>
      </c>
      <c r="H41" s="31">
        <v>81</v>
      </c>
      <c r="I41" s="1459"/>
      <c r="J41" s="1460"/>
      <c r="K41" s="11"/>
      <c r="L41"/>
      <c r="M41"/>
      <c r="N41"/>
    </row>
    <row r="42" spans="2:14" ht="21" customHeight="1">
      <c r="B42" s="111" t="s">
        <v>698</v>
      </c>
      <c r="C42" s="288">
        <v>181</v>
      </c>
      <c r="D42" s="31">
        <v>167</v>
      </c>
      <c r="E42" s="31">
        <v>14</v>
      </c>
      <c r="F42" s="31">
        <v>14</v>
      </c>
      <c r="G42" s="31" t="s">
        <v>706</v>
      </c>
      <c r="H42" s="31" t="s">
        <v>706</v>
      </c>
      <c r="I42" s="1459"/>
      <c r="J42" s="1460"/>
      <c r="K42" s="11"/>
      <c r="L42"/>
      <c r="M42"/>
      <c r="N42"/>
    </row>
    <row r="43" spans="2:14" ht="21" customHeight="1">
      <c r="B43" s="283" t="s">
        <v>699</v>
      </c>
      <c r="C43" s="289">
        <v>484</v>
      </c>
      <c r="D43" s="25">
        <v>473</v>
      </c>
      <c r="E43" s="25">
        <v>101</v>
      </c>
      <c r="F43" s="25">
        <v>101</v>
      </c>
      <c r="G43" s="25" t="s">
        <v>712</v>
      </c>
      <c r="H43" s="25">
        <v>25</v>
      </c>
      <c r="I43" s="1537"/>
      <c r="J43" s="1538"/>
      <c r="K43" s="11"/>
      <c r="L43"/>
      <c r="M43"/>
      <c r="N43"/>
    </row>
    <row r="44" spans="2:14" ht="21" customHeight="1">
      <c r="B44" s="290"/>
      <c r="C44" s="26"/>
      <c r="D44" s="26"/>
      <c r="E44" s="26"/>
      <c r="F44" s="26"/>
      <c r="G44" s="26"/>
      <c r="H44" s="26"/>
      <c r="I44" s="27"/>
      <c r="J44" s="27"/>
      <c r="K44" s="28"/>
      <c r="L44"/>
      <c r="M44"/>
      <c r="N44"/>
    </row>
    <row r="45" spans="2:14" ht="37.5" customHeight="1">
      <c r="B45" s="1539" t="s">
        <v>700</v>
      </c>
      <c r="C45" s="1540"/>
      <c r="D45" s="1540"/>
      <c r="E45" s="1540"/>
      <c r="F45" s="1540"/>
      <c r="G45" s="1540"/>
      <c r="H45" s="1540"/>
      <c r="I45" s="1540"/>
      <c r="J45" s="1540"/>
      <c r="K45"/>
      <c r="L45"/>
      <c r="M45"/>
      <c r="N45"/>
    </row>
    <row r="46" spans="2:14" ht="18.75">
      <c r="B46" s="15" t="s">
        <v>503</v>
      </c>
      <c r="J46"/>
      <c r="K46" t="s">
        <v>513</v>
      </c>
      <c r="L46"/>
      <c r="M46"/>
      <c r="N46"/>
    </row>
    <row r="47" spans="2:14" ht="7.5" customHeight="1">
      <c r="B47" s="2"/>
      <c r="J47"/>
      <c r="K47"/>
      <c r="L47"/>
      <c r="M47"/>
      <c r="N47"/>
    </row>
    <row r="48" spans="2:14" s="6" customFormat="1" ht="48.75" customHeight="1" thickBot="1">
      <c r="B48" s="3"/>
      <c r="C48" s="4" t="s">
        <v>517</v>
      </c>
      <c r="D48" s="5" t="s">
        <v>518</v>
      </c>
      <c r="E48" s="5" t="s">
        <v>519</v>
      </c>
      <c r="F48" s="5" t="s">
        <v>520</v>
      </c>
      <c r="G48" s="5" t="s">
        <v>521</v>
      </c>
      <c r="H48" s="10" t="s">
        <v>484</v>
      </c>
      <c r="I48" s="1426" t="s">
        <v>501</v>
      </c>
      <c r="J48" s="1416"/>
      <c r="K48" s="12" t="s">
        <v>498</v>
      </c>
      <c r="L48" s="11"/>
      <c r="M48"/>
      <c r="N48"/>
    </row>
    <row r="49" spans="2:14" ht="21" customHeight="1" thickTop="1">
      <c r="B49" s="61" t="s">
        <v>701</v>
      </c>
      <c r="C49" s="17">
        <v>2980</v>
      </c>
      <c r="D49" s="18">
        <v>233017</v>
      </c>
      <c r="E49" s="18">
        <v>3000</v>
      </c>
      <c r="F49" s="18">
        <v>75000</v>
      </c>
      <c r="G49" s="18" t="s">
        <v>714</v>
      </c>
      <c r="H49" s="18">
        <v>184</v>
      </c>
      <c r="I49" s="1531" t="s">
        <v>714</v>
      </c>
      <c r="J49" s="1532"/>
      <c r="K49" s="120"/>
      <c r="L49" s="11"/>
      <c r="M49"/>
      <c r="N49"/>
    </row>
    <row r="50" spans="2:14" ht="21" customHeight="1">
      <c r="B50" s="287" t="s">
        <v>702</v>
      </c>
      <c r="C50" s="17">
        <v>5290</v>
      </c>
      <c r="D50" s="18">
        <v>92854</v>
      </c>
      <c r="E50" s="18">
        <v>50000</v>
      </c>
      <c r="F50" s="18" t="s">
        <v>715</v>
      </c>
      <c r="G50" s="18" t="s">
        <v>715</v>
      </c>
      <c r="H50" s="18" t="s">
        <v>715</v>
      </c>
      <c r="I50" s="1359" t="s">
        <v>715</v>
      </c>
      <c r="J50" s="1360"/>
      <c r="K50" s="122"/>
      <c r="L50" s="11"/>
      <c r="M50"/>
      <c r="N50"/>
    </row>
    <row r="51" spans="2:14" ht="21" customHeight="1">
      <c r="B51" s="82"/>
      <c r="C51" s="17"/>
      <c r="D51" s="18"/>
      <c r="E51" s="18"/>
      <c r="F51" s="18"/>
      <c r="G51" s="18"/>
      <c r="H51" s="18"/>
      <c r="I51" s="1361"/>
      <c r="J51" s="1351"/>
      <c r="K51" s="122"/>
      <c r="L51" s="11"/>
      <c r="M51"/>
      <c r="N51"/>
    </row>
    <row r="52" spans="2:14" ht="21" customHeight="1">
      <c r="B52" s="123"/>
      <c r="C52" s="124"/>
      <c r="D52" s="92"/>
      <c r="E52" s="92"/>
      <c r="F52" s="92"/>
      <c r="G52" s="92"/>
      <c r="H52" s="92"/>
      <c r="I52" s="1361"/>
      <c r="J52" s="1351"/>
      <c r="K52" s="122"/>
      <c r="L52" s="11"/>
      <c r="M52"/>
      <c r="N52"/>
    </row>
    <row r="53" spans="2:14" ht="21" customHeight="1">
      <c r="B53" s="123"/>
      <c r="C53" s="124"/>
      <c r="D53" s="92"/>
      <c r="E53" s="92"/>
      <c r="F53" s="92"/>
      <c r="G53" s="92"/>
      <c r="H53" s="92"/>
      <c r="I53" s="1354"/>
      <c r="J53" s="1355"/>
      <c r="K53" s="122"/>
      <c r="L53" s="11"/>
      <c r="M53"/>
      <c r="N53"/>
    </row>
    <row r="54" spans="2:14" ht="21" customHeight="1">
      <c r="B54" s="126"/>
      <c r="C54" s="127"/>
      <c r="D54" s="128"/>
      <c r="E54" s="128"/>
      <c r="F54" s="128"/>
      <c r="G54" s="128"/>
      <c r="H54" s="128"/>
      <c r="I54" s="1352"/>
      <c r="J54" s="1353"/>
      <c r="K54" s="129"/>
      <c r="L54" s="11"/>
      <c r="M54"/>
      <c r="N54"/>
    </row>
    <row r="55" spans="2:14" ht="21" customHeight="1">
      <c r="B55" s="30" t="s">
        <v>511</v>
      </c>
      <c r="J55"/>
      <c r="K55"/>
      <c r="L55"/>
      <c r="M55"/>
      <c r="N55"/>
    </row>
    <row r="56" ht="26.25" customHeight="1"/>
    <row r="57" spans="2:14" ht="18.75">
      <c r="B57" s="16" t="s">
        <v>504</v>
      </c>
      <c r="J57"/>
      <c r="K57"/>
      <c r="L57"/>
      <c r="M57"/>
      <c r="N57"/>
    </row>
    <row r="58" ht="7.5" customHeight="1"/>
    <row r="59" spans="2:9" ht="37.5" customHeight="1">
      <c r="B59" s="1415" t="s">
        <v>494</v>
      </c>
      <c r="C59" s="1415"/>
      <c r="D59" s="1425">
        <v>0.387</v>
      </c>
      <c r="E59" s="1425"/>
      <c r="F59" s="1415" t="s">
        <v>496</v>
      </c>
      <c r="G59" s="1415"/>
      <c r="H59" s="1425">
        <v>1.6</v>
      </c>
      <c r="I59" s="1425"/>
    </row>
    <row r="60" spans="2:9" ht="37.5" customHeight="1">
      <c r="B60" s="1415" t="s">
        <v>495</v>
      </c>
      <c r="C60" s="1415"/>
      <c r="D60" s="1425">
        <v>23.4</v>
      </c>
      <c r="E60" s="1425"/>
      <c r="F60" s="1415" t="s">
        <v>497</v>
      </c>
      <c r="G60" s="1415"/>
      <c r="H60" s="1425">
        <v>98.6</v>
      </c>
      <c r="I60" s="1425"/>
    </row>
    <row r="61" spans="2:14" ht="21" customHeight="1">
      <c r="B61" s="30" t="s">
        <v>512</v>
      </c>
      <c r="J61"/>
      <c r="K61"/>
      <c r="L61"/>
      <c r="M61"/>
      <c r="N61"/>
    </row>
  </sheetData>
  <mergeCells count="39">
    <mergeCell ref="B24:B25"/>
    <mergeCell ref="I24:J25"/>
    <mergeCell ref="B26:B27"/>
    <mergeCell ref="B28:B29"/>
    <mergeCell ref="I43:J43"/>
    <mergeCell ref="B45:J45"/>
    <mergeCell ref="I41:J41"/>
    <mergeCell ref="I36:J36"/>
    <mergeCell ref="I37:J37"/>
    <mergeCell ref="I42:J42"/>
    <mergeCell ref="B20:B21"/>
    <mergeCell ref="I21:J21"/>
    <mergeCell ref="B22:B23"/>
    <mergeCell ref="I23:J23"/>
    <mergeCell ref="H59:I59"/>
    <mergeCell ref="H60:I60"/>
    <mergeCell ref="I48:J48"/>
    <mergeCell ref="I49:J49"/>
    <mergeCell ref="I50:J50"/>
    <mergeCell ref="I51:J51"/>
    <mergeCell ref="I54:J54"/>
    <mergeCell ref="I52:J52"/>
    <mergeCell ref="I53:J53"/>
    <mergeCell ref="B59:C59"/>
    <mergeCell ref="B60:C60"/>
    <mergeCell ref="F59:G59"/>
    <mergeCell ref="F60:G60"/>
    <mergeCell ref="D59:E59"/>
    <mergeCell ref="D60:E60"/>
    <mergeCell ref="B18:B19"/>
    <mergeCell ref="C1:J1"/>
    <mergeCell ref="I30:J30"/>
    <mergeCell ref="I17:J17"/>
    <mergeCell ref="I10:J10"/>
    <mergeCell ref="I13:J13"/>
    <mergeCell ref="I7:J7"/>
    <mergeCell ref="I8:J8"/>
    <mergeCell ref="I9:J9"/>
    <mergeCell ref="I18:J19"/>
  </mergeCells>
  <printOptions/>
  <pageMargins left="0.7480314960629921" right="0" top="0.5905511811023623" bottom="0.3937007874015748" header="0.5118110236220472" footer="0.5118110236220472"/>
  <pageSetup fitToHeight="1" fitToWidth="1" horizontalDpi="300" verticalDpi="300" orientation="portrait" paperSize="9" scale="68" r:id="rId1"/>
  <headerFooter alignWithMargins="0">
    <oddHeader>&amp;L&amp;12（別添）</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N64"/>
  <sheetViews>
    <sheetView workbookViewId="0" topLeftCell="A28">
      <selection activeCell="L46" sqref="L46"/>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6.25">
      <c r="C1" s="1413" t="s">
        <v>687</v>
      </c>
      <c r="D1" s="1413"/>
      <c r="E1" s="1413"/>
      <c r="F1" s="1413"/>
      <c r="G1" s="1413"/>
      <c r="H1" s="1413"/>
      <c r="I1" s="1413"/>
      <c r="J1" s="1413"/>
    </row>
    <row r="2" ht="30" customHeight="1"/>
    <row r="3" spans="8:11" ht="18.75" customHeight="1" thickBot="1">
      <c r="H3" s="14" t="s">
        <v>588</v>
      </c>
      <c r="I3" s="8" t="s">
        <v>716</v>
      </c>
      <c r="J3" s="13"/>
      <c r="K3" s="13"/>
    </row>
    <row r="4" spans="8:9" ht="33.75" customHeight="1">
      <c r="H4" s="7"/>
      <c r="I4" s="7"/>
    </row>
    <row r="5" spans="2:14" ht="20.2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239" t="s">
        <v>483</v>
      </c>
      <c r="C8" s="17">
        <v>11775</v>
      </c>
      <c r="D8" s="18">
        <v>11692</v>
      </c>
      <c r="E8" s="84">
        <f aca="true" t="shared" si="0" ref="E8:E14">C8-D8</f>
        <v>83</v>
      </c>
      <c r="F8" s="18">
        <v>49</v>
      </c>
      <c r="G8" s="18">
        <v>13898</v>
      </c>
      <c r="H8" s="18"/>
      <c r="I8" s="1525" t="s">
        <v>717</v>
      </c>
      <c r="J8" s="1553"/>
      <c r="K8" s="11"/>
      <c r="L8"/>
      <c r="M8"/>
      <c r="N8"/>
    </row>
    <row r="9" spans="2:14" ht="21" customHeight="1">
      <c r="B9" s="239" t="s">
        <v>718</v>
      </c>
      <c r="C9" s="17">
        <v>60</v>
      </c>
      <c r="D9" s="18">
        <v>60</v>
      </c>
      <c r="E9" s="84">
        <f t="shared" si="0"/>
        <v>0</v>
      </c>
      <c r="F9" s="18"/>
      <c r="G9" s="18">
        <v>4</v>
      </c>
      <c r="H9" s="18">
        <v>20</v>
      </c>
      <c r="I9" s="1344"/>
      <c r="J9" s="1345"/>
      <c r="K9" s="11"/>
      <c r="L9"/>
      <c r="M9"/>
      <c r="N9"/>
    </row>
    <row r="10" spans="2:14" ht="21" customHeight="1">
      <c r="B10" s="239" t="s">
        <v>719</v>
      </c>
      <c r="C10" s="17">
        <v>267</v>
      </c>
      <c r="D10" s="18">
        <v>267</v>
      </c>
      <c r="E10" s="84">
        <f t="shared" si="0"/>
        <v>0</v>
      </c>
      <c r="F10" s="18"/>
      <c r="G10" s="18"/>
      <c r="H10" s="18">
        <v>163</v>
      </c>
      <c r="I10" s="1344"/>
      <c r="J10" s="1345"/>
      <c r="K10" s="11"/>
      <c r="L10"/>
      <c r="M10"/>
      <c r="N10"/>
    </row>
    <row r="11" spans="2:14" ht="21" customHeight="1">
      <c r="B11" s="239" t="s">
        <v>720</v>
      </c>
      <c r="C11" s="17">
        <v>2792</v>
      </c>
      <c r="D11" s="18">
        <v>2822</v>
      </c>
      <c r="E11" s="84">
        <f t="shared" si="0"/>
        <v>-30</v>
      </c>
      <c r="F11" s="291">
        <v>-30</v>
      </c>
      <c r="G11" s="18"/>
      <c r="H11" s="18">
        <v>205</v>
      </c>
      <c r="I11" s="1344"/>
      <c r="J11" s="1345"/>
      <c r="K11" s="11"/>
      <c r="L11"/>
      <c r="M11"/>
      <c r="N11"/>
    </row>
    <row r="12" spans="2:14" ht="21" customHeight="1">
      <c r="B12" s="239" t="s">
        <v>721</v>
      </c>
      <c r="C12" s="17">
        <v>2568</v>
      </c>
      <c r="D12" s="18">
        <v>2563</v>
      </c>
      <c r="E12" s="84">
        <f t="shared" si="0"/>
        <v>5</v>
      </c>
      <c r="F12" s="18">
        <v>5</v>
      </c>
      <c r="G12" s="18"/>
      <c r="H12" s="18">
        <v>260</v>
      </c>
      <c r="I12" s="1469"/>
      <c r="J12" s="1552"/>
      <c r="K12" s="11"/>
      <c r="L12"/>
      <c r="M12"/>
      <c r="N12"/>
    </row>
    <row r="13" spans="2:14" ht="21" customHeight="1">
      <c r="B13" s="239" t="s">
        <v>722</v>
      </c>
      <c r="C13" s="17">
        <v>4</v>
      </c>
      <c r="D13" s="18">
        <v>4</v>
      </c>
      <c r="E13" s="84">
        <f t="shared" si="0"/>
        <v>0</v>
      </c>
      <c r="F13" s="18"/>
      <c r="G13" s="18"/>
      <c r="H13" s="18">
        <v>2</v>
      </c>
      <c r="I13" s="1469"/>
      <c r="J13" s="1552"/>
      <c r="K13" s="11"/>
      <c r="L13"/>
      <c r="M13"/>
      <c r="N13"/>
    </row>
    <row r="14" spans="2:14" ht="21" customHeight="1" thickBot="1">
      <c r="B14" s="292" t="s">
        <v>723</v>
      </c>
      <c r="C14" s="293">
        <v>1674</v>
      </c>
      <c r="D14" s="294">
        <v>1674</v>
      </c>
      <c r="E14" s="295">
        <f t="shared" si="0"/>
        <v>0</v>
      </c>
      <c r="F14" s="294"/>
      <c r="G14" s="294">
        <v>58</v>
      </c>
      <c r="H14" s="294">
        <v>239</v>
      </c>
      <c r="I14" s="1554"/>
      <c r="J14" s="1490"/>
      <c r="K14" s="11"/>
      <c r="L14"/>
      <c r="M14"/>
      <c r="N14"/>
    </row>
    <row r="15" spans="2:14" ht="21.75" customHeight="1" thickTop="1">
      <c r="B15" s="9" t="s">
        <v>499</v>
      </c>
      <c r="C15" s="21">
        <v>12092</v>
      </c>
      <c r="D15" s="21">
        <v>12009</v>
      </c>
      <c r="E15" s="21">
        <v>83</v>
      </c>
      <c r="F15" s="21">
        <v>49</v>
      </c>
      <c r="G15" s="21">
        <v>13901</v>
      </c>
      <c r="H15" s="21">
        <v>0</v>
      </c>
      <c r="I15" s="1405"/>
      <c r="J15" s="1401"/>
      <c r="K15" s="11"/>
      <c r="L15"/>
      <c r="M15"/>
      <c r="N15"/>
    </row>
    <row r="16" spans="9:14" ht="37.5" customHeight="1">
      <c r="I16"/>
      <c r="J16"/>
      <c r="K16"/>
      <c r="L16"/>
      <c r="M16"/>
      <c r="N16"/>
    </row>
    <row r="17" spans="2:14" ht="20.25">
      <c r="B17" s="15" t="s">
        <v>500</v>
      </c>
      <c r="J17" t="s">
        <v>513</v>
      </c>
      <c r="K17"/>
      <c r="L17"/>
      <c r="M17"/>
      <c r="N17"/>
    </row>
    <row r="18" spans="2:14" ht="7.5" customHeight="1">
      <c r="B18" s="2"/>
      <c r="I18"/>
      <c r="J18"/>
      <c r="K18"/>
      <c r="L18"/>
      <c r="M18"/>
      <c r="N18"/>
    </row>
    <row r="19" spans="2:14" s="6" customFormat="1" ht="29.25" customHeight="1" thickBot="1">
      <c r="B19" s="3"/>
      <c r="C19" s="4" t="s">
        <v>490</v>
      </c>
      <c r="D19" s="5" t="s">
        <v>491</v>
      </c>
      <c r="E19" s="5" t="s">
        <v>492</v>
      </c>
      <c r="F19" s="5" t="s">
        <v>493</v>
      </c>
      <c r="G19" s="5" t="s">
        <v>489</v>
      </c>
      <c r="H19" s="5" t="s">
        <v>522</v>
      </c>
      <c r="I19" s="1408" t="s">
        <v>498</v>
      </c>
      <c r="J19" s="1409"/>
      <c r="K19" s="11"/>
      <c r="L19"/>
      <c r="M19"/>
      <c r="N19"/>
    </row>
    <row r="20" spans="2:14" ht="21" customHeight="1" thickTop="1">
      <c r="B20" s="239" t="s">
        <v>535</v>
      </c>
      <c r="C20" s="17">
        <v>418</v>
      </c>
      <c r="D20" s="18">
        <v>413</v>
      </c>
      <c r="E20" s="18">
        <f>C20-D20</f>
        <v>5</v>
      </c>
      <c r="F20" s="23" t="s">
        <v>662</v>
      </c>
      <c r="G20" s="23">
        <v>1618</v>
      </c>
      <c r="H20" s="23">
        <v>0</v>
      </c>
      <c r="I20" s="1384" t="s">
        <v>594</v>
      </c>
      <c r="J20" s="1385"/>
      <c r="K20" s="11"/>
      <c r="L20"/>
      <c r="M20"/>
      <c r="N20"/>
    </row>
    <row r="21" spans="2:14" ht="10.5" customHeight="1">
      <c r="B21" s="1495" t="s">
        <v>724</v>
      </c>
      <c r="C21" s="62" t="s">
        <v>565</v>
      </c>
      <c r="D21" s="63" t="s">
        <v>566</v>
      </c>
      <c r="E21" s="63" t="s">
        <v>567</v>
      </c>
      <c r="F21" s="65" t="s">
        <v>568</v>
      </c>
      <c r="G21" s="92"/>
      <c r="H21" s="92"/>
      <c r="I21" s="1432"/>
      <c r="J21" s="1549"/>
      <c r="K21" s="28"/>
      <c r="L21"/>
      <c r="M21"/>
      <c r="N21"/>
    </row>
    <row r="22" spans="2:14" ht="10.5" customHeight="1">
      <c r="B22" s="1496"/>
      <c r="C22" s="66">
        <v>107</v>
      </c>
      <c r="D22" s="67">
        <v>104</v>
      </c>
      <c r="E22" s="68">
        <v>8.8</v>
      </c>
      <c r="F22" s="69">
        <v>8.8</v>
      </c>
      <c r="G22" s="26">
        <v>527</v>
      </c>
      <c r="H22" s="23">
        <v>11</v>
      </c>
      <c r="I22" s="1369"/>
      <c r="J22" s="1370"/>
      <c r="K22" s="11"/>
      <c r="L22"/>
      <c r="M22"/>
      <c r="N22"/>
    </row>
    <row r="23" spans="2:14" ht="11.25" customHeight="1">
      <c r="B23" s="1495" t="s">
        <v>725</v>
      </c>
      <c r="C23" s="62" t="s">
        <v>565</v>
      </c>
      <c r="D23" s="63" t="s">
        <v>566</v>
      </c>
      <c r="E23" s="64" t="s">
        <v>567</v>
      </c>
      <c r="F23" s="65" t="s">
        <v>568</v>
      </c>
      <c r="G23" s="18"/>
      <c r="H23" s="18"/>
      <c r="I23" s="1469" t="s">
        <v>726</v>
      </c>
      <c r="J23" s="1399"/>
      <c r="K23" s="11"/>
      <c r="L23"/>
      <c r="M23"/>
      <c r="N23"/>
    </row>
    <row r="24" spans="2:14" ht="11.25" customHeight="1">
      <c r="B24" s="1550"/>
      <c r="C24" s="297">
        <v>595</v>
      </c>
      <c r="D24" s="23">
        <v>595</v>
      </c>
      <c r="E24" s="23">
        <v>0</v>
      </c>
      <c r="F24" s="23">
        <v>0</v>
      </c>
      <c r="G24" s="23">
        <v>5498</v>
      </c>
      <c r="H24" s="23">
        <v>271</v>
      </c>
      <c r="I24" s="1369"/>
      <c r="J24" s="1391"/>
      <c r="K24" s="11"/>
      <c r="L24"/>
      <c r="M24"/>
      <c r="N24"/>
    </row>
    <row r="25" spans="2:14" ht="11.25" customHeight="1">
      <c r="B25" s="1550"/>
      <c r="C25" s="298" t="s">
        <v>565</v>
      </c>
      <c r="D25" s="63" t="s">
        <v>566</v>
      </c>
      <c r="E25" s="63" t="s">
        <v>567</v>
      </c>
      <c r="F25" s="65" t="s">
        <v>568</v>
      </c>
      <c r="G25" s="18"/>
      <c r="H25" s="18"/>
      <c r="I25" s="1469" t="s">
        <v>727</v>
      </c>
      <c r="J25" s="1399"/>
      <c r="K25" s="11"/>
      <c r="L25"/>
      <c r="M25"/>
      <c r="N25"/>
    </row>
    <row r="26" spans="2:14" ht="11.25" customHeight="1">
      <c r="B26" s="1550"/>
      <c r="C26" s="297">
        <v>24</v>
      </c>
      <c r="D26" s="23">
        <v>24</v>
      </c>
      <c r="E26" s="299">
        <v>0</v>
      </c>
      <c r="F26" s="23">
        <v>0</v>
      </c>
      <c r="G26" s="23">
        <v>267</v>
      </c>
      <c r="H26" s="23">
        <v>20</v>
      </c>
      <c r="I26" s="1369"/>
      <c r="J26" s="1391"/>
      <c r="K26" s="11"/>
      <c r="L26"/>
      <c r="M26"/>
      <c r="N26"/>
    </row>
    <row r="27" spans="2:14" ht="11.25" customHeight="1">
      <c r="B27" s="1550"/>
      <c r="C27" s="298" t="s">
        <v>565</v>
      </c>
      <c r="D27" s="63" t="s">
        <v>566</v>
      </c>
      <c r="E27" s="65" t="s">
        <v>567</v>
      </c>
      <c r="F27" s="65" t="s">
        <v>568</v>
      </c>
      <c r="G27" s="18"/>
      <c r="H27" s="273"/>
      <c r="I27" s="1469" t="s">
        <v>728</v>
      </c>
      <c r="J27" s="1399"/>
      <c r="K27" s="11"/>
      <c r="L27"/>
      <c r="M27"/>
      <c r="N27"/>
    </row>
    <row r="28" spans="2:14" ht="11.25" customHeight="1">
      <c r="B28" s="1496"/>
      <c r="C28" s="297">
        <v>20</v>
      </c>
      <c r="D28" s="23">
        <v>20</v>
      </c>
      <c r="E28" s="54">
        <v>0</v>
      </c>
      <c r="F28" s="54">
        <v>0</v>
      </c>
      <c r="G28" s="54">
        <v>236</v>
      </c>
      <c r="H28" s="300">
        <v>17</v>
      </c>
      <c r="I28" s="1369"/>
      <c r="J28" s="1391"/>
      <c r="K28" s="11"/>
      <c r="L28"/>
      <c r="M28"/>
      <c r="N28"/>
    </row>
    <row r="29" spans="2:14" ht="11.25" customHeight="1">
      <c r="B29" s="1547" t="s">
        <v>729</v>
      </c>
      <c r="C29" s="298" t="s">
        <v>565</v>
      </c>
      <c r="D29" s="63" t="s">
        <v>566</v>
      </c>
      <c r="E29" s="64" t="s">
        <v>567</v>
      </c>
      <c r="F29" s="280" t="s">
        <v>568</v>
      </c>
      <c r="G29" s="23"/>
      <c r="H29" s="23"/>
      <c r="I29" s="1469"/>
      <c r="J29" s="1399"/>
      <c r="K29" s="11"/>
      <c r="L29"/>
      <c r="M29"/>
      <c r="N29"/>
    </row>
    <row r="30" spans="2:14" ht="11.25" customHeight="1">
      <c r="B30" s="1551"/>
      <c r="C30" s="26">
        <v>338</v>
      </c>
      <c r="D30" s="23">
        <v>338</v>
      </c>
      <c r="E30" s="110">
        <f>C30-D30</f>
        <v>0</v>
      </c>
      <c r="F30" s="23">
        <v>0</v>
      </c>
      <c r="G30" s="23">
        <v>705</v>
      </c>
      <c r="H30" s="23">
        <v>200</v>
      </c>
      <c r="I30" s="1369"/>
      <c r="J30" s="1391"/>
      <c r="K30" s="11"/>
      <c r="L30"/>
      <c r="M30"/>
      <c r="N30"/>
    </row>
    <row r="31" spans="2:14" ht="11.25" customHeight="1">
      <c r="B31" s="1547" t="s">
        <v>730</v>
      </c>
      <c r="C31" s="298" t="s">
        <v>565</v>
      </c>
      <c r="D31" s="63" t="s">
        <v>566</v>
      </c>
      <c r="E31" s="65" t="s">
        <v>567</v>
      </c>
      <c r="F31" s="65" t="s">
        <v>568</v>
      </c>
      <c r="G31" s="18"/>
      <c r="H31" s="273"/>
      <c r="I31" s="1469"/>
      <c r="J31" s="1399"/>
      <c r="K31" s="11"/>
      <c r="L31"/>
      <c r="M31"/>
      <c r="N31"/>
    </row>
    <row r="32" spans="2:14" ht="11.25" customHeight="1">
      <c r="B32" s="1551"/>
      <c r="C32" s="26">
        <v>127</v>
      </c>
      <c r="D32" s="23">
        <v>127</v>
      </c>
      <c r="E32" s="54">
        <v>0</v>
      </c>
      <c r="F32" s="54">
        <v>0</v>
      </c>
      <c r="G32" s="54">
        <v>175</v>
      </c>
      <c r="H32" s="300">
        <v>37</v>
      </c>
      <c r="I32" s="1369"/>
      <c r="J32" s="1391"/>
      <c r="K32" s="11"/>
      <c r="L32"/>
      <c r="M32"/>
      <c r="N32"/>
    </row>
    <row r="33" spans="2:14" ht="11.25" customHeight="1">
      <c r="B33" s="1547" t="s">
        <v>731</v>
      </c>
      <c r="C33" s="298" t="s">
        <v>565</v>
      </c>
      <c r="D33" s="63" t="s">
        <v>566</v>
      </c>
      <c r="E33" s="64" t="s">
        <v>567</v>
      </c>
      <c r="F33" s="280" t="s">
        <v>568</v>
      </c>
      <c r="G33" s="23"/>
      <c r="H33" s="23"/>
      <c r="I33" s="1469"/>
      <c r="J33" s="1399"/>
      <c r="K33" s="11"/>
      <c r="L33"/>
      <c r="M33"/>
      <c r="N33"/>
    </row>
    <row r="34" spans="2:14" ht="11.25" customHeight="1">
      <c r="B34" s="1548"/>
      <c r="C34" s="108">
        <v>354</v>
      </c>
      <c r="D34" s="302">
        <v>334</v>
      </c>
      <c r="E34" s="302">
        <v>8</v>
      </c>
      <c r="F34" s="302">
        <v>8</v>
      </c>
      <c r="G34" s="302">
        <v>1598</v>
      </c>
      <c r="H34" s="302">
        <v>0</v>
      </c>
      <c r="I34" s="1405"/>
      <c r="J34" s="1470"/>
      <c r="K34" s="11"/>
      <c r="L34"/>
      <c r="M34"/>
      <c r="N34"/>
    </row>
    <row r="35" spans="2:14" ht="21" customHeight="1">
      <c r="B35" s="29" t="s">
        <v>510</v>
      </c>
      <c r="C35" s="26"/>
      <c r="D35" s="26"/>
      <c r="E35" s="26"/>
      <c r="F35" s="26"/>
      <c r="G35" s="26"/>
      <c r="H35" s="26"/>
      <c r="I35" s="27"/>
      <c r="J35" s="27"/>
      <c r="K35" s="28"/>
      <c r="L35"/>
      <c r="M35"/>
      <c r="N35"/>
    </row>
    <row r="36" spans="2:14" ht="21" customHeight="1">
      <c r="B36" s="29" t="s">
        <v>514</v>
      </c>
      <c r="C36" s="26"/>
      <c r="D36" s="26"/>
      <c r="E36" s="26"/>
      <c r="F36" s="26"/>
      <c r="G36" s="26"/>
      <c r="H36" s="26"/>
      <c r="I36" s="27"/>
      <c r="J36" s="27"/>
      <c r="K36" s="28"/>
      <c r="L36"/>
      <c r="M36"/>
      <c r="N36"/>
    </row>
    <row r="37" spans="2:14" ht="22.5" customHeight="1">
      <c r="B37" s="7"/>
      <c r="C37" s="7"/>
      <c r="D37" s="7"/>
      <c r="E37" s="7"/>
      <c r="F37" s="7"/>
      <c r="G37" s="7"/>
      <c r="H37" s="7"/>
      <c r="I37"/>
      <c r="J37"/>
      <c r="K37"/>
      <c r="L37"/>
      <c r="M37"/>
      <c r="N37"/>
    </row>
    <row r="38" spans="2:14" ht="20.25">
      <c r="B38" s="15" t="s">
        <v>502</v>
      </c>
      <c r="J38" t="s">
        <v>515</v>
      </c>
      <c r="K38"/>
      <c r="L38"/>
      <c r="M38"/>
      <c r="N38"/>
    </row>
    <row r="39" spans="2:14" ht="7.5" customHeight="1">
      <c r="B39" s="2"/>
      <c r="I39"/>
      <c r="J39"/>
      <c r="K39"/>
      <c r="L39"/>
      <c r="M39"/>
      <c r="N39"/>
    </row>
    <row r="40" spans="2:14" s="6" customFormat="1" ht="29.25" customHeight="1" thickBot="1">
      <c r="B40" s="3"/>
      <c r="C40" s="4" t="s">
        <v>645</v>
      </c>
      <c r="D40" s="5" t="s">
        <v>646</v>
      </c>
      <c r="E40" s="5" t="s">
        <v>506</v>
      </c>
      <c r="F40" s="5" t="s">
        <v>507</v>
      </c>
      <c r="G40" s="5" t="s">
        <v>489</v>
      </c>
      <c r="H40" s="303" t="s">
        <v>647</v>
      </c>
      <c r="I40" s="1408" t="s">
        <v>498</v>
      </c>
      <c r="J40" s="1409"/>
      <c r="K40" s="11"/>
      <c r="L40"/>
      <c r="M40"/>
      <c r="N40"/>
    </row>
    <row r="41" spans="2:14" ht="21" customHeight="1" thickTop="1">
      <c r="B41" s="239" t="s">
        <v>732</v>
      </c>
      <c r="C41" s="17">
        <v>116.7</v>
      </c>
      <c r="D41" s="18">
        <v>100.5</v>
      </c>
      <c r="E41" s="304">
        <f>C41-D41</f>
        <v>16.200000000000003</v>
      </c>
      <c r="F41" s="304">
        <v>16</v>
      </c>
      <c r="G41" s="73">
        <v>321</v>
      </c>
      <c r="H41" s="305">
        <v>0.09</v>
      </c>
      <c r="I41" s="1555"/>
      <c r="J41" s="1556"/>
      <c r="K41" s="11"/>
      <c r="L41"/>
      <c r="M41"/>
      <c r="N41"/>
    </row>
    <row r="42" spans="2:14" ht="21" customHeight="1">
      <c r="B42" s="239" t="s">
        <v>739</v>
      </c>
      <c r="C42" s="17">
        <v>432.5</v>
      </c>
      <c r="D42" s="18">
        <v>432.5</v>
      </c>
      <c r="E42" s="31">
        <v>0</v>
      </c>
      <c r="F42" s="31">
        <v>0</v>
      </c>
      <c r="G42" s="53">
        <v>21.8</v>
      </c>
      <c r="H42" s="306">
        <v>0.597</v>
      </c>
      <c r="I42" s="1557"/>
      <c r="J42" s="1558"/>
      <c r="K42" s="11"/>
      <c r="L42"/>
      <c r="M42"/>
      <c r="N42"/>
    </row>
    <row r="43" spans="2:14" ht="21" customHeight="1">
      <c r="B43" s="239" t="s">
        <v>740</v>
      </c>
      <c r="C43" s="17">
        <v>564</v>
      </c>
      <c r="D43" s="18">
        <v>563</v>
      </c>
      <c r="E43" s="31">
        <v>1</v>
      </c>
      <c r="F43" s="31">
        <v>1</v>
      </c>
      <c r="G43" s="53">
        <v>285</v>
      </c>
      <c r="H43" s="306">
        <v>0.6669</v>
      </c>
      <c r="I43" s="1459"/>
      <c r="J43" s="1460"/>
      <c r="K43" s="11"/>
      <c r="L43"/>
      <c r="M43"/>
      <c r="N43"/>
    </row>
    <row r="44" spans="2:14" ht="21" customHeight="1">
      <c r="B44" s="239" t="s">
        <v>733</v>
      </c>
      <c r="C44" s="17">
        <v>1396</v>
      </c>
      <c r="D44" s="18">
        <v>1312</v>
      </c>
      <c r="E44" s="31">
        <f>C44-D44</f>
        <v>84</v>
      </c>
      <c r="F44" s="31">
        <v>84</v>
      </c>
      <c r="G44" s="53">
        <v>7007</v>
      </c>
      <c r="H44" s="306">
        <v>0.184</v>
      </c>
      <c r="I44" s="1459"/>
      <c r="J44" s="1460"/>
      <c r="K44" s="11"/>
      <c r="L44"/>
      <c r="M44"/>
      <c r="N44"/>
    </row>
    <row r="45" spans="2:14" ht="21" customHeight="1">
      <c r="B45" s="239" t="s">
        <v>734</v>
      </c>
      <c r="C45" s="17">
        <v>56.192</v>
      </c>
      <c r="D45" s="18">
        <v>44.7</v>
      </c>
      <c r="E45" s="31">
        <v>11.4</v>
      </c>
      <c r="F45" s="31">
        <v>11.4</v>
      </c>
      <c r="G45" s="53">
        <v>21.5</v>
      </c>
      <c r="H45" s="306">
        <f>9103/39955</f>
        <v>0.227831310224002</v>
      </c>
      <c r="I45" s="1459"/>
      <c r="J45" s="1460"/>
      <c r="K45" s="11"/>
      <c r="L45"/>
      <c r="M45"/>
      <c r="N45"/>
    </row>
    <row r="46" spans="2:14" ht="77.25" customHeight="1">
      <c r="B46" s="239" t="s">
        <v>741</v>
      </c>
      <c r="C46" s="17">
        <v>181</v>
      </c>
      <c r="D46" s="18">
        <v>167</v>
      </c>
      <c r="E46" s="31">
        <v>14</v>
      </c>
      <c r="F46" s="31">
        <v>14</v>
      </c>
      <c r="G46" s="53">
        <v>0</v>
      </c>
      <c r="H46" s="306" t="s">
        <v>712</v>
      </c>
      <c r="I46" s="1545" t="s">
        <v>742</v>
      </c>
      <c r="J46" s="1546"/>
      <c r="K46" s="11"/>
      <c r="L46"/>
      <c r="M46"/>
      <c r="N46"/>
    </row>
    <row r="47" spans="2:14" ht="21" customHeight="1">
      <c r="B47" s="307" t="s">
        <v>743</v>
      </c>
      <c r="C47" s="24">
        <v>5132</v>
      </c>
      <c r="D47" s="25">
        <v>5130</v>
      </c>
      <c r="E47" s="25">
        <v>2</v>
      </c>
      <c r="F47" s="25">
        <v>2</v>
      </c>
      <c r="G47" s="74">
        <v>0</v>
      </c>
      <c r="H47" s="308">
        <v>0.0848</v>
      </c>
      <c r="I47" s="1537"/>
      <c r="J47" s="1538"/>
      <c r="K47" s="11"/>
      <c r="L47"/>
      <c r="M47"/>
      <c r="N47"/>
    </row>
    <row r="48" spans="2:14" ht="37.5" customHeight="1">
      <c r="B48" s="7"/>
      <c r="C48" s="7"/>
      <c r="D48" s="7"/>
      <c r="E48" s="7"/>
      <c r="F48" s="7"/>
      <c r="G48" s="7"/>
      <c r="H48" s="7"/>
      <c r="I48"/>
      <c r="J48"/>
      <c r="K48"/>
      <c r="L48"/>
      <c r="M48"/>
      <c r="N48"/>
    </row>
    <row r="49" spans="2:14" ht="18.75">
      <c r="B49" s="15" t="s">
        <v>503</v>
      </c>
      <c r="J49"/>
      <c r="K49" t="s">
        <v>513</v>
      </c>
      <c r="L49"/>
      <c r="M49"/>
      <c r="N49"/>
    </row>
    <row r="50" spans="2:14" ht="7.5" customHeight="1">
      <c r="B50" s="2"/>
      <c r="J50"/>
      <c r="K50"/>
      <c r="L50"/>
      <c r="M50"/>
      <c r="N50"/>
    </row>
    <row r="51" spans="2:14" s="6" customFormat="1" ht="48.75" customHeight="1" thickBot="1">
      <c r="B51" s="3"/>
      <c r="C51" s="4" t="s">
        <v>517</v>
      </c>
      <c r="D51" s="5" t="s">
        <v>518</v>
      </c>
      <c r="E51" s="5" t="s">
        <v>519</v>
      </c>
      <c r="F51" s="5" t="s">
        <v>520</v>
      </c>
      <c r="G51" s="5" t="s">
        <v>521</v>
      </c>
      <c r="H51" s="10" t="s">
        <v>484</v>
      </c>
      <c r="I51" s="1426" t="s">
        <v>501</v>
      </c>
      <c r="J51" s="1416"/>
      <c r="K51" s="12" t="s">
        <v>498</v>
      </c>
      <c r="L51" s="11"/>
      <c r="M51"/>
      <c r="N51"/>
    </row>
    <row r="52" spans="2:14" ht="21" customHeight="1" thickTop="1">
      <c r="B52" s="239" t="s">
        <v>735</v>
      </c>
      <c r="C52" s="17">
        <v>168454</v>
      </c>
      <c r="D52" s="84">
        <v>-8330</v>
      </c>
      <c r="E52" s="18">
        <v>800</v>
      </c>
      <c r="F52" s="18"/>
      <c r="G52" s="18"/>
      <c r="H52" s="18"/>
      <c r="I52" s="1531"/>
      <c r="J52" s="1532"/>
      <c r="K52" s="120"/>
      <c r="L52" s="11"/>
      <c r="M52"/>
      <c r="N52"/>
    </row>
    <row r="53" spans="2:14" ht="21" customHeight="1">
      <c r="B53" s="239" t="s">
        <v>736</v>
      </c>
      <c r="C53" s="17">
        <v>86265</v>
      </c>
      <c r="D53" s="84">
        <v>4795</v>
      </c>
      <c r="E53" s="18">
        <v>5000</v>
      </c>
      <c r="F53" s="18"/>
      <c r="G53" s="18"/>
      <c r="H53" s="18"/>
      <c r="I53" s="1359"/>
      <c r="J53" s="1360"/>
      <c r="K53" s="122"/>
      <c r="L53" s="11"/>
      <c r="M53"/>
      <c r="N53"/>
    </row>
    <row r="54" spans="2:14" ht="21" customHeight="1">
      <c r="B54" s="239" t="s">
        <v>737</v>
      </c>
      <c r="C54" s="17">
        <v>142067</v>
      </c>
      <c r="D54" s="84">
        <v>-33060</v>
      </c>
      <c r="E54" s="18">
        <v>50000</v>
      </c>
      <c r="F54" s="18">
        <v>6607</v>
      </c>
      <c r="G54" s="18"/>
      <c r="H54" s="18"/>
      <c r="I54" s="1361"/>
      <c r="J54" s="1351"/>
      <c r="K54" s="122"/>
      <c r="L54" s="11"/>
      <c r="M54"/>
      <c r="N54"/>
    </row>
    <row r="55" spans="2:14" ht="21" customHeight="1">
      <c r="B55" s="309" t="s">
        <v>738</v>
      </c>
      <c r="C55" s="124">
        <v>451355</v>
      </c>
      <c r="D55" s="310">
        <v>24596</v>
      </c>
      <c r="E55" s="92">
        <v>10000</v>
      </c>
      <c r="F55" s="92"/>
      <c r="G55" s="92">
        <v>274025</v>
      </c>
      <c r="H55" s="92">
        <v>2275</v>
      </c>
      <c r="I55" s="1361"/>
      <c r="J55" s="1351"/>
      <c r="K55" s="122"/>
      <c r="L55" s="11"/>
      <c r="M55"/>
      <c r="N55"/>
    </row>
    <row r="56" spans="2:14" ht="21" customHeight="1">
      <c r="B56" s="309"/>
      <c r="C56" s="124"/>
      <c r="D56" s="92"/>
      <c r="E56" s="92"/>
      <c r="F56" s="92"/>
      <c r="G56" s="92"/>
      <c r="H56" s="92"/>
      <c r="I56" s="1354"/>
      <c r="J56" s="1355"/>
      <c r="K56" s="122"/>
      <c r="L56" s="11"/>
      <c r="M56"/>
      <c r="N56"/>
    </row>
    <row r="57" spans="2:14" ht="21" customHeight="1">
      <c r="B57" s="311"/>
      <c r="C57" s="127"/>
      <c r="D57" s="128"/>
      <c r="E57" s="128"/>
      <c r="F57" s="128"/>
      <c r="G57" s="128"/>
      <c r="H57" s="128"/>
      <c r="I57" s="1352"/>
      <c r="J57" s="1353"/>
      <c r="K57" s="129"/>
      <c r="L57" s="11"/>
      <c r="M57"/>
      <c r="N57"/>
    </row>
    <row r="58" spans="2:14" ht="21" customHeight="1">
      <c r="B58" s="30" t="s">
        <v>511</v>
      </c>
      <c r="J58"/>
      <c r="K58"/>
      <c r="L58"/>
      <c r="M58"/>
      <c r="N58"/>
    </row>
    <row r="59" ht="26.25" customHeight="1"/>
    <row r="60" spans="2:14" ht="18.75">
      <c r="B60" s="16" t="s">
        <v>504</v>
      </c>
      <c r="J60"/>
      <c r="K60"/>
      <c r="L60"/>
      <c r="M60"/>
      <c r="N60"/>
    </row>
    <row r="61" ht="7.5" customHeight="1"/>
    <row r="62" spans="2:9" ht="37.5" customHeight="1">
      <c r="B62" s="1415" t="s">
        <v>494</v>
      </c>
      <c r="C62" s="1415"/>
      <c r="D62" s="1425">
        <v>0.38</v>
      </c>
      <c r="E62" s="1425"/>
      <c r="F62" s="1415" t="s">
        <v>496</v>
      </c>
      <c r="G62" s="1415"/>
      <c r="H62" s="1425">
        <v>0.8</v>
      </c>
      <c r="I62" s="1425"/>
    </row>
    <row r="63" spans="2:9" ht="37.5" customHeight="1">
      <c r="B63" s="1415" t="s">
        <v>495</v>
      </c>
      <c r="C63" s="1415"/>
      <c r="D63" s="1425">
        <v>18.9</v>
      </c>
      <c r="E63" s="1425"/>
      <c r="F63" s="1415" t="s">
        <v>497</v>
      </c>
      <c r="G63" s="1415"/>
      <c r="H63" s="1425">
        <v>92.7</v>
      </c>
      <c r="I63" s="1425"/>
    </row>
    <row r="64" spans="2:14" ht="21" customHeight="1">
      <c r="B64" s="30" t="s">
        <v>512</v>
      </c>
      <c r="J64"/>
      <c r="K64"/>
      <c r="L64"/>
      <c r="M64"/>
      <c r="N64"/>
    </row>
  </sheetData>
  <mergeCells count="48">
    <mergeCell ref="H63:I63"/>
    <mergeCell ref="I51:J51"/>
    <mergeCell ref="I52:J52"/>
    <mergeCell ref="I53:J53"/>
    <mergeCell ref="I54:J54"/>
    <mergeCell ref="I57:J57"/>
    <mergeCell ref="I55:J55"/>
    <mergeCell ref="I56:J56"/>
    <mergeCell ref="H62:I62"/>
    <mergeCell ref="B63:C63"/>
    <mergeCell ref="F62:G62"/>
    <mergeCell ref="F63:G63"/>
    <mergeCell ref="D62:E62"/>
    <mergeCell ref="D63:E63"/>
    <mergeCell ref="I10:J10"/>
    <mergeCell ref="I14:J14"/>
    <mergeCell ref="I13:J13"/>
    <mergeCell ref="B62:C62"/>
    <mergeCell ref="I47:J47"/>
    <mergeCell ref="I40:J40"/>
    <mergeCell ref="I41:J41"/>
    <mergeCell ref="I42:J42"/>
    <mergeCell ref="I44:J44"/>
    <mergeCell ref="I45:J45"/>
    <mergeCell ref="C1:J1"/>
    <mergeCell ref="I19:J19"/>
    <mergeCell ref="I20:J20"/>
    <mergeCell ref="I22:J22"/>
    <mergeCell ref="I11:J11"/>
    <mergeCell ref="I12:J12"/>
    <mergeCell ref="I15:J15"/>
    <mergeCell ref="I7:J7"/>
    <mergeCell ref="I8:J8"/>
    <mergeCell ref="I9:J9"/>
    <mergeCell ref="B33:B34"/>
    <mergeCell ref="I21:J21"/>
    <mergeCell ref="I23:J24"/>
    <mergeCell ref="I25:J26"/>
    <mergeCell ref="B21:B22"/>
    <mergeCell ref="I27:J28"/>
    <mergeCell ref="B23:B28"/>
    <mergeCell ref="B29:B30"/>
    <mergeCell ref="B31:B32"/>
    <mergeCell ref="I43:J43"/>
    <mergeCell ref="I46:J46"/>
    <mergeCell ref="I29:J30"/>
    <mergeCell ref="I31:J32"/>
    <mergeCell ref="I33:J34"/>
  </mergeCells>
  <printOptions/>
  <pageMargins left="1.26" right="0" top="0.5905511811023623" bottom="0.3937007874015748" header="0.5118110236220472" footer="0.5118110236220472"/>
  <pageSetup fitToHeight="1" fitToWidth="1" horizontalDpi="300" verticalDpi="300" orientation="portrait" paperSize="9" scale="64" r:id="rId3"/>
  <headerFooter alignWithMargins="0">
    <oddHeader>&amp;L&amp;12（別添）</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N61"/>
  <sheetViews>
    <sheetView workbookViewId="0" topLeftCell="A4">
      <selection activeCell="C4" sqref="C4"/>
    </sheetView>
  </sheetViews>
  <sheetFormatPr defaultColWidth="9.00390625" defaultRowHeight="13.5"/>
  <cols>
    <col min="1" max="1" width="2.875" style="1" customWidth="1"/>
    <col min="2" max="2" width="13.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687</v>
      </c>
      <c r="D1" s="1413"/>
      <c r="E1" s="1413"/>
      <c r="F1" s="1413"/>
      <c r="G1" s="1413"/>
      <c r="H1" s="1413"/>
      <c r="I1" s="1413"/>
      <c r="J1" s="1413"/>
    </row>
    <row r="2" ht="30" customHeight="1"/>
    <row r="3" spans="8:11" ht="18.75" customHeight="1" thickBot="1">
      <c r="H3" s="14" t="s">
        <v>588</v>
      </c>
      <c r="I3" s="8" t="s">
        <v>744</v>
      </c>
      <c r="J3" s="13"/>
      <c r="K3" s="13"/>
    </row>
    <row r="4" spans="8:9" ht="33.75" customHeight="1">
      <c r="H4" s="7"/>
      <c r="I4" s="7"/>
    </row>
    <row r="5" spans="2:14" ht="18.75">
      <c r="B5" s="15" t="s">
        <v>516</v>
      </c>
      <c r="J5" t="s">
        <v>513</v>
      </c>
      <c r="K5"/>
      <c r="L5"/>
      <c r="M5"/>
      <c r="N5"/>
    </row>
    <row r="6" spans="2:14" ht="7.5" customHeight="1">
      <c r="B6" s="2"/>
      <c r="I6"/>
      <c r="J6"/>
      <c r="K6"/>
      <c r="L6"/>
      <c r="M6"/>
      <c r="N6"/>
    </row>
    <row r="7" spans="2:14" s="6" customFormat="1" ht="29.25" customHeight="1" thickBot="1">
      <c r="B7" s="3"/>
      <c r="C7" s="4" t="s">
        <v>485</v>
      </c>
      <c r="D7" s="5" t="s">
        <v>486</v>
      </c>
      <c r="E7" s="5" t="s">
        <v>487</v>
      </c>
      <c r="F7" s="5" t="s">
        <v>488</v>
      </c>
      <c r="G7" s="5" t="s">
        <v>489</v>
      </c>
      <c r="H7" s="5" t="s">
        <v>522</v>
      </c>
      <c r="I7" s="1408" t="s">
        <v>498</v>
      </c>
      <c r="J7" s="1409"/>
      <c r="K7" s="11"/>
      <c r="L7"/>
      <c r="M7"/>
      <c r="N7"/>
    </row>
    <row r="8" spans="2:14" ht="21" customHeight="1" thickTop="1">
      <c r="B8" s="82" t="s">
        <v>483</v>
      </c>
      <c r="C8" s="312">
        <v>10202</v>
      </c>
      <c r="D8" s="231">
        <v>10179</v>
      </c>
      <c r="E8" s="231">
        <f>C8-D8</f>
        <v>23</v>
      </c>
      <c r="F8" s="231">
        <v>17</v>
      </c>
      <c r="G8" s="231">
        <v>14497</v>
      </c>
      <c r="H8" s="231">
        <v>0</v>
      </c>
      <c r="I8" s="1592" t="s">
        <v>745</v>
      </c>
      <c r="J8" s="1593"/>
      <c r="K8" s="11"/>
      <c r="L8"/>
      <c r="M8"/>
      <c r="N8"/>
    </row>
    <row r="9" spans="2:14" ht="21" customHeight="1">
      <c r="B9" s="82"/>
      <c r="C9" s="312"/>
      <c r="D9" s="231"/>
      <c r="E9" s="231"/>
      <c r="F9" s="231"/>
      <c r="G9" s="231"/>
      <c r="H9" s="231"/>
      <c r="I9" s="1594"/>
      <c r="J9" s="1595"/>
      <c r="K9" s="11"/>
      <c r="L9"/>
      <c r="M9"/>
      <c r="N9"/>
    </row>
    <row r="10" spans="2:14" ht="21" customHeight="1">
      <c r="B10" s="82"/>
      <c r="C10" s="312"/>
      <c r="D10" s="231"/>
      <c r="E10" s="231"/>
      <c r="F10" s="231"/>
      <c r="G10" s="231"/>
      <c r="H10" s="231"/>
      <c r="I10" s="1344"/>
      <c r="J10" s="1345"/>
      <c r="K10" s="11"/>
      <c r="L10"/>
      <c r="M10"/>
      <c r="N10"/>
    </row>
    <row r="11" spans="2:14" ht="21" customHeight="1">
      <c r="B11" s="82"/>
      <c r="C11" s="312"/>
      <c r="D11" s="231"/>
      <c r="E11" s="231"/>
      <c r="F11" s="231"/>
      <c r="G11" s="231"/>
      <c r="H11" s="231"/>
      <c r="I11" s="1344"/>
      <c r="J11" s="1345"/>
      <c r="K11" s="11"/>
      <c r="L11"/>
      <c r="M11"/>
      <c r="N11"/>
    </row>
    <row r="12" spans="2:14" ht="21" customHeight="1" thickBot="1">
      <c r="B12" s="85"/>
      <c r="C12" s="313"/>
      <c r="D12" s="314"/>
      <c r="E12" s="314"/>
      <c r="F12" s="314"/>
      <c r="G12" s="314"/>
      <c r="H12" s="314"/>
      <c r="I12" s="1590"/>
      <c r="J12" s="1591"/>
      <c r="K12" s="11"/>
      <c r="L12"/>
      <c r="M12"/>
      <c r="N12"/>
    </row>
    <row r="13" spans="2:14" ht="21" customHeight="1" thickTop="1">
      <c r="B13" s="9" t="s">
        <v>499</v>
      </c>
      <c r="C13" s="138">
        <f>SUM(C8:C12)</f>
        <v>10202</v>
      </c>
      <c r="D13" s="139">
        <f>SUM(D8:D12)</f>
        <v>10179</v>
      </c>
      <c r="E13" s="139">
        <f>SUM(E8:E12)</f>
        <v>23</v>
      </c>
      <c r="F13" s="139">
        <f>SUM(F8:F12)</f>
        <v>17</v>
      </c>
      <c r="G13" s="139">
        <f>SUM(G8:G12)</f>
        <v>14497</v>
      </c>
      <c r="H13" s="139"/>
      <c r="I13" s="1405"/>
      <c r="J13" s="1401"/>
      <c r="K13" s="11"/>
      <c r="L13"/>
      <c r="M13"/>
      <c r="N13"/>
    </row>
    <row r="14" spans="9:14" ht="37.5" customHeight="1">
      <c r="I14"/>
      <c r="J14"/>
      <c r="K14"/>
      <c r="L14"/>
      <c r="M14"/>
      <c r="N14"/>
    </row>
    <row r="15" spans="2:14" ht="18.75">
      <c r="B15" s="15" t="s">
        <v>500</v>
      </c>
      <c r="J15" t="s">
        <v>513</v>
      </c>
      <c r="K15"/>
      <c r="L15"/>
      <c r="M15"/>
      <c r="N15"/>
    </row>
    <row r="16" spans="2:14" ht="7.5" customHeight="1">
      <c r="B16" s="2"/>
      <c r="I16"/>
      <c r="J16"/>
      <c r="K16"/>
      <c r="L16"/>
      <c r="M16"/>
      <c r="N16"/>
    </row>
    <row r="17" spans="2:14" s="6" customFormat="1" ht="29.25" customHeight="1" thickBot="1">
      <c r="B17" s="3"/>
      <c r="C17" s="4" t="s">
        <v>490</v>
      </c>
      <c r="D17" s="5" t="s">
        <v>491</v>
      </c>
      <c r="E17" s="5" t="s">
        <v>492</v>
      </c>
      <c r="F17" s="5" t="s">
        <v>493</v>
      </c>
      <c r="G17" s="5" t="s">
        <v>489</v>
      </c>
      <c r="H17" s="5" t="s">
        <v>522</v>
      </c>
      <c r="I17" s="1408" t="s">
        <v>498</v>
      </c>
      <c r="J17" s="1409"/>
      <c r="K17" s="11"/>
      <c r="L17"/>
      <c r="M17"/>
      <c r="N17"/>
    </row>
    <row r="18" spans="2:14" ht="24.75" customHeight="1" thickTop="1">
      <c r="B18" s="315" t="s">
        <v>535</v>
      </c>
      <c r="C18" s="312">
        <v>314</v>
      </c>
      <c r="D18" s="231">
        <v>276</v>
      </c>
      <c r="E18" s="23" t="s">
        <v>662</v>
      </c>
      <c r="F18" s="23" t="s">
        <v>662</v>
      </c>
      <c r="G18" s="316">
        <v>1355</v>
      </c>
      <c r="H18" s="316">
        <v>13</v>
      </c>
      <c r="I18" s="1384" t="s">
        <v>594</v>
      </c>
      <c r="J18" s="1385"/>
      <c r="K18" s="11"/>
      <c r="L18"/>
      <c r="M18"/>
      <c r="N18"/>
    </row>
    <row r="19" spans="2:14" ht="13.5">
      <c r="B19" s="1596" t="s">
        <v>746</v>
      </c>
      <c r="C19" s="317" t="s">
        <v>672</v>
      </c>
      <c r="D19" s="18" t="s">
        <v>747</v>
      </c>
      <c r="E19" s="18" t="s">
        <v>748</v>
      </c>
      <c r="F19" s="18" t="s">
        <v>749</v>
      </c>
      <c r="G19" s="231"/>
      <c r="H19" s="231"/>
      <c r="I19" s="1469"/>
      <c r="J19" s="1399"/>
      <c r="K19" s="11"/>
      <c r="L19"/>
      <c r="M19"/>
      <c r="N19"/>
    </row>
    <row r="20" spans="2:14" ht="13.5" customHeight="1">
      <c r="B20" s="1597"/>
      <c r="C20" s="318">
        <f>SUM(C22,C24)</f>
        <v>399</v>
      </c>
      <c r="D20" s="319">
        <f>SUM(D22,D24)</f>
        <v>399</v>
      </c>
      <c r="E20" s="319">
        <v>0</v>
      </c>
      <c r="F20" s="319">
        <v>0</v>
      </c>
      <c r="G20" s="320">
        <f>SUM(G22,G24)</f>
        <v>1251</v>
      </c>
      <c r="H20" s="320">
        <f>SUM(H22,H24)</f>
        <v>114</v>
      </c>
      <c r="I20" s="1535"/>
      <c r="J20" s="1536"/>
      <c r="K20" s="11"/>
      <c r="L20"/>
      <c r="M20"/>
      <c r="N20"/>
    </row>
    <row r="21" spans="2:14" ht="13.5">
      <c r="B21" s="1598" t="s">
        <v>750</v>
      </c>
      <c r="C21" s="317" t="s">
        <v>672</v>
      </c>
      <c r="D21" s="18" t="s">
        <v>747</v>
      </c>
      <c r="E21" s="18" t="s">
        <v>748</v>
      </c>
      <c r="F21" s="18" t="s">
        <v>749</v>
      </c>
      <c r="G21" s="316"/>
      <c r="H21" s="316"/>
      <c r="I21" s="1600" t="s">
        <v>751</v>
      </c>
      <c r="J21" s="1601"/>
      <c r="K21" s="11"/>
      <c r="L21"/>
      <c r="M21"/>
      <c r="N21"/>
    </row>
    <row r="22" spans="2:14" ht="13.5" customHeight="1">
      <c r="B22" s="1599"/>
      <c r="C22" s="321">
        <v>398</v>
      </c>
      <c r="D22" s="322">
        <v>398</v>
      </c>
      <c r="E22" s="322">
        <v>0</v>
      </c>
      <c r="F22" s="322">
        <v>0</v>
      </c>
      <c r="G22" s="316">
        <v>1251</v>
      </c>
      <c r="H22" s="316">
        <v>114</v>
      </c>
      <c r="I22" s="1602"/>
      <c r="J22" s="1603"/>
      <c r="K22" s="11"/>
      <c r="L22"/>
      <c r="M22"/>
      <c r="N22"/>
    </row>
    <row r="23" spans="2:14" ht="13.5">
      <c r="B23" s="1598" t="s">
        <v>752</v>
      </c>
      <c r="C23" s="317" t="s">
        <v>672</v>
      </c>
      <c r="D23" s="18" t="s">
        <v>747</v>
      </c>
      <c r="E23" s="18" t="s">
        <v>748</v>
      </c>
      <c r="F23" s="18" t="s">
        <v>749</v>
      </c>
      <c r="G23" s="231"/>
      <c r="H23" s="231"/>
      <c r="I23" s="1604" t="s">
        <v>753</v>
      </c>
      <c r="J23" s="1605"/>
      <c r="K23" s="11"/>
      <c r="L23"/>
      <c r="M23"/>
      <c r="N23"/>
    </row>
    <row r="24" spans="2:14" ht="13.5" customHeight="1">
      <c r="B24" s="1599"/>
      <c r="C24" s="323">
        <v>1</v>
      </c>
      <c r="D24" s="322">
        <v>1</v>
      </c>
      <c r="E24" s="324">
        <v>0</v>
      </c>
      <c r="F24" s="324">
        <v>0</v>
      </c>
      <c r="G24" s="316">
        <v>0</v>
      </c>
      <c r="H24" s="316">
        <v>0</v>
      </c>
      <c r="I24" s="1606"/>
      <c r="J24" s="1607"/>
      <c r="K24" s="11"/>
      <c r="L24"/>
      <c r="M24"/>
      <c r="N24"/>
    </row>
    <row r="25" spans="2:14" ht="13.5" customHeight="1">
      <c r="B25" s="1571" t="s">
        <v>754</v>
      </c>
      <c r="C25" s="317" t="s">
        <v>672</v>
      </c>
      <c r="D25" s="18" t="s">
        <v>747</v>
      </c>
      <c r="E25" s="18" t="s">
        <v>748</v>
      </c>
      <c r="F25" s="18" t="s">
        <v>749</v>
      </c>
      <c r="G25" s="231"/>
      <c r="H25" s="231"/>
      <c r="I25" s="1608" t="s">
        <v>755</v>
      </c>
      <c r="J25" s="1609"/>
      <c r="K25" s="11"/>
      <c r="L25"/>
      <c r="M25"/>
      <c r="N25"/>
    </row>
    <row r="26" spans="2:14" ht="13.5" customHeight="1">
      <c r="B26" s="1572"/>
      <c r="C26" s="321">
        <v>398</v>
      </c>
      <c r="D26" s="322">
        <v>410</v>
      </c>
      <c r="E26" s="322">
        <v>0</v>
      </c>
      <c r="F26" s="322">
        <v>0</v>
      </c>
      <c r="G26" s="316">
        <v>0</v>
      </c>
      <c r="H26" s="316">
        <v>0</v>
      </c>
      <c r="I26" s="1602"/>
      <c r="J26" s="1603"/>
      <c r="K26" s="11"/>
      <c r="L26"/>
      <c r="M26"/>
      <c r="N26"/>
    </row>
    <row r="27" spans="2:14" ht="13.5" customHeight="1">
      <c r="B27" s="1567" t="s">
        <v>756</v>
      </c>
      <c r="C27" s="317" t="s">
        <v>672</v>
      </c>
      <c r="D27" s="18" t="s">
        <v>747</v>
      </c>
      <c r="E27" s="18" t="s">
        <v>748</v>
      </c>
      <c r="F27" s="18" t="s">
        <v>749</v>
      </c>
      <c r="G27" s="231"/>
      <c r="H27" s="231"/>
      <c r="I27" s="1469" t="s">
        <v>766</v>
      </c>
      <c r="J27" s="1399"/>
      <c r="K27" s="11"/>
      <c r="L27"/>
      <c r="M27"/>
      <c r="N27"/>
    </row>
    <row r="28" spans="2:14" ht="13.5" customHeight="1">
      <c r="B28" s="1568"/>
      <c r="C28" s="323">
        <v>36</v>
      </c>
      <c r="D28" s="322">
        <v>35</v>
      </c>
      <c r="E28" s="322">
        <v>1</v>
      </c>
      <c r="F28" s="322">
        <v>1</v>
      </c>
      <c r="G28" s="316">
        <v>0</v>
      </c>
      <c r="H28" s="316">
        <v>0</v>
      </c>
      <c r="I28" s="1610"/>
      <c r="J28" s="1611"/>
      <c r="K28" s="11"/>
      <c r="L28"/>
      <c r="M28"/>
      <c r="N28"/>
    </row>
    <row r="29" spans="2:14" ht="13.5" customHeight="1">
      <c r="B29" s="1567" t="s">
        <v>757</v>
      </c>
      <c r="C29" s="317" t="s">
        <v>672</v>
      </c>
      <c r="D29" s="18" t="s">
        <v>747</v>
      </c>
      <c r="E29" s="18" t="s">
        <v>748</v>
      </c>
      <c r="F29" s="18" t="s">
        <v>749</v>
      </c>
      <c r="G29" s="231"/>
      <c r="H29" s="231"/>
      <c r="I29" s="1559"/>
      <c r="J29" s="1560"/>
      <c r="K29" s="11"/>
      <c r="L29"/>
      <c r="M29"/>
      <c r="N29"/>
    </row>
    <row r="30" spans="2:14" ht="13.5" customHeight="1">
      <c r="B30" s="1568"/>
      <c r="C30" s="321">
        <v>2320</v>
      </c>
      <c r="D30" s="322">
        <v>2318</v>
      </c>
      <c r="E30" s="324">
        <v>2</v>
      </c>
      <c r="F30" s="324">
        <v>2</v>
      </c>
      <c r="G30" s="316">
        <v>0</v>
      </c>
      <c r="H30" s="316">
        <v>0</v>
      </c>
      <c r="I30" s="1561"/>
      <c r="J30" s="1562"/>
      <c r="K30" s="11"/>
      <c r="L30"/>
      <c r="M30"/>
      <c r="N30"/>
    </row>
    <row r="31" spans="2:14" ht="13.5" customHeight="1">
      <c r="B31" s="1571" t="s">
        <v>758</v>
      </c>
      <c r="C31" s="317" t="s">
        <v>672</v>
      </c>
      <c r="D31" s="18" t="s">
        <v>747</v>
      </c>
      <c r="E31" s="18" t="s">
        <v>748</v>
      </c>
      <c r="F31" s="18" t="s">
        <v>749</v>
      </c>
      <c r="G31" s="231"/>
      <c r="H31" s="231"/>
      <c r="I31" s="1563"/>
      <c r="J31" s="1564"/>
      <c r="K31" s="11"/>
      <c r="L31"/>
      <c r="M31"/>
      <c r="N31"/>
    </row>
    <row r="32" spans="2:14" ht="13.5" customHeight="1">
      <c r="B32" s="1572"/>
      <c r="C32" s="323">
        <v>2850</v>
      </c>
      <c r="D32" s="322">
        <v>2863</v>
      </c>
      <c r="E32" s="325" t="s">
        <v>767</v>
      </c>
      <c r="F32" s="325" t="s">
        <v>767</v>
      </c>
      <c r="G32" s="316">
        <v>0</v>
      </c>
      <c r="H32" s="316">
        <v>0</v>
      </c>
      <c r="I32" s="1561"/>
      <c r="J32" s="1562"/>
      <c r="K32" s="11"/>
      <c r="L32"/>
      <c r="M32"/>
      <c r="N32"/>
    </row>
    <row r="33" spans="2:14" ht="13.5" customHeight="1">
      <c r="B33" s="1571" t="s">
        <v>759</v>
      </c>
      <c r="C33" s="317" t="s">
        <v>672</v>
      </c>
      <c r="D33" s="18" t="s">
        <v>747</v>
      </c>
      <c r="E33" s="18" t="s">
        <v>748</v>
      </c>
      <c r="F33" s="18" t="s">
        <v>749</v>
      </c>
      <c r="G33" s="231"/>
      <c r="H33" s="231"/>
      <c r="I33" s="1563"/>
      <c r="J33" s="1564"/>
      <c r="K33" s="11"/>
      <c r="L33"/>
      <c r="M33"/>
      <c r="N33"/>
    </row>
    <row r="34" spans="2:14" ht="13.5" customHeight="1">
      <c r="B34" s="1573"/>
      <c r="C34" s="326">
        <v>1866</v>
      </c>
      <c r="D34" s="327">
        <v>1856</v>
      </c>
      <c r="E34" s="327">
        <v>10</v>
      </c>
      <c r="F34" s="327">
        <v>10</v>
      </c>
      <c r="G34" s="328">
        <v>0</v>
      </c>
      <c r="H34" s="329">
        <v>0</v>
      </c>
      <c r="I34" s="1569"/>
      <c r="J34" s="1570"/>
      <c r="K34" s="11"/>
      <c r="L34"/>
      <c r="M34"/>
      <c r="N34"/>
    </row>
    <row r="35" spans="2:14" ht="21" customHeight="1">
      <c r="B35" s="29" t="s">
        <v>510</v>
      </c>
      <c r="C35" s="26"/>
      <c r="D35" s="26"/>
      <c r="E35" s="26"/>
      <c r="F35" s="26"/>
      <c r="G35" s="26"/>
      <c r="H35" s="26"/>
      <c r="I35" s="27"/>
      <c r="J35" s="27"/>
      <c r="K35" s="28"/>
      <c r="L35"/>
      <c r="M35"/>
      <c r="N35"/>
    </row>
    <row r="36" spans="2:14" ht="21" customHeight="1">
      <c r="B36" s="29" t="s">
        <v>514</v>
      </c>
      <c r="C36" s="26"/>
      <c r="D36" s="26"/>
      <c r="E36" s="26"/>
      <c r="F36" s="26"/>
      <c r="G36" s="26"/>
      <c r="H36" s="26"/>
      <c r="I36" s="27"/>
      <c r="J36" s="27"/>
      <c r="K36" s="28"/>
      <c r="L36"/>
      <c r="M36"/>
      <c r="N36"/>
    </row>
    <row r="37" spans="2:14" ht="22.5" customHeight="1">
      <c r="B37" s="7"/>
      <c r="C37" s="7"/>
      <c r="D37" s="7"/>
      <c r="E37" s="7"/>
      <c r="F37" s="7"/>
      <c r="G37" s="7"/>
      <c r="H37" s="7"/>
      <c r="I37"/>
      <c r="J37"/>
      <c r="K37"/>
      <c r="L37"/>
      <c r="M37"/>
      <c r="N37"/>
    </row>
    <row r="38" spans="2:14" ht="18.75">
      <c r="B38" s="15" t="s">
        <v>502</v>
      </c>
      <c r="J38" t="s">
        <v>515</v>
      </c>
      <c r="K38"/>
      <c r="L38"/>
      <c r="M38"/>
      <c r="N38"/>
    </row>
    <row r="39" spans="2:14" ht="7.5" customHeight="1">
      <c r="B39" s="2"/>
      <c r="I39"/>
      <c r="J39"/>
      <c r="K39"/>
      <c r="L39"/>
      <c r="M39"/>
      <c r="N39"/>
    </row>
    <row r="40" spans="2:14" s="6" customFormat="1" ht="29.25" customHeight="1" thickBot="1">
      <c r="B40" s="3"/>
      <c r="C40" s="4" t="s">
        <v>508</v>
      </c>
      <c r="D40" s="5" t="s">
        <v>509</v>
      </c>
      <c r="E40" s="5" t="s">
        <v>506</v>
      </c>
      <c r="F40" s="5" t="s">
        <v>507</v>
      </c>
      <c r="G40" s="5" t="s">
        <v>489</v>
      </c>
      <c r="H40" s="5" t="s">
        <v>505</v>
      </c>
      <c r="I40" s="1408" t="s">
        <v>498</v>
      </c>
      <c r="J40" s="1409"/>
      <c r="K40" s="11"/>
      <c r="L40"/>
      <c r="M40"/>
      <c r="N40"/>
    </row>
    <row r="41" spans="2:14" ht="23.25" customHeight="1" thickTop="1">
      <c r="B41" s="330" t="s">
        <v>732</v>
      </c>
      <c r="C41" s="312">
        <v>117</v>
      </c>
      <c r="D41" s="231">
        <v>101</v>
      </c>
      <c r="E41" s="231">
        <f>C41-D41</f>
        <v>16</v>
      </c>
      <c r="F41" s="316">
        <v>16</v>
      </c>
      <c r="G41" s="316">
        <v>321</v>
      </c>
      <c r="H41" s="331">
        <v>42.5</v>
      </c>
      <c r="I41" s="1576"/>
      <c r="J41" s="1577"/>
      <c r="K41" s="11"/>
      <c r="L41"/>
      <c r="M41"/>
      <c r="N41"/>
    </row>
    <row r="42" spans="2:14" ht="23.25" customHeight="1">
      <c r="B42" s="332" t="s">
        <v>733</v>
      </c>
      <c r="C42" s="233">
        <v>1396</v>
      </c>
      <c r="D42" s="234">
        <v>1312</v>
      </c>
      <c r="E42" s="234">
        <f>C42-D42</f>
        <v>84</v>
      </c>
      <c r="F42" s="234">
        <v>84</v>
      </c>
      <c r="G42" s="234">
        <v>7007</v>
      </c>
      <c r="H42" s="333">
        <v>14.6</v>
      </c>
      <c r="I42" s="1578"/>
      <c r="J42" s="1579"/>
      <c r="K42" s="11"/>
      <c r="L42"/>
      <c r="M42"/>
      <c r="N42"/>
    </row>
    <row r="43" spans="2:14" ht="23.25" customHeight="1">
      <c r="B43" s="334" t="s">
        <v>760</v>
      </c>
      <c r="C43" s="29">
        <v>5132</v>
      </c>
      <c r="D43" s="316">
        <v>5130</v>
      </c>
      <c r="E43" s="234">
        <f>C43-D43</f>
        <v>2</v>
      </c>
      <c r="F43" s="316">
        <v>2</v>
      </c>
      <c r="G43" s="316">
        <v>0</v>
      </c>
      <c r="H43" s="331">
        <v>5.3</v>
      </c>
      <c r="I43" s="1580"/>
      <c r="J43" s="1581"/>
      <c r="K43" s="11"/>
      <c r="L43"/>
      <c r="M43"/>
      <c r="N43"/>
    </row>
    <row r="44" spans="2:14" ht="23.25" customHeight="1">
      <c r="B44" s="335" t="s">
        <v>761</v>
      </c>
      <c r="C44" s="336">
        <v>181</v>
      </c>
      <c r="D44" s="337">
        <v>167</v>
      </c>
      <c r="E44" s="337">
        <f>C44-D44</f>
        <v>14</v>
      </c>
      <c r="F44" s="337">
        <v>14</v>
      </c>
      <c r="G44" s="337">
        <v>0</v>
      </c>
      <c r="H44" s="338" t="s">
        <v>664</v>
      </c>
      <c r="I44" s="1574"/>
      <c r="J44" s="1575"/>
      <c r="K44" s="11"/>
      <c r="L44"/>
      <c r="M44"/>
      <c r="N44"/>
    </row>
    <row r="45" spans="2:14" ht="37.5" customHeight="1">
      <c r="B45" s="1565" t="s">
        <v>762</v>
      </c>
      <c r="C45" s="1566"/>
      <c r="D45" s="1566"/>
      <c r="E45" s="1566"/>
      <c r="F45" s="1566"/>
      <c r="G45" s="1566"/>
      <c r="H45" s="1566"/>
      <c r="I45" s="1566"/>
      <c r="J45" s="1566"/>
      <c r="K45"/>
      <c r="L45"/>
      <c r="M45"/>
      <c r="N45"/>
    </row>
    <row r="46" spans="2:14" ht="18.75">
      <c r="B46" s="15" t="s">
        <v>503</v>
      </c>
      <c r="J46"/>
      <c r="K46" t="s">
        <v>513</v>
      </c>
      <c r="L46"/>
      <c r="M46"/>
      <c r="N46"/>
    </row>
    <row r="47" spans="2:14" ht="7.5" customHeight="1">
      <c r="B47" s="2"/>
      <c r="J47"/>
      <c r="K47"/>
      <c r="L47"/>
      <c r="M47"/>
      <c r="N47"/>
    </row>
    <row r="48" spans="2:14" s="6" customFormat="1" ht="48.75" customHeight="1" thickBot="1">
      <c r="B48" s="3"/>
      <c r="C48" s="4" t="s">
        <v>517</v>
      </c>
      <c r="D48" s="5" t="s">
        <v>518</v>
      </c>
      <c r="E48" s="5" t="s">
        <v>519</v>
      </c>
      <c r="F48" s="5" t="s">
        <v>520</v>
      </c>
      <c r="G48" s="5" t="s">
        <v>521</v>
      </c>
      <c r="H48" s="10" t="s">
        <v>484</v>
      </c>
      <c r="I48" s="1426" t="s">
        <v>501</v>
      </c>
      <c r="J48" s="1416"/>
      <c r="K48" s="12" t="s">
        <v>498</v>
      </c>
      <c r="L48" s="11"/>
      <c r="M48"/>
      <c r="N48"/>
    </row>
    <row r="49" spans="2:14" ht="23.25" customHeight="1" thickTop="1">
      <c r="B49" s="330" t="s">
        <v>763</v>
      </c>
      <c r="C49" s="312">
        <v>423</v>
      </c>
      <c r="D49" s="241" t="s">
        <v>768</v>
      </c>
      <c r="E49" s="231">
        <v>1</v>
      </c>
      <c r="F49" s="231">
        <v>29</v>
      </c>
      <c r="G49" s="231">
        <v>0</v>
      </c>
      <c r="H49" s="231">
        <v>0</v>
      </c>
      <c r="I49" s="1478">
        <v>0</v>
      </c>
      <c r="J49" s="1479"/>
      <c r="K49" s="120"/>
      <c r="L49" s="11"/>
      <c r="M49"/>
      <c r="N49"/>
    </row>
    <row r="50" spans="2:14" ht="21" customHeight="1">
      <c r="B50" s="82" t="s">
        <v>764</v>
      </c>
      <c r="C50" s="312">
        <v>734</v>
      </c>
      <c r="D50" s="231">
        <v>351</v>
      </c>
      <c r="E50" s="231">
        <v>50</v>
      </c>
      <c r="F50" s="231">
        <v>0</v>
      </c>
      <c r="G50" s="231">
        <v>0</v>
      </c>
      <c r="H50" s="231">
        <v>0</v>
      </c>
      <c r="I50" s="1582">
        <v>0</v>
      </c>
      <c r="J50" s="1583"/>
      <c r="K50" s="122"/>
      <c r="L50" s="11"/>
      <c r="M50"/>
      <c r="N50"/>
    </row>
    <row r="51" spans="2:14" ht="23.25" customHeight="1">
      <c r="B51" s="330" t="s">
        <v>765</v>
      </c>
      <c r="C51" s="312">
        <v>37</v>
      </c>
      <c r="D51" s="241" t="s">
        <v>769</v>
      </c>
      <c r="E51" s="231">
        <v>10</v>
      </c>
      <c r="F51" s="231">
        <v>0</v>
      </c>
      <c r="G51" s="231">
        <v>224</v>
      </c>
      <c r="H51" s="231">
        <v>0</v>
      </c>
      <c r="I51" s="1584">
        <v>0</v>
      </c>
      <c r="J51" s="1585"/>
      <c r="K51" s="122"/>
      <c r="L51" s="11"/>
      <c r="M51"/>
      <c r="N51"/>
    </row>
    <row r="52" spans="2:14" ht="21" customHeight="1">
      <c r="B52" s="123"/>
      <c r="C52" s="339"/>
      <c r="D52" s="196"/>
      <c r="E52" s="196"/>
      <c r="F52" s="196"/>
      <c r="G52" s="196"/>
      <c r="H52" s="196"/>
      <c r="I52" s="1584"/>
      <c r="J52" s="1585"/>
      <c r="K52" s="122"/>
      <c r="L52" s="11"/>
      <c r="M52"/>
      <c r="N52"/>
    </row>
    <row r="53" spans="2:14" ht="21" customHeight="1">
      <c r="B53" s="123"/>
      <c r="C53" s="339"/>
      <c r="D53" s="196"/>
      <c r="E53" s="196"/>
      <c r="F53" s="196"/>
      <c r="G53" s="196"/>
      <c r="H53" s="196"/>
      <c r="I53" s="1588"/>
      <c r="J53" s="1589"/>
      <c r="K53" s="122"/>
      <c r="L53" s="11"/>
      <c r="M53"/>
      <c r="N53"/>
    </row>
    <row r="54" spans="2:14" ht="21" customHeight="1">
      <c r="B54" s="126"/>
      <c r="C54" s="340"/>
      <c r="D54" s="341"/>
      <c r="E54" s="341"/>
      <c r="F54" s="341"/>
      <c r="G54" s="341"/>
      <c r="H54" s="341"/>
      <c r="I54" s="1586"/>
      <c r="J54" s="1587"/>
      <c r="K54" s="129"/>
      <c r="L54" s="11"/>
      <c r="M54"/>
      <c r="N54"/>
    </row>
    <row r="55" spans="2:14" ht="21" customHeight="1">
      <c r="B55" s="30" t="s">
        <v>511</v>
      </c>
      <c r="J55"/>
      <c r="K55"/>
      <c r="L55"/>
      <c r="M55"/>
      <c r="N55"/>
    </row>
    <row r="56" ht="26.25" customHeight="1"/>
    <row r="57" spans="2:14" ht="18.75">
      <c r="B57" s="16" t="s">
        <v>504</v>
      </c>
      <c r="J57"/>
      <c r="K57"/>
      <c r="L57"/>
      <c r="M57"/>
      <c r="N57"/>
    </row>
    <row r="58" ht="7.5" customHeight="1"/>
    <row r="59" spans="2:9" ht="37.5" customHeight="1">
      <c r="B59" s="1415" t="s">
        <v>494</v>
      </c>
      <c r="C59" s="1415"/>
      <c r="D59" s="1425">
        <v>0.285</v>
      </c>
      <c r="E59" s="1425"/>
      <c r="F59" s="1415" t="s">
        <v>496</v>
      </c>
      <c r="G59" s="1415"/>
      <c r="H59" s="1425">
        <v>0.3</v>
      </c>
      <c r="I59" s="1425"/>
    </row>
    <row r="60" spans="2:9" ht="37.5" customHeight="1">
      <c r="B60" s="1415" t="s">
        <v>495</v>
      </c>
      <c r="C60" s="1415"/>
      <c r="D60" s="1425">
        <v>16.6</v>
      </c>
      <c r="E60" s="1425"/>
      <c r="F60" s="1415" t="s">
        <v>497</v>
      </c>
      <c r="G60" s="1415"/>
      <c r="H60" s="1425">
        <v>93.4</v>
      </c>
      <c r="I60" s="1425"/>
    </row>
    <row r="61" spans="2:14" ht="21" customHeight="1">
      <c r="B61" s="30" t="s">
        <v>512</v>
      </c>
      <c r="J61"/>
      <c r="K61"/>
      <c r="L61"/>
      <c r="M61"/>
      <c r="N61"/>
    </row>
  </sheetData>
  <mergeCells count="47">
    <mergeCell ref="B25:B26"/>
    <mergeCell ref="I25:J26"/>
    <mergeCell ref="I27:J28"/>
    <mergeCell ref="B27:B28"/>
    <mergeCell ref="B19:B20"/>
    <mergeCell ref="I20:J20"/>
    <mergeCell ref="B21:B22"/>
    <mergeCell ref="B23:B24"/>
    <mergeCell ref="I21:J22"/>
    <mergeCell ref="I23:J24"/>
    <mergeCell ref="C1:J1"/>
    <mergeCell ref="I17:J17"/>
    <mergeCell ref="I18:J18"/>
    <mergeCell ref="I19:J19"/>
    <mergeCell ref="I11:J11"/>
    <mergeCell ref="I12:J12"/>
    <mergeCell ref="I13:J13"/>
    <mergeCell ref="I7:J7"/>
    <mergeCell ref="I10:J10"/>
    <mergeCell ref="I8:J9"/>
    <mergeCell ref="I53:J53"/>
    <mergeCell ref="B59:C59"/>
    <mergeCell ref="B60:C60"/>
    <mergeCell ref="F59:G59"/>
    <mergeCell ref="F60:G60"/>
    <mergeCell ref="D59:E59"/>
    <mergeCell ref="D60:E60"/>
    <mergeCell ref="I42:J42"/>
    <mergeCell ref="I43:J43"/>
    <mergeCell ref="H59:I59"/>
    <mergeCell ref="H60:I60"/>
    <mergeCell ref="I48:J48"/>
    <mergeCell ref="I49:J49"/>
    <mergeCell ref="I50:J50"/>
    <mergeCell ref="I51:J51"/>
    <mergeCell ref="I54:J54"/>
    <mergeCell ref="I52:J52"/>
    <mergeCell ref="I29:J30"/>
    <mergeCell ref="I31:J32"/>
    <mergeCell ref="B45:J45"/>
    <mergeCell ref="B29:B30"/>
    <mergeCell ref="I33:J34"/>
    <mergeCell ref="B31:B32"/>
    <mergeCell ref="B33:B34"/>
    <mergeCell ref="I44:J44"/>
    <mergeCell ref="I40:J40"/>
    <mergeCell ref="I41:J41"/>
  </mergeCells>
  <printOptions/>
  <pageMargins left="0.7480314960629921" right="0" top="0.5905511811023623" bottom="0.3937007874015748" header="0.5118110236220472" footer="0.5118110236220472"/>
  <pageSetup fitToHeight="1" fitToWidth="1" horizontalDpi="300" verticalDpi="300" orientation="portrait" paperSize="9" scale="66" r:id="rId1"/>
  <headerFooter alignWithMargins="0">
    <oddHeader>&amp;L&amp;12（別添）</oddHeader>
  </headerFooter>
</worksheet>
</file>

<file path=xl/worksheets/sheet9.xml><?xml version="1.0" encoding="utf-8"?>
<worksheet xmlns="http://schemas.openxmlformats.org/spreadsheetml/2006/main" xmlns:r="http://schemas.openxmlformats.org/officeDocument/2006/relationships">
  <dimension ref="B1:N104"/>
  <sheetViews>
    <sheetView view="pageBreakPreview" zoomScaleSheetLayoutView="100" workbookViewId="0" topLeftCell="A70">
      <selection activeCell="K85" sqref="K85"/>
    </sheetView>
  </sheetViews>
  <sheetFormatPr defaultColWidth="9.00390625" defaultRowHeight="13.5"/>
  <cols>
    <col min="1" max="1" width="2.875" style="1" customWidth="1"/>
    <col min="2" max="2" width="15.625" style="1" customWidth="1"/>
    <col min="3" max="4" width="11.25390625" style="1" customWidth="1"/>
    <col min="5" max="6" width="11.875" style="1" customWidth="1"/>
    <col min="7" max="7" width="12.75390625" style="1" customWidth="1"/>
    <col min="8" max="8" width="15.625" style="1" customWidth="1"/>
    <col min="9" max="9" width="8.125" style="1" customWidth="1"/>
    <col min="10" max="10" width="7.25390625" style="1" customWidth="1"/>
    <col min="11" max="11" width="24.625" style="1" customWidth="1"/>
    <col min="12" max="12" width="11.375" style="1" customWidth="1"/>
    <col min="13" max="13" width="11.50390625" style="1" customWidth="1"/>
    <col min="14" max="16" width="11.75390625" style="1" customWidth="1"/>
    <col min="17" max="16384" width="9.00390625" style="1" customWidth="1"/>
  </cols>
  <sheetData>
    <row r="1" spans="3:10" ht="24">
      <c r="C1" s="1413" t="s">
        <v>587</v>
      </c>
      <c r="D1" s="1413"/>
      <c r="E1" s="1413"/>
      <c r="F1" s="1413"/>
      <c r="G1" s="1413"/>
      <c r="H1" s="1413"/>
      <c r="I1" s="1413"/>
      <c r="J1" s="1413"/>
    </row>
    <row r="2" ht="11.25" customHeight="1"/>
    <row r="3" spans="8:11" ht="18.75" customHeight="1" thickBot="1">
      <c r="H3" s="14" t="s">
        <v>588</v>
      </c>
      <c r="I3" s="8" t="s">
        <v>770</v>
      </c>
      <c r="J3" s="13"/>
      <c r="K3" s="13"/>
    </row>
    <row r="4" spans="8:9" ht="13.5" customHeight="1">
      <c r="H4" s="7"/>
      <c r="I4" s="7"/>
    </row>
    <row r="5" spans="2:14" ht="18.75">
      <c r="B5" s="15" t="s">
        <v>516</v>
      </c>
      <c r="J5" s="342"/>
      <c r="K5" s="342"/>
      <c r="L5" s="342"/>
      <c r="M5"/>
      <c r="N5"/>
    </row>
    <row r="6" spans="2:14" ht="27.75" customHeight="1" thickBot="1">
      <c r="B6" s="343" t="s">
        <v>771</v>
      </c>
      <c r="I6" s="342" t="s">
        <v>772</v>
      </c>
      <c r="J6" s="342"/>
      <c r="K6" s="342"/>
      <c r="L6" s="342"/>
      <c r="M6"/>
      <c r="N6"/>
    </row>
    <row r="7" spans="2:14" s="6" customFormat="1" ht="29.25" customHeight="1" thickBot="1" thickTop="1">
      <c r="B7" s="344"/>
      <c r="C7" s="345" t="s">
        <v>485</v>
      </c>
      <c r="D7" s="346" t="s">
        <v>486</v>
      </c>
      <c r="E7" s="346" t="s">
        <v>487</v>
      </c>
      <c r="F7" s="346" t="s">
        <v>488</v>
      </c>
      <c r="G7" s="346" t="s">
        <v>489</v>
      </c>
      <c r="H7" s="346" t="s">
        <v>773</v>
      </c>
      <c r="I7" s="1657" t="s">
        <v>498</v>
      </c>
      <c r="J7" s="1658"/>
      <c r="K7" s="347"/>
      <c r="L7" s="342"/>
      <c r="M7"/>
      <c r="N7"/>
    </row>
    <row r="8" spans="2:14" ht="27.75" customHeight="1" thickTop="1">
      <c r="B8" s="348" t="s">
        <v>774</v>
      </c>
      <c r="C8" s="349">
        <v>1123582</v>
      </c>
      <c r="D8" s="350">
        <v>439065</v>
      </c>
      <c r="E8" s="350">
        <v>684517</v>
      </c>
      <c r="F8" s="350">
        <v>684517</v>
      </c>
      <c r="G8" s="350">
        <v>19740263</v>
      </c>
      <c r="H8" s="350">
        <v>0</v>
      </c>
      <c r="I8" s="1659"/>
      <c r="J8" s="1660"/>
      <c r="K8" s="347"/>
      <c r="L8" s="342"/>
      <c r="M8"/>
      <c r="N8"/>
    </row>
    <row r="9" spans="2:14" ht="27.75" customHeight="1">
      <c r="B9" s="351" t="s">
        <v>775</v>
      </c>
      <c r="C9" s="352">
        <v>500092</v>
      </c>
      <c r="D9" s="353">
        <v>3539</v>
      </c>
      <c r="E9" s="353">
        <v>496553</v>
      </c>
      <c r="F9" s="353">
        <v>496553</v>
      </c>
      <c r="G9" s="353">
        <v>5087701</v>
      </c>
      <c r="H9" s="353">
        <v>0</v>
      </c>
      <c r="I9" s="1621"/>
      <c r="J9" s="1622"/>
      <c r="K9" s="347"/>
      <c r="L9" s="342"/>
      <c r="M9"/>
      <c r="N9"/>
    </row>
    <row r="10" spans="2:14" ht="27.75" customHeight="1">
      <c r="B10" s="351" t="s">
        <v>776</v>
      </c>
      <c r="C10" s="352">
        <v>0</v>
      </c>
      <c r="D10" s="353">
        <v>5879</v>
      </c>
      <c r="E10" s="354">
        <v>-5879</v>
      </c>
      <c r="F10" s="354">
        <v>-5879</v>
      </c>
      <c r="G10" s="353">
        <v>0</v>
      </c>
      <c r="H10" s="353">
        <v>0</v>
      </c>
      <c r="I10" s="1621"/>
      <c r="J10" s="1622"/>
      <c r="K10" s="347"/>
      <c r="L10" s="342"/>
      <c r="M10"/>
      <c r="N10"/>
    </row>
    <row r="11" spans="2:14" ht="27.75" customHeight="1" thickBot="1">
      <c r="B11" s="355" t="s">
        <v>777</v>
      </c>
      <c r="C11" s="356">
        <v>455</v>
      </c>
      <c r="D11" s="357">
        <v>0</v>
      </c>
      <c r="E11" s="357">
        <v>455</v>
      </c>
      <c r="F11" s="357">
        <v>455</v>
      </c>
      <c r="G11" s="358">
        <v>10287</v>
      </c>
      <c r="H11" s="357">
        <v>0</v>
      </c>
      <c r="I11" s="1668"/>
      <c r="J11" s="1669"/>
      <c r="K11" s="347"/>
      <c r="L11" s="342"/>
      <c r="M11"/>
      <c r="N11"/>
    </row>
    <row r="12" spans="2:14" ht="27.75" customHeight="1" thickBot="1" thickTop="1">
      <c r="B12" s="343" t="s">
        <v>778</v>
      </c>
      <c r="C12" s="359"/>
      <c r="D12" s="359"/>
      <c r="E12" s="359"/>
      <c r="F12" s="359"/>
      <c r="G12" s="359"/>
      <c r="H12" s="359"/>
      <c r="I12" s="360" t="s">
        <v>772</v>
      </c>
      <c r="J12" s="361"/>
      <c r="K12" s="360"/>
      <c r="L12" s="342"/>
      <c r="M12"/>
      <c r="N12"/>
    </row>
    <row r="13" spans="2:14" s="6" customFormat="1" ht="29.25" customHeight="1" thickBot="1" thickTop="1">
      <c r="B13" s="344"/>
      <c r="C13" s="345" t="s">
        <v>485</v>
      </c>
      <c r="D13" s="346" t="s">
        <v>486</v>
      </c>
      <c r="E13" s="346" t="s">
        <v>487</v>
      </c>
      <c r="F13" s="346" t="s">
        <v>488</v>
      </c>
      <c r="G13" s="346" t="s">
        <v>489</v>
      </c>
      <c r="H13" s="346" t="s">
        <v>773</v>
      </c>
      <c r="I13" s="1672" t="s">
        <v>498</v>
      </c>
      <c r="J13" s="1673"/>
      <c r="K13" s="347"/>
      <c r="L13" s="342"/>
      <c r="M13"/>
      <c r="N13"/>
    </row>
    <row r="14" spans="2:14" ht="27.75" customHeight="1" thickTop="1">
      <c r="B14" s="348" t="s">
        <v>483</v>
      </c>
      <c r="C14" s="359">
        <v>19235298</v>
      </c>
      <c r="D14" s="362">
        <v>19113947</v>
      </c>
      <c r="E14" s="363">
        <v>121351</v>
      </c>
      <c r="F14" s="363">
        <v>57459</v>
      </c>
      <c r="G14" s="362">
        <v>24771762</v>
      </c>
      <c r="H14" s="362">
        <v>663</v>
      </c>
      <c r="I14" s="1670" t="s">
        <v>779</v>
      </c>
      <c r="J14" s="1671"/>
      <c r="K14" s="347"/>
      <c r="L14" s="342"/>
      <c r="M14"/>
      <c r="N14"/>
    </row>
    <row r="15" spans="2:14" ht="27.75" customHeight="1">
      <c r="B15" s="364" t="s">
        <v>780</v>
      </c>
      <c r="C15" s="349">
        <v>20493</v>
      </c>
      <c r="D15" s="350">
        <v>20493</v>
      </c>
      <c r="E15" s="350">
        <v>0</v>
      </c>
      <c r="F15" s="350">
        <v>0</v>
      </c>
      <c r="G15" s="350">
        <v>0</v>
      </c>
      <c r="H15" s="350">
        <v>3496</v>
      </c>
      <c r="I15" s="1625" t="s">
        <v>781</v>
      </c>
      <c r="J15" s="1626"/>
      <c r="K15" s="347"/>
      <c r="L15" s="342"/>
      <c r="M15"/>
      <c r="N15"/>
    </row>
    <row r="16" spans="2:14" ht="27.75" customHeight="1">
      <c r="B16" s="364" t="s">
        <v>782</v>
      </c>
      <c r="C16" s="349">
        <v>4500</v>
      </c>
      <c r="D16" s="350">
        <v>4500</v>
      </c>
      <c r="E16" s="350">
        <v>0</v>
      </c>
      <c r="F16" s="350">
        <v>0</v>
      </c>
      <c r="G16" s="350">
        <v>0</v>
      </c>
      <c r="H16" s="350">
        <v>2719</v>
      </c>
      <c r="I16" s="1625"/>
      <c r="J16" s="1626"/>
      <c r="K16" s="347"/>
      <c r="L16" s="342"/>
      <c r="M16"/>
      <c r="N16"/>
    </row>
    <row r="17" spans="2:14" ht="27.75" customHeight="1">
      <c r="B17" s="364" t="s">
        <v>783</v>
      </c>
      <c r="C17" s="349">
        <v>5188</v>
      </c>
      <c r="D17" s="350">
        <v>5188</v>
      </c>
      <c r="E17" s="365">
        <v>0</v>
      </c>
      <c r="F17" s="365">
        <v>0</v>
      </c>
      <c r="G17" s="350">
        <v>16328</v>
      </c>
      <c r="H17" s="350">
        <v>0</v>
      </c>
      <c r="I17" s="1625" t="s">
        <v>784</v>
      </c>
      <c r="J17" s="1626"/>
      <c r="K17" s="347"/>
      <c r="L17" s="342"/>
      <c r="M17"/>
      <c r="N17"/>
    </row>
    <row r="18" spans="2:14" ht="27.75" customHeight="1">
      <c r="B18" s="364" t="s">
        <v>785</v>
      </c>
      <c r="C18" s="349">
        <v>565170</v>
      </c>
      <c r="D18" s="350">
        <v>565170</v>
      </c>
      <c r="E18" s="350">
        <v>0</v>
      </c>
      <c r="F18" s="350">
        <v>0</v>
      </c>
      <c r="G18" s="350">
        <v>0</v>
      </c>
      <c r="H18" s="350">
        <v>50286</v>
      </c>
      <c r="I18" s="1625"/>
      <c r="J18" s="1626"/>
      <c r="K18" s="347"/>
      <c r="L18" s="342"/>
      <c r="M18"/>
      <c r="N18"/>
    </row>
    <row r="19" spans="2:14" ht="27.75" customHeight="1" thickBot="1">
      <c r="B19" s="366" t="s">
        <v>786</v>
      </c>
      <c r="C19" s="367">
        <v>30332</v>
      </c>
      <c r="D19" s="368">
        <v>30332</v>
      </c>
      <c r="E19" s="368">
        <v>0</v>
      </c>
      <c r="F19" s="368">
        <v>0</v>
      </c>
      <c r="G19" s="368">
        <v>0</v>
      </c>
      <c r="H19" s="368">
        <v>9998</v>
      </c>
      <c r="I19" s="1655"/>
      <c r="J19" s="1656"/>
      <c r="K19" s="347"/>
      <c r="L19" s="342"/>
      <c r="M19"/>
      <c r="N19"/>
    </row>
    <row r="20" spans="2:14" ht="31.5" customHeight="1" thickBot="1" thickTop="1">
      <c r="B20" s="369" t="s">
        <v>499</v>
      </c>
      <c r="C20" s="356">
        <v>20078544</v>
      </c>
      <c r="D20" s="357">
        <v>19957193</v>
      </c>
      <c r="E20" s="357">
        <v>121351</v>
      </c>
      <c r="F20" s="357">
        <v>57459</v>
      </c>
      <c r="G20" s="357">
        <v>24788091</v>
      </c>
      <c r="H20" s="357"/>
      <c r="I20" s="1623"/>
      <c r="J20" s="1624"/>
      <c r="K20" s="347"/>
      <c r="L20" s="342"/>
      <c r="M20"/>
      <c r="N20"/>
    </row>
    <row r="21" spans="9:14" ht="37.5" customHeight="1" thickTop="1">
      <c r="I21" s="342"/>
      <c r="J21" s="342"/>
      <c r="K21" s="342"/>
      <c r="L21" s="342"/>
      <c r="M21"/>
      <c r="N21"/>
    </row>
    <row r="22" spans="2:14" ht="18.75">
      <c r="B22" s="15" t="s">
        <v>500</v>
      </c>
      <c r="J22" s="342"/>
      <c r="K22" s="342"/>
      <c r="L22" s="342"/>
      <c r="M22"/>
      <c r="N22"/>
    </row>
    <row r="23" spans="2:14" ht="27.75" customHeight="1" thickBot="1">
      <c r="B23" s="343" t="s">
        <v>771</v>
      </c>
      <c r="I23" s="360" t="s">
        <v>772</v>
      </c>
      <c r="J23" s="342"/>
      <c r="K23" s="342"/>
      <c r="L23" s="342"/>
      <c r="M23"/>
      <c r="N23"/>
    </row>
    <row r="24" spans="2:14" s="6" customFormat="1" ht="29.25" customHeight="1" thickBot="1" thickTop="1">
      <c r="B24" s="370"/>
      <c r="C24" s="371" t="s">
        <v>490</v>
      </c>
      <c r="D24" s="372" t="s">
        <v>491</v>
      </c>
      <c r="E24" s="372" t="s">
        <v>492</v>
      </c>
      <c r="F24" s="372" t="s">
        <v>493</v>
      </c>
      <c r="G24" s="372" t="s">
        <v>489</v>
      </c>
      <c r="H24" s="346" t="s">
        <v>773</v>
      </c>
      <c r="I24" s="1645" t="s">
        <v>498</v>
      </c>
      <c r="J24" s="1646"/>
      <c r="K24" s="347"/>
      <c r="L24" s="342"/>
      <c r="M24"/>
      <c r="N24"/>
    </row>
    <row r="25" spans="2:14" ht="26.25" customHeight="1" thickTop="1">
      <c r="B25" s="373" t="s">
        <v>787</v>
      </c>
      <c r="C25" s="349">
        <v>7945</v>
      </c>
      <c r="D25" s="350">
        <v>9951</v>
      </c>
      <c r="E25" s="365">
        <v>-2006</v>
      </c>
      <c r="F25" s="363">
        <v>-68349</v>
      </c>
      <c r="G25" s="362">
        <v>1834190</v>
      </c>
      <c r="H25" s="362">
        <v>0</v>
      </c>
      <c r="I25" s="1651" t="s">
        <v>594</v>
      </c>
      <c r="J25" s="1652"/>
      <c r="K25" s="347"/>
      <c r="L25" s="342"/>
      <c r="M25"/>
      <c r="N25"/>
    </row>
    <row r="26" spans="2:14" ht="26.25" customHeight="1">
      <c r="B26" s="373" t="s">
        <v>788</v>
      </c>
      <c r="C26" s="374">
        <v>159</v>
      </c>
      <c r="D26" s="375">
        <v>0</v>
      </c>
      <c r="E26" s="376">
        <v>159</v>
      </c>
      <c r="F26" s="375">
        <v>0</v>
      </c>
      <c r="G26" s="375">
        <v>2919971</v>
      </c>
      <c r="H26" s="375">
        <v>0</v>
      </c>
      <c r="I26" s="1653" t="s">
        <v>594</v>
      </c>
      <c r="J26" s="1654"/>
      <c r="K26" s="347"/>
      <c r="L26" s="342"/>
      <c r="M26"/>
      <c r="N26"/>
    </row>
    <row r="27" spans="2:14" ht="12.75" customHeight="1">
      <c r="B27" s="1612" t="s">
        <v>789</v>
      </c>
      <c r="C27" s="62" t="s">
        <v>565</v>
      </c>
      <c r="D27" s="63" t="s">
        <v>566</v>
      </c>
      <c r="E27" s="64" t="s">
        <v>567</v>
      </c>
      <c r="F27" s="65" t="s">
        <v>568</v>
      </c>
      <c r="G27" s="377"/>
      <c r="H27" s="377"/>
      <c r="I27" s="378"/>
      <c r="J27" s="379"/>
      <c r="K27" s="360"/>
      <c r="L27" s="342"/>
      <c r="M27"/>
      <c r="N27"/>
    </row>
    <row r="28" spans="2:14" ht="12.75" customHeight="1">
      <c r="B28" s="1613"/>
      <c r="C28" s="380">
        <v>794</v>
      </c>
      <c r="D28" s="381">
        <v>199388</v>
      </c>
      <c r="E28" s="382">
        <v>-198594</v>
      </c>
      <c r="F28" s="383">
        <v>-198594</v>
      </c>
      <c r="G28" s="359">
        <v>4915</v>
      </c>
      <c r="H28" s="362">
        <v>0</v>
      </c>
      <c r="I28" s="1614"/>
      <c r="J28" s="1615"/>
      <c r="K28" s="347"/>
      <c r="L28" s="342"/>
      <c r="M28"/>
      <c r="N28"/>
    </row>
    <row r="29" spans="2:14" ht="12.75" customHeight="1">
      <c r="B29" s="1612" t="s">
        <v>790</v>
      </c>
      <c r="C29" s="62" t="s">
        <v>565</v>
      </c>
      <c r="D29" s="63" t="s">
        <v>566</v>
      </c>
      <c r="E29" s="64" t="s">
        <v>567</v>
      </c>
      <c r="F29" s="65" t="s">
        <v>568</v>
      </c>
      <c r="G29" s="377"/>
      <c r="H29" s="377"/>
      <c r="I29" s="378"/>
      <c r="J29" s="379"/>
      <c r="K29" s="360"/>
      <c r="L29" s="342"/>
      <c r="M29"/>
      <c r="N29"/>
    </row>
    <row r="30" spans="2:14" ht="12.75" customHeight="1">
      <c r="B30" s="1613"/>
      <c r="C30" s="380">
        <v>0</v>
      </c>
      <c r="D30" s="381">
        <v>37243</v>
      </c>
      <c r="E30" s="382">
        <v>-37243</v>
      </c>
      <c r="F30" s="383">
        <v>-37243</v>
      </c>
      <c r="G30" s="359">
        <v>0</v>
      </c>
      <c r="H30" s="362">
        <v>0</v>
      </c>
      <c r="I30" s="1614"/>
      <c r="J30" s="1615"/>
      <c r="K30" s="347"/>
      <c r="L30" s="342"/>
      <c r="M30"/>
      <c r="N30"/>
    </row>
    <row r="31" spans="2:14" ht="12.75" customHeight="1">
      <c r="B31" s="1612" t="s">
        <v>791</v>
      </c>
      <c r="C31" s="62" t="s">
        <v>565</v>
      </c>
      <c r="D31" s="63" t="s">
        <v>566</v>
      </c>
      <c r="E31" s="64" t="s">
        <v>567</v>
      </c>
      <c r="F31" s="65" t="s">
        <v>568</v>
      </c>
      <c r="G31" s="377"/>
      <c r="H31" s="377"/>
      <c r="I31" s="378"/>
      <c r="J31" s="379"/>
      <c r="K31" s="360"/>
      <c r="L31" s="342"/>
      <c r="M31"/>
      <c r="N31"/>
    </row>
    <row r="32" spans="2:14" ht="12.75" customHeight="1">
      <c r="B32" s="1613"/>
      <c r="C32" s="380">
        <v>0</v>
      </c>
      <c r="D32" s="381">
        <v>245777</v>
      </c>
      <c r="E32" s="384">
        <v>-245777</v>
      </c>
      <c r="F32" s="383">
        <v>-245777</v>
      </c>
      <c r="G32" s="359">
        <v>75268</v>
      </c>
      <c r="H32" s="362">
        <v>0</v>
      </c>
      <c r="I32" s="1614"/>
      <c r="J32" s="1615"/>
      <c r="K32" s="347"/>
      <c r="L32" s="342"/>
      <c r="M32"/>
      <c r="N32"/>
    </row>
    <row r="33" spans="2:14" ht="12.75" customHeight="1">
      <c r="B33" s="1612" t="s">
        <v>792</v>
      </c>
      <c r="C33" s="62" t="s">
        <v>565</v>
      </c>
      <c r="D33" s="63" t="s">
        <v>566</v>
      </c>
      <c r="E33" s="64" t="s">
        <v>567</v>
      </c>
      <c r="F33" s="65" t="s">
        <v>568</v>
      </c>
      <c r="G33" s="377"/>
      <c r="H33" s="377"/>
      <c r="I33" s="378"/>
      <c r="J33" s="379"/>
      <c r="K33" s="360"/>
      <c r="L33" s="342"/>
      <c r="M33"/>
      <c r="N33"/>
    </row>
    <row r="34" spans="2:14" ht="12.75" customHeight="1">
      <c r="B34" s="1613"/>
      <c r="C34" s="380">
        <v>14996</v>
      </c>
      <c r="D34" s="381">
        <v>0</v>
      </c>
      <c r="E34" s="384">
        <v>14996</v>
      </c>
      <c r="F34" s="383">
        <v>14996</v>
      </c>
      <c r="G34" s="385">
        <v>0</v>
      </c>
      <c r="H34" s="362">
        <v>0</v>
      </c>
      <c r="I34" s="1614"/>
      <c r="J34" s="1615"/>
      <c r="K34" s="347"/>
      <c r="L34" s="342"/>
      <c r="M34"/>
      <c r="N34"/>
    </row>
    <row r="35" spans="2:14" ht="12.75" customHeight="1">
      <c r="B35" s="1612" t="s">
        <v>793</v>
      </c>
      <c r="C35" s="62" t="s">
        <v>565</v>
      </c>
      <c r="D35" s="63" t="s">
        <v>566</v>
      </c>
      <c r="E35" s="64" t="s">
        <v>567</v>
      </c>
      <c r="F35" s="65" t="s">
        <v>568</v>
      </c>
      <c r="G35" s="377"/>
      <c r="H35" s="377"/>
      <c r="I35" s="378"/>
      <c r="J35" s="379"/>
      <c r="K35" s="360"/>
      <c r="L35" s="342"/>
      <c r="M35"/>
      <c r="N35"/>
    </row>
    <row r="36" spans="2:14" ht="12.75" customHeight="1">
      <c r="B36" s="1613"/>
      <c r="C36" s="380">
        <v>6273</v>
      </c>
      <c r="D36" s="381">
        <v>0</v>
      </c>
      <c r="E36" s="384">
        <v>6273</v>
      </c>
      <c r="F36" s="383">
        <v>6273</v>
      </c>
      <c r="G36" s="359">
        <v>6694658</v>
      </c>
      <c r="H36" s="362">
        <v>0</v>
      </c>
      <c r="I36" s="1614"/>
      <c r="J36" s="1615"/>
      <c r="K36" s="347"/>
      <c r="L36" s="342"/>
      <c r="M36"/>
      <c r="N36"/>
    </row>
    <row r="37" spans="2:14" ht="12.75" customHeight="1">
      <c r="B37" s="1612" t="s">
        <v>794</v>
      </c>
      <c r="C37" s="62" t="s">
        <v>565</v>
      </c>
      <c r="D37" s="63" t="s">
        <v>566</v>
      </c>
      <c r="E37" s="64" t="s">
        <v>567</v>
      </c>
      <c r="F37" s="65" t="s">
        <v>568</v>
      </c>
      <c r="G37" s="377"/>
      <c r="H37" s="377"/>
      <c r="I37" s="378"/>
      <c r="J37" s="379"/>
      <c r="K37" s="360"/>
      <c r="L37" s="342"/>
      <c r="M37"/>
      <c r="N37"/>
    </row>
    <row r="38" spans="2:14" ht="12.75" customHeight="1">
      <c r="B38" s="1613"/>
      <c r="C38" s="380">
        <v>13</v>
      </c>
      <c r="D38" s="381">
        <v>94882</v>
      </c>
      <c r="E38" s="384">
        <v>-94869</v>
      </c>
      <c r="F38" s="384">
        <v>-94869</v>
      </c>
      <c r="G38" s="359">
        <v>423177</v>
      </c>
      <c r="H38" s="362">
        <v>0</v>
      </c>
      <c r="I38" s="1614"/>
      <c r="J38" s="1615"/>
      <c r="K38" s="347"/>
      <c r="L38" s="342"/>
      <c r="M38"/>
      <c r="N38"/>
    </row>
    <row r="39" spans="2:14" ht="12.75" customHeight="1">
      <c r="B39" s="1612" t="s">
        <v>795</v>
      </c>
      <c r="C39" s="62" t="s">
        <v>565</v>
      </c>
      <c r="D39" s="63" t="s">
        <v>566</v>
      </c>
      <c r="E39" s="64" t="s">
        <v>567</v>
      </c>
      <c r="F39" s="65" t="s">
        <v>568</v>
      </c>
      <c r="G39" s="377"/>
      <c r="H39" s="377"/>
      <c r="I39" s="378"/>
      <c r="J39" s="379"/>
      <c r="K39" s="360"/>
      <c r="L39" s="342"/>
      <c r="M39"/>
      <c r="N39"/>
    </row>
    <row r="40" spans="2:14" ht="12.75" customHeight="1">
      <c r="B40" s="1613"/>
      <c r="C40" s="380">
        <v>74</v>
      </c>
      <c r="D40" s="381">
        <v>74</v>
      </c>
      <c r="E40" s="384">
        <v>0</v>
      </c>
      <c r="F40" s="383">
        <v>0</v>
      </c>
      <c r="G40" s="359">
        <v>0</v>
      </c>
      <c r="H40" s="362">
        <v>0</v>
      </c>
      <c r="I40" s="1614"/>
      <c r="J40" s="1615"/>
      <c r="K40" s="347"/>
      <c r="L40" s="342"/>
      <c r="M40"/>
      <c r="N40"/>
    </row>
    <row r="41" spans="2:14" ht="12.75" customHeight="1">
      <c r="B41" s="1612" t="s">
        <v>796</v>
      </c>
      <c r="C41" s="62" t="s">
        <v>565</v>
      </c>
      <c r="D41" s="63" t="s">
        <v>566</v>
      </c>
      <c r="E41" s="64" t="s">
        <v>567</v>
      </c>
      <c r="F41" s="65" t="s">
        <v>568</v>
      </c>
      <c r="G41" s="386"/>
      <c r="H41" s="377"/>
      <c r="I41" s="378"/>
      <c r="J41" s="379"/>
      <c r="K41" s="360"/>
      <c r="L41" s="342"/>
      <c r="M41"/>
      <c r="N41"/>
    </row>
    <row r="42" spans="2:14" ht="12.75" customHeight="1">
      <c r="B42" s="1613"/>
      <c r="C42" s="380">
        <v>38038</v>
      </c>
      <c r="D42" s="381">
        <v>0</v>
      </c>
      <c r="E42" s="384">
        <v>38038</v>
      </c>
      <c r="F42" s="383">
        <v>38038</v>
      </c>
      <c r="G42" s="359">
        <v>0</v>
      </c>
      <c r="H42" s="362">
        <v>0</v>
      </c>
      <c r="I42" s="1614"/>
      <c r="J42" s="1615"/>
      <c r="K42" s="347"/>
      <c r="L42" s="342"/>
      <c r="M42"/>
      <c r="N42"/>
    </row>
    <row r="43" spans="2:14" ht="12.75" customHeight="1">
      <c r="B43" s="1612" t="s">
        <v>797</v>
      </c>
      <c r="C43" s="62" t="s">
        <v>565</v>
      </c>
      <c r="D43" s="63" t="s">
        <v>566</v>
      </c>
      <c r="E43" s="64" t="s">
        <v>567</v>
      </c>
      <c r="F43" s="65" t="s">
        <v>568</v>
      </c>
      <c r="G43" s="386"/>
      <c r="H43" s="377"/>
      <c r="I43" s="378"/>
      <c r="J43" s="379"/>
      <c r="K43" s="360"/>
      <c r="L43" s="342"/>
      <c r="M43"/>
      <c r="N43"/>
    </row>
    <row r="44" spans="2:14" ht="12.75" customHeight="1">
      <c r="B44" s="1613"/>
      <c r="C44" s="380">
        <v>12952</v>
      </c>
      <c r="D44" s="381">
        <v>0</v>
      </c>
      <c r="E44" s="384">
        <v>12952</v>
      </c>
      <c r="F44" s="383">
        <v>12952</v>
      </c>
      <c r="G44" s="359">
        <v>0</v>
      </c>
      <c r="H44" s="362">
        <v>0</v>
      </c>
      <c r="I44" s="1614"/>
      <c r="J44" s="1615"/>
      <c r="K44" s="347"/>
      <c r="L44" s="342"/>
      <c r="M44"/>
      <c r="N44"/>
    </row>
    <row r="45" spans="2:14" ht="12.75" customHeight="1">
      <c r="B45" s="1612" t="s">
        <v>798</v>
      </c>
      <c r="C45" s="62" t="s">
        <v>565</v>
      </c>
      <c r="D45" s="63" t="s">
        <v>566</v>
      </c>
      <c r="E45" s="64" t="s">
        <v>567</v>
      </c>
      <c r="F45" s="65" t="s">
        <v>568</v>
      </c>
      <c r="G45" s="386"/>
      <c r="H45" s="377"/>
      <c r="I45" s="378"/>
      <c r="J45" s="379"/>
      <c r="K45" s="360"/>
      <c r="L45" s="342"/>
      <c r="M45"/>
      <c r="N45"/>
    </row>
    <row r="46" spans="2:14" ht="12.75" customHeight="1">
      <c r="B46" s="1613"/>
      <c r="C46" s="380">
        <v>0</v>
      </c>
      <c r="D46" s="381">
        <v>123059</v>
      </c>
      <c r="E46" s="384">
        <v>-123059</v>
      </c>
      <c r="F46" s="383">
        <v>-123059</v>
      </c>
      <c r="G46" s="359">
        <v>506197</v>
      </c>
      <c r="H46" s="362">
        <v>0</v>
      </c>
      <c r="I46" s="1614"/>
      <c r="J46" s="1615"/>
      <c r="K46" s="347"/>
      <c r="L46" s="342"/>
      <c r="M46"/>
      <c r="N46"/>
    </row>
    <row r="47" spans="2:14" ht="12.75" customHeight="1">
      <c r="B47" s="1612" t="s">
        <v>799</v>
      </c>
      <c r="C47" s="62" t="s">
        <v>565</v>
      </c>
      <c r="D47" s="63" t="s">
        <v>566</v>
      </c>
      <c r="E47" s="64" t="s">
        <v>567</v>
      </c>
      <c r="F47" s="65" t="s">
        <v>568</v>
      </c>
      <c r="G47" s="377"/>
      <c r="H47" s="377"/>
      <c r="I47" s="378"/>
      <c r="J47" s="379"/>
      <c r="K47" s="360"/>
      <c r="L47" s="342"/>
      <c r="M47"/>
      <c r="N47"/>
    </row>
    <row r="48" spans="2:14" ht="12.75" customHeight="1" thickBot="1">
      <c r="B48" s="1616"/>
      <c r="C48" s="387">
        <v>1</v>
      </c>
      <c r="D48" s="388">
        <v>111572</v>
      </c>
      <c r="E48" s="389">
        <v>-111571</v>
      </c>
      <c r="F48" s="390">
        <v>-111571</v>
      </c>
      <c r="G48" s="391">
        <v>1151336</v>
      </c>
      <c r="H48" s="392">
        <v>0</v>
      </c>
      <c r="I48" s="1617"/>
      <c r="J48" s="1618"/>
      <c r="K48" s="347"/>
      <c r="L48" s="342"/>
      <c r="M48"/>
      <c r="N48"/>
    </row>
    <row r="49" spans="2:14" ht="27.75" customHeight="1" thickBot="1" thickTop="1">
      <c r="B49" s="343" t="s">
        <v>778</v>
      </c>
      <c r="I49" s="360" t="s">
        <v>772</v>
      </c>
      <c r="J49" s="342"/>
      <c r="K49" s="342"/>
      <c r="L49" s="342"/>
      <c r="M49"/>
      <c r="N49"/>
    </row>
    <row r="50" spans="2:14" s="6" customFormat="1" ht="29.25" customHeight="1" thickBot="1" thickTop="1">
      <c r="B50" s="370"/>
      <c r="C50" s="371" t="s">
        <v>490</v>
      </c>
      <c r="D50" s="372" t="s">
        <v>491</v>
      </c>
      <c r="E50" s="372" t="s">
        <v>492</v>
      </c>
      <c r="F50" s="372" t="s">
        <v>493</v>
      </c>
      <c r="G50" s="372" t="s">
        <v>489</v>
      </c>
      <c r="H50" s="346" t="s">
        <v>773</v>
      </c>
      <c r="I50" s="1645" t="s">
        <v>498</v>
      </c>
      <c r="J50" s="1646"/>
      <c r="K50" s="347"/>
      <c r="L50" s="342"/>
      <c r="M50"/>
      <c r="N50"/>
    </row>
    <row r="51" spans="2:14" ht="16.5" customHeight="1" thickTop="1">
      <c r="B51" s="393" t="s">
        <v>670</v>
      </c>
      <c r="C51" s="349">
        <v>2878695</v>
      </c>
      <c r="D51" s="350">
        <v>2989724</v>
      </c>
      <c r="E51" s="365">
        <v>-111029</v>
      </c>
      <c r="F51" s="363">
        <v>-121341</v>
      </c>
      <c r="G51" s="362">
        <v>1766286</v>
      </c>
      <c r="H51" s="362">
        <v>190822</v>
      </c>
      <c r="I51" s="1647" t="s">
        <v>594</v>
      </c>
      <c r="J51" s="1648"/>
      <c r="K51" s="347"/>
      <c r="L51" s="342"/>
      <c r="M51"/>
      <c r="N51"/>
    </row>
    <row r="52" spans="2:14" ht="16.5" customHeight="1">
      <c r="B52" s="393" t="s">
        <v>535</v>
      </c>
      <c r="C52" s="374">
        <v>434378</v>
      </c>
      <c r="D52" s="375">
        <v>410758</v>
      </c>
      <c r="E52" s="376">
        <v>23620</v>
      </c>
      <c r="F52" s="375">
        <v>0</v>
      </c>
      <c r="G52" s="375">
        <v>2889432</v>
      </c>
      <c r="H52" s="375">
        <v>12596</v>
      </c>
      <c r="I52" s="1649" t="s">
        <v>594</v>
      </c>
      <c r="J52" s="1650"/>
      <c r="K52" s="347"/>
      <c r="L52" s="342"/>
      <c r="M52"/>
      <c r="N52"/>
    </row>
    <row r="53" spans="2:14" ht="12.75" customHeight="1">
      <c r="B53" s="1629" t="s">
        <v>800</v>
      </c>
      <c r="C53" s="62" t="s">
        <v>565</v>
      </c>
      <c r="D53" s="63" t="s">
        <v>566</v>
      </c>
      <c r="E53" s="64" t="s">
        <v>567</v>
      </c>
      <c r="F53" s="65" t="s">
        <v>568</v>
      </c>
      <c r="G53" s="377"/>
      <c r="H53" s="377"/>
      <c r="I53" s="1661" t="s">
        <v>801</v>
      </c>
      <c r="J53" s="1662"/>
      <c r="K53" s="360"/>
      <c r="L53" s="342"/>
      <c r="M53"/>
      <c r="N53"/>
    </row>
    <row r="54" spans="2:14" ht="12.75" customHeight="1">
      <c r="B54" s="1630"/>
      <c r="C54" s="380">
        <v>4032558</v>
      </c>
      <c r="D54" s="381">
        <v>4032558</v>
      </c>
      <c r="E54" s="384">
        <v>0</v>
      </c>
      <c r="F54" s="383">
        <v>-9835</v>
      </c>
      <c r="G54" s="359">
        <v>3773</v>
      </c>
      <c r="H54" s="362">
        <v>354205</v>
      </c>
      <c r="I54" s="1631" t="s">
        <v>802</v>
      </c>
      <c r="J54" s="1632"/>
      <c r="K54" s="347"/>
      <c r="L54" s="342"/>
      <c r="M54"/>
      <c r="N54"/>
    </row>
    <row r="55" spans="2:14" ht="12.75" customHeight="1">
      <c r="B55" s="1629" t="s">
        <v>803</v>
      </c>
      <c r="C55" s="62" t="s">
        <v>565</v>
      </c>
      <c r="D55" s="63" t="s">
        <v>566</v>
      </c>
      <c r="E55" s="64" t="s">
        <v>567</v>
      </c>
      <c r="F55" s="65" t="s">
        <v>568</v>
      </c>
      <c r="G55" s="377"/>
      <c r="H55" s="377"/>
      <c r="I55" s="1661" t="s">
        <v>801</v>
      </c>
      <c r="J55" s="1662"/>
      <c r="K55" s="360"/>
      <c r="L55" s="342"/>
      <c r="M55"/>
      <c r="N55"/>
    </row>
    <row r="56" spans="2:14" ht="12.75" customHeight="1">
      <c r="B56" s="1630"/>
      <c r="C56" s="380">
        <v>462434</v>
      </c>
      <c r="D56" s="381">
        <v>635098</v>
      </c>
      <c r="E56" s="384">
        <v>-172664</v>
      </c>
      <c r="F56" s="383">
        <v>-172664</v>
      </c>
      <c r="G56" s="359">
        <v>67530</v>
      </c>
      <c r="H56" s="362">
        <v>48958</v>
      </c>
      <c r="I56" s="1631" t="s">
        <v>804</v>
      </c>
      <c r="J56" s="1632"/>
      <c r="K56" s="347"/>
      <c r="L56" s="342"/>
      <c r="M56"/>
      <c r="N56"/>
    </row>
    <row r="57" spans="2:14" ht="12.75" customHeight="1">
      <c r="B57" s="1629" t="s">
        <v>720</v>
      </c>
      <c r="C57" s="62" t="s">
        <v>565</v>
      </c>
      <c r="D57" s="63" t="s">
        <v>566</v>
      </c>
      <c r="E57" s="64" t="s">
        <v>567</v>
      </c>
      <c r="F57" s="65" t="s">
        <v>568</v>
      </c>
      <c r="G57" s="377"/>
      <c r="H57" s="377"/>
      <c r="I57" s="1661" t="s">
        <v>805</v>
      </c>
      <c r="J57" s="1662"/>
      <c r="K57" s="360"/>
      <c r="L57" s="342"/>
      <c r="M57"/>
      <c r="N57"/>
    </row>
    <row r="58" spans="2:14" ht="12.75" customHeight="1">
      <c r="B58" s="1630"/>
      <c r="C58" s="380">
        <v>4548381</v>
      </c>
      <c r="D58" s="381">
        <v>4741168</v>
      </c>
      <c r="E58" s="384">
        <v>-192787</v>
      </c>
      <c r="F58" s="383">
        <v>292</v>
      </c>
      <c r="G58" s="385">
        <v>0</v>
      </c>
      <c r="H58" s="362">
        <v>381006</v>
      </c>
      <c r="I58" s="1631" t="s">
        <v>806</v>
      </c>
      <c r="J58" s="1632"/>
      <c r="K58" s="347"/>
      <c r="L58" s="342"/>
      <c r="M58"/>
      <c r="N58"/>
    </row>
    <row r="59" spans="2:14" ht="12.75" customHeight="1">
      <c r="B59" s="1629" t="s">
        <v>725</v>
      </c>
      <c r="C59" s="62" t="s">
        <v>565</v>
      </c>
      <c r="D59" s="63" t="s">
        <v>566</v>
      </c>
      <c r="E59" s="64" t="s">
        <v>567</v>
      </c>
      <c r="F59" s="65" t="s">
        <v>568</v>
      </c>
      <c r="G59" s="377"/>
      <c r="H59" s="377"/>
      <c r="I59" s="1661" t="s">
        <v>805</v>
      </c>
      <c r="J59" s="1662"/>
      <c r="K59" s="360"/>
      <c r="L59" s="342"/>
      <c r="M59"/>
      <c r="N59"/>
    </row>
    <row r="60" spans="2:14" ht="12.75" customHeight="1">
      <c r="B60" s="1630"/>
      <c r="C60" s="380">
        <v>1363543</v>
      </c>
      <c r="D60" s="381">
        <v>1365183</v>
      </c>
      <c r="E60" s="384">
        <v>4630</v>
      </c>
      <c r="F60" s="383">
        <v>0</v>
      </c>
      <c r="G60" s="359">
        <v>6828647</v>
      </c>
      <c r="H60" s="362">
        <v>358935</v>
      </c>
      <c r="I60" s="1631" t="s">
        <v>807</v>
      </c>
      <c r="J60" s="1632"/>
      <c r="K60" s="347"/>
      <c r="L60" s="342"/>
      <c r="M60"/>
      <c r="N60"/>
    </row>
    <row r="61" spans="2:14" ht="12.75" customHeight="1">
      <c r="B61" s="1629" t="s">
        <v>808</v>
      </c>
      <c r="C61" s="62" t="s">
        <v>565</v>
      </c>
      <c r="D61" s="63" t="s">
        <v>566</v>
      </c>
      <c r="E61" s="64" t="s">
        <v>567</v>
      </c>
      <c r="F61" s="65" t="s">
        <v>568</v>
      </c>
      <c r="G61" s="377"/>
      <c r="H61" s="377"/>
      <c r="I61" s="1661" t="s">
        <v>801</v>
      </c>
      <c r="J61" s="1662"/>
      <c r="K61" s="360"/>
      <c r="L61" s="342"/>
      <c r="M61"/>
      <c r="N61"/>
    </row>
    <row r="62" spans="2:14" ht="12.75" customHeight="1">
      <c r="B62" s="1630"/>
      <c r="C62" s="380">
        <v>257762</v>
      </c>
      <c r="D62" s="381">
        <v>242257</v>
      </c>
      <c r="E62" s="384">
        <v>-79353</v>
      </c>
      <c r="F62" s="384">
        <v>-79353</v>
      </c>
      <c r="G62" s="359">
        <v>403269</v>
      </c>
      <c r="H62" s="362">
        <v>27933</v>
      </c>
      <c r="I62" s="1631" t="s">
        <v>809</v>
      </c>
      <c r="J62" s="1632"/>
      <c r="K62" s="347"/>
      <c r="L62" s="342"/>
      <c r="M62"/>
      <c r="N62"/>
    </row>
    <row r="63" spans="2:14" ht="12.75" customHeight="1">
      <c r="B63" s="1629" t="s">
        <v>810</v>
      </c>
      <c r="C63" s="62" t="s">
        <v>565</v>
      </c>
      <c r="D63" s="63" t="s">
        <v>566</v>
      </c>
      <c r="E63" s="64" t="s">
        <v>567</v>
      </c>
      <c r="F63" s="65" t="s">
        <v>568</v>
      </c>
      <c r="G63" s="377"/>
      <c r="H63" s="377"/>
      <c r="I63" s="1661"/>
      <c r="J63" s="1662"/>
      <c r="K63" s="360"/>
      <c r="L63" s="342"/>
      <c r="M63"/>
      <c r="N63"/>
    </row>
    <row r="64" spans="2:14" ht="12.75" customHeight="1">
      <c r="B64" s="1630"/>
      <c r="C64" s="380">
        <v>44344</v>
      </c>
      <c r="D64" s="381">
        <v>34942</v>
      </c>
      <c r="E64" s="384">
        <v>0</v>
      </c>
      <c r="F64" s="383">
        <v>0</v>
      </c>
      <c r="G64" s="359">
        <v>0</v>
      </c>
      <c r="H64" s="362">
        <v>9690</v>
      </c>
      <c r="I64" s="1631"/>
      <c r="J64" s="1632"/>
      <c r="K64" s="347"/>
      <c r="L64" s="342"/>
      <c r="M64"/>
      <c r="N64"/>
    </row>
    <row r="65" spans="2:14" ht="12.75" customHeight="1">
      <c r="B65" s="1629" t="s">
        <v>811</v>
      </c>
      <c r="C65" s="62" t="s">
        <v>565</v>
      </c>
      <c r="D65" s="63" t="s">
        <v>566</v>
      </c>
      <c r="E65" s="64" t="s">
        <v>567</v>
      </c>
      <c r="F65" s="65" t="s">
        <v>568</v>
      </c>
      <c r="G65" s="377"/>
      <c r="H65" s="377"/>
      <c r="I65" s="1661"/>
      <c r="J65" s="1662"/>
      <c r="K65" s="360"/>
      <c r="L65" s="342"/>
      <c r="M65"/>
      <c r="N65"/>
    </row>
    <row r="66" spans="2:14" ht="12.75" customHeight="1">
      <c r="B66" s="1630"/>
      <c r="C66" s="380">
        <v>44701</v>
      </c>
      <c r="D66" s="381">
        <v>44701</v>
      </c>
      <c r="E66" s="384">
        <v>0</v>
      </c>
      <c r="F66" s="383">
        <v>0</v>
      </c>
      <c r="G66" s="359">
        <v>595727</v>
      </c>
      <c r="H66" s="362">
        <v>31869</v>
      </c>
      <c r="I66" s="1631"/>
      <c r="J66" s="1632"/>
      <c r="K66" s="347"/>
      <c r="L66" s="342"/>
      <c r="M66"/>
      <c r="N66"/>
    </row>
    <row r="67" spans="2:14" ht="12.75" customHeight="1">
      <c r="B67" s="1629" t="s">
        <v>812</v>
      </c>
      <c r="C67" s="62" t="s">
        <v>565</v>
      </c>
      <c r="D67" s="63" t="s">
        <v>566</v>
      </c>
      <c r="E67" s="64" t="s">
        <v>567</v>
      </c>
      <c r="F67" s="65" t="s">
        <v>568</v>
      </c>
      <c r="G67" s="377"/>
      <c r="H67" s="377"/>
      <c r="I67" s="1661" t="s">
        <v>805</v>
      </c>
      <c r="J67" s="1662"/>
      <c r="K67" s="360"/>
      <c r="L67" s="342"/>
      <c r="M67"/>
      <c r="N67"/>
    </row>
    <row r="68" spans="2:14" ht="12.75" customHeight="1">
      <c r="B68" s="1630"/>
      <c r="C68" s="380">
        <v>2734463</v>
      </c>
      <c r="D68" s="381">
        <v>2704568</v>
      </c>
      <c r="E68" s="384">
        <v>29895</v>
      </c>
      <c r="F68" s="383">
        <v>0</v>
      </c>
      <c r="G68" s="359">
        <v>0</v>
      </c>
      <c r="H68" s="362">
        <v>387018</v>
      </c>
      <c r="I68" s="1631" t="s">
        <v>813</v>
      </c>
      <c r="J68" s="1632"/>
      <c r="K68" s="347"/>
      <c r="L68" s="342"/>
      <c r="M68"/>
      <c r="N68"/>
    </row>
    <row r="69" spans="2:14" ht="12.75" customHeight="1">
      <c r="B69" s="1629" t="s">
        <v>814</v>
      </c>
      <c r="C69" s="62" t="s">
        <v>565</v>
      </c>
      <c r="D69" s="63" t="s">
        <v>566</v>
      </c>
      <c r="E69" s="64" t="s">
        <v>567</v>
      </c>
      <c r="F69" s="65" t="s">
        <v>568</v>
      </c>
      <c r="G69" s="377"/>
      <c r="H69" s="377"/>
      <c r="I69" s="1666" t="s">
        <v>801</v>
      </c>
      <c r="J69" s="1667"/>
      <c r="K69" s="360"/>
      <c r="L69" s="342"/>
      <c r="M69"/>
      <c r="N69"/>
    </row>
    <row r="70" spans="2:14" ht="12.75" customHeight="1" thickBot="1">
      <c r="B70" s="1663"/>
      <c r="C70" s="387">
        <v>916538</v>
      </c>
      <c r="D70" s="388">
        <v>673608</v>
      </c>
      <c r="E70" s="389">
        <v>8274</v>
      </c>
      <c r="F70" s="390">
        <v>6987</v>
      </c>
      <c r="G70" s="391">
        <v>1954322</v>
      </c>
      <c r="H70" s="392">
        <v>33109</v>
      </c>
      <c r="I70" s="1664" t="s">
        <v>815</v>
      </c>
      <c r="J70" s="1665"/>
      <c r="K70" s="347"/>
      <c r="L70" s="342"/>
      <c r="M70"/>
      <c r="N70"/>
    </row>
    <row r="71" spans="2:14" ht="15.75" customHeight="1" thickTop="1">
      <c r="B71" s="395" t="s">
        <v>510</v>
      </c>
      <c r="C71" s="396"/>
      <c r="D71" s="396"/>
      <c r="E71" s="396"/>
      <c r="F71" s="396"/>
      <c r="G71" s="396"/>
      <c r="H71" s="396"/>
      <c r="I71" s="378"/>
      <c r="J71" s="378"/>
      <c r="K71" s="360"/>
      <c r="L71" s="342"/>
      <c r="M71"/>
      <c r="N71"/>
    </row>
    <row r="72" spans="2:14" ht="15.75" customHeight="1">
      <c r="B72" s="395" t="s">
        <v>816</v>
      </c>
      <c r="C72" s="396"/>
      <c r="D72" s="396"/>
      <c r="E72" s="396"/>
      <c r="F72" s="396"/>
      <c r="G72" s="396"/>
      <c r="H72" s="396"/>
      <c r="I72" s="378"/>
      <c r="J72" s="378"/>
      <c r="K72" s="360"/>
      <c r="L72" s="342"/>
      <c r="M72"/>
      <c r="N72"/>
    </row>
    <row r="73" spans="2:14" ht="42.75" customHeight="1">
      <c r="B73" s="7"/>
      <c r="C73" s="7"/>
      <c r="D73" s="7"/>
      <c r="E73" s="7"/>
      <c r="F73" s="7"/>
      <c r="G73" s="7"/>
      <c r="H73" s="7"/>
      <c r="I73" s="342"/>
      <c r="J73" s="342"/>
      <c r="K73" s="342"/>
      <c r="L73" s="342"/>
      <c r="M73"/>
      <c r="N73"/>
    </row>
    <row r="74" spans="2:14" ht="18.75">
      <c r="B74" s="15" t="s">
        <v>502</v>
      </c>
      <c r="J74" s="342"/>
      <c r="K74" s="342"/>
      <c r="L74" s="342"/>
      <c r="M74"/>
      <c r="N74"/>
    </row>
    <row r="75" spans="2:14" ht="15" customHeight="1" thickBot="1">
      <c r="B75" s="2"/>
      <c r="I75" s="342" t="s">
        <v>772</v>
      </c>
      <c r="J75" s="342"/>
      <c r="K75" s="342"/>
      <c r="L75" s="342"/>
      <c r="M75"/>
      <c r="N75"/>
    </row>
    <row r="76" spans="2:14" s="6" customFormat="1" ht="29.25" customHeight="1" thickBot="1" thickTop="1">
      <c r="B76" s="370"/>
      <c r="C76" s="371" t="s">
        <v>508</v>
      </c>
      <c r="D76" s="372" t="s">
        <v>509</v>
      </c>
      <c r="E76" s="372" t="s">
        <v>506</v>
      </c>
      <c r="F76" s="372" t="s">
        <v>507</v>
      </c>
      <c r="G76" s="372" t="s">
        <v>489</v>
      </c>
      <c r="H76" s="372" t="s">
        <v>647</v>
      </c>
      <c r="I76" s="1645" t="s">
        <v>498</v>
      </c>
      <c r="J76" s="1646"/>
      <c r="K76" s="347"/>
      <c r="L76" s="342"/>
      <c r="M76"/>
      <c r="N76"/>
    </row>
    <row r="77" spans="2:14" ht="26.25" customHeight="1" thickTop="1">
      <c r="B77" s="397" t="s">
        <v>732</v>
      </c>
      <c r="C77" s="398">
        <v>116782</v>
      </c>
      <c r="D77" s="365">
        <v>100548</v>
      </c>
      <c r="E77" s="365">
        <v>16234</v>
      </c>
      <c r="F77" s="363">
        <v>16234</v>
      </c>
      <c r="G77" s="363">
        <v>321365</v>
      </c>
      <c r="H77" s="399">
        <v>0.3264</v>
      </c>
      <c r="I77" s="1627"/>
      <c r="J77" s="1628"/>
      <c r="K77" s="347"/>
      <c r="L77" s="342"/>
      <c r="M77"/>
      <c r="N77"/>
    </row>
    <row r="78" spans="2:14" ht="26.25" customHeight="1">
      <c r="B78" s="400" t="s">
        <v>817</v>
      </c>
      <c r="C78" s="401">
        <v>235637</v>
      </c>
      <c r="D78" s="376">
        <v>235637</v>
      </c>
      <c r="E78" s="376">
        <v>0</v>
      </c>
      <c r="F78" s="376">
        <v>0</v>
      </c>
      <c r="G78" s="376">
        <v>338633</v>
      </c>
      <c r="H78" s="402">
        <v>0.8414</v>
      </c>
      <c r="I78" s="1619"/>
      <c r="J78" s="1620"/>
      <c r="K78" s="347"/>
      <c r="L78" s="342"/>
      <c r="M78"/>
      <c r="N78"/>
    </row>
    <row r="79" spans="2:14" ht="26.25" customHeight="1">
      <c r="B79" s="400" t="s">
        <v>818</v>
      </c>
      <c r="C79" s="401">
        <v>730291</v>
      </c>
      <c r="D79" s="376">
        <v>730291</v>
      </c>
      <c r="E79" s="376">
        <v>0</v>
      </c>
      <c r="F79" s="376">
        <v>0</v>
      </c>
      <c r="G79" s="376">
        <v>203078</v>
      </c>
      <c r="H79" s="402">
        <v>0.7086</v>
      </c>
      <c r="I79" s="1619"/>
      <c r="J79" s="1620"/>
      <c r="K79" s="347"/>
      <c r="L79" s="342"/>
      <c r="M79"/>
      <c r="N79"/>
    </row>
    <row r="80" spans="2:14" ht="26.25" customHeight="1">
      <c r="B80" s="400" t="s">
        <v>733</v>
      </c>
      <c r="C80" s="401">
        <v>1396091</v>
      </c>
      <c r="D80" s="376">
        <v>1311647</v>
      </c>
      <c r="E80" s="376">
        <v>84444</v>
      </c>
      <c r="F80" s="376">
        <v>84444</v>
      </c>
      <c r="G80" s="376">
        <v>7007130</v>
      </c>
      <c r="H80" s="402">
        <v>0.4823</v>
      </c>
      <c r="I80" s="1619"/>
      <c r="J80" s="1620"/>
      <c r="K80" s="347"/>
      <c r="L80" s="342"/>
      <c r="M80"/>
      <c r="N80"/>
    </row>
    <row r="81" spans="2:14" ht="26.25" customHeight="1">
      <c r="B81" s="400" t="s">
        <v>529</v>
      </c>
      <c r="C81" s="401">
        <v>181096</v>
      </c>
      <c r="D81" s="376">
        <v>167302</v>
      </c>
      <c r="E81" s="376">
        <v>13794</v>
      </c>
      <c r="F81" s="376">
        <v>13794</v>
      </c>
      <c r="G81" s="376">
        <v>0</v>
      </c>
      <c r="H81" s="402" t="s">
        <v>836</v>
      </c>
      <c r="I81" s="1619"/>
      <c r="J81" s="1620"/>
      <c r="K81" s="347"/>
      <c r="L81" s="342"/>
      <c r="M81"/>
      <c r="N81"/>
    </row>
    <row r="82" spans="2:14" ht="26.25" customHeight="1" thickBot="1">
      <c r="B82" s="403" t="s">
        <v>682</v>
      </c>
      <c r="C82" s="404">
        <v>5132103</v>
      </c>
      <c r="D82" s="405">
        <v>5130377</v>
      </c>
      <c r="E82" s="405">
        <v>1726</v>
      </c>
      <c r="F82" s="405">
        <v>1726</v>
      </c>
      <c r="G82" s="405">
        <v>0</v>
      </c>
      <c r="H82" s="406">
        <v>0.0743</v>
      </c>
      <c r="I82" s="1617"/>
      <c r="J82" s="1618"/>
      <c r="K82" s="347"/>
      <c r="L82" s="342"/>
      <c r="M82"/>
      <c r="N82"/>
    </row>
    <row r="83" spans="2:14" ht="16.5" customHeight="1" thickTop="1">
      <c r="B83" s="407" t="s">
        <v>819</v>
      </c>
      <c r="C83" s="7"/>
      <c r="D83" s="7"/>
      <c r="E83" s="7"/>
      <c r="F83" s="7"/>
      <c r="G83" s="7"/>
      <c r="H83" s="7"/>
      <c r="I83" s="342"/>
      <c r="J83" s="342"/>
      <c r="K83" s="342"/>
      <c r="L83" s="342"/>
      <c r="M83"/>
      <c r="N83"/>
    </row>
    <row r="84" spans="2:14" ht="16.5" customHeight="1">
      <c r="B84" s="407" t="s">
        <v>820</v>
      </c>
      <c r="C84" s="7"/>
      <c r="D84" s="7"/>
      <c r="E84" s="7"/>
      <c r="F84" s="7"/>
      <c r="G84" s="7"/>
      <c r="H84" s="7"/>
      <c r="I84" s="342"/>
      <c r="J84" s="342"/>
      <c r="K84" s="342"/>
      <c r="L84" s="342"/>
      <c r="M84"/>
      <c r="N84"/>
    </row>
    <row r="85" spans="2:14" ht="27.75" customHeight="1">
      <c r="B85" s="7"/>
      <c r="C85" s="7"/>
      <c r="D85" s="7"/>
      <c r="E85" s="7"/>
      <c r="F85" s="7"/>
      <c r="G85" s="7"/>
      <c r="H85" s="7"/>
      <c r="I85" s="342"/>
      <c r="J85" s="342"/>
      <c r="K85" s="342"/>
      <c r="L85" s="342"/>
      <c r="M85"/>
      <c r="N85"/>
    </row>
    <row r="86" spans="2:14" ht="18.75">
      <c r="B86" s="15" t="s">
        <v>503</v>
      </c>
      <c r="J86" s="342"/>
      <c r="K86" s="342"/>
      <c r="L86" s="342"/>
      <c r="M86"/>
      <c r="N86"/>
    </row>
    <row r="87" spans="2:14" ht="15" customHeight="1" thickBot="1">
      <c r="B87" s="2"/>
      <c r="J87" s="342"/>
      <c r="K87" s="408" t="s">
        <v>772</v>
      </c>
      <c r="L87" s="342"/>
      <c r="M87"/>
      <c r="N87"/>
    </row>
    <row r="88" spans="2:14" s="6" customFormat="1" ht="48.75" customHeight="1" thickBot="1" thickTop="1">
      <c r="B88" s="370"/>
      <c r="C88" s="371" t="s">
        <v>821</v>
      </c>
      <c r="D88" s="372" t="s">
        <v>822</v>
      </c>
      <c r="E88" s="372" t="s">
        <v>823</v>
      </c>
      <c r="F88" s="372" t="s">
        <v>824</v>
      </c>
      <c r="G88" s="372" t="s">
        <v>825</v>
      </c>
      <c r="H88" s="409" t="s">
        <v>484</v>
      </c>
      <c r="I88" s="1643" t="s">
        <v>501</v>
      </c>
      <c r="J88" s="1644"/>
      <c r="K88" s="410" t="s">
        <v>498</v>
      </c>
      <c r="L88" s="347"/>
      <c r="M88"/>
      <c r="N88"/>
    </row>
    <row r="89" spans="2:14" ht="28.5" customHeight="1" thickTop="1">
      <c r="B89" s="397" t="s">
        <v>826</v>
      </c>
      <c r="C89" s="398">
        <v>-733</v>
      </c>
      <c r="D89" s="365">
        <v>83869</v>
      </c>
      <c r="E89" s="365">
        <v>70000</v>
      </c>
      <c r="F89" s="365">
        <v>0</v>
      </c>
      <c r="G89" s="365">
        <v>0</v>
      </c>
      <c r="H89" s="365">
        <v>0</v>
      </c>
      <c r="I89" s="1635">
        <v>0</v>
      </c>
      <c r="J89" s="1636"/>
      <c r="K89" s="411"/>
      <c r="L89" s="347"/>
      <c r="M89"/>
      <c r="N89"/>
    </row>
    <row r="90" spans="2:14" ht="28.5" customHeight="1">
      <c r="B90" s="397" t="s">
        <v>827</v>
      </c>
      <c r="C90" s="398">
        <v>1439</v>
      </c>
      <c r="D90" s="365">
        <v>161501</v>
      </c>
      <c r="E90" s="365">
        <v>4000</v>
      </c>
      <c r="F90" s="365">
        <v>0</v>
      </c>
      <c r="G90" s="365">
        <v>0</v>
      </c>
      <c r="H90" s="365">
        <v>591061</v>
      </c>
      <c r="I90" s="1637">
        <v>0</v>
      </c>
      <c r="J90" s="1638"/>
      <c r="K90" s="412"/>
      <c r="L90" s="347"/>
      <c r="M90"/>
      <c r="N90"/>
    </row>
    <row r="91" spans="2:14" ht="28.5" customHeight="1">
      <c r="B91" s="397" t="s">
        <v>828</v>
      </c>
      <c r="C91" s="398">
        <v>2959</v>
      </c>
      <c r="D91" s="365">
        <v>16144</v>
      </c>
      <c r="E91" s="365">
        <v>11000</v>
      </c>
      <c r="F91" s="365">
        <v>7100</v>
      </c>
      <c r="G91" s="365">
        <v>0</v>
      </c>
      <c r="H91" s="365">
        <v>0</v>
      </c>
      <c r="I91" s="1639">
        <v>0</v>
      </c>
      <c r="J91" s="1640"/>
      <c r="K91" s="412"/>
      <c r="L91" s="347"/>
      <c r="M91"/>
      <c r="N91"/>
    </row>
    <row r="92" spans="2:14" ht="28.5" customHeight="1">
      <c r="B92" s="394" t="s">
        <v>829</v>
      </c>
      <c r="C92" s="413">
        <v>68</v>
      </c>
      <c r="D92" s="414">
        <v>2078</v>
      </c>
      <c r="E92" s="414">
        <v>2000</v>
      </c>
      <c r="F92" s="414">
        <v>5029</v>
      </c>
      <c r="G92" s="414">
        <v>0</v>
      </c>
      <c r="H92" s="414">
        <v>0</v>
      </c>
      <c r="I92" s="1639">
        <v>0</v>
      </c>
      <c r="J92" s="1640"/>
      <c r="K92" s="412"/>
      <c r="L92" s="347"/>
      <c r="M92"/>
      <c r="N92"/>
    </row>
    <row r="93" spans="2:14" ht="28.5" customHeight="1">
      <c r="B93" s="397" t="s">
        <v>830</v>
      </c>
      <c r="C93" s="398">
        <v>-162</v>
      </c>
      <c r="D93" s="365">
        <v>152919</v>
      </c>
      <c r="E93" s="365">
        <v>75000</v>
      </c>
      <c r="F93" s="365">
        <v>1000</v>
      </c>
      <c r="G93" s="365">
        <v>0</v>
      </c>
      <c r="H93" s="365">
        <v>0</v>
      </c>
      <c r="I93" s="1639">
        <v>0</v>
      </c>
      <c r="J93" s="1640"/>
      <c r="K93" s="412"/>
      <c r="L93" s="347"/>
      <c r="M93"/>
      <c r="N93"/>
    </row>
    <row r="94" spans="2:14" ht="28.5" customHeight="1">
      <c r="B94" s="394" t="s">
        <v>831</v>
      </c>
      <c r="C94" s="413">
        <v>1109</v>
      </c>
      <c r="D94" s="414">
        <v>34885</v>
      </c>
      <c r="E94" s="414">
        <v>16000</v>
      </c>
      <c r="F94" s="414">
        <v>0</v>
      </c>
      <c r="G94" s="414">
        <v>0</v>
      </c>
      <c r="H94" s="414">
        <v>0</v>
      </c>
      <c r="I94" s="1639">
        <v>0</v>
      </c>
      <c r="J94" s="1640"/>
      <c r="K94" s="412"/>
      <c r="L94" s="347"/>
      <c r="M94"/>
      <c r="N94"/>
    </row>
    <row r="95" spans="2:14" ht="28.5" customHeight="1">
      <c r="B95" s="394" t="s">
        <v>832</v>
      </c>
      <c r="C95" s="413">
        <v>-247</v>
      </c>
      <c r="D95" s="414">
        <v>9367</v>
      </c>
      <c r="E95" s="414">
        <v>5000</v>
      </c>
      <c r="F95" s="414">
        <v>6350</v>
      </c>
      <c r="G95" s="414">
        <v>0</v>
      </c>
      <c r="H95" s="414">
        <v>0</v>
      </c>
      <c r="I95" s="1633">
        <v>0</v>
      </c>
      <c r="J95" s="1634"/>
      <c r="K95" s="412"/>
      <c r="L95" s="347"/>
      <c r="M95"/>
      <c r="N95"/>
    </row>
    <row r="96" spans="2:14" ht="28.5" customHeight="1">
      <c r="B96" s="394" t="s">
        <v>833</v>
      </c>
      <c r="C96" s="413">
        <v>126</v>
      </c>
      <c r="D96" s="414">
        <v>33109</v>
      </c>
      <c r="E96" s="414">
        <v>25000</v>
      </c>
      <c r="F96" s="414">
        <v>0</v>
      </c>
      <c r="G96" s="414">
        <v>0</v>
      </c>
      <c r="H96" s="414">
        <v>0</v>
      </c>
      <c r="I96" s="1633">
        <v>0</v>
      </c>
      <c r="J96" s="1634"/>
      <c r="K96" s="412"/>
      <c r="L96" s="347"/>
      <c r="M96"/>
      <c r="N96"/>
    </row>
    <row r="97" spans="2:14" ht="42.75" customHeight="1" thickBot="1">
      <c r="B97" s="415" t="s">
        <v>834</v>
      </c>
      <c r="C97" s="416">
        <v>-198084</v>
      </c>
      <c r="D97" s="417">
        <v>499000</v>
      </c>
      <c r="E97" s="417">
        <v>31700</v>
      </c>
      <c r="F97" s="417">
        <v>248334</v>
      </c>
      <c r="G97" s="417">
        <v>0</v>
      </c>
      <c r="H97" s="417">
        <v>0</v>
      </c>
      <c r="I97" s="1641">
        <v>0</v>
      </c>
      <c r="J97" s="1642"/>
      <c r="K97" s="418" t="s">
        <v>835</v>
      </c>
      <c r="L97" s="347"/>
      <c r="M97"/>
      <c r="N97"/>
    </row>
    <row r="98" spans="2:14" ht="21" customHeight="1" thickTop="1">
      <c r="B98" s="419" t="s">
        <v>511</v>
      </c>
      <c r="J98" s="342"/>
      <c r="K98" s="342"/>
      <c r="L98" s="342"/>
      <c r="M98"/>
      <c r="N98"/>
    </row>
    <row r="99" ht="26.25" customHeight="1"/>
    <row r="100" spans="2:14" ht="18.75">
      <c r="B100" s="16" t="s">
        <v>504</v>
      </c>
      <c r="J100" s="342"/>
      <c r="K100" s="342"/>
      <c r="L100" s="342"/>
      <c r="M100"/>
      <c r="N100"/>
    </row>
    <row r="101" ht="7.5" customHeight="1"/>
    <row r="102" spans="2:9" ht="37.5" customHeight="1">
      <c r="B102" s="1415" t="s">
        <v>494</v>
      </c>
      <c r="C102" s="1415"/>
      <c r="D102" s="1425">
        <v>0.38</v>
      </c>
      <c r="E102" s="1425"/>
      <c r="F102" s="1415" t="s">
        <v>496</v>
      </c>
      <c r="G102" s="1415"/>
      <c r="H102" s="1425">
        <v>0.5</v>
      </c>
      <c r="I102" s="1425"/>
    </row>
    <row r="103" spans="2:9" ht="37.5" customHeight="1">
      <c r="B103" s="1415" t="s">
        <v>495</v>
      </c>
      <c r="C103" s="1415"/>
      <c r="D103" s="1425">
        <v>17.7</v>
      </c>
      <c r="E103" s="1425"/>
      <c r="F103" s="1415" t="s">
        <v>497</v>
      </c>
      <c r="G103" s="1415"/>
      <c r="H103" s="1425">
        <v>97.4</v>
      </c>
      <c r="I103" s="1425"/>
    </row>
    <row r="104" spans="2:14" ht="21" customHeight="1">
      <c r="B104" s="419" t="s">
        <v>512</v>
      </c>
      <c r="J104" s="342"/>
      <c r="K104" s="342"/>
      <c r="L104" s="342"/>
      <c r="M104"/>
      <c r="N104"/>
    </row>
  </sheetData>
  <mergeCells count="94">
    <mergeCell ref="I53:J53"/>
    <mergeCell ref="I55:J55"/>
    <mergeCell ref="I57:J57"/>
    <mergeCell ref="I59:J59"/>
    <mergeCell ref="I10:J10"/>
    <mergeCell ref="B29:B30"/>
    <mergeCell ref="I30:J30"/>
    <mergeCell ref="B45:B46"/>
    <mergeCell ref="I46:J46"/>
    <mergeCell ref="I11:J11"/>
    <mergeCell ref="I14:J14"/>
    <mergeCell ref="I13:J13"/>
    <mergeCell ref="B31:B32"/>
    <mergeCell ref="I32:J32"/>
    <mergeCell ref="B67:B68"/>
    <mergeCell ref="I68:J68"/>
    <mergeCell ref="B69:B70"/>
    <mergeCell ref="I70:J70"/>
    <mergeCell ref="I69:J69"/>
    <mergeCell ref="I67:J67"/>
    <mergeCell ref="B63:B64"/>
    <mergeCell ref="I64:J64"/>
    <mergeCell ref="B65:B66"/>
    <mergeCell ref="I66:J66"/>
    <mergeCell ref="I63:J63"/>
    <mergeCell ref="I65:J65"/>
    <mergeCell ref="B59:B60"/>
    <mergeCell ref="I60:J60"/>
    <mergeCell ref="B61:B62"/>
    <mergeCell ref="I62:J62"/>
    <mergeCell ref="I61:J61"/>
    <mergeCell ref="C1:J1"/>
    <mergeCell ref="I24:J24"/>
    <mergeCell ref="I25:J25"/>
    <mergeCell ref="I26:J26"/>
    <mergeCell ref="I18:J18"/>
    <mergeCell ref="I19:J19"/>
    <mergeCell ref="I7:J7"/>
    <mergeCell ref="I8:J8"/>
    <mergeCell ref="I15:J15"/>
    <mergeCell ref="I16:J16"/>
    <mergeCell ref="B102:C102"/>
    <mergeCell ref="B103:C103"/>
    <mergeCell ref="F102:G102"/>
    <mergeCell ref="F103:G103"/>
    <mergeCell ref="D102:E102"/>
    <mergeCell ref="D103:E103"/>
    <mergeCell ref="H103:I103"/>
    <mergeCell ref="I88:J88"/>
    <mergeCell ref="I50:J50"/>
    <mergeCell ref="I96:J96"/>
    <mergeCell ref="I91:J91"/>
    <mergeCell ref="I92:J92"/>
    <mergeCell ref="I51:J51"/>
    <mergeCell ref="I52:J52"/>
    <mergeCell ref="I82:J82"/>
    <mergeCell ref="I76:J76"/>
    <mergeCell ref="H102:I102"/>
    <mergeCell ref="I95:J95"/>
    <mergeCell ref="I89:J89"/>
    <mergeCell ref="I90:J90"/>
    <mergeCell ref="I93:J93"/>
    <mergeCell ref="I97:J97"/>
    <mergeCell ref="I94:J94"/>
    <mergeCell ref="I17:J17"/>
    <mergeCell ref="B27:B28"/>
    <mergeCell ref="I28:J28"/>
    <mergeCell ref="I77:J77"/>
    <mergeCell ref="B53:B54"/>
    <mergeCell ref="I54:J54"/>
    <mergeCell ref="B55:B56"/>
    <mergeCell ref="I56:J56"/>
    <mergeCell ref="B57:B58"/>
    <mergeCell ref="I58:J58"/>
    <mergeCell ref="B39:B40"/>
    <mergeCell ref="I40:J40"/>
    <mergeCell ref="I9:J9"/>
    <mergeCell ref="B37:B38"/>
    <mergeCell ref="I38:J38"/>
    <mergeCell ref="B35:B36"/>
    <mergeCell ref="I36:J36"/>
    <mergeCell ref="B33:B34"/>
    <mergeCell ref="I34:J34"/>
    <mergeCell ref="I20:J20"/>
    <mergeCell ref="I81:J81"/>
    <mergeCell ref="I80:J80"/>
    <mergeCell ref="I78:J78"/>
    <mergeCell ref="I79:J79"/>
    <mergeCell ref="B43:B44"/>
    <mergeCell ref="I44:J44"/>
    <mergeCell ref="B41:B42"/>
    <mergeCell ref="B47:B48"/>
    <mergeCell ref="I48:J48"/>
    <mergeCell ref="I42:J42"/>
  </mergeCells>
  <printOptions/>
  <pageMargins left="0.7480314960629921" right="0" top="0.3937007874015748" bottom="0.1968503937007874" header="0.5118110236220472" footer="0.5118110236220472"/>
  <pageSetup horizontalDpi="300" verticalDpi="300" orientation="portrait" paperSize="9" scale="66"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2007-03-23T06:51:50Z</cp:lastPrinted>
  <dcterms:created xsi:type="dcterms:W3CDTF">1997-01-08T22:48:59Z</dcterms:created>
  <dcterms:modified xsi:type="dcterms:W3CDTF">2007-04-11T04:30:53Z</dcterms:modified>
  <cp:category/>
  <cp:version/>
  <cp:contentType/>
  <cp:contentStatus/>
</cp:coreProperties>
</file>