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workbookPassword="C783" lockStructure="1"/>
  <bookViews>
    <workbookView xWindow="-15" yWindow="-15" windowWidth="19020" windowHeight="7920"/>
  </bookViews>
  <sheets>
    <sheet name="総括表" sheetId="1" r:id="rId1"/>
    <sheet name="現年課税分" sheetId="2" r:id="rId2"/>
    <sheet name="滞納繰越分" sheetId="3" r:id="rId3"/>
  </sheets>
  <definedNames>
    <definedName name="_xlnm.Print_Area">総括表!$A$1:$V$52</definedName>
    <definedName name="_xlnm.Print_Area" localSheetId="0">総括表!$A$1:$V$52</definedName>
    <definedName name="_xlnm.Print_Area" localSheetId="1">現年課税分!$A$1:$V$52</definedName>
    <definedName name="_xlnm.Print_Area" localSheetId="2">滞納繰越分!$A$1:$V$52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<sst xmlns="http://schemas.openxmlformats.org/spreadsheetml/2006/main" xmlns:r="http://schemas.openxmlformats.org/officeDocument/2006/relationships" count="44" uniqueCount="44">
  <si>
    <t>前年度</t>
  </si>
  <si>
    <t>県税</t>
  </si>
  <si>
    <t>収　入　率</t>
    <rPh sb="0" eb="1">
      <t>オサム</t>
    </rPh>
    <rPh sb="2" eb="3">
      <t>イ</t>
    </rPh>
    <phoneticPr fontId="1"/>
  </si>
  <si>
    <t>中央西</t>
    <rPh sb="0" eb="2">
      <t>チュウオウ</t>
    </rPh>
    <rPh sb="2" eb="3">
      <t>ニシ</t>
    </rPh>
    <phoneticPr fontId="1"/>
  </si>
  <si>
    <t>　　個人県民税</t>
  </si>
  <si>
    <t>調     定     額</t>
  </si>
  <si>
    <t>本年度</t>
  </si>
  <si>
    <t>（１）　総括</t>
    <rPh sb="4" eb="6">
      <t>ソウカツ</t>
    </rPh>
    <phoneticPr fontId="1"/>
  </si>
  <si>
    <t>　　法人県民税</t>
  </si>
  <si>
    <t>中央東</t>
    <rPh sb="0" eb="2">
      <t>チュウオウ</t>
    </rPh>
    <rPh sb="2" eb="3">
      <t>ヒガシ</t>
    </rPh>
    <phoneticPr fontId="1"/>
  </si>
  <si>
    <t>（２）　現年課税分</t>
    <rPh sb="4" eb="5">
      <t>ゲン</t>
    </rPh>
    <rPh sb="5" eb="6">
      <t>ネン</t>
    </rPh>
    <rPh sb="6" eb="9">
      <t>カゼイブン</t>
    </rPh>
    <phoneticPr fontId="1"/>
  </si>
  <si>
    <t>県たばこ税</t>
    <rPh sb="0" eb="1">
      <t>ケン</t>
    </rPh>
    <rPh sb="4" eb="5">
      <t>ゼイ</t>
    </rPh>
    <phoneticPr fontId="1"/>
  </si>
  <si>
    <t>収     入     額</t>
  </si>
  <si>
    <t>旧法による税</t>
  </si>
  <si>
    <t>須崎</t>
    <rPh sb="0" eb="2">
      <t>スサキ</t>
    </rPh>
    <phoneticPr fontId="1"/>
  </si>
  <si>
    <t>税務課</t>
    <rPh sb="0" eb="3">
      <t>ゼイムカ</t>
    </rPh>
    <phoneticPr fontId="1"/>
  </si>
  <si>
    <t>中央西</t>
    <rPh sb="0" eb="3">
      <t>チュウオウニシ</t>
    </rPh>
    <phoneticPr fontId="1"/>
  </si>
  <si>
    <t>安芸</t>
    <rPh sb="0" eb="2">
      <t>アキ</t>
    </rPh>
    <phoneticPr fontId="1"/>
  </si>
  <si>
    <t>不動産取得税</t>
    <rPh sb="0" eb="2">
      <t>フドウ</t>
    </rPh>
    <rPh sb="2" eb="3">
      <t>サン</t>
    </rPh>
    <rPh sb="3" eb="6">
      <t>シュトクゼイ</t>
    </rPh>
    <phoneticPr fontId="1"/>
  </si>
  <si>
    <t>県民税</t>
  </si>
  <si>
    <t>ゴルフ場利用税</t>
    <rPh sb="3" eb="4">
      <t>ジョウ</t>
    </rPh>
    <rPh sb="4" eb="6">
      <t>リヨウ</t>
    </rPh>
    <rPh sb="6" eb="7">
      <t>ゼイ</t>
    </rPh>
    <phoneticPr fontId="1"/>
  </si>
  <si>
    <t>自動車税</t>
    <rPh sb="0" eb="2">
      <t>ジドウ</t>
    </rPh>
    <rPh sb="2" eb="3">
      <t>シャ</t>
    </rPh>
    <rPh sb="3" eb="4">
      <t>ゼイ</t>
    </rPh>
    <phoneticPr fontId="1"/>
  </si>
  <si>
    <t>鉱区税</t>
    <rPh sb="0" eb="2">
      <t>コウク</t>
    </rPh>
    <rPh sb="2" eb="3">
      <t>ゼイ</t>
    </rPh>
    <phoneticPr fontId="1"/>
  </si>
  <si>
    <t>軽油引取税</t>
    <rPh sb="0" eb="2">
      <t>ケイユ</t>
    </rPh>
    <rPh sb="2" eb="4">
      <t>ヒキト</t>
    </rPh>
    <rPh sb="4" eb="5">
      <t>ゼイ</t>
    </rPh>
    <phoneticPr fontId="1"/>
  </si>
  <si>
    <t>税　　　　目</t>
  </si>
  <si>
    <t>狩猟税</t>
    <rPh sb="0" eb="2">
      <t>シュリョウ</t>
    </rPh>
    <rPh sb="2" eb="3">
      <t>ゼイ</t>
    </rPh>
    <phoneticPr fontId="1"/>
  </si>
  <si>
    <t>計</t>
  </si>
  <si>
    <t>　　貨物割</t>
  </si>
  <si>
    <t>　　　　　　　(単位：円、％）</t>
  </si>
  <si>
    <t>幡多</t>
    <rPh sb="0" eb="2">
      <t>ハタ</t>
    </rPh>
    <phoneticPr fontId="1"/>
  </si>
  <si>
    <t>（３）　滞納繰越分</t>
    <rPh sb="4" eb="6">
      <t>タイノウ</t>
    </rPh>
    <rPh sb="6" eb="8">
      <t>クリコ</t>
    </rPh>
    <rPh sb="8" eb="9">
      <t>ブン</t>
    </rPh>
    <phoneticPr fontId="1"/>
  </si>
  <si>
    <t>　　自動車取得税</t>
    <rPh sb="2" eb="5">
      <t>ジドウシャ</t>
    </rPh>
    <rPh sb="5" eb="7">
      <t>シュトク</t>
    </rPh>
    <phoneticPr fontId="1"/>
  </si>
  <si>
    <t>○　令和３年度事務所別徴収実績</t>
    <rPh sb="2" eb="4">
      <t>レイワ</t>
    </rPh>
    <rPh sb="5" eb="7">
      <t>ネンド</t>
    </rPh>
    <rPh sb="7" eb="10">
      <t>ジムショ</t>
    </rPh>
    <rPh sb="10" eb="11">
      <t>ベツ</t>
    </rPh>
    <rPh sb="11" eb="13">
      <t>チョウシュウ</t>
    </rPh>
    <rPh sb="13" eb="15">
      <t>ジッセキ</t>
    </rPh>
    <phoneticPr fontId="1"/>
  </si>
  <si>
    <t>　　県民税利子割</t>
  </si>
  <si>
    <t>事業税</t>
  </si>
  <si>
    <t>　　個人事業税</t>
  </si>
  <si>
    <t>　　法人事業税</t>
  </si>
  <si>
    <t>地方消費税</t>
  </si>
  <si>
    <t>　　譲渡割</t>
  </si>
  <si>
    <t>中央東</t>
    <rPh sb="0" eb="3">
      <t>チュウオウヒガシ</t>
    </rPh>
    <phoneticPr fontId="1"/>
  </si>
  <si>
    <t>　　　　 事 務 所 名</t>
  </si>
  <si>
    <t>　　自動車税</t>
    <rPh sb="2" eb="5">
      <t>ジドウシャ</t>
    </rPh>
    <phoneticPr fontId="1"/>
  </si>
  <si>
    <t>自動車税環境性能割</t>
    <rPh sb="0" eb="2">
      <t>ジドウ</t>
    </rPh>
    <rPh sb="2" eb="3">
      <t>シャ</t>
    </rPh>
    <rPh sb="3" eb="4">
      <t>ゼイ</t>
    </rPh>
    <rPh sb="4" eb="6">
      <t>カンキョウ</t>
    </rPh>
    <rPh sb="6" eb="8">
      <t>セイノウ</t>
    </rPh>
    <rPh sb="8" eb="9">
      <t>ワ</t>
    </rPh>
    <phoneticPr fontId="1"/>
  </si>
  <si>
    <t>自動車税種別割</t>
    <rPh sb="0" eb="2">
      <t>ジドウ</t>
    </rPh>
    <rPh sb="2" eb="3">
      <t>シャ</t>
    </rPh>
    <rPh sb="3" eb="4">
      <t>ゼイ</t>
    </rPh>
    <rPh sb="4" eb="6">
      <t>シュベツ</t>
    </rPh>
    <rPh sb="6" eb="7">
      <t>ワリ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</si>
</sst>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"/>
  </numFmts>
  <fonts count="7">
    <font>
      <sz val="12"/>
      <color auto="1"/>
      <name val="Arial"/>
      <family val="2"/>
    </font>
    <font>
      <sz val="6"/>
      <color auto="1"/>
      <name val="ＭＳ Ｐゴシック"/>
      <family val="3"/>
    </font>
    <font>
      <sz val="12"/>
      <color auto="1"/>
      <name val="ＭＳ 明朝"/>
      <family val="1"/>
    </font>
    <font>
      <sz val="16"/>
      <color auto="1"/>
      <name val="ＭＳ 明朝"/>
    </font>
    <font>
      <sz val="18.5"/>
      <color auto="1"/>
      <name val="ＭＳ 明朝"/>
      <family val="1"/>
    </font>
    <font>
      <sz val="14"/>
      <color auto="1"/>
      <name val="ＭＳ 明朝"/>
      <family val="1"/>
    </font>
    <font>
      <sz val="18"/>
      <color auto="1"/>
      <name val="ＭＳ 明朝"/>
      <family val="1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dotted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 style="dotted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tted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Fill="1" applyBorder="1" applyAlignment="1">
      <alignment horizontal="distributed" vertical="center"/>
    </xf>
    <xf numFmtId="0" fontId="5" fillId="0" borderId="4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distributed" vertical="center"/>
    </xf>
    <xf numFmtId="0" fontId="5" fillId="0" borderId="2" xfId="0" applyNumberFormat="1" applyFont="1" applyFill="1" applyBorder="1" applyAlignment="1">
      <alignment horizontal="distributed" vertical="center"/>
    </xf>
    <xf numFmtId="0" fontId="5" fillId="0" borderId="5" xfId="0" applyNumberFormat="1" applyFont="1" applyFill="1" applyBorder="1" applyAlignment="1">
      <alignment horizontal="distributed" vertical="center"/>
    </xf>
    <xf numFmtId="0" fontId="5" fillId="0" borderId="5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distributed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Fill="1" applyBorder="1" applyAlignment="1" applyProtection="1">
      <alignment vertical="center"/>
    </xf>
    <xf numFmtId="3" fontId="6" fillId="0" borderId="2" xfId="0" applyNumberFormat="1" applyFont="1" applyFill="1" applyBorder="1" applyAlignment="1" applyProtection="1">
      <alignment vertical="center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6" fillId="0" borderId="2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3" fontId="6" fillId="0" borderId="7" xfId="0" applyNumberFormat="1" applyFont="1" applyFill="1" applyBorder="1" applyAlignment="1" applyProtection="1">
      <alignment vertical="center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0" fontId="2" fillId="0" borderId="8" xfId="0" applyFont="1" applyBorder="1" applyAlignment="1">
      <alignment horizontal="distributed" vertical="center"/>
    </xf>
    <xf numFmtId="0" fontId="5" fillId="0" borderId="6" xfId="0" applyNumberFormat="1" applyFont="1" applyBorder="1" applyAlignment="1">
      <alignment horizontal="center" vertical="center"/>
    </xf>
    <xf numFmtId="176" fontId="6" fillId="0" borderId="3" xfId="0" applyNumberFormat="1" applyFont="1" applyFill="1" applyBorder="1" applyAlignment="1" applyProtection="1">
      <alignment vertical="center"/>
    </xf>
    <xf numFmtId="176" fontId="6" fillId="0" borderId="2" xfId="0" applyNumberFormat="1" applyFont="1" applyFill="1" applyBorder="1" applyAlignment="1" applyProtection="1">
      <alignment vertical="center"/>
    </xf>
    <xf numFmtId="176" fontId="6" fillId="0" borderId="1" xfId="0" applyNumberFormat="1" applyFont="1" applyFill="1" applyBorder="1" applyAlignment="1" applyProtection="1">
      <alignment vertical="center"/>
    </xf>
    <xf numFmtId="176" fontId="6" fillId="0" borderId="4" xfId="0" applyNumberFormat="1" applyFont="1" applyFill="1" applyBorder="1" applyAlignment="1" applyProtection="1">
      <alignment vertical="center"/>
    </xf>
    <xf numFmtId="176" fontId="6" fillId="0" borderId="5" xfId="0" applyNumberFormat="1" applyFont="1" applyFill="1" applyBorder="1" applyAlignment="1" applyProtection="1">
      <alignment vertical="center"/>
    </xf>
    <xf numFmtId="0" fontId="2" fillId="0" borderId="9" xfId="0" applyFont="1" applyBorder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176" fontId="6" fillId="0" borderId="3" xfId="0" applyNumberFormat="1" applyFont="1" applyFill="1" applyBorder="1" applyAlignment="1" applyProtection="1">
      <alignment vertical="center"/>
      <protection locked="0"/>
    </xf>
    <xf numFmtId="176" fontId="6" fillId="0" borderId="2" xfId="0" applyNumberFormat="1" applyFont="1" applyFill="1" applyBorder="1" applyAlignment="1" applyProtection="1">
      <alignment vertical="center"/>
      <protection locked="0"/>
    </xf>
    <xf numFmtId="176" fontId="6" fillId="0" borderId="1" xfId="0" applyNumberFormat="1" applyFont="1" applyFill="1" applyBorder="1" applyAlignment="1" applyProtection="1">
      <alignment vertical="center"/>
      <protection locked="0"/>
    </xf>
    <xf numFmtId="176" fontId="6" fillId="0" borderId="4" xfId="0" applyNumberFormat="1" applyFont="1" applyFill="1" applyBorder="1" applyAlignment="1" applyProtection="1">
      <alignment vertical="center"/>
      <protection locked="0"/>
    </xf>
    <xf numFmtId="176" fontId="6" fillId="0" borderId="5" xfId="0" applyNumberFormat="1" applyFont="1" applyFill="1" applyBorder="1" applyAlignment="1" applyProtection="1">
      <alignment vertical="center"/>
      <protection locked="0"/>
    </xf>
    <xf numFmtId="0" fontId="2" fillId="0" borderId="8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distributed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176" fontId="6" fillId="0" borderId="17" xfId="0" applyNumberFormat="1" applyFont="1" applyFill="1" applyBorder="1" applyAlignment="1" applyProtection="1">
      <alignment vertical="center"/>
      <protection locked="0"/>
    </xf>
    <xf numFmtId="176" fontId="6" fillId="0" borderId="18" xfId="0" applyNumberFormat="1" applyFont="1" applyFill="1" applyBorder="1" applyAlignment="1" applyProtection="1">
      <alignment vertical="center"/>
      <protection locked="0"/>
    </xf>
    <xf numFmtId="176" fontId="6" fillId="0" borderId="16" xfId="0" applyNumberFormat="1" applyFont="1" applyFill="1" applyBorder="1" applyAlignment="1" applyProtection="1">
      <alignment vertical="center"/>
      <protection locked="0"/>
    </xf>
    <xf numFmtId="176" fontId="6" fillId="0" borderId="19" xfId="0" applyNumberFormat="1" applyFont="1" applyFill="1" applyBorder="1" applyAlignment="1" applyProtection="1">
      <alignment vertical="center"/>
      <protection locked="0"/>
    </xf>
    <xf numFmtId="176" fontId="6" fillId="0" borderId="20" xfId="0" applyNumberFormat="1" applyFont="1" applyFill="1" applyBorder="1" applyAlignment="1" applyProtection="1">
      <alignment vertical="center"/>
      <protection locked="0"/>
    </xf>
    <xf numFmtId="176" fontId="6" fillId="0" borderId="21" xfId="0" applyNumberFormat="1" applyFont="1" applyFill="1" applyBorder="1" applyAlignment="1" applyProtection="1">
      <alignment vertical="center"/>
      <protection locked="0"/>
    </xf>
    <xf numFmtId="176" fontId="6" fillId="0" borderId="22" xfId="0" applyNumberFormat="1" applyFont="1" applyFill="1" applyBorder="1" applyAlignment="1" applyProtection="1">
      <alignment vertical="center"/>
      <protection locked="0"/>
    </xf>
    <xf numFmtId="176" fontId="6" fillId="0" borderId="23" xfId="0" applyNumberFormat="1" applyFont="1" applyFill="1" applyBorder="1" applyAlignment="1" applyProtection="1">
      <alignment vertical="center"/>
      <protection locked="0"/>
    </xf>
    <xf numFmtId="176" fontId="6" fillId="0" borderId="24" xfId="0" applyNumberFormat="1" applyFont="1" applyFill="1" applyBorder="1" applyAlignment="1" applyProtection="1">
      <alignment vertical="center"/>
      <protection locked="0"/>
    </xf>
    <xf numFmtId="176" fontId="6" fillId="0" borderId="25" xfId="0" applyNumberFormat="1" applyFont="1" applyFill="1" applyBorder="1" applyAlignment="1" applyProtection="1">
      <alignment vertical="center"/>
      <protection locked="0"/>
    </xf>
    <xf numFmtId="0" fontId="5" fillId="0" borderId="8" xfId="0" applyNumberFormat="1" applyFont="1" applyBorder="1" applyAlignment="1">
      <alignment horizontal="distributed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176" fontId="6" fillId="0" borderId="27" xfId="0" applyNumberFormat="1" applyFont="1" applyFill="1" applyBorder="1" applyAlignment="1" applyProtection="1">
      <alignment vertical="center"/>
      <protection locked="0"/>
    </xf>
    <xf numFmtId="3" fontId="6" fillId="0" borderId="28" xfId="0" applyNumberFormat="1" applyFont="1" applyFill="1" applyBorder="1" applyAlignment="1" applyProtection="1">
      <alignment vertical="center"/>
    </xf>
    <xf numFmtId="176" fontId="6" fillId="0" borderId="22" xfId="0" applyNumberFormat="1" applyFont="1" applyFill="1" applyBorder="1" applyAlignment="1" applyProtection="1">
      <alignment vertical="center"/>
    </xf>
    <xf numFmtId="0" fontId="3" fillId="0" borderId="0" xfId="0" applyNumberFormat="1" applyFont="1" applyAlignment="1">
      <alignment horizontal="right" vertical="center"/>
    </xf>
    <xf numFmtId="0" fontId="5" fillId="0" borderId="21" xfId="0" applyNumberFormat="1" applyFont="1" applyBorder="1" applyAlignment="1">
      <alignment horizontal="center" vertical="center"/>
    </xf>
    <xf numFmtId="176" fontId="6" fillId="0" borderId="29" xfId="0" applyNumberFormat="1" applyFont="1" applyFill="1" applyBorder="1" applyAlignment="1" applyProtection="1">
      <alignment vertical="center"/>
      <protection locked="0"/>
    </xf>
    <xf numFmtId="176" fontId="6" fillId="0" borderId="28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/>
    <xf numFmtId="0" fontId="5" fillId="0" borderId="22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6" fillId="0" borderId="1" xfId="0" applyNumberFormat="1" applyFont="1" applyFill="1" applyBorder="1" applyAlignment="1" applyProtection="1">
      <alignment vertical="center"/>
    </xf>
    <xf numFmtId="3" fontId="6" fillId="0" borderId="4" xfId="0" applyNumberFormat="1" applyFont="1" applyFill="1" applyBorder="1" applyAlignment="1" applyProtection="1">
      <alignment vertical="center"/>
    </xf>
    <xf numFmtId="3" fontId="6" fillId="0" borderId="27" xfId="0" applyNumberFormat="1" applyFont="1" applyFill="1" applyBorder="1" applyAlignment="1" applyProtection="1">
      <alignment vertical="center"/>
      <protection locked="0"/>
    </xf>
    <xf numFmtId="3" fontId="6" fillId="0" borderId="27" xfId="0" applyNumberFormat="1" applyFont="1" applyFill="1" applyBorder="1" applyAlignment="1" applyProtection="1">
      <alignment vertical="center"/>
    </xf>
    <xf numFmtId="3" fontId="6" fillId="0" borderId="5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 applyProtection="1">
      <alignment vertical="center"/>
    </xf>
    <xf numFmtId="3" fontId="6" fillId="0" borderId="2" xfId="0" applyNumberFormat="1" applyFont="1" applyFill="1" applyBorder="1" applyAlignment="1" applyProtection="1">
      <alignment horizontal="right" vertical="center"/>
      <protection locked="0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 applyProtection="1">
      <alignment vertical="center"/>
    </xf>
    <xf numFmtId="176" fontId="6" fillId="0" borderId="16" xfId="0" applyNumberFormat="1" applyFont="1" applyFill="1" applyBorder="1" applyAlignment="1" applyProtection="1">
      <alignment vertical="center"/>
    </xf>
    <xf numFmtId="176" fontId="6" fillId="0" borderId="19" xfId="0" applyNumberFormat="1" applyFont="1" applyFill="1" applyBorder="1" applyAlignment="1" applyProtection="1">
      <alignment vertical="center"/>
    </xf>
    <xf numFmtId="176" fontId="6" fillId="0" borderId="25" xfId="0" applyNumberFormat="1" applyFont="1" applyFill="1" applyBorder="1" applyAlignment="1" applyProtection="1">
      <alignment vertical="center"/>
    </xf>
    <xf numFmtId="176" fontId="6" fillId="0" borderId="20" xfId="0" applyNumberFormat="1" applyFont="1" applyFill="1" applyBorder="1" applyAlignment="1" applyProtection="1">
      <alignment vertical="center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33" xfId="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</xf>
    <xf numFmtId="3" fontId="6" fillId="0" borderId="22" xfId="0" applyNumberFormat="1" applyFont="1" applyFill="1" applyBorder="1" applyAlignment="1" applyProtection="1">
      <alignment vertical="center"/>
    </xf>
    <xf numFmtId="3" fontId="6" fillId="0" borderId="34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26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23" xfId="0" applyNumberFormat="1" applyFont="1" applyFill="1" applyBorder="1" applyAlignment="1" applyProtection="1">
      <alignment vertical="center"/>
    </xf>
    <xf numFmtId="3" fontId="6" fillId="0" borderId="24" xfId="0" applyNumberFormat="1" applyFont="1" applyFill="1" applyBorder="1" applyAlignment="1" applyProtection="1">
      <alignment vertical="center"/>
    </xf>
    <xf numFmtId="3" fontId="6" fillId="0" borderId="38" xfId="0" applyNumberFormat="1" applyFont="1" applyFill="1" applyBorder="1" applyAlignment="1" applyProtection="1">
      <alignment vertical="center"/>
    </xf>
    <xf numFmtId="176" fontId="6" fillId="0" borderId="21" xfId="0" applyNumberFormat="1" applyFont="1" applyFill="1" applyBorder="1" applyAlignment="1" applyProtection="1">
      <alignment vertical="center"/>
    </xf>
    <xf numFmtId="176" fontId="6" fillId="0" borderId="23" xfId="0" applyNumberFormat="1" applyFont="1" applyFill="1" applyBorder="1" applyAlignment="1" applyProtection="1">
      <alignment vertical="center"/>
    </xf>
    <xf numFmtId="0" fontId="5" fillId="0" borderId="27" xfId="0" applyNumberFormat="1" applyFont="1" applyFill="1" applyBorder="1" applyAlignment="1">
      <alignment horizontal="distributed" vertical="center"/>
    </xf>
    <xf numFmtId="3" fontId="6" fillId="0" borderId="11" xfId="0" applyNumberFormat="1" applyFont="1" applyFill="1" applyBorder="1" applyAlignment="1" applyProtection="1">
      <alignment vertical="center"/>
    </xf>
    <xf numFmtId="3" fontId="6" fillId="0" borderId="12" xfId="0" applyNumberFormat="1" applyFont="1" applyFill="1" applyBorder="1" applyAlignment="1" applyProtection="1">
      <alignment vertical="center"/>
    </xf>
    <xf numFmtId="3" fontId="6" fillId="0" borderId="32" xfId="0" applyNumberFormat="1" applyFont="1" applyFill="1" applyBorder="1" applyAlignment="1" applyProtection="1">
      <alignment vertical="center"/>
    </xf>
    <xf numFmtId="176" fontId="6" fillId="0" borderId="24" xfId="0" applyNumberFormat="1" applyFont="1" applyFill="1" applyBorder="1" applyAlignment="1" applyProtection="1">
      <alignment vertical="center"/>
    </xf>
    <xf numFmtId="3" fontId="6" fillId="0" borderId="31" xfId="0" applyNumberFormat="1" applyFont="1" applyFill="1" applyBorder="1" applyAlignment="1" applyProtection="1">
      <alignment vertical="center"/>
    </xf>
    <xf numFmtId="3" fontId="6" fillId="0" borderId="35" xfId="0" applyNumberFormat="1" applyFont="1" applyFill="1" applyBorder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vertical="center"/>
    </xf>
    <xf numFmtId="3" fontId="6" fillId="0" borderId="26" xfId="0" applyNumberFormat="1" applyFont="1" applyFill="1" applyBorder="1" applyAlignment="1" applyProtection="1">
      <alignment vertical="center"/>
    </xf>
  </cellXfs>
  <cellStyles count="1">
    <cellStyle name="標準" xfId="0" builtinId="0"/>
  </cellStyle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2</xdr:row>
      <xdr:rowOff>276860</xdr:rowOff>
    </xdr:from>
    <xdr:to xmlns:xdr="http://schemas.openxmlformats.org/drawingml/2006/spreadsheetDrawing">
      <xdr:col>1</xdr:col>
      <xdr:colOff>19685</xdr:colOff>
      <xdr:row>5</xdr:row>
      <xdr:rowOff>314325</xdr:rowOff>
    </xdr:to>
    <xdr:sp macro="" textlink="">
      <xdr:nvSpPr>
        <xdr:cNvPr id="1200" name="Line 1"/>
        <xdr:cNvSpPr>
          <a:spLocks noChangeShapeType="1"/>
        </xdr:cNvSpPr>
      </xdr:nvSpPr>
      <xdr:spPr>
        <a:xfrm flipH="1" flipV="1">
          <a:off x="0" y="872490"/>
          <a:ext cx="2171700" cy="99822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3</xdr:row>
      <xdr:rowOff>19685</xdr:rowOff>
    </xdr:from>
    <xdr:to xmlns:xdr="http://schemas.openxmlformats.org/drawingml/2006/spreadsheetDrawing">
      <xdr:col>1</xdr:col>
      <xdr:colOff>0</xdr:colOff>
      <xdr:row>6</xdr:row>
      <xdr:rowOff>0</xdr:rowOff>
    </xdr:to>
    <xdr:sp macro="" textlink="">
      <xdr:nvSpPr>
        <xdr:cNvPr id="2219" name="Line 1"/>
        <xdr:cNvSpPr>
          <a:spLocks noChangeShapeType="1"/>
        </xdr:cNvSpPr>
      </xdr:nvSpPr>
      <xdr:spPr>
        <a:xfrm flipH="1" flipV="1">
          <a:off x="0" y="1254125"/>
          <a:ext cx="2152015" cy="974725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48260</xdr:colOff>
      <xdr:row>3</xdr:row>
      <xdr:rowOff>19685</xdr:rowOff>
    </xdr:from>
    <xdr:to xmlns:xdr="http://schemas.openxmlformats.org/drawingml/2006/spreadsheetDrawing">
      <xdr:col>0</xdr:col>
      <xdr:colOff>2152015</xdr:colOff>
      <xdr:row>5</xdr:row>
      <xdr:rowOff>304165</xdr:rowOff>
    </xdr:to>
    <xdr:sp macro="" textlink="">
      <xdr:nvSpPr>
        <xdr:cNvPr id="3326" name="Line 4"/>
        <xdr:cNvSpPr>
          <a:spLocks noChangeShapeType="1"/>
        </xdr:cNvSpPr>
      </xdr:nvSpPr>
      <xdr:spPr>
        <a:xfrm flipH="1" flipV="1">
          <a:off x="48260" y="1246505"/>
          <a:ext cx="2103755" cy="94742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outlinePr showOutlineSymbols="0"/>
    <pageSetUpPr fitToPage="1"/>
  </sheetPr>
  <dimension ref="A1:Y53"/>
  <sheetViews>
    <sheetView tabSelected="1" showOutlineSymbols="0" view="pageBreakPreview" zoomScale="78" zoomScaleNormal="75" zoomScaleSheetLayoutView="78" workbookViewId="0">
      <pane xSplit="1" ySplit="6" topLeftCell="B7" activePane="bottomRight" state="frozen"/>
      <selection pane="topRight"/>
      <selection pane="bottomLeft"/>
      <selection pane="bottomRight" sqref="A1:V1"/>
    </sheetView>
  </sheetViews>
  <sheetFormatPr defaultColWidth="10.6640625" defaultRowHeight="14.25"/>
  <cols>
    <col min="1" max="1" width="25.109375" style="1" customWidth="1"/>
    <col min="2" max="2" width="19.5546875" style="1" customWidth="1"/>
    <col min="3" max="3" width="10" style="1" customWidth="1"/>
    <col min="4" max="4" width="8.88671875" style="1" customWidth="1"/>
    <col min="5" max="5" width="21" style="1" customWidth="1"/>
    <col min="6" max="6" width="10" style="1" customWidth="1"/>
    <col min="7" max="7" width="9.109375" style="1" customWidth="1"/>
    <col min="8" max="8" width="20.88671875" style="1" customWidth="1"/>
    <col min="9" max="9" width="10" style="1" customWidth="1"/>
    <col min="10" max="10" width="8.88671875" style="1" customWidth="1"/>
    <col min="11" max="11" width="20.5546875" style="1" customWidth="1"/>
    <col min="12" max="12" width="9.77734375" style="1" customWidth="1"/>
    <col min="13" max="13" width="8.6640625" style="1" customWidth="1"/>
    <col min="14" max="14" width="20.5546875" style="1" customWidth="1"/>
    <col min="15" max="15" width="9.77734375" style="1" customWidth="1"/>
    <col min="16" max="16" width="8.6640625" style="1" customWidth="1"/>
    <col min="17" max="17" width="21.109375" style="1" customWidth="1"/>
    <col min="18" max="18" width="9.88671875" style="1" customWidth="1"/>
    <col min="19" max="19" width="8.77734375" style="1" customWidth="1"/>
    <col min="20" max="20" width="20.88671875" style="1" customWidth="1"/>
    <col min="21" max="21" width="9.88671875" style="1" customWidth="1"/>
    <col min="22" max="22" width="8.77734375" style="1" customWidth="1"/>
    <col min="23" max="23" width="10.6640625" style="1"/>
    <col min="24" max="24" width="10.6640625" style="2"/>
    <col min="25" max="16384" width="10.6640625" style="1"/>
  </cols>
  <sheetData>
    <row r="1" spans="1:25" ht="23.45" customHeight="1">
      <c r="A1" s="4" t="s">
        <v>32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5" ht="23.45" customHeight="1">
      <c r="A2" s="5" t="s">
        <v>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5" s="3" customFormat="1" ht="23.45" customHeight="1">
      <c r="V3" s="64" t="s">
        <v>28</v>
      </c>
      <c r="X3" s="69"/>
    </row>
    <row r="4" spans="1:25" ht="26.1" customHeight="1">
      <c r="A4" s="6" t="s">
        <v>40</v>
      </c>
      <c r="B4" s="16" t="s">
        <v>17</v>
      </c>
      <c r="C4" s="26"/>
      <c r="D4" s="33"/>
      <c r="E4" s="16" t="s">
        <v>39</v>
      </c>
      <c r="F4" s="26"/>
      <c r="G4" s="26"/>
      <c r="H4" s="41" t="s">
        <v>3</v>
      </c>
      <c r="I4" s="44"/>
      <c r="J4" s="45"/>
      <c r="K4" s="41" t="s">
        <v>14</v>
      </c>
      <c r="L4" s="44"/>
      <c r="M4" s="45"/>
      <c r="N4" s="58" t="s">
        <v>29</v>
      </c>
      <c r="O4" s="26"/>
      <c r="P4" s="33"/>
      <c r="Q4" s="16" t="s">
        <v>15</v>
      </c>
      <c r="R4" s="26"/>
      <c r="S4" s="33"/>
      <c r="T4" s="16" t="s">
        <v>26</v>
      </c>
      <c r="U4" s="26"/>
      <c r="V4" s="33"/>
      <c r="W4" s="68"/>
      <c r="X4" s="69"/>
      <c r="Y4" s="68"/>
    </row>
    <row r="5" spans="1:25" ht="26.1" customHeight="1">
      <c r="A5" s="7"/>
      <c r="B5" s="17" t="s">
        <v>5</v>
      </c>
      <c r="C5" s="27" t="s">
        <v>2</v>
      </c>
      <c r="D5" s="34"/>
      <c r="E5" s="17" t="s">
        <v>5</v>
      </c>
      <c r="F5" s="27" t="s">
        <v>2</v>
      </c>
      <c r="G5" s="40"/>
      <c r="H5" s="42" t="s">
        <v>5</v>
      </c>
      <c r="I5" s="27" t="s">
        <v>2</v>
      </c>
      <c r="J5" s="46"/>
      <c r="K5" s="42" t="s">
        <v>5</v>
      </c>
      <c r="L5" s="27" t="s">
        <v>2</v>
      </c>
      <c r="M5" s="46"/>
      <c r="N5" s="59" t="s">
        <v>5</v>
      </c>
      <c r="O5" s="27" t="s">
        <v>2</v>
      </c>
      <c r="P5" s="34"/>
      <c r="Q5" s="17" t="s">
        <v>5</v>
      </c>
      <c r="R5" s="27" t="s">
        <v>2</v>
      </c>
      <c r="S5" s="34"/>
      <c r="T5" s="17" t="s">
        <v>5</v>
      </c>
      <c r="U5" s="27" t="s">
        <v>2</v>
      </c>
      <c r="V5" s="34"/>
      <c r="W5" s="68"/>
      <c r="X5" s="69"/>
      <c r="Y5" s="68"/>
    </row>
    <row r="6" spans="1:25" ht="26.1" customHeight="1">
      <c r="A6" s="7" t="s">
        <v>24</v>
      </c>
      <c r="B6" s="18" t="s">
        <v>12</v>
      </c>
      <c r="C6" s="17" t="s">
        <v>6</v>
      </c>
      <c r="D6" s="17" t="s">
        <v>0</v>
      </c>
      <c r="E6" s="18" t="s">
        <v>12</v>
      </c>
      <c r="F6" s="17" t="s">
        <v>6</v>
      </c>
      <c r="G6" s="17" t="s">
        <v>0</v>
      </c>
      <c r="H6" s="43" t="s">
        <v>12</v>
      </c>
      <c r="I6" s="17" t="s">
        <v>6</v>
      </c>
      <c r="J6" s="47" t="s">
        <v>0</v>
      </c>
      <c r="K6" s="43" t="s">
        <v>12</v>
      </c>
      <c r="L6" s="17" t="s">
        <v>6</v>
      </c>
      <c r="M6" s="47" t="s">
        <v>0</v>
      </c>
      <c r="N6" s="60" t="s">
        <v>12</v>
      </c>
      <c r="O6" s="17" t="s">
        <v>6</v>
      </c>
      <c r="P6" s="17" t="s">
        <v>0</v>
      </c>
      <c r="Q6" s="18" t="s">
        <v>12</v>
      </c>
      <c r="R6" s="17" t="s">
        <v>6</v>
      </c>
      <c r="S6" s="17" t="s">
        <v>0</v>
      </c>
      <c r="T6" s="18" t="s">
        <v>12</v>
      </c>
      <c r="U6" s="17" t="s">
        <v>6</v>
      </c>
      <c r="V6" s="65" t="s">
        <v>0</v>
      </c>
      <c r="W6" s="68"/>
      <c r="X6" s="69"/>
      <c r="Y6" s="68"/>
    </row>
    <row r="7" spans="1:25" ht="26.1" customHeight="1">
      <c r="A7" s="8" t="s">
        <v>1</v>
      </c>
      <c r="B7" s="19">
        <f>SUM(B9,B17,B23,B29,B31,B33,B35,B41,B43,B45,B47)</f>
        <v>1088477533</v>
      </c>
      <c r="C7" s="28">
        <f>B8/B7*100</f>
        <v>99.75654325241824</v>
      </c>
      <c r="D7" s="35">
        <v>99.576899655388345</v>
      </c>
      <c r="E7" s="19">
        <f>SUM(E9,E17,E23,E29,E31,E33,E35,E41,E43,E45,E47)</f>
        <v>30830959166</v>
      </c>
      <c r="F7" s="28">
        <f>E8/E7*100</f>
        <v>98.740131979324346</v>
      </c>
      <c r="G7" s="35">
        <v>98.525162942120232</v>
      </c>
      <c r="H7" s="19">
        <f>SUM(H9,H17,H23,H29,H31,H33,H35,H41,H43,H45,H47)</f>
        <v>19753451746</v>
      </c>
      <c r="I7" s="28">
        <f>H8/H7*100</f>
        <v>99.558568147373748</v>
      </c>
      <c r="J7" s="48">
        <v>98.89588375255731</v>
      </c>
      <c r="K7" s="19">
        <f>SUM(K9,K17,K23,K29,K31,K33,K35,K41,K43,K45,K47)</f>
        <v>1611732614</v>
      </c>
      <c r="L7" s="28">
        <f>K8/K7*100</f>
        <v>99.90568559655641</v>
      </c>
      <c r="M7" s="48">
        <v>99.847252632376225</v>
      </c>
      <c r="N7" s="19">
        <f>SUM(N9,N17,N23,N29,N31,N33,N35,N41,N43,N45,N47)</f>
        <v>1898237191</v>
      </c>
      <c r="O7" s="28">
        <f>N8/N7*100</f>
        <v>99.930242173829583</v>
      </c>
      <c r="P7" s="35">
        <v>99.805909939915679</v>
      </c>
      <c r="Q7" s="19">
        <f>SUM(Q9,Q17,Q23,Q29,Q31,Q33,Q35,Q41,Q43,Q45,Q47)</f>
        <v>15604139706</v>
      </c>
      <c r="R7" s="28">
        <f>Q8/Q7*100</f>
        <v>100</v>
      </c>
      <c r="S7" s="35">
        <v>100</v>
      </c>
      <c r="T7" s="19">
        <f>SUM(B7,E7,H7,K7,N7,Q7)</f>
        <v>70786997956</v>
      </c>
      <c r="U7" s="28">
        <f>T8/T7*100</f>
        <v>99.32032481403003</v>
      </c>
      <c r="V7" s="66">
        <v>99.005698819756404</v>
      </c>
      <c r="W7" s="68"/>
      <c r="X7" s="69"/>
      <c r="Y7" s="68"/>
    </row>
    <row r="8" spans="1:25" ht="26.1" customHeight="1">
      <c r="A8" s="7"/>
      <c r="B8" s="20">
        <f>SUM(B10,B18,B24,B30,B32,B34,B36,B42,B44,B46,B48)</f>
        <v>1085827561</v>
      </c>
      <c r="C8" s="29"/>
      <c r="D8" s="36"/>
      <c r="E8" s="20">
        <f>SUM(E10,E18,E24,E30,E32,E34,E36,E42,E44,E46,E48)</f>
        <v>30442529771</v>
      </c>
      <c r="F8" s="29"/>
      <c r="G8" s="36"/>
      <c r="H8" s="20">
        <f>SUM(H10,H18,H24,H30,H32,H34,H36,H42,H44,H46,H48)</f>
        <v>19666253718</v>
      </c>
      <c r="I8" s="29"/>
      <c r="J8" s="49"/>
      <c r="K8" s="20">
        <f>SUM(K10,K18,K24,K30,K32,K34,K36,K42,K44,K46,K48)</f>
        <v>1610212518</v>
      </c>
      <c r="L8" s="29"/>
      <c r="M8" s="49"/>
      <c r="N8" s="20">
        <f>SUM(N10,N18,N24,N30,N32,N34,N36,N42,N44,N46,N48)</f>
        <v>1896913022</v>
      </c>
      <c r="O8" s="29"/>
      <c r="P8" s="36"/>
      <c r="Q8" s="20">
        <f>SUM(Q10,Q18,Q24,Q30,Q32,Q34,Q36,Q42,Q44,Q46,Q48)</f>
        <v>15604139706</v>
      </c>
      <c r="R8" s="29"/>
      <c r="S8" s="36"/>
      <c r="T8" s="20">
        <f>SUM(B8,E8,H8,K8,N8,Q8)</f>
        <v>70305876296</v>
      </c>
      <c r="U8" s="29"/>
      <c r="V8" s="55"/>
      <c r="W8" s="68"/>
      <c r="X8" s="69"/>
      <c r="Y8" s="68"/>
    </row>
    <row r="9" spans="1:25" ht="26.1" customHeight="1">
      <c r="A9" s="8" t="s">
        <v>19</v>
      </c>
      <c r="B9" s="19">
        <f>SUM(B11,B13,B15)</f>
        <v>54286153</v>
      </c>
      <c r="C9" s="28">
        <f>B10/B9*100</f>
        <v>99.80040398147203</v>
      </c>
      <c r="D9" s="35">
        <v>99.633049175312649</v>
      </c>
      <c r="E9" s="19">
        <f>SUM(E11,E13,E15)</f>
        <v>21015468409</v>
      </c>
      <c r="F9" s="28">
        <f>E10/E9*100</f>
        <v>98.309991511548233</v>
      </c>
      <c r="G9" s="35">
        <v>98.053286485494809</v>
      </c>
      <c r="H9" s="19">
        <f>SUM(H11,H13,H15)</f>
        <v>3265219896</v>
      </c>
      <c r="I9" s="28">
        <f>H10/H9*100</f>
        <v>99.781657308632305</v>
      </c>
      <c r="J9" s="48">
        <v>99.178596820586989</v>
      </c>
      <c r="K9" s="19">
        <f>SUM(K11,K13,K15)</f>
        <v>57337000</v>
      </c>
      <c r="L9" s="28">
        <f>K10/K9*100</f>
        <v>99.846568533407748</v>
      </c>
      <c r="M9" s="48">
        <v>99.748090241960085</v>
      </c>
      <c r="N9" s="19">
        <f>SUM(N11,N13,N15)</f>
        <v>83899100</v>
      </c>
      <c r="O9" s="28">
        <f>N10/N9*100</f>
        <v>99.818353236208736</v>
      </c>
      <c r="P9" s="35">
        <v>99.895333114715797</v>
      </c>
      <c r="Q9" s="19">
        <f>SUM(Q11,Q13,Q15)</f>
        <v>0</v>
      </c>
      <c r="R9" s="28">
        <v>0</v>
      </c>
      <c r="S9" s="35">
        <v>0</v>
      </c>
      <c r="T9" s="19">
        <f>SUM(T11,T13,T15)</f>
        <v>24476210558</v>
      </c>
      <c r="U9" s="28">
        <f>T10/T9*100</f>
        <v>98.518392811907432</v>
      </c>
      <c r="V9" s="66">
        <v>98.188386239178357</v>
      </c>
      <c r="W9" s="68"/>
      <c r="X9" s="69"/>
      <c r="Y9" s="68"/>
    </row>
    <row r="10" spans="1:25" ht="26.1" customHeight="1">
      <c r="A10" s="7"/>
      <c r="B10" s="20">
        <f>SUM(B12,B14,B16)</f>
        <v>54177800</v>
      </c>
      <c r="C10" s="29"/>
      <c r="D10" s="36"/>
      <c r="E10" s="20">
        <f>SUM(E12,E14,E16)</f>
        <v>20660305209</v>
      </c>
      <c r="F10" s="29"/>
      <c r="G10" s="36"/>
      <c r="H10" s="20">
        <f>SUM(H12,H14,H16)</f>
        <v>3258090527</v>
      </c>
      <c r="I10" s="29"/>
      <c r="J10" s="49"/>
      <c r="K10" s="20">
        <f>SUM(K12,K14,K16)</f>
        <v>57249027</v>
      </c>
      <c r="L10" s="29"/>
      <c r="M10" s="49"/>
      <c r="N10" s="20">
        <f>SUM(N12,N14,N16)</f>
        <v>83746700</v>
      </c>
      <c r="O10" s="29"/>
      <c r="P10" s="36"/>
      <c r="Q10" s="20">
        <f>SUM(Q12,Q14,Q16)</f>
        <v>0</v>
      </c>
      <c r="R10" s="29"/>
      <c r="S10" s="36"/>
      <c r="T10" s="20">
        <f>SUM(T12,T14,T16)</f>
        <v>24113569263</v>
      </c>
      <c r="U10" s="29"/>
      <c r="V10" s="55"/>
      <c r="W10" s="68"/>
      <c r="X10" s="69"/>
      <c r="Y10" s="68"/>
    </row>
    <row r="11" spans="1:25" ht="26.1" customHeight="1">
      <c r="A11" s="6" t="s">
        <v>4</v>
      </c>
      <c r="B11" s="21">
        <f>SUM(現年課税分:滞納繰越分!B11)</f>
        <v>0</v>
      </c>
      <c r="C11" s="30">
        <v>0</v>
      </c>
      <c r="D11" s="37">
        <v>0</v>
      </c>
      <c r="E11" s="21">
        <f>SUM(現年課税分:滞納繰越分!E11)</f>
        <v>20727727757</v>
      </c>
      <c r="F11" s="30">
        <f>E12/E11*100</f>
        <v>98.289070991487549</v>
      </c>
      <c r="G11" s="37">
        <v>98.029545523492786</v>
      </c>
      <c r="H11" s="21">
        <f>SUM(現年課税分:滞納繰越分!H11)</f>
        <v>1831388251</v>
      </c>
      <c r="I11" s="30">
        <f>H12/H11*100</f>
        <v>100</v>
      </c>
      <c r="J11" s="50">
        <v>100</v>
      </c>
      <c r="K11" s="21">
        <f>SUM(現年課税分:滞納繰越分!K11)</f>
        <v>0</v>
      </c>
      <c r="L11" s="30">
        <v>0</v>
      </c>
      <c r="M11" s="50">
        <v>0</v>
      </c>
      <c r="N11" s="21">
        <f>SUM(現年課税分:滞納繰越分!N11)</f>
        <v>0</v>
      </c>
      <c r="O11" s="30">
        <v>0</v>
      </c>
      <c r="P11" s="37">
        <v>0</v>
      </c>
      <c r="Q11" s="21">
        <f>SUM(現年課税分:滞納繰越分!Q11)</f>
        <v>0</v>
      </c>
      <c r="R11" s="30">
        <v>0</v>
      </c>
      <c r="S11" s="37">
        <v>0</v>
      </c>
      <c r="T11" s="24">
        <f t="shared" ref="T11:T16" si="0">SUM(B11,E11,H11,K11,N11,Q11)</f>
        <v>22559116008</v>
      </c>
      <c r="U11" s="30">
        <f>T12/T11*100</f>
        <v>98.427967182427551</v>
      </c>
      <c r="V11" s="53">
        <v>98.122787153085341</v>
      </c>
      <c r="W11" s="68"/>
      <c r="X11" s="69"/>
      <c r="Y11" s="68"/>
    </row>
    <row r="12" spans="1:25" ht="26.1" customHeight="1">
      <c r="A12" s="7"/>
      <c r="B12" s="22">
        <f>SUM(現年課税分:滞納繰越分!B12)</f>
        <v>0</v>
      </c>
      <c r="C12" s="29"/>
      <c r="D12" s="36"/>
      <c r="E12" s="22">
        <f>SUM(現年課税分:滞納繰越分!E12)</f>
        <v>20373091050</v>
      </c>
      <c r="F12" s="29"/>
      <c r="G12" s="36"/>
      <c r="H12" s="22">
        <f>SUM(現年課税分:滞納繰越分!H12)</f>
        <v>1831388251</v>
      </c>
      <c r="I12" s="29"/>
      <c r="J12" s="49"/>
      <c r="K12" s="22">
        <f>SUM(現年課税分:滞納繰越分!K12)</f>
        <v>0</v>
      </c>
      <c r="L12" s="29"/>
      <c r="M12" s="49"/>
      <c r="N12" s="22">
        <f>SUM(現年課税分:滞納繰越分!N12)</f>
        <v>0</v>
      </c>
      <c r="O12" s="29"/>
      <c r="P12" s="36"/>
      <c r="Q12" s="22">
        <f>SUM(現年課税分:滞納繰越分!Q12)</f>
        <v>0</v>
      </c>
      <c r="R12" s="29"/>
      <c r="S12" s="36"/>
      <c r="T12" s="20">
        <f t="shared" si="0"/>
        <v>22204479301</v>
      </c>
      <c r="U12" s="29"/>
      <c r="V12" s="55"/>
      <c r="W12" s="68"/>
      <c r="X12" s="69"/>
      <c r="Y12" s="68"/>
    </row>
    <row r="13" spans="1:25" ht="26.1" customHeight="1">
      <c r="A13" s="9" t="s">
        <v>8</v>
      </c>
      <c r="B13" s="23">
        <f>SUM(現年課税分:滞納繰越分!B13)</f>
        <v>54286153</v>
      </c>
      <c r="C13" s="31">
        <f>B14/B13*100</f>
        <v>99.80040398147203</v>
      </c>
      <c r="D13" s="38">
        <v>99.633049175312649</v>
      </c>
      <c r="E13" s="23">
        <f>SUM(現年課税分:滞納繰越分!E13)</f>
        <v>287740652</v>
      </c>
      <c r="F13" s="31">
        <f>E14/E13*100</f>
        <v>99.817025159170072</v>
      </c>
      <c r="G13" s="38">
        <v>99.722951897406659</v>
      </c>
      <c r="H13" s="23">
        <f>SUM(現年課税分:滞納繰越分!H13)</f>
        <v>1167895871</v>
      </c>
      <c r="I13" s="31">
        <f>H14/H13*100</f>
        <v>99.38955439632683</v>
      </c>
      <c r="J13" s="51">
        <v>98.306719060312048</v>
      </c>
      <c r="K13" s="23">
        <f>SUM(現年課税分:滞納繰越分!K13)</f>
        <v>57337000</v>
      </c>
      <c r="L13" s="31">
        <f>K14/K13*100</f>
        <v>99.846568533407748</v>
      </c>
      <c r="M13" s="51">
        <v>99.748090241960085</v>
      </c>
      <c r="N13" s="23">
        <f>SUM(現年課税分:滞納繰越分!N13)</f>
        <v>83899100</v>
      </c>
      <c r="O13" s="31">
        <f>N14/N13*100</f>
        <v>99.818353236208736</v>
      </c>
      <c r="P13" s="38">
        <v>99.895333114715797</v>
      </c>
      <c r="Q13" s="23">
        <f>SUM(現年課税分:滞納繰越分!Q13)</f>
        <v>0</v>
      </c>
      <c r="R13" s="31">
        <v>0</v>
      </c>
      <c r="S13" s="38">
        <v>0</v>
      </c>
      <c r="T13" s="62">
        <f t="shared" si="0"/>
        <v>1651158776</v>
      </c>
      <c r="U13" s="31">
        <f>T14/T13*100</f>
        <v>99.515213914231111</v>
      </c>
      <c r="V13" s="67">
        <v>98.716795070449933</v>
      </c>
      <c r="W13" s="68"/>
      <c r="X13" s="69"/>
      <c r="Y13" s="68"/>
    </row>
    <row r="14" spans="1:25" ht="26.1" customHeight="1">
      <c r="A14" s="7"/>
      <c r="B14" s="22">
        <f>SUM(現年課税分:滞納繰越分!B14)</f>
        <v>54177800</v>
      </c>
      <c r="C14" s="29"/>
      <c r="D14" s="36"/>
      <c r="E14" s="22">
        <f>SUM(現年課税分:滞納繰越分!E14)</f>
        <v>287214159</v>
      </c>
      <c r="F14" s="29"/>
      <c r="G14" s="36"/>
      <c r="H14" s="22">
        <f>SUM(現年課税分:滞納繰越分!H14)</f>
        <v>1160766502</v>
      </c>
      <c r="I14" s="29"/>
      <c r="J14" s="49"/>
      <c r="K14" s="22">
        <f>SUM(現年課税分:滞納繰越分!K14)</f>
        <v>57249027</v>
      </c>
      <c r="L14" s="29"/>
      <c r="M14" s="49"/>
      <c r="N14" s="22">
        <f>SUM(現年課税分:滞納繰越分!N14)</f>
        <v>83746700</v>
      </c>
      <c r="O14" s="29"/>
      <c r="P14" s="36"/>
      <c r="Q14" s="22">
        <f>SUM(現年課税分:滞納繰越分!Q14)</f>
        <v>0</v>
      </c>
      <c r="R14" s="29"/>
      <c r="S14" s="36"/>
      <c r="T14" s="20">
        <f t="shared" si="0"/>
        <v>1643154188</v>
      </c>
      <c r="U14" s="29"/>
      <c r="V14" s="55"/>
      <c r="W14" s="68"/>
      <c r="X14" s="69"/>
      <c r="Y14" s="68"/>
    </row>
    <row r="15" spans="1:25" ht="26.1" customHeight="1">
      <c r="A15" s="9" t="s">
        <v>33</v>
      </c>
      <c r="B15" s="23">
        <f>SUM(現年課税分:滞納繰越分!B15)</f>
        <v>0</v>
      </c>
      <c r="C15" s="31">
        <v>0</v>
      </c>
      <c r="D15" s="38">
        <v>0</v>
      </c>
      <c r="E15" s="23">
        <f>SUM(現年課税分:滞納繰越分!E15)</f>
        <v>0</v>
      </c>
      <c r="F15" s="31">
        <v>0</v>
      </c>
      <c r="G15" s="38">
        <v>0</v>
      </c>
      <c r="H15" s="23">
        <f>SUM(現年課税分:滞納繰越分!H15)</f>
        <v>265935774</v>
      </c>
      <c r="I15" s="31">
        <f>H16/H15*100</f>
        <v>100</v>
      </c>
      <c r="J15" s="51">
        <v>100</v>
      </c>
      <c r="K15" s="23">
        <f>SUM(現年課税分:滞納繰越分!K15)</f>
        <v>0</v>
      </c>
      <c r="L15" s="31">
        <v>0</v>
      </c>
      <c r="M15" s="51">
        <v>0</v>
      </c>
      <c r="N15" s="23">
        <f>SUM(現年課税分:滞納繰越分!N15)</f>
        <v>0</v>
      </c>
      <c r="O15" s="31">
        <v>0</v>
      </c>
      <c r="P15" s="38">
        <v>0</v>
      </c>
      <c r="Q15" s="23">
        <f>SUM(現年課税分:滞納繰越分!Q15)</f>
        <v>0</v>
      </c>
      <c r="R15" s="31">
        <v>0</v>
      </c>
      <c r="S15" s="38">
        <v>0</v>
      </c>
      <c r="T15" s="62">
        <f t="shared" si="0"/>
        <v>265935774</v>
      </c>
      <c r="U15" s="31">
        <f>T16/T15*100</f>
        <v>100</v>
      </c>
      <c r="V15" s="67">
        <v>100</v>
      </c>
      <c r="W15" s="68"/>
      <c r="X15" s="69"/>
      <c r="Y15" s="68"/>
    </row>
    <row r="16" spans="1:25" ht="26.1" customHeight="1">
      <c r="A16" s="7"/>
      <c r="B16" s="22">
        <f>SUM(現年課税分:滞納繰越分!B16)</f>
        <v>0</v>
      </c>
      <c r="C16" s="29"/>
      <c r="D16" s="36"/>
      <c r="E16" s="22">
        <f>SUM(現年課税分:滞納繰越分!E16)</f>
        <v>0</v>
      </c>
      <c r="F16" s="29"/>
      <c r="G16" s="36"/>
      <c r="H16" s="22">
        <f>SUM(現年課税分:滞納繰越分!H16)</f>
        <v>265935774</v>
      </c>
      <c r="I16" s="29"/>
      <c r="J16" s="49"/>
      <c r="K16" s="22">
        <f>SUM(現年課税分:滞納繰越分!K16)</f>
        <v>0</v>
      </c>
      <c r="L16" s="29"/>
      <c r="M16" s="49"/>
      <c r="N16" s="22">
        <f>SUM(現年課税分:滞納繰越分!N16)</f>
        <v>0</v>
      </c>
      <c r="O16" s="29"/>
      <c r="P16" s="36"/>
      <c r="Q16" s="22">
        <f>SUM(現年課税分:滞納繰越分!Q16)</f>
        <v>0</v>
      </c>
      <c r="R16" s="29"/>
      <c r="S16" s="36"/>
      <c r="T16" s="20">
        <f t="shared" si="0"/>
        <v>265935774</v>
      </c>
      <c r="U16" s="29"/>
      <c r="V16" s="55"/>
      <c r="W16" s="68"/>
      <c r="X16" s="69"/>
      <c r="Y16" s="68"/>
    </row>
    <row r="17" spans="1:25" ht="26.1" customHeight="1">
      <c r="A17" s="10" t="s">
        <v>34</v>
      </c>
      <c r="B17" s="24">
        <f>SUM(B19,B21)</f>
        <v>536737775</v>
      </c>
      <c r="C17" s="30">
        <f>B18/B17*100</f>
        <v>99.714180728196368</v>
      </c>
      <c r="D17" s="37">
        <v>99.349953140713282</v>
      </c>
      <c r="E17" s="24">
        <f>SUM(E19,E21)</f>
        <v>2586112661</v>
      </c>
      <c r="F17" s="30">
        <f>E18/E17*100</f>
        <v>99.700944583094468</v>
      </c>
      <c r="G17" s="37">
        <v>99.771466771522938</v>
      </c>
      <c r="H17" s="24">
        <f>SUM(H19,H21)</f>
        <v>11593830639</v>
      </c>
      <c r="I17" s="30">
        <f>H18/H17*100</f>
        <v>99.532937398465648</v>
      </c>
      <c r="J17" s="50">
        <v>98.588644019318906</v>
      </c>
      <c r="K17" s="24">
        <f>SUM(K19,K21)</f>
        <v>469632400</v>
      </c>
      <c r="L17" s="30">
        <f>K18/K17*100</f>
        <v>99.89430030807074</v>
      </c>
      <c r="M17" s="50">
        <v>99.83119848960817</v>
      </c>
      <c r="N17" s="24">
        <f>SUM(N19,N21)</f>
        <v>727914207</v>
      </c>
      <c r="O17" s="30">
        <f>N18/N17*100</f>
        <v>99.98822663451601</v>
      </c>
      <c r="P17" s="37">
        <v>99.721055639511931</v>
      </c>
      <c r="Q17" s="24">
        <f>SUM(Q19,Q21)</f>
        <v>0</v>
      </c>
      <c r="R17" s="30">
        <v>0</v>
      </c>
      <c r="S17" s="37">
        <v>0</v>
      </c>
      <c r="T17" s="24">
        <f>SUM(T19,T21)</f>
        <v>15914227682</v>
      </c>
      <c r="U17" s="30">
        <f>T18/T17*100</f>
        <v>99.597840634940837</v>
      </c>
      <c r="V17" s="53">
        <v>98.894899705821899</v>
      </c>
      <c r="W17" s="68"/>
      <c r="X17" s="69"/>
      <c r="Y17" s="68"/>
    </row>
    <row r="18" spans="1:25" ht="26.1" customHeight="1">
      <c r="A18" s="7"/>
      <c r="B18" s="20">
        <f>SUM(B20,B22)</f>
        <v>535203675</v>
      </c>
      <c r="C18" s="29"/>
      <c r="D18" s="36"/>
      <c r="E18" s="20">
        <f>SUM(E20,E22)</f>
        <v>2578378751</v>
      </c>
      <c r="F18" s="29"/>
      <c r="G18" s="36"/>
      <c r="H18" s="20">
        <f>SUM(H20,H22)</f>
        <v>11539680192</v>
      </c>
      <c r="I18" s="29"/>
      <c r="J18" s="49"/>
      <c r="K18" s="20">
        <f>SUM(K20,K22)</f>
        <v>469136000</v>
      </c>
      <c r="L18" s="29"/>
      <c r="M18" s="49"/>
      <c r="N18" s="20">
        <f>SUM(N20,N22)</f>
        <v>727828507</v>
      </c>
      <c r="O18" s="29"/>
      <c r="P18" s="36"/>
      <c r="Q18" s="20">
        <f>SUM(Q20,Q22)</f>
        <v>0</v>
      </c>
      <c r="R18" s="29"/>
      <c r="S18" s="36"/>
      <c r="T18" s="20">
        <f>SUM(T20,T22)</f>
        <v>15850227125</v>
      </c>
      <c r="U18" s="29"/>
      <c r="V18" s="55"/>
      <c r="W18" s="68"/>
      <c r="X18" s="69"/>
      <c r="Y18" s="68"/>
    </row>
    <row r="19" spans="1:25" ht="26.1" customHeight="1">
      <c r="A19" s="6" t="s">
        <v>35</v>
      </c>
      <c r="B19" s="21">
        <f>SUM(現年課税分:滞納繰越分!B19)</f>
        <v>28337100</v>
      </c>
      <c r="C19" s="30">
        <f>B20/B19*100</f>
        <v>94.61271619184744</v>
      </c>
      <c r="D19" s="37">
        <v>95.363879275495208</v>
      </c>
      <c r="E19" s="21">
        <f>SUM(現年課税分:滞納繰越分!E19)</f>
        <v>179735521</v>
      </c>
      <c r="F19" s="30">
        <f>E20/E19*100</f>
        <v>97.548150763142701</v>
      </c>
      <c r="G19" s="37">
        <v>99.175704227929032</v>
      </c>
      <c r="H19" s="21">
        <f>SUM(現年課税分:滞納繰越分!H19)</f>
        <v>553187400</v>
      </c>
      <c r="I19" s="30">
        <f>H20/H19*100</f>
        <v>99.195426360036393</v>
      </c>
      <c r="J19" s="50">
        <v>99.431503342107192</v>
      </c>
      <c r="K19" s="21">
        <f>SUM(現年課税分:滞納繰越分!K19)</f>
        <v>40164400</v>
      </c>
      <c r="L19" s="30">
        <f>K20/K19*100</f>
        <v>98.764079632709567</v>
      </c>
      <c r="M19" s="50">
        <v>98.175401169132883</v>
      </c>
      <c r="N19" s="21">
        <f>SUM(現年課税分:滞納繰越分!N19)</f>
        <v>75102200</v>
      </c>
      <c r="O19" s="30">
        <f>N20/N19*100</f>
        <v>99.885888828822587</v>
      </c>
      <c r="P19" s="37">
        <v>100</v>
      </c>
      <c r="Q19" s="21">
        <f>SUM(現年課税分:滞納繰越分!Q19)</f>
        <v>0</v>
      </c>
      <c r="R19" s="30">
        <v>0</v>
      </c>
      <c r="S19" s="37">
        <v>0</v>
      </c>
      <c r="T19" s="24">
        <f>SUM(B19,E19,H19,K19,N19,Q19)</f>
        <v>876526621</v>
      </c>
      <c r="U19" s="30">
        <f>T20/T19*100</f>
        <v>98.748886372955923</v>
      </c>
      <c r="V19" s="53">
        <v>99.182601764905485</v>
      </c>
      <c r="W19" s="68"/>
      <c r="X19" s="69"/>
      <c r="Y19" s="68"/>
    </row>
    <row r="20" spans="1:25" ht="26.1" customHeight="1">
      <c r="A20" s="7"/>
      <c r="B20" s="22">
        <f>SUM(現年課税分:滞納繰越分!B20)</f>
        <v>26810500</v>
      </c>
      <c r="C20" s="29"/>
      <c r="D20" s="36"/>
      <c r="E20" s="22">
        <f>SUM(現年課税分:滞納繰越分!E20)</f>
        <v>175328677</v>
      </c>
      <c r="F20" s="29"/>
      <c r="G20" s="36"/>
      <c r="H20" s="22">
        <f>SUM(現年課税分:滞納繰越分!H20)</f>
        <v>548736600</v>
      </c>
      <c r="I20" s="29"/>
      <c r="J20" s="49"/>
      <c r="K20" s="22">
        <f>SUM(現年課税分:滞納繰越分!K20)</f>
        <v>39668000</v>
      </c>
      <c r="L20" s="29"/>
      <c r="M20" s="49"/>
      <c r="N20" s="22">
        <f>SUM(現年課税分:滞納繰越分!N20)</f>
        <v>75016500</v>
      </c>
      <c r="O20" s="29"/>
      <c r="P20" s="36"/>
      <c r="Q20" s="22">
        <f>SUM(現年課税分:滞納繰越分!Q20)</f>
        <v>0</v>
      </c>
      <c r="R20" s="29"/>
      <c r="S20" s="36"/>
      <c r="T20" s="20">
        <f>SUM(B20,E20,H20,K20,N20,Q20)</f>
        <v>865560277</v>
      </c>
      <c r="U20" s="29"/>
      <c r="V20" s="55"/>
      <c r="W20" s="68"/>
      <c r="X20" s="69"/>
      <c r="Y20" s="68"/>
    </row>
    <row r="21" spans="1:25" ht="26.1" customHeight="1">
      <c r="A21" s="9" t="s">
        <v>36</v>
      </c>
      <c r="B21" s="23">
        <f>SUM(現年課税分:滞納繰越分!B21)</f>
        <v>508400675</v>
      </c>
      <c r="C21" s="31">
        <f>B22/B21*100</f>
        <v>99.998524785593574</v>
      </c>
      <c r="D21" s="38">
        <v>99.902897898067323</v>
      </c>
      <c r="E21" s="23">
        <f>SUM(現年課税分:滞納繰越分!E21)</f>
        <v>2406377140</v>
      </c>
      <c r="F21" s="31">
        <f>E22/E21*100</f>
        <v>99.861739627396901</v>
      </c>
      <c r="G21" s="38">
        <v>99.82280895525713</v>
      </c>
      <c r="H21" s="23">
        <f>SUM(現年課税分:滞納繰越分!H21)</f>
        <v>11040643239</v>
      </c>
      <c r="I21" s="31">
        <f>H22/H21*100</f>
        <v>99.549848265865165</v>
      </c>
      <c r="J21" s="51">
        <v>98.538235131767948</v>
      </c>
      <c r="K21" s="23">
        <f>SUM(現年課税分:滞納繰越分!K21)</f>
        <v>429468000</v>
      </c>
      <c r="L21" s="31">
        <f>K22/K21*100</f>
        <v>100</v>
      </c>
      <c r="M21" s="51">
        <v>100</v>
      </c>
      <c r="N21" s="23">
        <f>SUM(現年課税分:滞納繰越分!N21)</f>
        <v>652812007</v>
      </c>
      <c r="O21" s="31">
        <f>N22/N21*100</f>
        <v>100</v>
      </c>
      <c r="P21" s="38">
        <v>99.681157828032269</v>
      </c>
      <c r="Q21" s="23">
        <f>SUM(現年課税分:滞納繰越分!Q21)</f>
        <v>0</v>
      </c>
      <c r="R21" s="31">
        <v>0</v>
      </c>
      <c r="S21" s="38">
        <v>0</v>
      </c>
      <c r="T21" s="62">
        <f>SUM(B21,E21,H21,K21,N21,Q21)</f>
        <v>15037701061</v>
      </c>
      <c r="U21" s="31">
        <f>T22/T21*100</f>
        <v>99.647324994792299</v>
      </c>
      <c r="V21" s="67">
        <v>98.874486784706164</v>
      </c>
      <c r="W21" s="68"/>
      <c r="X21" s="69"/>
      <c r="Y21" s="68"/>
    </row>
    <row r="22" spans="1:25" s="1" customFormat="1" ht="26.1" customHeight="1">
      <c r="A22" s="7"/>
      <c r="B22" s="22">
        <f>SUM(現年課税分:滞納繰越分!B22)</f>
        <v>508393175</v>
      </c>
      <c r="C22" s="29"/>
      <c r="D22" s="36"/>
      <c r="E22" s="22">
        <f>SUM(現年課税分:滞納繰越分!E22)</f>
        <v>2403050074</v>
      </c>
      <c r="F22" s="29"/>
      <c r="G22" s="36"/>
      <c r="H22" s="22">
        <f>SUM(現年課税分:滞納繰越分!H22)</f>
        <v>10990943592</v>
      </c>
      <c r="I22" s="29"/>
      <c r="J22" s="49"/>
      <c r="K22" s="22">
        <f>SUM(現年課税分:滞納繰越分!K22)</f>
        <v>429468000</v>
      </c>
      <c r="L22" s="29"/>
      <c r="M22" s="49"/>
      <c r="N22" s="22">
        <f>SUM(現年課税分:滞納繰越分!N22)</f>
        <v>652812007</v>
      </c>
      <c r="O22" s="29"/>
      <c r="P22" s="36"/>
      <c r="Q22" s="22">
        <f>SUM(現年課税分:滞納繰越分!Q22)</f>
        <v>0</v>
      </c>
      <c r="R22" s="29"/>
      <c r="S22" s="36"/>
      <c r="T22" s="20">
        <f>SUM(B22,E22,H22,K22,N22,Q22)</f>
        <v>14984666848</v>
      </c>
      <c r="U22" s="29"/>
      <c r="V22" s="55"/>
      <c r="W22" s="68"/>
      <c r="X22" s="69"/>
      <c r="Y22" s="68"/>
    </row>
    <row r="23" spans="1:25" ht="26.1" customHeight="1">
      <c r="A23" s="10" t="s">
        <v>37</v>
      </c>
      <c r="B23" s="24">
        <f>SUM(B25,B27)</f>
        <v>0</v>
      </c>
      <c r="C23" s="30">
        <v>0</v>
      </c>
      <c r="D23" s="37">
        <v>0</v>
      </c>
      <c r="E23" s="24">
        <f>SUM(E25,E27)</f>
        <v>0</v>
      </c>
      <c r="F23" s="30">
        <v>0</v>
      </c>
      <c r="G23" s="37">
        <v>0</v>
      </c>
      <c r="H23" s="24">
        <f>SUM(H25,H27)</f>
        <v>0</v>
      </c>
      <c r="I23" s="30">
        <v>0</v>
      </c>
      <c r="J23" s="50">
        <v>0</v>
      </c>
      <c r="K23" s="24">
        <f>SUM(K25,K27)</f>
        <v>0</v>
      </c>
      <c r="L23" s="30">
        <v>0</v>
      </c>
      <c r="M23" s="50">
        <v>0</v>
      </c>
      <c r="N23" s="24">
        <f>SUM(N25,N27)</f>
        <v>0</v>
      </c>
      <c r="O23" s="30">
        <v>0</v>
      </c>
      <c r="P23" s="37">
        <v>0</v>
      </c>
      <c r="Q23" s="24">
        <f>SUM(Q25,Q27)</f>
        <v>15604139706</v>
      </c>
      <c r="R23" s="30">
        <f>Q24/Q23*100</f>
        <v>100</v>
      </c>
      <c r="S23" s="37">
        <v>100</v>
      </c>
      <c r="T23" s="24">
        <f>SUM(T25,T27)</f>
        <v>15604139706</v>
      </c>
      <c r="U23" s="30">
        <f>T24/T23*100</f>
        <v>100</v>
      </c>
      <c r="V23" s="53">
        <v>100</v>
      </c>
      <c r="W23" s="68"/>
      <c r="X23" s="69"/>
      <c r="Y23" s="68"/>
    </row>
    <row r="24" spans="1:25" ht="26.1" customHeight="1">
      <c r="A24" s="7"/>
      <c r="B24" s="20">
        <f>SUM(B26,B28)</f>
        <v>0</v>
      </c>
      <c r="C24" s="29"/>
      <c r="D24" s="36"/>
      <c r="E24" s="20">
        <f>SUM(E26,E28)</f>
        <v>0</v>
      </c>
      <c r="F24" s="29"/>
      <c r="G24" s="36"/>
      <c r="H24" s="20">
        <f>SUM(H26,H28)</f>
        <v>0</v>
      </c>
      <c r="I24" s="29"/>
      <c r="J24" s="49"/>
      <c r="K24" s="20">
        <f>SUM(K26,K28)</f>
        <v>0</v>
      </c>
      <c r="L24" s="29"/>
      <c r="M24" s="49"/>
      <c r="N24" s="20">
        <f>SUM(N26,N28)</f>
        <v>0</v>
      </c>
      <c r="O24" s="29"/>
      <c r="P24" s="36"/>
      <c r="Q24" s="20">
        <f>SUM(Q26,Q28)</f>
        <v>15604139706</v>
      </c>
      <c r="R24" s="29"/>
      <c r="S24" s="36"/>
      <c r="T24" s="20">
        <f>SUM(T26,T28)</f>
        <v>15604139706</v>
      </c>
      <c r="U24" s="29"/>
      <c r="V24" s="55"/>
      <c r="W24" s="68"/>
      <c r="X24" s="69"/>
      <c r="Y24" s="68"/>
    </row>
    <row r="25" spans="1:25" ht="26.1" customHeight="1">
      <c r="A25" s="6" t="s">
        <v>38</v>
      </c>
      <c r="B25" s="21">
        <f>SUM(現年課税分:滞納繰越分!B25)</f>
        <v>0</v>
      </c>
      <c r="C25" s="30">
        <v>0</v>
      </c>
      <c r="D25" s="37">
        <v>0</v>
      </c>
      <c r="E25" s="21">
        <f>SUM(現年課税分:滞納繰越分!E25)</f>
        <v>0</v>
      </c>
      <c r="F25" s="30">
        <v>0</v>
      </c>
      <c r="G25" s="37">
        <v>0</v>
      </c>
      <c r="H25" s="21">
        <f>SUM(現年課税分:滞納繰越分!H25)</f>
        <v>0</v>
      </c>
      <c r="I25" s="30">
        <v>0</v>
      </c>
      <c r="J25" s="50">
        <v>0</v>
      </c>
      <c r="K25" s="21">
        <f>SUM(現年課税分:滞納繰越分!K25)</f>
        <v>0</v>
      </c>
      <c r="L25" s="30">
        <v>0</v>
      </c>
      <c r="M25" s="50">
        <v>0</v>
      </c>
      <c r="N25" s="21">
        <f>SUM(現年課税分:滞納繰越分!N25)</f>
        <v>0</v>
      </c>
      <c r="O25" s="30">
        <v>0</v>
      </c>
      <c r="P25" s="37">
        <v>0</v>
      </c>
      <c r="Q25" s="21">
        <f>SUM(現年課税分:滞納繰越分!Q25)</f>
        <v>15138641206</v>
      </c>
      <c r="R25" s="30">
        <f>Q26/Q25*100</f>
        <v>100</v>
      </c>
      <c r="S25" s="37">
        <v>100</v>
      </c>
      <c r="T25" s="24">
        <f t="shared" ref="T25:T34" si="1">SUM(B25,E25,H25,K25,N25,Q25)</f>
        <v>15138641206</v>
      </c>
      <c r="U25" s="30">
        <f>T26/T25*100</f>
        <v>100</v>
      </c>
      <c r="V25" s="53">
        <v>100</v>
      </c>
      <c r="W25" s="68"/>
      <c r="X25" s="69"/>
      <c r="Y25" s="68"/>
    </row>
    <row r="26" spans="1:25" ht="26.1" customHeight="1">
      <c r="A26" s="7"/>
      <c r="B26" s="22">
        <f>SUM(現年課税分:滞納繰越分!B26)</f>
        <v>0</v>
      </c>
      <c r="C26" s="29"/>
      <c r="D26" s="36"/>
      <c r="E26" s="22">
        <f>SUM(現年課税分:滞納繰越分!E26)</f>
        <v>0</v>
      </c>
      <c r="F26" s="29"/>
      <c r="G26" s="36"/>
      <c r="H26" s="22">
        <f>SUM(現年課税分:滞納繰越分!H26)</f>
        <v>0</v>
      </c>
      <c r="I26" s="29"/>
      <c r="J26" s="49"/>
      <c r="K26" s="22">
        <f>SUM(現年課税分:滞納繰越分!K26)</f>
        <v>0</v>
      </c>
      <c r="L26" s="29"/>
      <c r="M26" s="49"/>
      <c r="N26" s="22">
        <f>SUM(現年課税分:滞納繰越分!N26)</f>
        <v>0</v>
      </c>
      <c r="O26" s="29"/>
      <c r="P26" s="36"/>
      <c r="Q26" s="22">
        <f>SUM(現年課税分:滞納繰越分!Q26)</f>
        <v>15138641206</v>
      </c>
      <c r="R26" s="29"/>
      <c r="S26" s="36"/>
      <c r="T26" s="20">
        <f t="shared" si="1"/>
        <v>15138641206</v>
      </c>
      <c r="U26" s="29"/>
      <c r="V26" s="55"/>
      <c r="W26" s="68"/>
      <c r="X26" s="69"/>
      <c r="Y26" s="68"/>
    </row>
    <row r="27" spans="1:25" ht="26.1" customHeight="1">
      <c r="A27" s="9" t="s">
        <v>27</v>
      </c>
      <c r="B27" s="23">
        <f>SUM(現年課税分:滞納繰越分!B27)</f>
        <v>0</v>
      </c>
      <c r="C27" s="31">
        <v>0</v>
      </c>
      <c r="D27" s="38">
        <v>0</v>
      </c>
      <c r="E27" s="23">
        <f>SUM(現年課税分:滞納繰越分!E27)</f>
        <v>0</v>
      </c>
      <c r="F27" s="31">
        <v>0</v>
      </c>
      <c r="G27" s="38">
        <v>0</v>
      </c>
      <c r="H27" s="23">
        <f>SUM(現年課税分:滞納繰越分!H27)</f>
        <v>0</v>
      </c>
      <c r="I27" s="31">
        <v>0</v>
      </c>
      <c r="J27" s="51">
        <v>0</v>
      </c>
      <c r="K27" s="23">
        <f>SUM(現年課税分:滞納繰越分!K27)</f>
        <v>0</v>
      </c>
      <c r="L27" s="31">
        <v>0</v>
      </c>
      <c r="M27" s="51">
        <v>0</v>
      </c>
      <c r="N27" s="23">
        <f>SUM(現年課税分:滞納繰越分!N27)</f>
        <v>0</v>
      </c>
      <c r="O27" s="31">
        <v>0</v>
      </c>
      <c r="P27" s="38">
        <v>0</v>
      </c>
      <c r="Q27" s="23">
        <f>SUM(現年課税分:滞納繰越分!Q27)</f>
        <v>465498500</v>
      </c>
      <c r="R27" s="31">
        <f>Q28/Q27*100</f>
        <v>100</v>
      </c>
      <c r="S27" s="38">
        <v>100</v>
      </c>
      <c r="T27" s="62">
        <f t="shared" si="1"/>
        <v>465498500</v>
      </c>
      <c r="U27" s="31">
        <f>T28/T27*100</f>
        <v>100</v>
      </c>
      <c r="V27" s="67">
        <v>100</v>
      </c>
      <c r="W27" s="68"/>
      <c r="X27" s="69"/>
      <c r="Y27" s="68"/>
    </row>
    <row r="28" spans="1:25" ht="26.1" customHeight="1">
      <c r="A28" s="7"/>
      <c r="B28" s="22">
        <f>SUM(現年課税分:滞納繰越分!B28)</f>
        <v>0</v>
      </c>
      <c r="C28" s="29"/>
      <c r="D28" s="36"/>
      <c r="E28" s="22">
        <f>SUM(現年課税分:滞納繰越分!E28)</f>
        <v>0</v>
      </c>
      <c r="F28" s="29"/>
      <c r="G28" s="36"/>
      <c r="H28" s="22">
        <f>SUM(現年課税分:滞納繰越分!H28)</f>
        <v>0</v>
      </c>
      <c r="I28" s="29"/>
      <c r="J28" s="49"/>
      <c r="K28" s="22">
        <f>SUM(現年課税分:滞納繰越分!K28)</f>
        <v>0</v>
      </c>
      <c r="L28" s="29"/>
      <c r="M28" s="49"/>
      <c r="N28" s="22">
        <f>SUM(現年課税分:滞納繰越分!N28)</f>
        <v>0</v>
      </c>
      <c r="O28" s="29"/>
      <c r="P28" s="36"/>
      <c r="Q28" s="22">
        <f>SUM(現年課税分:滞納繰越分!Q28)</f>
        <v>465498500</v>
      </c>
      <c r="R28" s="29"/>
      <c r="S28" s="36"/>
      <c r="T28" s="20">
        <f t="shared" si="1"/>
        <v>465498500</v>
      </c>
      <c r="U28" s="29"/>
      <c r="V28" s="55"/>
      <c r="W28" s="68"/>
      <c r="X28" s="69"/>
      <c r="Y28" s="68"/>
    </row>
    <row r="29" spans="1:25" ht="26.1" customHeight="1">
      <c r="A29" s="10" t="s">
        <v>18</v>
      </c>
      <c r="B29" s="21">
        <f>SUM(現年課税分:滞納繰越分!B29)</f>
        <v>52593510</v>
      </c>
      <c r="C29" s="30">
        <f>B30/B29*100</f>
        <v>99.471398657362855</v>
      </c>
      <c r="D29" s="37">
        <v>98.630382414580339</v>
      </c>
      <c r="E29" s="21">
        <f>SUM(現年課税分:滞納繰越分!E29)</f>
        <v>222441048</v>
      </c>
      <c r="F29" s="30">
        <f>E30/E29*100</f>
        <v>99.509430022106343</v>
      </c>
      <c r="G29" s="37">
        <v>99.289803051031029</v>
      </c>
      <c r="H29" s="21">
        <f>SUM(現年課税分:滞納繰越分!H29)</f>
        <v>761313084</v>
      </c>
      <c r="I29" s="30">
        <f>H30/H29*100</f>
        <v>99.128893205781281</v>
      </c>
      <c r="J29" s="50">
        <v>98.083592276855697</v>
      </c>
      <c r="K29" s="21">
        <f>SUM(現年課税分:滞納繰越分!K29)</f>
        <v>42217760</v>
      </c>
      <c r="L29" s="30">
        <f>K30/K29*100</f>
        <v>98.87497583955188</v>
      </c>
      <c r="M29" s="50">
        <v>98.725848479783195</v>
      </c>
      <c r="N29" s="21">
        <f>SUM(現年課税分:滞納繰越分!N29)</f>
        <v>81845587</v>
      </c>
      <c r="O29" s="30">
        <f>N30/N29*100</f>
        <v>99.2826430580796</v>
      </c>
      <c r="P29" s="37">
        <v>98.875708033691311</v>
      </c>
      <c r="Q29" s="21">
        <f>SUM(現年課税分:滞納繰越分!Q29)</f>
        <v>0</v>
      </c>
      <c r="R29" s="30">
        <v>0</v>
      </c>
      <c r="S29" s="37">
        <v>0</v>
      </c>
      <c r="T29" s="24">
        <f t="shared" si="1"/>
        <v>1160410989</v>
      </c>
      <c r="U29" s="30">
        <f>T30/T29*100</f>
        <v>99.218968616644148</v>
      </c>
      <c r="V29" s="53">
        <v>98.479469359259554</v>
      </c>
      <c r="W29" s="68"/>
      <c r="X29" s="69"/>
      <c r="Y29" s="68"/>
    </row>
    <row r="30" spans="1:25" ht="26.1" customHeight="1">
      <c r="A30" s="11"/>
      <c r="B30" s="22">
        <f>SUM(現年課税分:滞納繰越分!B30)</f>
        <v>52315500</v>
      </c>
      <c r="C30" s="29"/>
      <c r="D30" s="36"/>
      <c r="E30" s="22">
        <f>SUM(現年課税分:滞納繰越分!E30)</f>
        <v>221349819</v>
      </c>
      <c r="F30" s="29"/>
      <c r="G30" s="36"/>
      <c r="H30" s="22">
        <f>SUM(現年課税分:滞納繰越分!H30)</f>
        <v>754681234</v>
      </c>
      <c r="I30" s="29"/>
      <c r="J30" s="49"/>
      <c r="K30" s="22">
        <f>SUM(現年課税分:滞納繰越分!K30)</f>
        <v>41742800</v>
      </c>
      <c r="L30" s="29"/>
      <c r="M30" s="49"/>
      <c r="N30" s="22">
        <f>SUM(現年課税分:滞納繰越分!N30)</f>
        <v>81258462</v>
      </c>
      <c r="O30" s="29"/>
      <c r="P30" s="36"/>
      <c r="Q30" s="22">
        <f>SUM(現年課税分:滞納繰越分!Q30)</f>
        <v>0</v>
      </c>
      <c r="R30" s="29"/>
      <c r="S30" s="36"/>
      <c r="T30" s="20">
        <f t="shared" si="1"/>
        <v>1151347815</v>
      </c>
      <c r="U30" s="29"/>
      <c r="V30" s="55"/>
      <c r="W30" s="68"/>
      <c r="X30" s="69"/>
      <c r="Y30" s="68"/>
    </row>
    <row r="31" spans="1:25" ht="26.1" customHeight="1">
      <c r="A31" s="10" t="s">
        <v>11</v>
      </c>
      <c r="B31" s="21">
        <f>SUM(現年課税分:滞納繰越分!B31)</f>
        <v>0</v>
      </c>
      <c r="C31" s="30">
        <v>0</v>
      </c>
      <c r="D31" s="37">
        <v>0</v>
      </c>
      <c r="E31" s="21">
        <f>SUM(現年課税分:滞納繰越分!E31)</f>
        <v>0</v>
      </c>
      <c r="F31" s="30">
        <v>0</v>
      </c>
      <c r="G31" s="37">
        <v>0</v>
      </c>
      <c r="H31" s="21">
        <f>SUM(現年課税分:滞納繰越分!H31)</f>
        <v>827412827</v>
      </c>
      <c r="I31" s="30">
        <f>H32/H31*100</f>
        <v>100</v>
      </c>
      <c r="J31" s="50">
        <v>99.998761261513522</v>
      </c>
      <c r="K31" s="21">
        <f>SUM(現年課税分:滞納繰越分!K31)</f>
        <v>0</v>
      </c>
      <c r="L31" s="30">
        <v>0</v>
      </c>
      <c r="M31" s="50">
        <v>0</v>
      </c>
      <c r="N31" s="21">
        <f>SUM(現年課税分:滞納繰越分!N31)</f>
        <v>0</v>
      </c>
      <c r="O31" s="30">
        <v>0</v>
      </c>
      <c r="P31" s="37">
        <v>0</v>
      </c>
      <c r="Q31" s="21">
        <f>SUM(現年課税分:滞納繰越分!Q31)</f>
        <v>0</v>
      </c>
      <c r="R31" s="30">
        <v>0</v>
      </c>
      <c r="S31" s="37">
        <v>0</v>
      </c>
      <c r="T31" s="24">
        <f t="shared" si="1"/>
        <v>827412827</v>
      </c>
      <c r="U31" s="30">
        <f>T32/T31*100</f>
        <v>100</v>
      </c>
      <c r="V31" s="53">
        <v>99.998761261513522</v>
      </c>
      <c r="W31" s="68"/>
      <c r="X31" s="69"/>
      <c r="Y31" s="68"/>
    </row>
    <row r="32" spans="1:25" ht="26.1" customHeight="1">
      <c r="A32" s="11"/>
      <c r="B32" s="22">
        <f>SUM(現年課税分:滞納繰越分!B32)</f>
        <v>0</v>
      </c>
      <c r="C32" s="29"/>
      <c r="D32" s="36"/>
      <c r="E32" s="22">
        <f>SUM(現年課税分:滞納繰越分!E32)</f>
        <v>0</v>
      </c>
      <c r="F32" s="29"/>
      <c r="G32" s="36"/>
      <c r="H32" s="22">
        <f>SUM(現年課税分:滞納繰越分!H32)</f>
        <v>827412827</v>
      </c>
      <c r="I32" s="29"/>
      <c r="J32" s="49"/>
      <c r="K32" s="22">
        <f>SUM(現年課税分:滞納繰越分!K32)</f>
        <v>0</v>
      </c>
      <c r="L32" s="29"/>
      <c r="M32" s="49"/>
      <c r="N32" s="22">
        <f>SUM(現年課税分:滞納繰越分!N32)</f>
        <v>0</v>
      </c>
      <c r="O32" s="29"/>
      <c r="P32" s="36"/>
      <c r="Q32" s="22">
        <f>SUM(現年課税分:滞納繰越分!Q32)</f>
        <v>0</v>
      </c>
      <c r="R32" s="29"/>
      <c r="S32" s="36"/>
      <c r="T32" s="20">
        <f t="shared" si="1"/>
        <v>827412827</v>
      </c>
      <c r="U32" s="29"/>
      <c r="V32" s="55"/>
      <c r="W32" s="68"/>
      <c r="X32" s="69"/>
      <c r="Y32" s="68"/>
    </row>
    <row r="33" spans="1:25" ht="25.5" customHeight="1">
      <c r="A33" s="10" t="s">
        <v>20</v>
      </c>
      <c r="B33" s="21">
        <f>SUM(現年課税分:滞納繰越分!B33)</f>
        <v>0</v>
      </c>
      <c r="C33" s="30">
        <v>0</v>
      </c>
      <c r="D33" s="37">
        <v>0</v>
      </c>
      <c r="E33" s="21">
        <f>SUM(現年課税分:滞納繰越分!E33)</f>
        <v>222587865</v>
      </c>
      <c r="F33" s="30">
        <f>E34/E33*100</f>
        <v>100</v>
      </c>
      <c r="G33" s="37">
        <v>100</v>
      </c>
      <c r="H33" s="21">
        <f>SUM(現年課税分:滞納繰越分!H33)</f>
        <v>0</v>
      </c>
      <c r="I33" s="30">
        <v>0</v>
      </c>
      <c r="J33" s="50">
        <v>0</v>
      </c>
      <c r="K33" s="21">
        <f>SUM(現年課税分:滞納繰越分!K33)</f>
        <v>0</v>
      </c>
      <c r="L33" s="30">
        <v>0</v>
      </c>
      <c r="M33" s="50">
        <v>0</v>
      </c>
      <c r="N33" s="21">
        <f>SUM(現年課税分:滞納繰越分!N33)</f>
        <v>0</v>
      </c>
      <c r="O33" s="30">
        <v>0</v>
      </c>
      <c r="P33" s="37">
        <v>0</v>
      </c>
      <c r="Q33" s="21">
        <f>SUM(現年課税分:滞納繰越分!Q33)</f>
        <v>0</v>
      </c>
      <c r="R33" s="30">
        <v>0</v>
      </c>
      <c r="S33" s="37">
        <v>0</v>
      </c>
      <c r="T33" s="24">
        <f t="shared" si="1"/>
        <v>222587865</v>
      </c>
      <c r="U33" s="30">
        <f>T34/T33*100</f>
        <v>100</v>
      </c>
      <c r="V33" s="53">
        <v>100</v>
      </c>
      <c r="W33" s="68"/>
      <c r="X33" s="69"/>
      <c r="Y33" s="68"/>
    </row>
    <row r="34" spans="1:25" ht="26.1" customHeight="1">
      <c r="A34" s="11"/>
      <c r="B34" s="22">
        <f>SUM(現年課税分:滞納繰越分!B34)</f>
        <v>0</v>
      </c>
      <c r="C34" s="29"/>
      <c r="D34" s="36"/>
      <c r="E34" s="22">
        <f>SUM(現年課税分:滞納繰越分!E34)</f>
        <v>222587865</v>
      </c>
      <c r="F34" s="29"/>
      <c r="G34" s="36"/>
      <c r="H34" s="22">
        <f>SUM(現年課税分:滞納繰越分!H34)</f>
        <v>0</v>
      </c>
      <c r="I34" s="29"/>
      <c r="J34" s="49"/>
      <c r="K34" s="22">
        <f>SUM(現年課税分:滞納繰越分!K34)</f>
        <v>0</v>
      </c>
      <c r="L34" s="29"/>
      <c r="M34" s="57"/>
      <c r="N34" s="22">
        <f>SUM(現年課税分:滞納繰越分!N34)</f>
        <v>0</v>
      </c>
      <c r="O34" s="29"/>
      <c r="P34" s="61"/>
      <c r="Q34" s="22">
        <f>SUM(現年課税分:滞納繰越分!Q34)</f>
        <v>0</v>
      </c>
      <c r="R34" s="29"/>
      <c r="S34" s="61"/>
      <c r="T34" s="20">
        <f t="shared" si="1"/>
        <v>222587865</v>
      </c>
      <c r="U34" s="29"/>
      <c r="V34" s="56"/>
      <c r="W34" s="68"/>
      <c r="X34" s="69"/>
      <c r="Y34" s="68"/>
    </row>
    <row r="35" spans="1:25" ht="26.1" customHeight="1">
      <c r="A35" s="10" t="s">
        <v>21</v>
      </c>
      <c r="B35" s="21">
        <f>SUM(現年課税分:滞納繰越分!B35)</f>
        <v>401734100</v>
      </c>
      <c r="C35" s="30">
        <f>B36/B35*100</f>
        <v>99.969844979552391</v>
      </c>
      <c r="D35" s="37">
        <v>99.95541890361504</v>
      </c>
      <c r="E35" s="21">
        <f>SUM(現年課税分:滞納繰越分!E35)</f>
        <v>6238987161</v>
      </c>
      <c r="F35" s="30">
        <f>E36/E35*100</f>
        <v>99.847265449437586</v>
      </c>
      <c r="G35" s="37">
        <v>99.876796112537562</v>
      </c>
      <c r="H35" s="21">
        <f>SUM(現年課税分:滞納繰越分!H35)</f>
        <v>0</v>
      </c>
      <c r="I35" s="30">
        <v>0</v>
      </c>
      <c r="J35" s="50">
        <v>0</v>
      </c>
      <c r="K35" s="21">
        <f>SUM(現年課税分:滞納繰越分!K35)</f>
        <v>529251400</v>
      </c>
      <c r="L35" s="30">
        <f>K36/K35*100</f>
        <v>99.970637772521727</v>
      </c>
      <c r="M35" s="49">
        <v>99.956991325868799</v>
      </c>
      <c r="N35" s="21">
        <f>SUM(現年課税分:滞納繰越分!N35)</f>
        <v>823688700</v>
      </c>
      <c r="O35" s="30">
        <f>N36/N35*100</f>
        <v>99.972938684238358</v>
      </c>
      <c r="P35" s="36">
        <v>99.988006326032718</v>
      </c>
      <c r="Q35" s="21">
        <f>SUM(現年課税分:滞納繰越分!Q35)</f>
        <v>0</v>
      </c>
      <c r="R35" s="30">
        <v>0</v>
      </c>
      <c r="S35" s="36">
        <v>0</v>
      </c>
      <c r="T35" s="21">
        <f>SUM(現年課税分:滞納繰越分!T35)</f>
        <v>7993661361</v>
      </c>
      <c r="U35" s="30">
        <f>T36/T35*100</f>
        <v>99.874543934911628</v>
      </c>
      <c r="V35" s="55">
        <v>99.897567898914971</v>
      </c>
      <c r="W35" s="68"/>
      <c r="X35" s="69"/>
      <c r="Y35" s="68"/>
    </row>
    <row r="36" spans="1:25" ht="26.1" customHeight="1">
      <c r="A36" s="11"/>
      <c r="B36" s="22">
        <f>SUM(現年課税分:滞納繰越分!B36)</f>
        <v>401612957</v>
      </c>
      <c r="C36" s="32"/>
      <c r="D36" s="39"/>
      <c r="E36" s="22">
        <f>SUM(現年課税分:滞納繰越分!E36)</f>
        <v>6229458072</v>
      </c>
      <c r="F36" s="32"/>
      <c r="G36" s="39"/>
      <c r="H36" s="22">
        <f>SUM(現年課税分:滞納繰越分!H36)</f>
        <v>0</v>
      </c>
      <c r="I36" s="32"/>
      <c r="J36" s="52"/>
      <c r="K36" s="22">
        <f>SUM(現年課税分:滞納繰越分!K36)</f>
        <v>529096000</v>
      </c>
      <c r="L36" s="32"/>
      <c r="M36" s="52"/>
      <c r="N36" s="22">
        <f>SUM(現年課税分:滞納繰越分!N36)</f>
        <v>823465799</v>
      </c>
      <c r="O36" s="32"/>
      <c r="P36" s="39"/>
      <c r="Q36" s="22">
        <f>SUM(現年課税分:滞納繰越分!Q36)</f>
        <v>0</v>
      </c>
      <c r="R36" s="32"/>
      <c r="S36" s="39"/>
      <c r="T36" s="25">
        <f>SUM(現年課税分:滞納繰越分!T36)</f>
        <v>7983632828</v>
      </c>
      <c r="U36" s="32"/>
      <c r="V36" s="54"/>
      <c r="W36" s="68"/>
      <c r="X36" s="69"/>
      <c r="Y36" s="68"/>
    </row>
    <row r="37" spans="1:25" ht="26.1" customHeight="1">
      <c r="A37" s="10" t="s">
        <v>42</v>
      </c>
      <c r="B37" s="21">
        <f>SUM(現年課税分:滞納繰越分!B37)</f>
        <v>0</v>
      </c>
      <c r="C37" s="30">
        <v>0</v>
      </c>
      <c r="D37" s="37">
        <v>0</v>
      </c>
      <c r="E37" s="21">
        <f>SUM(現年課税分:滞納繰越分!E37)</f>
        <v>363462600</v>
      </c>
      <c r="F37" s="30">
        <f>E38/E37*100</f>
        <v>100</v>
      </c>
      <c r="G37" s="37">
        <v>100</v>
      </c>
      <c r="H37" s="21">
        <f>SUM(現年課税分:滞納繰越分!H37)</f>
        <v>0</v>
      </c>
      <c r="I37" s="30">
        <v>0</v>
      </c>
      <c r="J37" s="50">
        <v>0</v>
      </c>
      <c r="K37" s="21">
        <f>SUM(現年課税分:滞納繰越分!K37)</f>
        <v>0</v>
      </c>
      <c r="L37" s="30">
        <v>0</v>
      </c>
      <c r="M37" s="37">
        <v>0</v>
      </c>
      <c r="N37" s="21">
        <f>SUM(現年課税分:滞納繰越分!N37)</f>
        <v>0</v>
      </c>
      <c r="O37" s="30">
        <v>0</v>
      </c>
      <c r="P37" s="37">
        <v>0</v>
      </c>
      <c r="Q37" s="21">
        <f>SUM(現年課税分:滞納繰越分!Q37)</f>
        <v>0</v>
      </c>
      <c r="R37" s="30">
        <v>0</v>
      </c>
      <c r="S37" s="37">
        <v>0</v>
      </c>
      <c r="T37" s="21">
        <f>SUM(現年課税分:滞納繰越分!T37)</f>
        <v>363462600</v>
      </c>
      <c r="U37" s="30">
        <f>T38/T37*100</f>
        <v>100</v>
      </c>
      <c r="V37" s="53">
        <v>100</v>
      </c>
      <c r="W37" s="68"/>
      <c r="X37" s="69"/>
      <c r="Y37" s="68"/>
    </row>
    <row r="38" spans="1:25" ht="26.1" customHeight="1">
      <c r="A38" s="11"/>
      <c r="B38" s="22">
        <f>SUM(現年課税分:滞納繰越分!B38)</f>
        <v>0</v>
      </c>
      <c r="C38" s="29"/>
      <c r="D38" s="36"/>
      <c r="E38" s="22">
        <f>SUM(現年課税分:滞納繰越分!E38)</f>
        <v>363462600</v>
      </c>
      <c r="F38" s="29"/>
      <c r="G38" s="36"/>
      <c r="H38" s="22">
        <f>SUM(現年課税分:滞納繰越分!H38)</f>
        <v>0</v>
      </c>
      <c r="I38" s="29"/>
      <c r="J38" s="49"/>
      <c r="K38" s="22">
        <f>SUM(現年課税分:滞納繰越分!K38)</f>
        <v>0</v>
      </c>
      <c r="L38" s="29"/>
      <c r="M38" s="36"/>
      <c r="N38" s="22">
        <f>SUM(現年課税分:滞納繰越分!N38)</f>
        <v>0</v>
      </c>
      <c r="O38" s="29"/>
      <c r="P38" s="36"/>
      <c r="Q38" s="22">
        <f>SUM(現年課税分:滞納繰越分!Q38)</f>
        <v>0</v>
      </c>
      <c r="R38" s="29"/>
      <c r="S38" s="36"/>
      <c r="T38" s="25">
        <f>SUM(現年課税分:滞納繰越分!T38)</f>
        <v>363462600</v>
      </c>
      <c r="U38" s="29"/>
      <c r="V38" s="55"/>
      <c r="W38" s="68"/>
      <c r="X38" s="69"/>
      <c r="Y38" s="68"/>
    </row>
    <row r="39" spans="1:25" ht="26.1" customHeight="1">
      <c r="A39" s="10" t="s">
        <v>43</v>
      </c>
      <c r="B39" s="21">
        <f>SUM(現年課税分:滞納繰越分!B39)</f>
        <v>401734100</v>
      </c>
      <c r="C39" s="30">
        <f>B40/B39*100</f>
        <v>99.969844979552391</v>
      </c>
      <c r="D39" s="37">
        <v>99.95541890361504</v>
      </c>
      <c r="E39" s="21">
        <f>SUM(現年課税分:滞納繰越分!E39)</f>
        <v>5875524561</v>
      </c>
      <c r="F39" s="30">
        <f>E40/E39*100</f>
        <v>99.837817221235852</v>
      </c>
      <c r="G39" s="37">
        <v>99.868808242370918</v>
      </c>
      <c r="H39" s="21">
        <f>SUM(現年課税分:滞納繰越分!H39)</f>
        <v>0</v>
      </c>
      <c r="I39" s="30">
        <v>0</v>
      </c>
      <c r="J39" s="50">
        <v>0</v>
      </c>
      <c r="K39" s="21">
        <f>SUM(現年課税分:滞納繰越分!K39)</f>
        <v>529251400</v>
      </c>
      <c r="L39" s="30">
        <f>K40/K39*100</f>
        <v>99.970637772521727</v>
      </c>
      <c r="M39" s="37">
        <v>99.956991325868799</v>
      </c>
      <c r="N39" s="21">
        <f>SUM(現年課税分:滞納繰越分!N39)</f>
        <v>823688700</v>
      </c>
      <c r="O39" s="30">
        <f>N40/N39*100</f>
        <v>99.972938684238358</v>
      </c>
      <c r="P39" s="37">
        <v>99.988006326032718</v>
      </c>
      <c r="Q39" s="21">
        <f>SUM(現年課税分:滞納繰越分!Q39)</f>
        <v>0</v>
      </c>
      <c r="R39" s="30">
        <v>0</v>
      </c>
      <c r="S39" s="37">
        <v>0</v>
      </c>
      <c r="T39" s="21">
        <f>SUM(現年課税分:滞納繰越分!T39)</f>
        <v>7630198761</v>
      </c>
      <c r="U39" s="30">
        <f>T40/T39*100</f>
        <v>99.868567866786663</v>
      </c>
      <c r="V39" s="53">
        <v>99.892461146292831</v>
      </c>
      <c r="W39" s="68"/>
      <c r="X39" s="69"/>
      <c r="Y39" s="68"/>
    </row>
    <row r="40" spans="1:25" ht="26.1" customHeight="1">
      <c r="A40" s="11"/>
      <c r="B40" s="22">
        <f>SUM(現年課税分:滞納繰越分!B40)</f>
        <v>401612957</v>
      </c>
      <c r="C40" s="29"/>
      <c r="D40" s="36"/>
      <c r="E40" s="22">
        <f>SUM(現年課税分:滞納繰越分!E40)</f>
        <v>5865995472</v>
      </c>
      <c r="F40" s="29"/>
      <c r="G40" s="36"/>
      <c r="H40" s="22">
        <f>SUM(現年課税分:滞納繰越分!H40)</f>
        <v>0</v>
      </c>
      <c r="I40" s="29"/>
      <c r="J40" s="49"/>
      <c r="K40" s="22">
        <f>SUM(現年課税分:滞納繰越分!K40)</f>
        <v>529096000</v>
      </c>
      <c r="L40" s="29"/>
      <c r="M40" s="36"/>
      <c r="N40" s="22">
        <f>SUM(現年課税分:滞納繰越分!N40)</f>
        <v>823465799</v>
      </c>
      <c r="O40" s="29"/>
      <c r="P40" s="36"/>
      <c r="Q40" s="22">
        <f>SUM(現年課税分:滞納繰越分!Q40)</f>
        <v>0</v>
      </c>
      <c r="R40" s="29"/>
      <c r="S40" s="36"/>
      <c r="T40" s="25">
        <f>SUM(現年課税分:滞納繰越分!T40)</f>
        <v>7620170228</v>
      </c>
      <c r="U40" s="29"/>
      <c r="V40" s="55"/>
      <c r="W40" s="68"/>
      <c r="X40" s="69"/>
      <c r="Y40" s="68"/>
    </row>
    <row r="41" spans="1:25" ht="26.1" customHeight="1">
      <c r="A41" s="10" t="s">
        <v>22</v>
      </c>
      <c r="B41" s="21">
        <f>SUM(現年課税分:滞納繰越分!B41)</f>
        <v>0</v>
      </c>
      <c r="C41" s="30">
        <v>0</v>
      </c>
      <c r="D41" s="37">
        <v>0</v>
      </c>
      <c r="E41" s="21">
        <f>SUM(現年課税分:滞納繰越分!E41)</f>
        <v>533600</v>
      </c>
      <c r="F41" s="30">
        <f>E42/E41*100</f>
        <v>100</v>
      </c>
      <c r="G41" s="37">
        <v>100</v>
      </c>
      <c r="H41" s="21">
        <f>SUM(現年課税分:滞納繰越分!H41)</f>
        <v>1554900</v>
      </c>
      <c r="I41" s="30">
        <f>H42/H41*100</f>
        <v>100</v>
      </c>
      <c r="J41" s="50">
        <v>100</v>
      </c>
      <c r="K41" s="21">
        <f>SUM(現年課税分:滞納繰越分!K41)</f>
        <v>5193000</v>
      </c>
      <c r="L41" s="30">
        <f>K42/K41*100</f>
        <v>100</v>
      </c>
      <c r="M41" s="50">
        <v>100</v>
      </c>
      <c r="N41" s="21">
        <f>SUM(現年課税分:滞納繰越分!N41)</f>
        <v>0</v>
      </c>
      <c r="O41" s="30">
        <v>0</v>
      </c>
      <c r="P41" s="37">
        <v>0</v>
      </c>
      <c r="Q41" s="21">
        <f>SUM(現年課税分:滞納繰越分!Q41)</f>
        <v>0</v>
      </c>
      <c r="R41" s="30">
        <v>0</v>
      </c>
      <c r="S41" s="37">
        <v>0</v>
      </c>
      <c r="T41" s="21">
        <f>SUM(現年課税分:滞納繰越分!T41)</f>
        <v>7281500</v>
      </c>
      <c r="U41" s="30">
        <f>T42/T41*100</f>
        <v>100</v>
      </c>
      <c r="V41" s="53">
        <v>100</v>
      </c>
      <c r="W41" s="68"/>
      <c r="X41" s="69"/>
      <c r="Y41" s="68"/>
    </row>
    <row r="42" spans="1:25" ht="26.1" customHeight="1">
      <c r="A42" s="12"/>
      <c r="B42" s="22">
        <f>SUM(現年課税分:滞納繰越分!B42)</f>
        <v>0</v>
      </c>
      <c r="C42" s="32"/>
      <c r="D42" s="39"/>
      <c r="E42" s="22">
        <f>SUM(現年課税分:滞納繰越分!E42)</f>
        <v>533600</v>
      </c>
      <c r="F42" s="32"/>
      <c r="G42" s="39"/>
      <c r="H42" s="22">
        <f>SUM(現年課税分:滞納繰越分!H42)</f>
        <v>1554900</v>
      </c>
      <c r="I42" s="32"/>
      <c r="J42" s="52"/>
      <c r="K42" s="22">
        <f>SUM(現年課税分:滞納繰越分!K42)</f>
        <v>5193000</v>
      </c>
      <c r="L42" s="32"/>
      <c r="M42" s="52"/>
      <c r="N42" s="22">
        <f>SUM(現年課税分:滞納繰越分!N42)</f>
        <v>0</v>
      </c>
      <c r="O42" s="32"/>
      <c r="P42" s="39"/>
      <c r="Q42" s="22">
        <f>SUM(現年課税分:滞納繰越分!Q42)</f>
        <v>0</v>
      </c>
      <c r="R42" s="32"/>
      <c r="S42" s="39"/>
      <c r="T42" s="25">
        <f>SUM(現年課税分:滞納繰越分!T42)</f>
        <v>7281500</v>
      </c>
      <c r="U42" s="32"/>
      <c r="V42" s="54"/>
      <c r="W42" s="68"/>
      <c r="X42" s="69"/>
      <c r="Y42" s="68"/>
    </row>
    <row r="43" spans="1:25" s="1" customFormat="1" ht="26.1" customHeight="1">
      <c r="A43" s="10" t="s">
        <v>23</v>
      </c>
      <c r="B43" s="21">
        <f>SUM(現年課税分:滞納繰越分!B43)</f>
        <v>38602153</v>
      </c>
      <c r="C43" s="30">
        <f>B44/B43*100</f>
        <v>100</v>
      </c>
      <c r="D43" s="37">
        <v>100</v>
      </c>
      <c r="E43" s="21">
        <f>SUM(現年課税分:滞納繰越分!E43)</f>
        <v>519703002</v>
      </c>
      <c r="F43" s="30">
        <f>E44/E43*100</f>
        <v>100</v>
      </c>
      <c r="G43" s="37">
        <v>99.61772450439274</v>
      </c>
      <c r="H43" s="21">
        <f>SUM(現年課税分:滞納繰越分!H43)</f>
        <v>3299389500</v>
      </c>
      <c r="I43" s="30">
        <f>H44/H43*100</f>
        <v>99.415456647358553</v>
      </c>
      <c r="J43" s="50">
        <v>99.442960566197385</v>
      </c>
      <c r="K43" s="21">
        <f>SUM(現年課税分:滞納繰越分!K43)</f>
        <v>505965421</v>
      </c>
      <c r="L43" s="30">
        <f>K44/K43*100</f>
        <v>100</v>
      </c>
      <c r="M43" s="50">
        <v>100</v>
      </c>
      <c r="N43" s="21">
        <f>SUM(現年課税分:滞納繰越分!N43)</f>
        <v>176022457</v>
      </c>
      <c r="O43" s="30">
        <f>N44/N43*100</f>
        <v>100</v>
      </c>
      <c r="P43" s="37">
        <v>100</v>
      </c>
      <c r="Q43" s="21">
        <f>SUM(現年課税分:滞納繰越分!Q43)</f>
        <v>0</v>
      </c>
      <c r="R43" s="30">
        <v>0</v>
      </c>
      <c r="S43" s="37">
        <v>0</v>
      </c>
      <c r="T43" s="21">
        <f>SUM(現年課税分:滞納繰越分!T43)</f>
        <v>4539682533</v>
      </c>
      <c r="U43" s="30">
        <f>T44/T43*100</f>
        <v>99.575160556717279</v>
      </c>
      <c r="V43" s="53">
        <v>99.549366295837416</v>
      </c>
      <c r="W43" s="68"/>
      <c r="X43" s="69"/>
      <c r="Y43" s="68"/>
    </row>
    <row r="44" spans="1:25" ht="26.1" customHeight="1">
      <c r="A44" s="11"/>
      <c r="B44" s="22">
        <f>SUM(現年課税分:滞納繰越分!B44)</f>
        <v>38602153</v>
      </c>
      <c r="C44" s="29"/>
      <c r="D44" s="36"/>
      <c r="E44" s="22">
        <f>SUM(現年課税分:滞納繰越分!E44)</f>
        <v>519703002</v>
      </c>
      <c r="F44" s="29"/>
      <c r="G44" s="36"/>
      <c r="H44" s="22">
        <f>SUM(現年課税分:滞納繰越分!H44)</f>
        <v>3280103138</v>
      </c>
      <c r="I44" s="29"/>
      <c r="J44" s="49"/>
      <c r="K44" s="22">
        <f>SUM(現年課税分:滞納繰越分!K44)</f>
        <v>505965421</v>
      </c>
      <c r="L44" s="29"/>
      <c r="M44" s="49"/>
      <c r="N44" s="22">
        <f>SUM(現年課税分:滞納繰越分!N44)</f>
        <v>176022457</v>
      </c>
      <c r="O44" s="29"/>
      <c r="P44" s="36"/>
      <c r="Q44" s="22">
        <f>SUM(現年課税分:滞納繰越分!Q44)</f>
        <v>0</v>
      </c>
      <c r="R44" s="29"/>
      <c r="S44" s="36"/>
      <c r="T44" s="25">
        <f>SUM(現年課税分:滞納繰越分!T44)</f>
        <v>4520396171</v>
      </c>
      <c r="U44" s="29"/>
      <c r="V44" s="55"/>
      <c r="W44" s="68"/>
      <c r="X44" s="69"/>
      <c r="Y44" s="68"/>
    </row>
    <row r="45" spans="1:25" ht="26.1" customHeight="1">
      <c r="A45" s="10" t="s">
        <v>25</v>
      </c>
      <c r="B45" s="21">
        <f>SUM(現年課税分:滞納繰越分!B45)</f>
        <v>3785300</v>
      </c>
      <c r="C45" s="30">
        <f>B46/B45*100</f>
        <v>100</v>
      </c>
      <c r="D45" s="37">
        <v>100</v>
      </c>
      <c r="E45" s="21">
        <f>SUM(現年課税分:滞納繰越分!E45)</f>
        <v>5390200</v>
      </c>
      <c r="F45" s="30">
        <f>E46/E45*100</f>
        <v>100</v>
      </c>
      <c r="G45" s="37">
        <v>100</v>
      </c>
      <c r="H45" s="21">
        <f>SUM(現年課税分:滞納繰越分!H45)</f>
        <v>4730900</v>
      </c>
      <c r="I45" s="30">
        <f>H46/H45*100</f>
        <v>100</v>
      </c>
      <c r="J45" s="50">
        <v>100</v>
      </c>
      <c r="K45" s="21">
        <f>SUM(現年課税分:滞納繰越分!K45)</f>
        <v>1639300</v>
      </c>
      <c r="L45" s="30">
        <f>K46/K45*100</f>
        <v>100</v>
      </c>
      <c r="M45" s="50">
        <v>100</v>
      </c>
      <c r="N45" s="21">
        <f>SUM(現年課税分:滞納繰越分!N45)</f>
        <v>4163800</v>
      </c>
      <c r="O45" s="30">
        <f>N46/N45*100</f>
        <v>100</v>
      </c>
      <c r="P45" s="37">
        <v>100</v>
      </c>
      <c r="Q45" s="21">
        <f>SUM(現年課税分:滞納繰越分!Q45)</f>
        <v>0</v>
      </c>
      <c r="R45" s="30">
        <v>0</v>
      </c>
      <c r="S45" s="37">
        <v>0</v>
      </c>
      <c r="T45" s="21">
        <f>SUM(現年課税分:滞納繰越分!T45)</f>
        <v>19709500</v>
      </c>
      <c r="U45" s="30">
        <f>T46/T45*100</f>
        <v>100</v>
      </c>
      <c r="V45" s="53">
        <v>100</v>
      </c>
      <c r="W45" s="68"/>
      <c r="X45" s="69"/>
      <c r="Y45" s="68"/>
    </row>
    <row r="46" spans="1:25" ht="26.1" customHeight="1">
      <c r="A46" s="11"/>
      <c r="B46" s="22">
        <f>SUM(現年課税分:滞納繰越分!B46)</f>
        <v>3785300</v>
      </c>
      <c r="C46" s="29"/>
      <c r="D46" s="36"/>
      <c r="E46" s="22">
        <f>SUM(現年課税分:滞納繰越分!E46)</f>
        <v>5390200</v>
      </c>
      <c r="F46" s="29"/>
      <c r="G46" s="36"/>
      <c r="H46" s="22">
        <f>SUM(現年課税分:滞納繰越分!H46)</f>
        <v>4730900</v>
      </c>
      <c r="I46" s="29"/>
      <c r="J46" s="49"/>
      <c r="K46" s="22">
        <f>SUM(現年課税分:滞納繰越分!K46)</f>
        <v>1639300</v>
      </c>
      <c r="L46" s="29"/>
      <c r="M46" s="49"/>
      <c r="N46" s="22">
        <f>SUM(現年課税分:滞納繰越分!N46)</f>
        <v>4163800</v>
      </c>
      <c r="O46" s="29"/>
      <c r="P46" s="36"/>
      <c r="Q46" s="22">
        <f>SUM(現年課税分:滞納繰越分!Q46)</f>
        <v>0</v>
      </c>
      <c r="R46" s="29"/>
      <c r="S46" s="36"/>
      <c r="T46" s="25">
        <f>SUM(現年課税分:滞納繰越分!T46)</f>
        <v>19709500</v>
      </c>
      <c r="U46" s="29"/>
      <c r="V46" s="55"/>
      <c r="W46" s="68"/>
      <c r="X46" s="69"/>
      <c r="Y46" s="68"/>
    </row>
    <row r="47" spans="1:25" ht="26.1" customHeight="1">
      <c r="A47" s="10" t="s">
        <v>13</v>
      </c>
      <c r="B47" s="21">
        <f>SUM(現年課税分:滞納繰越分!B47)</f>
        <v>738542</v>
      </c>
      <c r="C47" s="30">
        <f>B48/B47*100</f>
        <v>17.626079491755377</v>
      </c>
      <c r="D47" s="37">
        <v>31.7</v>
      </c>
      <c r="E47" s="21">
        <f>SUM(現年課税分:滞納繰越分!E47)</f>
        <v>19735220</v>
      </c>
      <c r="F47" s="30">
        <f>E48/E47*100</f>
        <v>24.439823827654315</v>
      </c>
      <c r="G47" s="37">
        <v>43.5</v>
      </c>
      <c r="H47" s="21">
        <f>SUM(現年課税分:滞納繰越分!H47)</f>
        <v>0</v>
      </c>
      <c r="I47" s="30">
        <v>0</v>
      </c>
      <c r="J47" s="53">
        <v>0</v>
      </c>
      <c r="K47" s="21">
        <f>SUM(現年課税分:滞納繰越分!K47)</f>
        <v>496333</v>
      </c>
      <c r="L47" s="30">
        <f>K48/K47*100</f>
        <v>38.476184335919633</v>
      </c>
      <c r="M47" s="37">
        <v>44.9</v>
      </c>
      <c r="N47" s="21">
        <f>SUM(現年課税分:滞納繰越分!N47)</f>
        <v>703340</v>
      </c>
      <c r="O47" s="30">
        <f>N48/N47*100</f>
        <v>60.752552108510812</v>
      </c>
      <c r="P47" s="37">
        <v>68.7</v>
      </c>
      <c r="Q47" s="21">
        <f>SUM(現年課税分:滞納繰越分!Q47)</f>
        <v>0</v>
      </c>
      <c r="R47" s="30">
        <v>0</v>
      </c>
      <c r="S47" s="37">
        <v>0</v>
      </c>
      <c r="T47" s="21">
        <f>SUM(現年課税分:滞納繰越分!T47)</f>
        <v>21673435</v>
      </c>
      <c r="U47" s="30">
        <f>T48/T47*100</f>
        <v>25.707489375818831</v>
      </c>
      <c r="V47" s="53">
        <v>44.313444034144524</v>
      </c>
      <c r="W47" s="68"/>
      <c r="X47" s="69"/>
      <c r="Y47" s="68"/>
    </row>
    <row r="48" spans="1:25" ht="26.1" customHeight="1">
      <c r="A48" s="13"/>
      <c r="B48" s="25">
        <f>SUM(現年課税分:滞納繰越分!B48)</f>
        <v>130176</v>
      </c>
      <c r="C48" s="32"/>
      <c r="D48" s="39"/>
      <c r="E48" s="25">
        <f>SUM(現年課税分:滞納繰越分!E48)</f>
        <v>4823253</v>
      </c>
      <c r="F48" s="32"/>
      <c r="G48" s="39"/>
      <c r="H48" s="25">
        <f>SUM(現年課税分:滞納繰越分!H48)</f>
        <v>0</v>
      </c>
      <c r="I48" s="32"/>
      <c r="J48" s="54"/>
      <c r="K48" s="25">
        <f>SUM(現年課税分:滞納繰越分!K48)</f>
        <v>190970</v>
      </c>
      <c r="L48" s="32"/>
      <c r="M48" s="39"/>
      <c r="N48" s="25">
        <f>SUM(現年課税分:滞納繰越分!N48)</f>
        <v>427297</v>
      </c>
      <c r="O48" s="32"/>
      <c r="P48" s="39"/>
      <c r="Q48" s="25">
        <f>SUM(現年課税分:滞納繰越分!Q48)</f>
        <v>0</v>
      </c>
      <c r="R48" s="32"/>
      <c r="S48" s="39"/>
      <c r="T48" s="25">
        <f>SUM(現年課税分:滞納繰越分!T48)</f>
        <v>5571696</v>
      </c>
      <c r="U48" s="32"/>
      <c r="V48" s="54"/>
      <c r="W48" s="68"/>
      <c r="X48" s="69"/>
      <c r="Y48" s="68"/>
    </row>
    <row r="49" spans="1:25" ht="26.1" customHeight="1">
      <c r="A49" s="7" t="s">
        <v>41</v>
      </c>
      <c r="B49" s="21">
        <f>SUM(現年課税分:滞納繰越分!B49)</f>
        <v>738542</v>
      </c>
      <c r="C49" s="30">
        <f>B50/B49*100</f>
        <v>17.626079491755377</v>
      </c>
      <c r="D49" s="37">
        <v>31.7</v>
      </c>
      <c r="E49" s="21">
        <f>SUM(現年課税分:滞納繰越分!E49)</f>
        <v>19735220</v>
      </c>
      <c r="F49" s="30">
        <f>E50/E49*100</f>
        <v>24.439823827654315</v>
      </c>
      <c r="G49" s="37">
        <v>43.5</v>
      </c>
      <c r="H49" s="21">
        <f>SUM(現年課税分:滞納繰越分!H49)</f>
        <v>0</v>
      </c>
      <c r="I49" s="30">
        <f>IF(H49=0,0,H50/H49*100)</f>
        <v>0</v>
      </c>
      <c r="J49" s="53">
        <v>0</v>
      </c>
      <c r="K49" s="21">
        <f>SUM(現年課税分:滞納繰越分!K49)</f>
        <v>496333</v>
      </c>
      <c r="L49" s="30">
        <f>K50/K49*100</f>
        <v>38.476184335919633</v>
      </c>
      <c r="M49" s="37">
        <v>44.9</v>
      </c>
      <c r="N49" s="21">
        <f>SUM(現年課税分:滞納繰越分!N49)</f>
        <v>703340</v>
      </c>
      <c r="O49" s="30">
        <f>N50/N49*100</f>
        <v>60.752552108510812</v>
      </c>
      <c r="P49" s="37">
        <v>68.7</v>
      </c>
      <c r="Q49" s="21">
        <f>SUM(現年課税分:滞納繰越分!Q49)</f>
        <v>0</v>
      </c>
      <c r="R49" s="30">
        <v>0</v>
      </c>
      <c r="S49" s="36">
        <v>0</v>
      </c>
      <c r="T49" s="21">
        <f>SUM(現年課税分:滞納繰越分!T49)</f>
        <v>21673435</v>
      </c>
      <c r="U49" s="30">
        <f>T50/T49*100</f>
        <v>25.707489375818831</v>
      </c>
      <c r="V49" s="53">
        <v>44.313444034144524</v>
      </c>
      <c r="W49" s="68"/>
      <c r="X49" s="69"/>
      <c r="Y49" s="68"/>
    </row>
    <row r="50" spans="1:25" ht="26.1" customHeight="1">
      <c r="A50" s="13"/>
      <c r="B50" s="25">
        <f>SUM(現年課税分:滞納繰越分!B50)</f>
        <v>130176</v>
      </c>
      <c r="C50" s="32"/>
      <c r="D50" s="39"/>
      <c r="E50" s="25">
        <f>SUM(現年課税分:滞納繰越分!E50)</f>
        <v>4823253</v>
      </c>
      <c r="F50" s="32"/>
      <c r="G50" s="39"/>
      <c r="H50" s="25">
        <f>SUM(現年課税分:滞納繰越分!H50)</f>
        <v>0</v>
      </c>
      <c r="I50" s="32"/>
      <c r="J50" s="54"/>
      <c r="K50" s="25">
        <f>SUM(現年課税分:滞納繰越分!K50)</f>
        <v>190970</v>
      </c>
      <c r="L50" s="32"/>
      <c r="M50" s="39"/>
      <c r="N50" s="25">
        <f>SUM(現年課税分:滞納繰越分!N50)</f>
        <v>427297</v>
      </c>
      <c r="O50" s="32"/>
      <c r="P50" s="39"/>
      <c r="Q50" s="25">
        <f>SUM(現年課税分:滞納繰越分!Q50)</f>
        <v>0</v>
      </c>
      <c r="R50" s="32"/>
      <c r="S50" s="39"/>
      <c r="T50" s="25">
        <f>SUM(現年課税分:滞納繰越分!T50)</f>
        <v>5571696</v>
      </c>
      <c r="U50" s="63"/>
      <c r="V50" s="54"/>
      <c r="W50" s="68"/>
      <c r="X50" s="69"/>
      <c r="Y50" s="68"/>
    </row>
    <row r="51" spans="1:25" ht="26.1" hidden="1" customHeight="1">
      <c r="A51" s="7" t="s">
        <v>31</v>
      </c>
      <c r="B51" s="22">
        <f>SUM(現年課税分:滞納繰越分!B51)</f>
        <v>0</v>
      </c>
      <c r="C51" s="29">
        <v>0</v>
      </c>
      <c r="D51" s="36">
        <v>0</v>
      </c>
      <c r="E51" s="22">
        <f>SUM(現年課税分:滞納繰越分!E51)</f>
        <v>0</v>
      </c>
      <c r="F51" s="29">
        <v>0</v>
      </c>
      <c r="G51" s="36">
        <v>100</v>
      </c>
      <c r="H51" s="22">
        <f>SUM(現年課税分:滞納繰越分!H51)</f>
        <v>0</v>
      </c>
      <c r="I51" s="29">
        <v>0</v>
      </c>
      <c r="J51" s="55">
        <v>0</v>
      </c>
      <c r="K51" s="22">
        <f>SUM(現年課税分:滞納繰越分!K51)</f>
        <v>0</v>
      </c>
      <c r="L51" s="29">
        <v>0</v>
      </c>
      <c r="M51" s="36">
        <v>0</v>
      </c>
      <c r="N51" s="22">
        <f>SUM(現年課税分:滞納繰越分!N51)</f>
        <v>0</v>
      </c>
      <c r="O51" s="29">
        <v>0</v>
      </c>
      <c r="P51" s="36">
        <v>0</v>
      </c>
      <c r="Q51" s="22">
        <f>SUM(現年課税分:滞納繰越分!Q51)</f>
        <v>0</v>
      </c>
      <c r="R51" s="29">
        <v>0</v>
      </c>
      <c r="S51" s="36">
        <v>0</v>
      </c>
      <c r="T51" s="22">
        <f>SUM(現年課税分:滞納繰越分!T51)</f>
        <v>0</v>
      </c>
      <c r="U51" s="29">
        <v>0</v>
      </c>
      <c r="V51" s="55">
        <v>100</v>
      </c>
    </row>
    <row r="52" spans="1:25" ht="26.1" hidden="1" customHeight="1">
      <c r="A52" s="13"/>
      <c r="B52" s="25">
        <f>SUM(現年課税分:滞納繰越分!B52)</f>
        <v>0</v>
      </c>
      <c r="C52" s="32"/>
      <c r="D52" s="39"/>
      <c r="E52" s="25">
        <f>SUM(現年課税分:滞納繰越分!E52)</f>
        <v>0</v>
      </c>
      <c r="F52" s="32"/>
      <c r="G52" s="39"/>
      <c r="H52" s="25">
        <f>SUM(現年課税分:滞納繰越分!H52)</f>
        <v>0</v>
      </c>
      <c r="I52" s="32"/>
      <c r="J52" s="56"/>
      <c r="K52" s="25">
        <f>SUM(現年課税分:滞納繰越分!K52)</f>
        <v>0</v>
      </c>
      <c r="L52" s="32"/>
      <c r="M52" s="57"/>
      <c r="N52" s="25">
        <f>SUM(現年課税分:滞納繰越分!N52)</f>
        <v>0</v>
      </c>
      <c r="O52" s="32"/>
      <c r="P52" s="39"/>
      <c r="Q52" s="25">
        <f>SUM(現年課税分:滞納繰越分!Q52)</f>
        <v>0</v>
      </c>
      <c r="R52" s="32"/>
      <c r="S52" s="39"/>
      <c r="T52" s="25">
        <f>SUM(現年課税分:滞納繰越分!T52)</f>
        <v>0</v>
      </c>
      <c r="U52" s="32"/>
      <c r="V52" s="54"/>
    </row>
    <row r="53" spans="1:25" s="3" customFormat="1" ht="26.1" customHeight="1">
      <c r="X53" s="70"/>
    </row>
  </sheetData>
  <mergeCells count="15">
    <mergeCell ref="A1:V1"/>
    <mergeCell ref="B4:D4"/>
    <mergeCell ref="E4:G4"/>
    <mergeCell ref="H4:J4"/>
    <mergeCell ref="K4:M4"/>
    <mergeCell ref="N4:P4"/>
    <mergeCell ref="Q4:S4"/>
    <mergeCell ref="T4:V4"/>
    <mergeCell ref="C5:D5"/>
    <mergeCell ref="F5:G5"/>
    <mergeCell ref="I5:J5"/>
    <mergeCell ref="L5:M5"/>
    <mergeCell ref="O5:P5"/>
    <mergeCell ref="R5:S5"/>
    <mergeCell ref="U5:V5"/>
  </mergeCells>
  <phoneticPr fontId="1"/>
  <printOptions horizontalCentered="1"/>
  <pageMargins left="0.59055118110236227" right="0.59055118110236227" top="0.70866141732283472" bottom="0.55118110236220474" header="0" footer="0"/>
  <pageSetup paperSize="8" scale="54" fitToWidth="1" fitToHeight="1" orientation="landscape" usePrinterDefaults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outlinePr showOutlineSymbols="0"/>
    <pageSetUpPr fitToPage="1"/>
  </sheetPr>
  <dimension ref="A1:X53"/>
  <sheetViews>
    <sheetView showGridLines="0" showOutlineSymbols="0" view="pageBreakPreview" zoomScale="60" zoomScaleNormal="75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10.6640625" defaultRowHeight="14.25"/>
  <cols>
    <col min="1" max="1" width="25.109375" style="1" customWidth="1"/>
    <col min="2" max="2" width="23.6640625" style="1" customWidth="1"/>
    <col min="3" max="3" width="10.44140625" style="1" customWidth="1"/>
    <col min="4" max="4" width="10.77734375" style="1" customWidth="1"/>
    <col min="5" max="5" width="25.77734375" style="1" customWidth="1"/>
    <col min="6" max="6" width="10.44140625" style="1" customWidth="1"/>
    <col min="7" max="7" width="10.77734375" style="1" customWidth="1"/>
    <col min="8" max="8" width="25.77734375" style="1" customWidth="1"/>
    <col min="9" max="9" width="10.44140625" style="1" customWidth="1"/>
    <col min="10" max="10" width="10.77734375" style="1" customWidth="1"/>
    <col min="11" max="11" width="25.77734375" style="1" customWidth="1"/>
    <col min="12" max="12" width="10.44140625" style="1" customWidth="1"/>
    <col min="13" max="13" width="10.77734375" style="1" customWidth="1"/>
    <col min="14" max="14" width="25.77734375" style="1" customWidth="1"/>
    <col min="15" max="15" width="10.44140625" style="1" customWidth="1"/>
    <col min="16" max="16" width="10.77734375" style="1" customWidth="1"/>
    <col min="17" max="17" width="25.77734375" style="1" customWidth="1"/>
    <col min="18" max="18" width="10.44140625" style="1" customWidth="1"/>
    <col min="19" max="19" width="10.77734375" style="1" customWidth="1"/>
    <col min="20" max="20" width="25.77734375" style="1" customWidth="1"/>
    <col min="21" max="21" width="10.44140625" style="1" customWidth="1"/>
    <col min="22" max="22" width="10.77734375" style="1" customWidth="1"/>
    <col min="23" max="16384" width="10.6640625" style="1"/>
  </cols>
  <sheetData>
    <row r="1" spans="1:24" ht="47.1" customHeight="1">
      <c r="A1" s="71" t="s">
        <v>10</v>
      </c>
    </row>
    <row r="2" spans="1:24" ht="3" customHeight="1">
      <c r="A2" s="71"/>
    </row>
    <row r="3" spans="1:24" ht="47.1" customHeight="1">
      <c r="A3" s="5"/>
    </row>
    <row r="4" spans="1:24" ht="26.1" customHeight="1">
      <c r="A4" s="6" t="s">
        <v>40</v>
      </c>
      <c r="B4" s="16" t="s">
        <v>17</v>
      </c>
      <c r="C4" s="26"/>
      <c r="D4" s="33"/>
      <c r="E4" s="16" t="s">
        <v>9</v>
      </c>
      <c r="F4" s="26"/>
      <c r="G4" s="26"/>
      <c r="H4" s="41" t="s">
        <v>16</v>
      </c>
      <c r="I4" s="44"/>
      <c r="J4" s="45"/>
      <c r="K4" s="41" t="s">
        <v>14</v>
      </c>
      <c r="L4" s="44"/>
      <c r="M4" s="45"/>
      <c r="N4" s="58" t="s">
        <v>29</v>
      </c>
      <c r="O4" s="26"/>
      <c r="P4" s="33"/>
      <c r="Q4" s="16" t="s">
        <v>15</v>
      </c>
      <c r="R4" s="26"/>
      <c r="S4" s="33"/>
      <c r="T4" s="16" t="s">
        <v>26</v>
      </c>
      <c r="U4" s="26"/>
      <c r="V4" s="33"/>
      <c r="X4" s="69"/>
    </row>
    <row r="5" spans="1:24" ht="26.1" customHeight="1">
      <c r="A5" s="7"/>
      <c r="B5" s="17" t="s">
        <v>5</v>
      </c>
      <c r="C5" s="27" t="s">
        <v>2</v>
      </c>
      <c r="D5" s="34"/>
      <c r="E5" s="17" t="s">
        <v>5</v>
      </c>
      <c r="F5" s="27" t="s">
        <v>2</v>
      </c>
      <c r="G5" s="40"/>
      <c r="H5" s="42" t="s">
        <v>5</v>
      </c>
      <c r="I5" s="27" t="s">
        <v>2</v>
      </c>
      <c r="J5" s="83"/>
      <c r="K5" s="42" t="s">
        <v>5</v>
      </c>
      <c r="L5" s="27" t="s">
        <v>2</v>
      </c>
      <c r="M5" s="46"/>
      <c r="N5" s="59" t="s">
        <v>5</v>
      </c>
      <c r="O5" s="27" t="s">
        <v>2</v>
      </c>
      <c r="P5" s="34"/>
      <c r="Q5" s="17" t="s">
        <v>5</v>
      </c>
      <c r="R5" s="27" t="s">
        <v>2</v>
      </c>
      <c r="S5" s="34"/>
      <c r="T5" s="17" t="s">
        <v>5</v>
      </c>
      <c r="U5" s="27" t="s">
        <v>2</v>
      </c>
      <c r="V5" s="34"/>
      <c r="X5" s="69"/>
    </row>
    <row r="6" spans="1:24" ht="26.1" customHeight="1">
      <c r="A6" s="7" t="s">
        <v>24</v>
      </c>
      <c r="B6" s="18" t="s">
        <v>12</v>
      </c>
      <c r="C6" s="17" t="s">
        <v>6</v>
      </c>
      <c r="D6" s="17" t="s">
        <v>0</v>
      </c>
      <c r="E6" s="18" t="s">
        <v>12</v>
      </c>
      <c r="F6" s="17" t="s">
        <v>6</v>
      </c>
      <c r="G6" s="17" t="s">
        <v>0</v>
      </c>
      <c r="H6" s="82" t="s">
        <v>12</v>
      </c>
      <c r="I6" s="17" t="s">
        <v>6</v>
      </c>
      <c r="J6" s="47" t="s">
        <v>0</v>
      </c>
      <c r="K6" s="43" t="s">
        <v>12</v>
      </c>
      <c r="L6" s="17" t="s">
        <v>6</v>
      </c>
      <c r="M6" s="47" t="s">
        <v>0</v>
      </c>
      <c r="N6" s="60" t="s">
        <v>12</v>
      </c>
      <c r="O6" s="17" t="s">
        <v>6</v>
      </c>
      <c r="P6" s="17" t="s">
        <v>0</v>
      </c>
      <c r="Q6" s="18" t="s">
        <v>12</v>
      </c>
      <c r="R6" s="17" t="s">
        <v>6</v>
      </c>
      <c r="S6" s="17" t="s">
        <v>0</v>
      </c>
      <c r="T6" s="18" t="s">
        <v>12</v>
      </c>
      <c r="U6" s="17" t="s">
        <v>6</v>
      </c>
      <c r="V6" s="65" t="s">
        <v>0</v>
      </c>
      <c r="X6" s="69"/>
    </row>
    <row r="7" spans="1:24" ht="26.1" customHeight="1">
      <c r="A7" s="8" t="s">
        <v>1</v>
      </c>
      <c r="B7" s="19">
        <f>SUM(B9,B17,B23,B29,B31,B33,B35,B41,B43,B45,B47)</f>
        <v>1085403153</v>
      </c>
      <c r="C7" s="28">
        <f>IF(B7=0,0,B8/B7*100)</f>
        <v>99.976510663406927</v>
      </c>
      <c r="D7" s="35">
        <v>99.924940284931552</v>
      </c>
      <c r="E7" s="19">
        <f>SUM(E9,E17,E23,E29,E31,E33,E35,E41,E43,E45,E47)</f>
        <v>30418752340</v>
      </c>
      <c r="F7" s="28">
        <f>IF(E7=0,0,E8/E7*100)</f>
        <v>99.486780535062536</v>
      </c>
      <c r="G7" s="35">
        <v>99.409483369859331</v>
      </c>
      <c r="H7" s="19">
        <f>SUM(H9,H17,H23,H29,H31,H33,H35,H41,H43,H45,H47)</f>
        <v>19582977724</v>
      </c>
      <c r="I7" s="28">
        <f>IF(H7=0,0,H8/H7*100)</f>
        <v>99.853496927768859</v>
      </c>
      <c r="J7" s="48">
        <v>99.061471060453201</v>
      </c>
      <c r="K7" s="19">
        <f>SUM(K9,K17,K23,K29,K31,K33,K35,K41,K43,K45,K47)</f>
        <v>1609888421</v>
      </c>
      <c r="L7" s="28">
        <f>IF(K7=0,0,K8/K7*100)</f>
        <v>99.983354560694735</v>
      </c>
      <c r="M7" s="48">
        <v>99.972108276690989</v>
      </c>
      <c r="N7" s="19">
        <f>SUM(N9,N17,N23,N29,N31,N33,N35,N41,N43,N45,N47)</f>
        <v>1894981457</v>
      </c>
      <c r="O7" s="28">
        <f>IF(N7=0,0,N8/N7*100)</f>
        <v>99.959973170333768</v>
      </c>
      <c r="P7" s="35">
        <v>99.897809203472917</v>
      </c>
      <c r="Q7" s="19">
        <f>SUM(Q9,Q17,Q23,Q29,Q31,Q33,Q35,Q41,Q43,Q45,Q47)</f>
        <v>15604139706</v>
      </c>
      <c r="R7" s="28">
        <f>IF(Q7=0,0,Q8/Q7*100)</f>
        <v>100</v>
      </c>
      <c r="S7" s="28">
        <v>100</v>
      </c>
      <c r="T7" s="19">
        <f>SUM(B7,E7,H7,K7,N7,Q7)</f>
        <v>70196142801</v>
      </c>
      <c r="U7" s="28">
        <f>T8/T7*100</f>
        <v>99.734905590856272</v>
      </c>
      <c r="V7" s="66">
        <v>99.476603245225746</v>
      </c>
      <c r="X7" s="69"/>
    </row>
    <row r="8" spans="1:24" ht="26.1" customHeight="1">
      <c r="A8" s="7"/>
      <c r="B8" s="20">
        <f>SUM(B10,B18,B24,B30,B32,B34,B36,B42,B44,B46,B48)</f>
        <v>1085148199</v>
      </c>
      <c r="C8" s="29"/>
      <c r="D8" s="36"/>
      <c r="E8" s="20">
        <f>SUM(E10,E18,E24,E30,E32,E34,E36,E42,E44,E46,E48)</f>
        <v>30262637382</v>
      </c>
      <c r="F8" s="29"/>
      <c r="G8" s="36"/>
      <c r="H8" s="20">
        <f>SUM(H10,H18,H24,H30,H32,H34,H36,H42,H44,H46,H48)</f>
        <v>19554288060</v>
      </c>
      <c r="I8" s="29"/>
      <c r="J8" s="84"/>
      <c r="K8" s="20">
        <f>SUM(K10,K18,K24,K30,K32,K34,K36,K42,K44,K46,K48)</f>
        <v>1609620448</v>
      </c>
      <c r="L8" s="29"/>
      <c r="M8" s="49"/>
      <c r="N8" s="20">
        <f>SUM(N10,N18,N24,N30,N32,N34,N36,N42,N44,N46,N48)</f>
        <v>1894222956</v>
      </c>
      <c r="O8" s="29"/>
      <c r="P8" s="36"/>
      <c r="Q8" s="20">
        <f>SUM(Q10,Q18,Q24,Q30,Q32,Q34,Q36,Q42,Q44,Q46,Q48)</f>
        <v>15604139706</v>
      </c>
      <c r="R8" s="29"/>
      <c r="S8" s="36"/>
      <c r="T8" s="102">
        <f>SUM(B8,E8,H8,K8,N8,Q8)</f>
        <v>70010056751</v>
      </c>
      <c r="U8" s="29"/>
      <c r="V8" s="55"/>
      <c r="X8" s="69"/>
    </row>
    <row r="9" spans="1:24" ht="26.1" customHeight="1">
      <c r="A9" s="8" t="s">
        <v>19</v>
      </c>
      <c r="B9" s="19">
        <f>SUM(B11,B13,B15)</f>
        <v>54196400</v>
      </c>
      <c r="C9" s="28">
        <f>IF(B9=0,0,B10/B9*100)</f>
        <v>99.922504077761616</v>
      </c>
      <c r="D9" s="35">
        <v>99.919376621939932</v>
      </c>
      <c r="E9" s="19">
        <f>SUM(E11,E13,E15)</f>
        <v>20636723186</v>
      </c>
      <c r="F9" s="28">
        <f>IF(E9=0,0,E10/E9*100)</f>
        <v>99.296691612850324</v>
      </c>
      <c r="G9" s="35">
        <v>99.21691323288708</v>
      </c>
      <c r="H9" s="19">
        <f>SUM(H11,H13,H15)</f>
        <v>3244747725</v>
      </c>
      <c r="I9" s="28">
        <f>IF(H9=0,0,H10/H9*100)</f>
        <v>99.974441711027012</v>
      </c>
      <c r="J9" s="48">
        <v>99.281830256789007</v>
      </c>
      <c r="K9" s="19">
        <f>SUM(K11,K13,K15)</f>
        <v>57220100</v>
      </c>
      <c r="L9" s="28">
        <f>IF(K9=0,0,K10/K9*100)</f>
        <v>99.880334008504008</v>
      </c>
      <c r="M9" s="48">
        <v>99.928528759173915</v>
      </c>
      <c r="N9" s="19">
        <f>SUM(N11,N13,N15)</f>
        <v>83806900</v>
      </c>
      <c r="O9" s="28">
        <f>IF(N9=0,0,N10/N9*100)</f>
        <v>99.891536377076349</v>
      </c>
      <c r="P9" s="35">
        <v>99.941140520804908</v>
      </c>
      <c r="Q9" s="19">
        <f>SUM(Q11,Q13,Q15)</f>
        <v>0</v>
      </c>
      <c r="R9" s="28">
        <f>IF(Q9=0,0,Q10/Q9*100)</f>
        <v>0</v>
      </c>
      <c r="S9" s="28">
        <v>0</v>
      </c>
      <c r="T9" s="19">
        <f>SUM(T11,T13,T15)</f>
        <v>24076694311</v>
      </c>
      <c r="U9" s="28">
        <f>T10/T9*100</f>
        <v>99.392896391373725</v>
      </c>
      <c r="V9" s="66">
        <v>99.230002553092518</v>
      </c>
    </row>
    <row r="10" spans="1:24" ht="26.1" customHeight="1">
      <c r="A10" s="7"/>
      <c r="B10" s="20">
        <f>SUM(B12,B14,B16)</f>
        <v>54154400</v>
      </c>
      <c r="C10" s="29"/>
      <c r="D10" s="36"/>
      <c r="E10" s="20">
        <f>SUM(E12,E14,E16)</f>
        <v>20491583381</v>
      </c>
      <c r="F10" s="29"/>
      <c r="G10" s="36"/>
      <c r="H10" s="20">
        <f>SUM(H12,H14,H16)</f>
        <v>3243918423</v>
      </c>
      <c r="I10" s="29"/>
      <c r="J10" s="84"/>
      <c r="K10" s="20">
        <f>SUM(K12,K14,K16)</f>
        <v>57151627</v>
      </c>
      <c r="L10" s="29"/>
      <c r="M10" s="49"/>
      <c r="N10" s="20">
        <f>SUM(N12,N14,N16)</f>
        <v>83716000</v>
      </c>
      <c r="O10" s="29"/>
      <c r="P10" s="36"/>
      <c r="Q10" s="20">
        <f>SUM(Q12,Q14,Q16)</f>
        <v>0</v>
      </c>
      <c r="R10" s="29"/>
      <c r="S10" s="36"/>
      <c r="T10" s="103">
        <f>SUM(T12,T14,T16)</f>
        <v>23930523831</v>
      </c>
      <c r="U10" s="29"/>
      <c r="V10" s="55"/>
    </row>
    <row r="11" spans="1:24" ht="26.1" customHeight="1">
      <c r="A11" s="6" t="s">
        <v>4</v>
      </c>
      <c r="B11" s="21">
        <f>$B$2</f>
        <v>0</v>
      </c>
      <c r="C11" s="37">
        <f>IF(B11=0,0,B12/B11*100)</f>
        <v>0</v>
      </c>
      <c r="D11" s="37">
        <v>0</v>
      </c>
      <c r="E11" s="21">
        <v>20349785086</v>
      </c>
      <c r="F11" s="30">
        <f>IF(E11=0,0,E12/E11*100)</f>
        <v>99.287434528732405</v>
      </c>
      <c r="G11" s="37">
        <v>99.20924522821862</v>
      </c>
      <c r="H11" s="21">
        <v>1831388251</v>
      </c>
      <c r="I11" s="30">
        <f>IF(H11=0,0,H12/H11*100)</f>
        <v>100</v>
      </c>
      <c r="J11" s="50">
        <v>100</v>
      </c>
      <c r="K11" s="89">
        <f>$B$2</f>
        <v>0</v>
      </c>
      <c r="L11" s="37">
        <f>IF(K11=0,0,K12/K11*100)</f>
        <v>0</v>
      </c>
      <c r="M11" s="50">
        <v>0</v>
      </c>
      <c r="N11" s="96">
        <f>$B$2</f>
        <v>0</v>
      </c>
      <c r="O11" s="37">
        <f>IF(N11=0,0,N12/N11*100)</f>
        <v>0</v>
      </c>
      <c r="P11" s="37">
        <v>0</v>
      </c>
      <c r="Q11" s="74">
        <f t="shared" ref="Q11:Q16" si="0">$B$2</f>
        <v>0</v>
      </c>
      <c r="R11" s="30">
        <f>IF(Q11=0,0,Q12/Q11*100)</f>
        <v>0</v>
      </c>
      <c r="S11" s="30">
        <v>0</v>
      </c>
      <c r="T11" s="20">
        <f t="shared" ref="T11:T16" si="1">SUM(B11,E11,H11,K11,N11,Q11)</f>
        <v>22181173337</v>
      </c>
      <c r="U11" s="30">
        <f>T12/T11*100</f>
        <v>99.346267486408763</v>
      </c>
      <c r="V11" s="53">
        <v>99.247413901908516</v>
      </c>
    </row>
    <row r="12" spans="1:24" ht="26.1" customHeight="1">
      <c r="A12" s="7"/>
      <c r="B12" s="22">
        <f>$B$2</f>
        <v>0</v>
      </c>
      <c r="C12" s="29"/>
      <c r="D12" s="36"/>
      <c r="E12" s="81">
        <v>20204779544</v>
      </c>
      <c r="F12" s="29"/>
      <c r="G12" s="36"/>
      <c r="H12" s="81">
        <f>$H$11</f>
        <v>1831388251</v>
      </c>
      <c r="I12" s="29"/>
      <c r="J12" s="84"/>
      <c r="K12" s="90">
        <f>$B$2</f>
        <v>0</v>
      </c>
      <c r="L12" s="29"/>
      <c r="M12" s="49"/>
      <c r="N12" s="97">
        <f>$B$2</f>
        <v>0</v>
      </c>
      <c r="O12" s="29"/>
      <c r="P12" s="36"/>
      <c r="Q12" s="20">
        <f t="shared" si="0"/>
        <v>0</v>
      </c>
      <c r="R12" s="29"/>
      <c r="S12" s="36"/>
      <c r="T12" s="104">
        <f t="shared" si="1"/>
        <v>22036167795</v>
      </c>
      <c r="U12" s="29"/>
      <c r="V12" s="55"/>
    </row>
    <row r="13" spans="1:24" ht="26.1" customHeight="1">
      <c r="A13" s="9" t="s">
        <v>8</v>
      </c>
      <c r="B13" s="23">
        <v>54196400</v>
      </c>
      <c r="C13" s="31">
        <f>IF(B13=0,0,B14/B13*100)</f>
        <v>99.922504077761616</v>
      </c>
      <c r="D13" s="38">
        <v>99.919376621939932</v>
      </c>
      <c r="E13" s="23">
        <v>286938100</v>
      </c>
      <c r="F13" s="31">
        <f>IF(E13=0,0,E14/E13*100)</f>
        <v>99.953208374907348</v>
      </c>
      <c r="G13" s="38">
        <v>99.745487001338802</v>
      </c>
      <c r="H13" s="23">
        <v>1147423700</v>
      </c>
      <c r="I13" s="31">
        <f>IF(H13=0,0,H14/H13*100)</f>
        <v>99.927724867457414</v>
      </c>
      <c r="J13" s="51">
        <v>98.517174795620988</v>
      </c>
      <c r="K13" s="91">
        <v>57220100</v>
      </c>
      <c r="L13" s="31">
        <f>IF(K13=0,0,K14/K13*100)</f>
        <v>99.880334008504008</v>
      </c>
      <c r="M13" s="51">
        <v>99.928528759173915</v>
      </c>
      <c r="N13" s="98">
        <v>83806900</v>
      </c>
      <c r="O13" s="31">
        <f>IF(N13=0,0,N14/N13*100)</f>
        <v>99.891536377076349</v>
      </c>
      <c r="P13" s="38">
        <v>99.941140520804908</v>
      </c>
      <c r="Q13" s="75">
        <f t="shared" si="0"/>
        <v>0</v>
      </c>
      <c r="R13" s="31">
        <f>IF(Q13=0,0,Q14/Q13*100)</f>
        <v>0</v>
      </c>
      <c r="S13" s="31">
        <v>0</v>
      </c>
      <c r="T13" s="102">
        <f t="shared" si="1"/>
        <v>1629585200</v>
      </c>
      <c r="U13" s="31">
        <f>T14/T13*100</f>
        <v>99.928513219192212</v>
      </c>
      <c r="V13" s="67">
        <v>98.887856281897285</v>
      </c>
    </row>
    <row r="14" spans="1:24" ht="26.1" customHeight="1">
      <c r="A14" s="7"/>
      <c r="B14" s="22">
        <v>54154400</v>
      </c>
      <c r="C14" s="29"/>
      <c r="D14" s="36"/>
      <c r="E14" s="22">
        <v>286803837</v>
      </c>
      <c r="F14" s="29"/>
      <c r="G14" s="36"/>
      <c r="H14" s="22">
        <v>1146594398</v>
      </c>
      <c r="I14" s="29"/>
      <c r="J14" s="84"/>
      <c r="K14" s="90">
        <v>57151627</v>
      </c>
      <c r="L14" s="29"/>
      <c r="M14" s="49"/>
      <c r="N14" s="97">
        <v>83716000</v>
      </c>
      <c r="O14" s="29"/>
      <c r="P14" s="36"/>
      <c r="Q14" s="20">
        <f t="shared" si="0"/>
        <v>0</v>
      </c>
      <c r="R14" s="29"/>
      <c r="S14" s="36"/>
      <c r="T14" s="104">
        <f t="shared" si="1"/>
        <v>1628420262</v>
      </c>
      <c r="U14" s="29"/>
      <c r="V14" s="55"/>
    </row>
    <row r="15" spans="1:24" ht="26.1" customHeight="1">
      <c r="A15" s="9" t="s">
        <v>33</v>
      </c>
      <c r="B15" s="23">
        <f>$B$2</f>
        <v>0</v>
      </c>
      <c r="C15" s="38">
        <f>IF(B15=0,0,B16/B15*100)</f>
        <v>0</v>
      </c>
      <c r="D15" s="38">
        <v>0</v>
      </c>
      <c r="E15" s="23">
        <f>$B$2</f>
        <v>0</v>
      </c>
      <c r="F15" s="38">
        <f>IF(E15=0,0,E16/E15*100)</f>
        <v>0</v>
      </c>
      <c r="G15" s="38">
        <v>0</v>
      </c>
      <c r="H15" s="23">
        <v>265935774</v>
      </c>
      <c r="I15" s="31">
        <f>IF(H15=0,0,H16/H15*100)</f>
        <v>100</v>
      </c>
      <c r="J15" s="51">
        <v>100</v>
      </c>
      <c r="K15" s="91">
        <f>$B$2</f>
        <v>0</v>
      </c>
      <c r="L15" s="38">
        <f>IF(K15=0,0,K16/K15*100)</f>
        <v>0</v>
      </c>
      <c r="M15" s="51">
        <v>0</v>
      </c>
      <c r="N15" s="98">
        <f>$B$2</f>
        <v>0</v>
      </c>
      <c r="O15" s="38">
        <f>IF(N15=0,0,N16/N15*100)</f>
        <v>0</v>
      </c>
      <c r="P15" s="38">
        <v>0</v>
      </c>
      <c r="Q15" s="75">
        <f t="shared" si="0"/>
        <v>0</v>
      </c>
      <c r="R15" s="31">
        <f>IF(Q15=0,0,Q16/Q15*100)</f>
        <v>0</v>
      </c>
      <c r="S15" s="31">
        <v>0</v>
      </c>
      <c r="T15" s="102">
        <f t="shared" si="1"/>
        <v>265935774</v>
      </c>
      <c r="U15" s="31">
        <f>T16/T15*100</f>
        <v>100</v>
      </c>
      <c r="V15" s="67">
        <v>100</v>
      </c>
    </row>
    <row r="16" spans="1:24" ht="26.1" customHeight="1">
      <c r="A16" s="7"/>
      <c r="B16" s="22">
        <f>$B$2</f>
        <v>0</v>
      </c>
      <c r="C16" s="29"/>
      <c r="D16" s="36"/>
      <c r="E16" s="22">
        <f>$B$2</f>
        <v>0</v>
      </c>
      <c r="F16" s="29"/>
      <c r="G16" s="36"/>
      <c r="H16" s="22">
        <f>$H$15</f>
        <v>265935774</v>
      </c>
      <c r="I16" s="29"/>
      <c r="J16" s="84"/>
      <c r="K16" s="90">
        <f>$B$2</f>
        <v>0</v>
      </c>
      <c r="L16" s="29"/>
      <c r="M16" s="49"/>
      <c r="N16" s="97">
        <f>$B$2</f>
        <v>0</v>
      </c>
      <c r="O16" s="29"/>
      <c r="P16" s="36"/>
      <c r="Q16" s="20">
        <f t="shared" si="0"/>
        <v>0</v>
      </c>
      <c r="R16" s="29"/>
      <c r="S16" s="36"/>
      <c r="T16" s="95">
        <f t="shared" si="1"/>
        <v>265935774</v>
      </c>
      <c r="U16" s="29"/>
      <c r="V16" s="55"/>
    </row>
    <row r="17" spans="1:22" ht="26.1" customHeight="1">
      <c r="A17" s="10" t="s">
        <v>34</v>
      </c>
      <c r="B17" s="74">
        <f>SUM(B19,B21)</f>
        <v>534806300</v>
      </c>
      <c r="C17" s="30">
        <f>IF(B17=0,0,B18/B17*100)</f>
        <v>99.998597623102043</v>
      </c>
      <c r="D17" s="37">
        <v>99.877443858011347</v>
      </c>
      <c r="E17" s="74">
        <f>SUM(E19,E21)</f>
        <v>2581332700</v>
      </c>
      <c r="F17" s="30">
        <f>IF(E17=0,0,E18/E17*100)</f>
        <v>99.857786948578934</v>
      </c>
      <c r="G17" s="37">
        <v>99.819313546410086</v>
      </c>
      <c r="H17" s="74">
        <f>SUM(H19,H21)</f>
        <v>11472311900</v>
      </c>
      <c r="I17" s="30">
        <f>IF(H17=0,0,H18/H17*100)</f>
        <v>99.929495466384594</v>
      </c>
      <c r="J17" s="50">
        <v>98.823210306806686</v>
      </c>
      <c r="K17" s="74">
        <f>SUM(K19,K21)</f>
        <v>468996900</v>
      </c>
      <c r="L17" s="30">
        <f>IF(K17=0,0,K18/K17*100)</f>
        <v>100</v>
      </c>
      <c r="M17" s="50">
        <v>99.962991244010354</v>
      </c>
      <c r="N17" s="74">
        <f>SUM(N19,N21)</f>
        <v>726276400</v>
      </c>
      <c r="O17" s="30">
        <f>IF(N17=0,0,N18/N17*100)</f>
        <v>99.988200084706051</v>
      </c>
      <c r="P17" s="37">
        <v>99.720466979050656</v>
      </c>
      <c r="Q17" s="74">
        <f>SUM(Q19,Q21)</f>
        <v>0</v>
      </c>
      <c r="R17" s="30">
        <f>IF(Q17=0,0,Q18/Q17*100)</f>
        <v>0</v>
      </c>
      <c r="S17" s="30">
        <v>0</v>
      </c>
      <c r="T17" s="74">
        <f>SUM(T19,T21)</f>
        <v>15783724200</v>
      </c>
      <c r="U17" s="30">
        <f>T18/T17*100</f>
        <v>99.924905606244693</v>
      </c>
      <c r="V17" s="53">
        <v>99.092233137644584</v>
      </c>
    </row>
    <row r="18" spans="1:22" ht="26.1" customHeight="1">
      <c r="A18" s="7"/>
      <c r="B18" s="20">
        <f>SUM(B20,B22)</f>
        <v>534798800</v>
      </c>
      <c r="C18" s="29"/>
      <c r="D18" s="36"/>
      <c r="E18" s="20">
        <f>SUM(E20,E22)</f>
        <v>2577661708</v>
      </c>
      <c r="F18" s="29"/>
      <c r="G18" s="36"/>
      <c r="H18" s="20">
        <f>SUM(H20,H22)</f>
        <v>11464223400</v>
      </c>
      <c r="I18" s="29"/>
      <c r="J18" s="84"/>
      <c r="K18" s="20">
        <f>SUM(K20,K22)</f>
        <v>468996900</v>
      </c>
      <c r="L18" s="29"/>
      <c r="M18" s="49"/>
      <c r="N18" s="20">
        <f>SUM(N20,N22)</f>
        <v>726190700</v>
      </c>
      <c r="O18" s="29"/>
      <c r="P18" s="36"/>
      <c r="Q18" s="20">
        <f>SUM(Q20,Q22)</f>
        <v>0</v>
      </c>
      <c r="R18" s="29"/>
      <c r="S18" s="36"/>
      <c r="T18" s="103">
        <f>SUM(T20,T22)</f>
        <v>15771871508</v>
      </c>
      <c r="U18" s="29"/>
      <c r="V18" s="55"/>
    </row>
    <row r="19" spans="1:22" ht="26.1" customHeight="1">
      <c r="A19" s="6" t="s">
        <v>35</v>
      </c>
      <c r="B19" s="21">
        <v>26456300</v>
      </c>
      <c r="C19" s="30">
        <f>IF(B19=0,0,B20/B19*100)</f>
        <v>100</v>
      </c>
      <c r="D19" s="37">
        <v>99.071369768917378</v>
      </c>
      <c r="E19" s="21">
        <v>178361400</v>
      </c>
      <c r="F19" s="30">
        <f>IF(E19=0,0,E20/E19*100)</f>
        <v>97.975097750970789</v>
      </c>
      <c r="G19" s="37">
        <v>99.778440634837381</v>
      </c>
      <c r="H19" s="21">
        <v>550214200</v>
      </c>
      <c r="I19" s="30">
        <f>IF(H19=0,0,H20/H19*100)</f>
        <v>99.595157667686507</v>
      </c>
      <c r="J19" s="50">
        <v>99.697797159412232</v>
      </c>
      <c r="K19" s="89">
        <v>39528900</v>
      </c>
      <c r="L19" s="30">
        <f>IF(K19=0,0,K20/K19*100)</f>
        <v>100</v>
      </c>
      <c r="M19" s="50">
        <v>99.594265462977816</v>
      </c>
      <c r="N19" s="99">
        <v>75102200</v>
      </c>
      <c r="O19" s="37">
        <f>IF(N19=0,0,N20/N19*100)</f>
        <v>99.885888828822587</v>
      </c>
      <c r="P19" s="37">
        <v>100</v>
      </c>
      <c r="Q19" s="74">
        <f>$B$2</f>
        <v>0</v>
      </c>
      <c r="R19" s="30">
        <f>IF(Q19=0,0,Q20/Q19*100)</f>
        <v>0</v>
      </c>
      <c r="S19" s="30">
        <v>0</v>
      </c>
      <c r="T19" s="20">
        <f t="shared" ref="T19:T34" si="2">SUM(B19,E19,H19,K19,N19,Q19)</f>
        <v>869663000</v>
      </c>
      <c r="U19" s="30">
        <f>T20/T19*100</f>
        <v>99.318719549986596</v>
      </c>
      <c r="V19" s="53">
        <v>99.707821922648449</v>
      </c>
    </row>
    <row r="20" spans="1:22" ht="26.1" customHeight="1">
      <c r="A20" s="7"/>
      <c r="B20" s="22">
        <v>26456300</v>
      </c>
      <c r="C20" s="29"/>
      <c r="D20" s="36"/>
      <c r="E20" s="22">
        <v>174749756</v>
      </c>
      <c r="F20" s="29"/>
      <c r="G20" s="36"/>
      <c r="H20" s="22">
        <v>547986700</v>
      </c>
      <c r="I20" s="29"/>
      <c r="J20" s="84"/>
      <c r="K20" s="90">
        <v>39528900</v>
      </c>
      <c r="L20" s="29"/>
      <c r="M20" s="49"/>
      <c r="N20" s="97">
        <v>75016500</v>
      </c>
      <c r="O20" s="29"/>
      <c r="P20" s="36"/>
      <c r="Q20" s="20">
        <f>$B$2</f>
        <v>0</v>
      </c>
      <c r="R20" s="29"/>
      <c r="S20" s="36"/>
      <c r="T20" s="104">
        <f t="shared" si="2"/>
        <v>863738156</v>
      </c>
      <c r="U20" s="29"/>
      <c r="V20" s="55"/>
    </row>
    <row r="21" spans="1:22" ht="26.1" customHeight="1">
      <c r="A21" s="9" t="s">
        <v>36</v>
      </c>
      <c r="B21" s="23">
        <v>508350000</v>
      </c>
      <c r="C21" s="31">
        <f>IF(B21=0,0,B22/B21*100)</f>
        <v>99.998524638536452</v>
      </c>
      <c r="D21" s="38">
        <v>99.982658411602898</v>
      </c>
      <c r="E21" s="23">
        <v>2402971300</v>
      </c>
      <c r="F21" s="31">
        <f>IF(E21=0,0,E22/E21*100)</f>
        <v>99.997530224351834</v>
      </c>
      <c r="G21" s="38">
        <v>99.822794773253889</v>
      </c>
      <c r="H21" s="23">
        <v>10922097700</v>
      </c>
      <c r="I21" s="31">
        <f>IF(H21=0,0,H22/H21*100)</f>
        <v>99.946338147112527</v>
      </c>
      <c r="J21" s="51">
        <v>98.770937589000312</v>
      </c>
      <c r="K21" s="91">
        <v>429468000</v>
      </c>
      <c r="L21" s="31">
        <f>IF(K21=0,0,K22/K21*100)</f>
        <v>100</v>
      </c>
      <c r="M21" s="51">
        <v>100</v>
      </c>
      <c r="N21" s="98">
        <v>651174200</v>
      </c>
      <c r="O21" s="31">
        <f>IF(N21=0,0,N22/N21*100)</f>
        <v>100</v>
      </c>
      <c r="P21" s="38">
        <v>99.680462319827257</v>
      </c>
      <c r="Q21" s="75">
        <f>$B$2</f>
        <v>0</v>
      </c>
      <c r="R21" s="31">
        <f>IF(Q21=0,0,Q22/Q21*100)</f>
        <v>0</v>
      </c>
      <c r="S21" s="31">
        <v>0</v>
      </c>
      <c r="T21" s="102">
        <f t="shared" si="2"/>
        <v>14914061200</v>
      </c>
      <c r="U21" s="31">
        <f>T22/T21*100</f>
        <v>99.960253294387712</v>
      </c>
      <c r="V21" s="67">
        <v>99.048817694755058</v>
      </c>
    </row>
    <row r="22" spans="1:22" ht="26.1" customHeight="1">
      <c r="A22" s="7"/>
      <c r="B22" s="22">
        <v>508342500</v>
      </c>
      <c r="C22" s="29"/>
      <c r="D22" s="36"/>
      <c r="E22" s="22">
        <v>2402911952</v>
      </c>
      <c r="F22" s="29"/>
      <c r="G22" s="36"/>
      <c r="H22" s="22">
        <v>10916236700</v>
      </c>
      <c r="I22" s="29"/>
      <c r="J22" s="84"/>
      <c r="K22" s="90">
        <v>429468000</v>
      </c>
      <c r="L22" s="29"/>
      <c r="M22" s="49"/>
      <c r="N22" s="97">
        <v>651174200</v>
      </c>
      <c r="O22" s="29"/>
      <c r="P22" s="36"/>
      <c r="Q22" s="20">
        <f>$B$2</f>
        <v>0</v>
      </c>
      <c r="R22" s="29"/>
      <c r="S22" s="36"/>
      <c r="T22" s="95">
        <f t="shared" si="2"/>
        <v>14908133352</v>
      </c>
      <c r="U22" s="29"/>
      <c r="V22" s="55"/>
    </row>
    <row r="23" spans="1:22" ht="26.1" customHeight="1">
      <c r="A23" s="10" t="s">
        <v>37</v>
      </c>
      <c r="B23" s="74">
        <f>SUM(B25,B27)</f>
        <v>0</v>
      </c>
      <c r="C23" s="30">
        <f>IF(B23=0,0,B24/B23*100)</f>
        <v>0</v>
      </c>
      <c r="D23" s="30">
        <v>0</v>
      </c>
      <c r="E23" s="74">
        <f>SUM(E25,E27)</f>
        <v>0</v>
      </c>
      <c r="F23" s="30">
        <f>IF(E23=0,0,E24/E23*100)</f>
        <v>0</v>
      </c>
      <c r="G23" s="30">
        <v>0</v>
      </c>
      <c r="H23" s="74">
        <f>SUM(H25,H27)</f>
        <v>0</v>
      </c>
      <c r="I23" s="30">
        <f>IF(H23=0,0,H24/H23*100)</f>
        <v>0</v>
      </c>
      <c r="J23" s="85">
        <v>0</v>
      </c>
      <c r="K23" s="74">
        <f>SUM(K25,K27)</f>
        <v>0</v>
      </c>
      <c r="L23" s="30">
        <f>IF(K23=0,0,K24/K23*100)</f>
        <v>0</v>
      </c>
      <c r="M23" s="85">
        <v>0</v>
      </c>
      <c r="N23" s="74">
        <f>SUM(N25,N27)</f>
        <v>0</v>
      </c>
      <c r="O23" s="30">
        <f>IF(N23=0,0,N24/N23*100)</f>
        <v>0</v>
      </c>
      <c r="P23" s="30">
        <v>0</v>
      </c>
      <c r="Q23" s="74">
        <f>SUM(Q25,Q27)</f>
        <v>15604139706</v>
      </c>
      <c r="R23" s="30">
        <f>IF(Q23=0,0,Q24/Q23*100)</f>
        <v>100</v>
      </c>
      <c r="S23" s="37">
        <v>100</v>
      </c>
      <c r="T23" s="20">
        <f t="shared" si="2"/>
        <v>15604139706</v>
      </c>
      <c r="U23" s="30">
        <f>T24/T23*100</f>
        <v>100</v>
      </c>
      <c r="V23" s="53">
        <v>100</v>
      </c>
    </row>
    <row r="24" spans="1:22" ht="26.1" customHeight="1">
      <c r="A24" s="7"/>
      <c r="B24" s="20">
        <f>SUM(B27,B28)</f>
        <v>0</v>
      </c>
      <c r="C24" s="29"/>
      <c r="D24" s="36"/>
      <c r="E24" s="20">
        <f>SUM(E26,E28)</f>
        <v>0</v>
      </c>
      <c r="F24" s="29"/>
      <c r="G24" s="36"/>
      <c r="H24" s="20">
        <f>SUM(H27,H28)</f>
        <v>0</v>
      </c>
      <c r="I24" s="29"/>
      <c r="J24" s="84"/>
      <c r="K24" s="20">
        <f>SUM(K27,K28)</f>
        <v>0</v>
      </c>
      <c r="L24" s="29"/>
      <c r="M24" s="49"/>
      <c r="N24" s="20">
        <f>SUM(N27,N28)</f>
        <v>0</v>
      </c>
      <c r="O24" s="29"/>
      <c r="P24" s="36"/>
      <c r="Q24" s="20">
        <f>SUM(Q26,Q28)</f>
        <v>15604139706</v>
      </c>
      <c r="R24" s="29"/>
      <c r="S24" s="36"/>
      <c r="T24" s="103">
        <f t="shared" si="2"/>
        <v>15604139706</v>
      </c>
      <c r="U24" s="29"/>
      <c r="V24" s="55"/>
    </row>
    <row r="25" spans="1:22" ht="26.1" customHeight="1">
      <c r="A25" s="6" t="s">
        <v>38</v>
      </c>
      <c r="B25" s="74">
        <f>$B$2</f>
        <v>0</v>
      </c>
      <c r="C25" s="30">
        <f>IF(B25=0,0,B27/B25*100)</f>
        <v>0</v>
      </c>
      <c r="D25" s="37">
        <v>0</v>
      </c>
      <c r="E25" s="74">
        <f>$B$2</f>
        <v>0</v>
      </c>
      <c r="F25" s="30">
        <f>IF(E25=0,0,E27/E25*100)</f>
        <v>0</v>
      </c>
      <c r="G25" s="30">
        <v>0</v>
      </c>
      <c r="H25" s="74">
        <f>$B$2</f>
        <v>0</v>
      </c>
      <c r="I25" s="30">
        <f>IF(H25=0,0,H27/H25*100)</f>
        <v>0</v>
      </c>
      <c r="J25" s="85">
        <v>0</v>
      </c>
      <c r="K25" s="74">
        <f>$B$2</f>
        <v>0</v>
      </c>
      <c r="L25" s="30">
        <f>IF(K25=0,0,K27/K25*100)</f>
        <v>0</v>
      </c>
      <c r="M25" s="85">
        <v>0</v>
      </c>
      <c r="N25" s="74">
        <f>$B$2</f>
        <v>0</v>
      </c>
      <c r="O25" s="30">
        <f>IF(N25=0,0,N27/N25*100)</f>
        <v>0</v>
      </c>
      <c r="P25" s="30">
        <v>0</v>
      </c>
      <c r="Q25" s="21">
        <v>15138641206</v>
      </c>
      <c r="R25" s="30">
        <f>IF(Q25=0,0,Q26/Q25*100)</f>
        <v>100</v>
      </c>
      <c r="S25" s="37">
        <v>100</v>
      </c>
      <c r="T25" s="20">
        <f t="shared" si="2"/>
        <v>15138641206</v>
      </c>
      <c r="U25" s="30">
        <f>T26/T25*100</f>
        <v>100</v>
      </c>
      <c r="V25" s="53">
        <v>100</v>
      </c>
    </row>
    <row r="26" spans="1:22" ht="26.1" customHeight="1">
      <c r="A26" s="7"/>
      <c r="B26" s="20">
        <f>$B$2</f>
        <v>0</v>
      </c>
      <c r="C26" s="29"/>
      <c r="D26" s="36"/>
      <c r="E26" s="20">
        <f>$B$2</f>
        <v>0</v>
      </c>
      <c r="F26" s="29"/>
      <c r="G26" s="36"/>
      <c r="H26" s="20">
        <f>$B$2</f>
        <v>0</v>
      </c>
      <c r="I26" s="29"/>
      <c r="J26" s="84"/>
      <c r="K26" s="20">
        <f>$B$2</f>
        <v>0</v>
      </c>
      <c r="L26" s="29"/>
      <c r="M26" s="49"/>
      <c r="N26" s="20">
        <f>$B$2</f>
        <v>0</v>
      </c>
      <c r="O26" s="29"/>
      <c r="P26" s="36"/>
      <c r="Q26" s="22">
        <f>$Q$25</f>
        <v>15138641206</v>
      </c>
      <c r="R26" s="29"/>
      <c r="S26" s="36"/>
      <c r="T26" s="104">
        <f t="shared" si="2"/>
        <v>15138641206</v>
      </c>
      <c r="U26" s="29"/>
      <c r="V26" s="55"/>
    </row>
    <row r="27" spans="1:22" ht="26.1" customHeight="1">
      <c r="A27" s="9" t="s">
        <v>27</v>
      </c>
      <c r="B27" s="75">
        <f>$B$2</f>
        <v>0</v>
      </c>
      <c r="C27" s="31">
        <f>IF(B27=0,0,B28/B27*100)</f>
        <v>0</v>
      </c>
      <c r="D27" s="38">
        <v>0</v>
      </c>
      <c r="E27" s="75">
        <f>$B$2</f>
        <v>0</v>
      </c>
      <c r="F27" s="31">
        <f>IF(E27=0,0,E28/E27*100)</f>
        <v>0</v>
      </c>
      <c r="G27" s="31">
        <v>0</v>
      </c>
      <c r="H27" s="75">
        <f>$B$2</f>
        <v>0</v>
      </c>
      <c r="I27" s="31">
        <f>IF(H27=0,0,H28/H27*100)</f>
        <v>0</v>
      </c>
      <c r="J27" s="86">
        <v>0</v>
      </c>
      <c r="K27" s="75">
        <f>$B$2</f>
        <v>0</v>
      </c>
      <c r="L27" s="31">
        <f>IF(K27=0,0,K28/K27*100)</f>
        <v>0</v>
      </c>
      <c r="M27" s="86">
        <v>0</v>
      </c>
      <c r="N27" s="75">
        <f>$B$2</f>
        <v>0</v>
      </c>
      <c r="O27" s="31">
        <f>IF(N27=0,0,N28/N27*100)</f>
        <v>0</v>
      </c>
      <c r="P27" s="31">
        <v>0</v>
      </c>
      <c r="Q27" s="23">
        <v>465498500</v>
      </c>
      <c r="R27" s="31">
        <f>IF(Q27=0,0,Q28/Q27*100)</f>
        <v>100</v>
      </c>
      <c r="S27" s="38">
        <v>100</v>
      </c>
      <c r="T27" s="102">
        <f t="shared" si="2"/>
        <v>465498500</v>
      </c>
      <c r="U27" s="31">
        <f>T28/T27*100</f>
        <v>100</v>
      </c>
      <c r="V27" s="67">
        <v>100</v>
      </c>
    </row>
    <row r="28" spans="1:22" ht="26.1" customHeight="1">
      <c r="A28" s="7"/>
      <c r="B28" s="20">
        <f>$B$2</f>
        <v>0</v>
      </c>
      <c r="C28" s="29"/>
      <c r="D28" s="36"/>
      <c r="E28" s="20">
        <f>$B$2</f>
        <v>0</v>
      </c>
      <c r="F28" s="29"/>
      <c r="G28" s="36"/>
      <c r="H28" s="20">
        <f>$B$2</f>
        <v>0</v>
      </c>
      <c r="I28" s="29"/>
      <c r="J28" s="84"/>
      <c r="K28" s="20">
        <f>$B$2</f>
        <v>0</v>
      </c>
      <c r="L28" s="29"/>
      <c r="M28" s="49"/>
      <c r="N28" s="20">
        <f>$B$2</f>
        <v>0</v>
      </c>
      <c r="O28" s="29"/>
      <c r="P28" s="36"/>
      <c r="Q28" s="22">
        <f>$Q$27</f>
        <v>465498500</v>
      </c>
      <c r="R28" s="29"/>
      <c r="S28" s="36"/>
      <c r="T28" s="95">
        <f t="shared" si="2"/>
        <v>465498500</v>
      </c>
      <c r="U28" s="29"/>
      <c r="V28" s="55"/>
    </row>
    <row r="29" spans="1:22" ht="26.1" customHeight="1">
      <c r="A29" s="10" t="s">
        <v>18</v>
      </c>
      <c r="B29" s="21">
        <v>52372700</v>
      </c>
      <c r="C29" s="30">
        <f>IF(B29=0,0,B30/B29*100)</f>
        <v>99.803523591489466</v>
      </c>
      <c r="D29" s="37">
        <v>99.935494124356111</v>
      </c>
      <c r="E29" s="21">
        <v>221913300</v>
      </c>
      <c r="F29" s="30">
        <f>IF(E29=0,0,E30/E29*100)</f>
        <v>99.508263362313116</v>
      </c>
      <c r="G29" s="37">
        <v>99.289084556895318</v>
      </c>
      <c r="H29" s="21">
        <v>751409500</v>
      </c>
      <c r="I29" s="30">
        <f>IF(H29=0,0,H30/H29*100)</f>
        <v>99.935388093975391</v>
      </c>
      <c r="J29" s="50">
        <v>98.558159025047615</v>
      </c>
      <c r="K29" s="89">
        <v>41786900</v>
      </c>
      <c r="L29" s="30">
        <f>IF(K29=0,0,K30/K29*100)</f>
        <v>99.89446453314315</v>
      </c>
      <c r="M29" s="50">
        <v>99.972290362631085</v>
      </c>
      <c r="N29" s="99">
        <v>80813600</v>
      </c>
      <c r="O29" s="30">
        <f>IF(N29=0,0,N30/N29*100)</f>
        <v>99.555767841056451</v>
      </c>
      <c r="P29" s="37">
        <v>100</v>
      </c>
      <c r="Q29" s="74">
        <f t="shared" ref="Q29:Q34" si="3">$B$2</f>
        <v>0</v>
      </c>
      <c r="R29" s="30">
        <f>IF(Q29=0,0,Q30/Q29*100)</f>
        <v>0</v>
      </c>
      <c r="S29" s="30">
        <v>0</v>
      </c>
      <c r="T29" s="20">
        <f t="shared" si="2"/>
        <v>1148296000</v>
      </c>
      <c r="U29" s="30">
        <f>T30/T29*100</f>
        <v>99.818624379079949</v>
      </c>
      <c r="V29" s="53">
        <v>98.946404369442448</v>
      </c>
    </row>
    <row r="30" spans="1:22" ht="26.1" customHeight="1">
      <c r="A30" s="11"/>
      <c r="B30" s="22">
        <v>52269800</v>
      </c>
      <c r="C30" s="29"/>
      <c r="D30" s="36"/>
      <c r="E30" s="22">
        <v>220822071</v>
      </c>
      <c r="F30" s="29"/>
      <c r="G30" s="36"/>
      <c r="H30" s="22">
        <v>750924000</v>
      </c>
      <c r="I30" s="29"/>
      <c r="J30" s="84"/>
      <c r="K30" s="90">
        <v>41742800</v>
      </c>
      <c r="L30" s="29"/>
      <c r="M30" s="49"/>
      <c r="N30" s="97">
        <v>80454600</v>
      </c>
      <c r="O30" s="29"/>
      <c r="P30" s="36"/>
      <c r="Q30" s="20">
        <f t="shared" si="3"/>
        <v>0</v>
      </c>
      <c r="R30" s="29"/>
      <c r="S30" s="36"/>
      <c r="T30" s="103">
        <f t="shared" si="2"/>
        <v>1146213271</v>
      </c>
      <c r="U30" s="29"/>
      <c r="V30" s="55"/>
    </row>
    <row r="31" spans="1:22" ht="26.1" customHeight="1">
      <c r="A31" s="10" t="s">
        <v>11</v>
      </c>
      <c r="B31" s="21">
        <f>$B$2</f>
        <v>0</v>
      </c>
      <c r="C31" s="37">
        <f>IF(B31=0,0,B32/B31*100)</f>
        <v>0</v>
      </c>
      <c r="D31" s="37">
        <v>0</v>
      </c>
      <c r="E31" s="21">
        <f>$B$2</f>
        <v>0</v>
      </c>
      <c r="F31" s="37">
        <f>IF(E31=0,0,E32/E31*100)</f>
        <v>0</v>
      </c>
      <c r="G31" s="37">
        <v>0</v>
      </c>
      <c r="H31" s="21">
        <v>827403227</v>
      </c>
      <c r="I31" s="30">
        <f>IF(H31=0,0,H32/H31*100)</f>
        <v>100</v>
      </c>
      <c r="J31" s="50">
        <v>99.998761258540469</v>
      </c>
      <c r="K31" s="89">
        <f>$B$2</f>
        <v>0</v>
      </c>
      <c r="L31" s="37">
        <f>IF(K31=0,0,K32/K31*100)</f>
        <v>0</v>
      </c>
      <c r="M31" s="50">
        <v>0</v>
      </c>
      <c r="N31" s="99">
        <f>$B$2</f>
        <v>0</v>
      </c>
      <c r="O31" s="37">
        <f>IF(N31=0,0,N32/N31*100)</f>
        <v>0</v>
      </c>
      <c r="P31" s="37">
        <v>0</v>
      </c>
      <c r="Q31" s="74">
        <f t="shared" si="3"/>
        <v>0</v>
      </c>
      <c r="R31" s="30">
        <f>IF(Q31=0,0,Q32/Q31*100)</f>
        <v>0</v>
      </c>
      <c r="S31" s="30">
        <v>0</v>
      </c>
      <c r="T31" s="20">
        <f t="shared" si="2"/>
        <v>827403227</v>
      </c>
      <c r="U31" s="30">
        <f>T32/T31*100</f>
        <v>100</v>
      </c>
      <c r="V31" s="53">
        <v>99.998761258540469</v>
      </c>
    </row>
    <row r="32" spans="1:22" ht="26.1" customHeight="1">
      <c r="A32" s="11"/>
      <c r="B32" s="22">
        <f>$B$2</f>
        <v>0</v>
      </c>
      <c r="C32" s="29"/>
      <c r="D32" s="36"/>
      <c r="E32" s="22">
        <f>$B$2</f>
        <v>0</v>
      </c>
      <c r="F32" s="29"/>
      <c r="G32" s="36"/>
      <c r="H32" s="22">
        <v>827403227</v>
      </c>
      <c r="I32" s="29"/>
      <c r="J32" s="84"/>
      <c r="K32" s="90">
        <f>$B$2</f>
        <v>0</v>
      </c>
      <c r="L32" s="29"/>
      <c r="M32" s="49"/>
      <c r="N32" s="97">
        <f>$B$2</f>
        <v>0</v>
      </c>
      <c r="O32" s="29"/>
      <c r="P32" s="36"/>
      <c r="Q32" s="20">
        <f t="shared" si="3"/>
        <v>0</v>
      </c>
      <c r="R32" s="29"/>
      <c r="S32" s="36"/>
      <c r="T32" s="103">
        <f t="shared" si="2"/>
        <v>827403227</v>
      </c>
      <c r="U32" s="29"/>
      <c r="V32" s="55"/>
    </row>
    <row r="33" spans="1:22" ht="26.1" customHeight="1">
      <c r="A33" s="10" t="s">
        <v>20</v>
      </c>
      <c r="B33" s="21">
        <f>$B$2</f>
        <v>0</v>
      </c>
      <c r="C33" s="37">
        <f>IF(B33=0,0,B34/B33*100)</f>
        <v>0</v>
      </c>
      <c r="D33" s="37">
        <v>0</v>
      </c>
      <c r="E33" s="21">
        <v>222587865</v>
      </c>
      <c r="F33" s="30">
        <f>IF(E33=0,0,E34/E33*100)</f>
        <v>100</v>
      </c>
      <c r="G33" s="37">
        <v>100</v>
      </c>
      <c r="H33" s="21">
        <f>$B$2</f>
        <v>0</v>
      </c>
      <c r="I33" s="37">
        <f>IF(H33=0,0,H34/H33*100)</f>
        <v>0</v>
      </c>
      <c r="J33" s="50">
        <v>0</v>
      </c>
      <c r="K33" s="89">
        <f>$B$2</f>
        <v>0</v>
      </c>
      <c r="L33" s="37">
        <f>IF(K33=0,0,K34/K33*100)</f>
        <v>0</v>
      </c>
      <c r="M33" s="50">
        <v>0</v>
      </c>
      <c r="N33" s="99">
        <f>$B$2</f>
        <v>0</v>
      </c>
      <c r="O33" s="37">
        <f>IF(N33=0,0,N34/N33*100)</f>
        <v>0</v>
      </c>
      <c r="P33" s="37">
        <v>0</v>
      </c>
      <c r="Q33" s="74">
        <f t="shared" si="3"/>
        <v>0</v>
      </c>
      <c r="R33" s="30">
        <f>IF(Q33=0,0,Q34/Q33*100)</f>
        <v>0</v>
      </c>
      <c r="S33" s="30">
        <v>0</v>
      </c>
      <c r="T33" s="20">
        <f t="shared" si="2"/>
        <v>222587865</v>
      </c>
      <c r="U33" s="30">
        <f>T34/T33*100</f>
        <v>100</v>
      </c>
      <c r="V33" s="53">
        <v>100</v>
      </c>
    </row>
    <row r="34" spans="1:22" ht="26.1" customHeight="1">
      <c r="A34" s="11"/>
      <c r="B34" s="76">
        <f>$B$2</f>
        <v>0</v>
      </c>
      <c r="C34" s="80"/>
      <c r="D34" s="61"/>
      <c r="E34" s="76">
        <f>$E$33</f>
        <v>222587865</v>
      </c>
      <c r="F34" s="80"/>
      <c r="G34" s="61"/>
      <c r="H34" s="76">
        <f>$B$2</f>
        <v>0</v>
      </c>
      <c r="I34" s="80"/>
      <c r="J34" s="87"/>
      <c r="K34" s="92">
        <f>$B$2</f>
        <v>0</v>
      </c>
      <c r="L34" s="80"/>
      <c r="M34" s="57"/>
      <c r="N34" s="100">
        <f>$B$2</f>
        <v>0</v>
      </c>
      <c r="O34" s="80"/>
      <c r="P34" s="61"/>
      <c r="Q34" s="77">
        <f t="shared" si="3"/>
        <v>0</v>
      </c>
      <c r="R34" s="80"/>
      <c r="S34" s="61"/>
      <c r="T34" s="103">
        <f t="shared" si="2"/>
        <v>222587865</v>
      </c>
      <c r="U34" s="29"/>
      <c r="V34" s="55"/>
    </row>
    <row r="35" spans="1:22" ht="26.1" customHeight="1">
      <c r="A35" s="10" t="s">
        <v>21</v>
      </c>
      <c r="B35" s="20">
        <f>SUM(B37,B39)</f>
        <v>401552900</v>
      </c>
      <c r="C35" s="29">
        <f>IF(B35=0,0,B36/B35*100)</f>
        <v>99.981254773654982</v>
      </c>
      <c r="D35" s="36">
        <v>99.95541890361504</v>
      </c>
      <c r="E35" s="20">
        <f>SUM(E37,E39)</f>
        <v>6231294200</v>
      </c>
      <c r="F35" s="29">
        <f>IF(E35=0,0,E36/E35*100)</f>
        <v>99.900294677147485</v>
      </c>
      <c r="G35" s="36">
        <v>99.876796112537562</v>
      </c>
      <c r="H35" s="20">
        <f>SUM(H37,H39)</f>
        <v>0</v>
      </c>
      <c r="I35" s="29">
        <f>IF(H35=0,0,H36/H35*100)</f>
        <v>0</v>
      </c>
      <c r="J35" s="84">
        <v>0</v>
      </c>
      <c r="K35" s="20">
        <f>SUM(K37,K39)</f>
        <v>529020900</v>
      </c>
      <c r="L35" s="29">
        <f>IF(K35=0,0,K36/K35*100)</f>
        <v>99.970624979088726</v>
      </c>
      <c r="M35" s="49">
        <v>99.956991325868799</v>
      </c>
      <c r="N35" s="20">
        <f>SUM(N37,N39)</f>
        <v>823588800</v>
      </c>
      <c r="O35" s="29">
        <f>IF(N35=0,0,N36/N35*100)</f>
        <v>99.972935401744166</v>
      </c>
      <c r="P35" s="36">
        <v>100</v>
      </c>
      <c r="Q35" s="20">
        <f>SUM(Q37,Q39)</f>
        <v>0</v>
      </c>
      <c r="R35" s="29">
        <f>IF(Q35=0,0,Q36/Q35*100)</f>
        <v>0</v>
      </c>
      <c r="S35" s="29">
        <v>0</v>
      </c>
      <c r="T35" s="20">
        <f>SUM(T37,T39)</f>
        <v>7985456800</v>
      </c>
      <c r="U35" s="30">
        <f>T36/T35*100</f>
        <v>99.916516923615433</v>
      </c>
      <c r="V35" s="53">
        <v>99.897567898914971</v>
      </c>
    </row>
    <row r="36" spans="1:22" ht="26.1" customHeight="1">
      <c r="A36" s="11"/>
      <c r="B36" s="77">
        <f>SUM(B38,B40)</f>
        <v>401477628</v>
      </c>
      <c r="C36" s="80"/>
      <c r="D36" s="61"/>
      <c r="E36" s="77">
        <f>SUM(E38,E40)</f>
        <v>6225081268</v>
      </c>
      <c r="F36" s="80"/>
      <c r="G36" s="61"/>
      <c r="H36" s="77">
        <f>SUM(H38,H40)</f>
        <v>0</v>
      </c>
      <c r="I36" s="80"/>
      <c r="J36" s="87"/>
      <c r="K36" s="77">
        <f>SUM(K38,K40)</f>
        <v>528865500</v>
      </c>
      <c r="L36" s="80"/>
      <c r="M36" s="57"/>
      <c r="N36" s="77">
        <f>SUM(N38,N40)</f>
        <v>823365899</v>
      </c>
      <c r="O36" s="80"/>
      <c r="P36" s="61"/>
      <c r="Q36" s="77">
        <f>SUM(Q38,Q40)</f>
        <v>0</v>
      </c>
      <c r="R36" s="80"/>
      <c r="S36" s="61"/>
      <c r="T36" s="77">
        <f>SUM(T38,T40)</f>
        <v>7978790295</v>
      </c>
      <c r="U36" s="29"/>
      <c r="V36" s="55"/>
    </row>
    <row r="37" spans="1:22" ht="26.1" customHeight="1">
      <c r="A37" s="10" t="s">
        <v>42</v>
      </c>
      <c r="B37" s="21">
        <v>0</v>
      </c>
      <c r="C37" s="30">
        <f>IF(B37=0,0,B38/B37*100)</f>
        <v>0</v>
      </c>
      <c r="D37" s="37">
        <v>0</v>
      </c>
      <c r="E37" s="21">
        <v>363462600</v>
      </c>
      <c r="F37" s="30">
        <f>IF(E37=0,0,E38/E37*100)</f>
        <v>100</v>
      </c>
      <c r="G37" s="37">
        <v>100</v>
      </c>
      <c r="H37" s="74">
        <f>$B$2</f>
        <v>0</v>
      </c>
      <c r="I37" s="30">
        <f>IF(H37=0,0,H38/H37*100)</f>
        <v>0</v>
      </c>
      <c r="J37" s="85">
        <v>0</v>
      </c>
      <c r="K37" s="89">
        <v>0</v>
      </c>
      <c r="L37" s="30">
        <f>IF(K37=0,0,K38/K37*100)</f>
        <v>0</v>
      </c>
      <c r="M37" s="50">
        <v>0</v>
      </c>
      <c r="N37" s="99">
        <v>0</v>
      </c>
      <c r="O37" s="30">
        <f>IF(N37=0,0,N38/N37*100)</f>
        <v>0</v>
      </c>
      <c r="P37" s="37">
        <v>0</v>
      </c>
      <c r="Q37" s="74">
        <f t="shared" ref="Q37:Q46" si="4">$B$2</f>
        <v>0</v>
      </c>
      <c r="R37" s="30">
        <f>IF(Q37=0,0,Q38/Q37*100)</f>
        <v>0</v>
      </c>
      <c r="S37" s="30">
        <v>0</v>
      </c>
      <c r="T37" s="20">
        <f t="shared" ref="T37:T52" si="5">SUM(B37,E37,H37,K37,N37,Q37)</f>
        <v>363462600</v>
      </c>
      <c r="U37" s="30">
        <f>T38/T37*100</f>
        <v>100</v>
      </c>
      <c r="V37" s="53">
        <v>100</v>
      </c>
    </row>
    <row r="38" spans="1:22" ht="26.1" customHeight="1">
      <c r="A38" s="11"/>
      <c r="B38" s="22">
        <v>0</v>
      </c>
      <c r="C38" s="29"/>
      <c r="D38" s="36"/>
      <c r="E38" s="22">
        <v>363462600</v>
      </c>
      <c r="F38" s="29"/>
      <c r="G38" s="36"/>
      <c r="H38" s="20">
        <f>$B$2</f>
        <v>0</v>
      </c>
      <c r="I38" s="29"/>
      <c r="J38" s="84"/>
      <c r="K38" s="90">
        <v>0</v>
      </c>
      <c r="L38" s="29"/>
      <c r="M38" s="49"/>
      <c r="N38" s="97">
        <v>0</v>
      </c>
      <c r="O38" s="29"/>
      <c r="P38" s="36"/>
      <c r="Q38" s="20">
        <f t="shared" si="4"/>
        <v>0</v>
      </c>
      <c r="R38" s="29"/>
      <c r="S38" s="36"/>
      <c r="T38" s="103">
        <f t="shared" si="5"/>
        <v>363462600</v>
      </c>
      <c r="U38" s="29"/>
      <c r="V38" s="55"/>
    </row>
    <row r="39" spans="1:22" ht="26.1" customHeight="1">
      <c r="A39" s="10" t="s">
        <v>43</v>
      </c>
      <c r="B39" s="21">
        <v>401552900</v>
      </c>
      <c r="C39" s="30">
        <f>IF(B39=0,0,B40/B39*100)</f>
        <v>99.981254773654982</v>
      </c>
      <c r="D39" s="37">
        <v>99.95541890361504</v>
      </c>
      <c r="E39" s="21">
        <v>5867831600</v>
      </c>
      <c r="F39" s="30">
        <f>IF(E39=0,0,E40/E39*100)</f>
        <v>99.894118774642408</v>
      </c>
      <c r="G39" s="37">
        <v>99.868808242370918</v>
      </c>
      <c r="H39" s="74">
        <f>$B$2</f>
        <v>0</v>
      </c>
      <c r="I39" s="30">
        <f>IF(H39=0,0,H40/H39*100)</f>
        <v>0</v>
      </c>
      <c r="J39" s="85">
        <v>0</v>
      </c>
      <c r="K39" s="89">
        <v>529020900</v>
      </c>
      <c r="L39" s="30">
        <f>IF(K39=0,0,K40/K39*100)</f>
        <v>99.970624979088726</v>
      </c>
      <c r="M39" s="50">
        <v>99.956991325868799</v>
      </c>
      <c r="N39" s="99">
        <v>823588800</v>
      </c>
      <c r="O39" s="30">
        <f>IF(N39=0,0,N40/N39*100)</f>
        <v>99.972935401744166</v>
      </c>
      <c r="P39" s="37">
        <v>100</v>
      </c>
      <c r="Q39" s="74">
        <f t="shared" si="4"/>
        <v>0</v>
      </c>
      <c r="R39" s="30">
        <f>IF(Q39=0,0,Q40/Q39*100)</f>
        <v>0</v>
      </c>
      <c r="S39" s="30">
        <v>0</v>
      </c>
      <c r="T39" s="20">
        <f t="shared" si="5"/>
        <v>7621994200</v>
      </c>
      <c r="U39" s="30">
        <f>T40/T39*100</f>
        <v>99.912535947613293</v>
      </c>
      <c r="V39" s="53">
        <v>99.892461146292831</v>
      </c>
    </row>
    <row r="40" spans="1:22" ht="26.1" customHeight="1">
      <c r="A40" s="11"/>
      <c r="B40" s="22">
        <v>401477628</v>
      </c>
      <c r="C40" s="29"/>
      <c r="D40" s="36"/>
      <c r="E40" s="22">
        <v>5861618668</v>
      </c>
      <c r="F40" s="29"/>
      <c r="G40" s="36"/>
      <c r="H40" s="20">
        <f>$B$2</f>
        <v>0</v>
      </c>
      <c r="I40" s="29"/>
      <c r="J40" s="84"/>
      <c r="K40" s="90">
        <v>528865500</v>
      </c>
      <c r="L40" s="29"/>
      <c r="M40" s="49"/>
      <c r="N40" s="97">
        <v>823365899</v>
      </c>
      <c r="O40" s="29"/>
      <c r="P40" s="36"/>
      <c r="Q40" s="20">
        <f t="shared" si="4"/>
        <v>0</v>
      </c>
      <c r="R40" s="29"/>
      <c r="S40" s="36"/>
      <c r="T40" s="103">
        <f t="shared" si="5"/>
        <v>7615327695</v>
      </c>
      <c r="U40" s="29"/>
      <c r="V40" s="55"/>
    </row>
    <row r="41" spans="1:22" ht="26.1" customHeight="1">
      <c r="A41" s="10" t="s">
        <v>22</v>
      </c>
      <c r="B41" s="21">
        <v>0</v>
      </c>
      <c r="C41" s="37">
        <f>IF(B41=0,0,B42/B41*100)</f>
        <v>0</v>
      </c>
      <c r="D41" s="37">
        <v>0</v>
      </c>
      <c r="E41" s="21">
        <v>533600</v>
      </c>
      <c r="F41" s="30">
        <f>IF(E41=0,0,E42/E41*100)</f>
        <v>100</v>
      </c>
      <c r="G41" s="37">
        <v>100</v>
      </c>
      <c r="H41" s="21">
        <v>1554900</v>
      </c>
      <c r="I41" s="30">
        <f>IF(H41=0,0,H42/H41*100)</f>
        <v>100</v>
      </c>
      <c r="J41" s="50">
        <v>100</v>
      </c>
      <c r="K41" s="89">
        <v>5193000</v>
      </c>
      <c r="L41" s="30">
        <f>IF(K41=0,0,K42/K41*100)</f>
        <v>100</v>
      </c>
      <c r="M41" s="50">
        <v>100</v>
      </c>
      <c r="N41" s="99">
        <v>0</v>
      </c>
      <c r="O41" s="37">
        <f>IF(N41=0,0,N42/N41*100)</f>
        <v>0</v>
      </c>
      <c r="P41" s="37">
        <v>0</v>
      </c>
      <c r="Q41" s="74">
        <f t="shared" si="4"/>
        <v>0</v>
      </c>
      <c r="R41" s="37">
        <f>IF(Q41=0,0,Q42/Q41*100)</f>
        <v>0</v>
      </c>
      <c r="S41" s="30">
        <v>0</v>
      </c>
      <c r="T41" s="20">
        <f t="shared" si="5"/>
        <v>7281500</v>
      </c>
      <c r="U41" s="30">
        <f>T42/T41*100</f>
        <v>100</v>
      </c>
      <c r="V41" s="53">
        <v>100</v>
      </c>
    </row>
    <row r="42" spans="1:22" ht="26.1" customHeight="1">
      <c r="A42" s="12"/>
      <c r="B42" s="25">
        <f>$B$41</f>
        <v>0</v>
      </c>
      <c r="C42" s="32"/>
      <c r="D42" s="39"/>
      <c r="E42" s="25">
        <f>$E$41</f>
        <v>533600</v>
      </c>
      <c r="F42" s="32"/>
      <c r="G42" s="39"/>
      <c r="H42" s="25">
        <v>1554900</v>
      </c>
      <c r="I42" s="32"/>
      <c r="J42" s="88"/>
      <c r="K42" s="93">
        <f>$K$41</f>
        <v>5193000</v>
      </c>
      <c r="L42" s="32"/>
      <c r="M42" s="52"/>
      <c r="N42" s="101">
        <f>$N$41</f>
        <v>0</v>
      </c>
      <c r="O42" s="32"/>
      <c r="P42" s="39"/>
      <c r="Q42" s="78">
        <f t="shared" si="4"/>
        <v>0</v>
      </c>
      <c r="R42" s="32"/>
      <c r="S42" s="32"/>
      <c r="T42" s="95">
        <f t="shared" si="5"/>
        <v>7281500</v>
      </c>
      <c r="U42" s="32"/>
      <c r="V42" s="54"/>
    </row>
    <row r="43" spans="1:22" ht="26.1" customHeight="1">
      <c r="A43" s="10" t="s">
        <v>23</v>
      </c>
      <c r="B43" s="21">
        <v>38602153</v>
      </c>
      <c r="C43" s="30">
        <f>IF(B43=0,0,B44/B43*100)</f>
        <v>100</v>
      </c>
      <c r="D43" s="37">
        <v>100</v>
      </c>
      <c r="E43" s="21">
        <v>517781389</v>
      </c>
      <c r="F43" s="30">
        <f>IF(E43=0,0,E44/E43*100)</f>
        <v>100</v>
      </c>
      <c r="G43" s="37">
        <v>99.616256271274878</v>
      </c>
      <c r="H43" s="21">
        <v>3280819572</v>
      </c>
      <c r="I43" s="30">
        <f>IF(H43=0,0,H44/H43*100)</f>
        <v>99.412148044817869</v>
      </c>
      <c r="J43" s="50">
        <v>99.439439840329968</v>
      </c>
      <c r="K43" s="89">
        <v>505965421</v>
      </c>
      <c r="L43" s="30">
        <f>IF(K43=0,0,K44/K43*100)</f>
        <v>100</v>
      </c>
      <c r="M43" s="50">
        <v>100</v>
      </c>
      <c r="N43" s="99">
        <v>176022457</v>
      </c>
      <c r="O43" s="30">
        <f>IF(N43=0,0,N44/N43*100)</f>
        <v>100</v>
      </c>
      <c r="P43" s="37">
        <v>100</v>
      </c>
      <c r="Q43" s="74">
        <f t="shared" si="4"/>
        <v>0</v>
      </c>
      <c r="R43" s="30">
        <f>IF(Q43=0,0,Q44/Q43*100)</f>
        <v>0</v>
      </c>
      <c r="S43" s="30">
        <v>0</v>
      </c>
      <c r="T43" s="20">
        <f t="shared" si="5"/>
        <v>4519190992</v>
      </c>
      <c r="U43" s="30">
        <f>T44/T43*100</f>
        <v>99.573234190939459</v>
      </c>
      <c r="V43" s="53">
        <v>99.547089304528356</v>
      </c>
    </row>
    <row r="44" spans="1:22" ht="26.1" customHeight="1">
      <c r="A44" s="11"/>
      <c r="B44" s="22">
        <v>38602153</v>
      </c>
      <c r="C44" s="29"/>
      <c r="D44" s="36"/>
      <c r="E44" s="22">
        <v>517781389</v>
      </c>
      <c r="F44" s="29"/>
      <c r="G44" s="36"/>
      <c r="H44" s="22">
        <v>3261533210</v>
      </c>
      <c r="I44" s="29"/>
      <c r="J44" s="84"/>
      <c r="K44" s="90">
        <v>505965421</v>
      </c>
      <c r="L44" s="29"/>
      <c r="M44" s="49"/>
      <c r="N44" s="97">
        <v>176022457</v>
      </c>
      <c r="O44" s="29"/>
      <c r="P44" s="36"/>
      <c r="Q44" s="20">
        <f t="shared" si="4"/>
        <v>0</v>
      </c>
      <c r="R44" s="29"/>
      <c r="S44" s="36"/>
      <c r="T44" s="103">
        <f t="shared" si="5"/>
        <v>4499904630</v>
      </c>
      <c r="U44" s="29"/>
      <c r="V44" s="55"/>
    </row>
    <row r="45" spans="1:22" ht="26.1" customHeight="1">
      <c r="A45" s="10" t="s">
        <v>25</v>
      </c>
      <c r="B45" s="21">
        <v>3785300</v>
      </c>
      <c r="C45" s="30">
        <f>IF(B45=0,0,B46/B45*100)</f>
        <v>100</v>
      </c>
      <c r="D45" s="37">
        <v>100</v>
      </c>
      <c r="E45" s="21">
        <v>5390200</v>
      </c>
      <c r="F45" s="30">
        <f>IF(E45=0,0,E46/E45*100)</f>
        <v>100</v>
      </c>
      <c r="G45" s="37">
        <v>100</v>
      </c>
      <c r="H45" s="21">
        <v>4730900</v>
      </c>
      <c r="I45" s="30">
        <f>IF(H45=0,0,H46/H45*100)</f>
        <v>100</v>
      </c>
      <c r="J45" s="50">
        <v>100</v>
      </c>
      <c r="K45" s="89">
        <v>1639300</v>
      </c>
      <c r="L45" s="30">
        <f>IF(K45=0,0,K46/K45*100)</f>
        <v>100</v>
      </c>
      <c r="M45" s="50">
        <v>100</v>
      </c>
      <c r="N45" s="99">
        <v>4163800</v>
      </c>
      <c r="O45" s="30">
        <f>IF(N45=0,0,N46/N45*100)</f>
        <v>100</v>
      </c>
      <c r="P45" s="37">
        <v>100</v>
      </c>
      <c r="Q45" s="74">
        <f t="shared" si="4"/>
        <v>0</v>
      </c>
      <c r="R45" s="30">
        <f>IF(Q45=0,0,Q46/Q45*100)</f>
        <v>0</v>
      </c>
      <c r="S45" s="30">
        <v>0</v>
      </c>
      <c r="T45" s="20">
        <f t="shared" si="5"/>
        <v>19709500</v>
      </c>
      <c r="U45" s="30">
        <f>T46/T45*100</f>
        <v>100</v>
      </c>
      <c r="V45" s="53">
        <v>100</v>
      </c>
    </row>
    <row r="46" spans="1:22" ht="26.1" customHeight="1">
      <c r="A46" s="11"/>
      <c r="B46" s="22">
        <v>3785300</v>
      </c>
      <c r="C46" s="29"/>
      <c r="D46" s="36"/>
      <c r="E46" s="22">
        <f>$E$45</f>
        <v>5390200</v>
      </c>
      <c r="F46" s="29"/>
      <c r="G46" s="36"/>
      <c r="H46" s="22">
        <f>$H$45</f>
        <v>4730900</v>
      </c>
      <c r="I46" s="29"/>
      <c r="J46" s="84"/>
      <c r="K46" s="90">
        <f>$K$45</f>
        <v>1639300</v>
      </c>
      <c r="L46" s="29"/>
      <c r="M46" s="49"/>
      <c r="N46" s="97">
        <f>$N$45</f>
        <v>4163800</v>
      </c>
      <c r="O46" s="29"/>
      <c r="P46" s="36"/>
      <c r="Q46" s="20">
        <f t="shared" si="4"/>
        <v>0</v>
      </c>
      <c r="R46" s="29"/>
      <c r="S46" s="36"/>
      <c r="T46" s="103">
        <f t="shared" si="5"/>
        <v>19709500</v>
      </c>
      <c r="U46" s="29"/>
      <c r="V46" s="55"/>
    </row>
    <row r="47" spans="1:22" ht="26.1" customHeight="1">
      <c r="A47" s="10" t="s">
        <v>13</v>
      </c>
      <c r="B47" s="74">
        <f>SUM(B49,B51)</f>
        <v>87400</v>
      </c>
      <c r="C47" s="37">
        <f>IF(B47=0,0,B48/B47*100)</f>
        <v>68.784897025171617</v>
      </c>
      <c r="D47" s="37">
        <v>100</v>
      </c>
      <c r="E47" s="74">
        <f>SUM(E49,E51)</f>
        <v>1195900</v>
      </c>
      <c r="F47" s="37">
        <f>IF(E47=0,0,E48/E47*100)</f>
        <v>100</v>
      </c>
      <c r="G47" s="37">
        <v>100</v>
      </c>
      <c r="H47" s="74">
        <f>SUM(H49,H51)</f>
        <v>0</v>
      </c>
      <c r="I47" s="37">
        <f>IF(H47=0,0,H48/H47*100)</f>
        <v>0</v>
      </c>
      <c r="J47" s="53">
        <v>0</v>
      </c>
      <c r="K47" s="94">
        <f>SUM(K49,K51)</f>
        <v>65900</v>
      </c>
      <c r="L47" s="37">
        <f>IF(K47=0,0,K48/K47*100)</f>
        <v>100</v>
      </c>
      <c r="M47" s="50">
        <v>100</v>
      </c>
      <c r="N47" s="74">
        <f>SUM(N49,N51)</f>
        <v>309500</v>
      </c>
      <c r="O47" s="37">
        <f>IF(N47=0,0,N48/N47*100)</f>
        <v>100</v>
      </c>
      <c r="P47" s="37">
        <v>100</v>
      </c>
      <c r="Q47" s="74">
        <f>SUM(Q49,Q51)</f>
        <v>0</v>
      </c>
      <c r="R47" s="30">
        <f>IF(Q47=0,0,Q48/Q47*100)</f>
        <v>0</v>
      </c>
      <c r="S47" s="30">
        <v>0</v>
      </c>
      <c r="T47" s="20">
        <f t="shared" si="5"/>
        <v>1658700</v>
      </c>
      <c r="U47" s="37">
        <f>IF(T47=0,0,T48/T47*100)</f>
        <v>98.355217941761623</v>
      </c>
      <c r="V47" s="53">
        <v>100</v>
      </c>
    </row>
    <row r="48" spans="1:22" ht="26.1" customHeight="1">
      <c r="A48" s="72"/>
      <c r="B48" s="78">
        <f>SUM(B50,B52)</f>
        <v>60118</v>
      </c>
      <c r="C48" s="32"/>
      <c r="D48" s="39"/>
      <c r="E48" s="78">
        <f>SUM(E50,E52)</f>
        <v>1195900</v>
      </c>
      <c r="F48" s="32"/>
      <c r="G48" s="39"/>
      <c r="H48" s="78">
        <f>SUM(H50,H52)</f>
        <v>0</v>
      </c>
      <c r="I48" s="32"/>
      <c r="J48" s="63"/>
      <c r="K48" s="95">
        <f>SUM(K50,K52)</f>
        <v>65900</v>
      </c>
      <c r="L48" s="32"/>
      <c r="M48" s="52"/>
      <c r="N48" s="78">
        <f>SUM(N50,N52)</f>
        <v>309500</v>
      </c>
      <c r="O48" s="32"/>
      <c r="P48" s="39"/>
      <c r="Q48" s="78">
        <f>SUM(Q50,Q52)</f>
        <v>0</v>
      </c>
      <c r="R48" s="32"/>
      <c r="S48" s="39"/>
      <c r="T48" s="95">
        <f t="shared" si="5"/>
        <v>1631418</v>
      </c>
      <c r="U48" s="32"/>
      <c r="V48" s="54"/>
    </row>
    <row r="49" spans="1:22" ht="26.1" customHeight="1">
      <c r="A49" s="7" t="s">
        <v>41</v>
      </c>
      <c r="B49" s="21">
        <v>87400</v>
      </c>
      <c r="C49" s="37">
        <f>IF(B49=0,0,B50/B49*100)</f>
        <v>68.784897025171617</v>
      </c>
      <c r="D49" s="37">
        <v>100</v>
      </c>
      <c r="E49" s="74">
        <v>1195900</v>
      </c>
      <c r="F49" s="30">
        <f>IF(E49=0,0,E50/E49*100)</f>
        <v>100</v>
      </c>
      <c r="G49" s="37">
        <v>100</v>
      </c>
      <c r="H49" s="74">
        <f>$B$2</f>
        <v>0</v>
      </c>
      <c r="I49" s="30">
        <f>IF(H49=0,0,H50/H49*100)</f>
        <v>0</v>
      </c>
      <c r="J49" s="85">
        <v>0</v>
      </c>
      <c r="K49" s="74">
        <v>65900</v>
      </c>
      <c r="L49" s="30">
        <f>IF(K49=0,0,K50/K49*100)</f>
        <v>100</v>
      </c>
      <c r="M49" s="84">
        <v>100</v>
      </c>
      <c r="N49" s="74">
        <v>309500</v>
      </c>
      <c r="O49" s="30">
        <f>IF(N49=0,0,N50/N49*100)</f>
        <v>100</v>
      </c>
      <c r="P49" s="30">
        <v>100</v>
      </c>
      <c r="Q49" s="74">
        <f>$B$2</f>
        <v>0</v>
      </c>
      <c r="R49" s="30">
        <f>IF(Q49=0,0,Q50/Q49*100)</f>
        <v>0</v>
      </c>
      <c r="S49" s="30">
        <v>0</v>
      </c>
      <c r="T49" s="20">
        <f t="shared" si="5"/>
        <v>1658700</v>
      </c>
      <c r="U49" s="30">
        <f>IF(T49=0,0,T50/T49*100)</f>
        <v>98.355217941761623</v>
      </c>
      <c r="V49" s="105">
        <v>100</v>
      </c>
    </row>
    <row r="50" spans="1:22" ht="26.1" customHeight="1">
      <c r="A50" s="13"/>
      <c r="B50" s="25">
        <v>60118</v>
      </c>
      <c r="C50" s="32"/>
      <c r="D50" s="39"/>
      <c r="E50" s="78">
        <v>1195900</v>
      </c>
      <c r="F50" s="32"/>
      <c r="G50" s="39"/>
      <c r="H50" s="78">
        <f>$B$2</f>
        <v>0</v>
      </c>
      <c r="I50" s="32"/>
      <c r="J50" s="88"/>
      <c r="K50" s="78">
        <v>65900</v>
      </c>
      <c r="L50" s="32"/>
      <c r="M50" s="52"/>
      <c r="N50" s="78">
        <v>309500</v>
      </c>
      <c r="O50" s="32"/>
      <c r="P50" s="39"/>
      <c r="Q50" s="78">
        <f>$B$2</f>
        <v>0</v>
      </c>
      <c r="R50" s="32"/>
      <c r="S50" s="39"/>
      <c r="T50" s="95">
        <f t="shared" si="5"/>
        <v>1631418</v>
      </c>
      <c r="U50" s="32"/>
      <c r="V50" s="54"/>
    </row>
    <row r="51" spans="1:22" ht="26.1" hidden="1" customHeight="1">
      <c r="A51" s="7" t="s">
        <v>31</v>
      </c>
      <c r="B51" s="22"/>
      <c r="C51" s="36">
        <f>IF(B51=0,0,B52/B51*100)</f>
        <v>0</v>
      </c>
      <c r="D51" s="29">
        <v>0</v>
      </c>
      <c r="E51" s="20"/>
      <c r="F51" s="29">
        <f>IF(E51=0,0,E52/E51*100)</f>
        <v>0</v>
      </c>
      <c r="G51" s="29">
        <v>100</v>
      </c>
      <c r="H51" s="20">
        <f>$B$2</f>
        <v>0</v>
      </c>
      <c r="I51" s="29">
        <f>IF(H51=0,0,H52/H51*100)</f>
        <v>0</v>
      </c>
      <c r="J51" s="84">
        <v>0</v>
      </c>
      <c r="K51" s="20"/>
      <c r="L51" s="29">
        <f>IF(K51=0,0,K52/K51*100)</f>
        <v>0</v>
      </c>
      <c r="M51" s="84">
        <v>0</v>
      </c>
      <c r="N51" s="20"/>
      <c r="O51" s="29">
        <f>IF(N51=0,0,N52/N51*100)</f>
        <v>0</v>
      </c>
      <c r="P51" s="29">
        <v>0</v>
      </c>
      <c r="Q51" s="20">
        <f>$B$2</f>
        <v>0</v>
      </c>
      <c r="R51" s="29">
        <f>IF(Q51=0,0,Q52/Q51*100)</f>
        <v>0</v>
      </c>
      <c r="S51" s="29">
        <v>0</v>
      </c>
      <c r="T51" s="102">
        <f t="shared" si="5"/>
        <v>0</v>
      </c>
      <c r="U51" s="29">
        <f>IF(T51=0,0,T52/T51*100)</f>
        <v>0</v>
      </c>
      <c r="V51" s="106">
        <v>100</v>
      </c>
    </row>
    <row r="52" spans="1:22" ht="26.1" hidden="1" customHeight="1">
      <c r="A52" s="13"/>
      <c r="B52" s="25"/>
      <c r="C52" s="32"/>
      <c r="D52" s="39"/>
      <c r="E52" s="78"/>
      <c r="F52" s="32"/>
      <c r="G52" s="39"/>
      <c r="H52" s="78">
        <f>$B$2</f>
        <v>0</v>
      </c>
      <c r="I52" s="32"/>
      <c r="J52" s="87"/>
      <c r="K52" s="78"/>
      <c r="L52" s="32"/>
      <c r="M52" s="57"/>
      <c r="N52" s="78"/>
      <c r="O52" s="32"/>
      <c r="P52" s="39"/>
      <c r="Q52" s="78">
        <f>$B$2</f>
        <v>0</v>
      </c>
      <c r="R52" s="32"/>
      <c r="S52" s="39"/>
      <c r="T52" s="95">
        <f t="shared" si="5"/>
        <v>0</v>
      </c>
      <c r="U52" s="32"/>
      <c r="V52" s="54"/>
    </row>
    <row r="53" spans="1:22" ht="26.1" customHeight="1">
      <c r="A53" s="73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</row>
  </sheetData>
  <mergeCells count="14">
    <mergeCell ref="B4:D4"/>
    <mergeCell ref="E4:G4"/>
    <mergeCell ref="H4:J4"/>
    <mergeCell ref="K4:M4"/>
    <mergeCell ref="N4:P4"/>
    <mergeCell ref="Q4:S4"/>
    <mergeCell ref="T4:V4"/>
    <mergeCell ref="C5:D5"/>
    <mergeCell ref="F5:G5"/>
    <mergeCell ref="I5:J5"/>
    <mergeCell ref="L5:M5"/>
    <mergeCell ref="O5:P5"/>
    <mergeCell ref="R5:S5"/>
    <mergeCell ref="U5:V5"/>
  </mergeCells>
  <phoneticPr fontId="1"/>
  <printOptions horizontalCentered="1"/>
  <pageMargins left="0.59055118110236227" right="0.59055118110236227" top="0.70866141732283472" bottom="0.59055118110236227" header="0" footer="0"/>
  <pageSetup paperSize="8" scale="46" fitToWidth="1" fitToHeight="1" orientation="landscape" usePrinterDefaults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outlinePr showOutlineSymbols="0"/>
    <pageSetUpPr fitToPage="1"/>
  </sheetPr>
  <dimension ref="A1:X52"/>
  <sheetViews>
    <sheetView showGridLines="0" showOutlineSymbols="0" view="pageBreakPreview" zoomScale="60" zoomScaleNormal="6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10.6640625" defaultRowHeight="14.25"/>
  <cols>
    <col min="1" max="1" width="25.109375" style="1" customWidth="1"/>
    <col min="2" max="2" width="25.77734375" style="1" customWidth="1"/>
    <col min="3" max="3" width="10.21875" style="1" customWidth="1"/>
    <col min="4" max="4" width="10.77734375" style="1" customWidth="1"/>
    <col min="5" max="5" width="25.77734375" style="1" customWidth="1"/>
    <col min="6" max="6" width="10.21875" style="1" customWidth="1"/>
    <col min="7" max="7" width="10.77734375" style="1" customWidth="1"/>
    <col min="8" max="8" width="25.77734375" style="1" customWidth="1"/>
    <col min="9" max="9" width="10.44140625" style="1" customWidth="1"/>
    <col min="10" max="10" width="10.77734375" style="1" customWidth="1"/>
    <col min="11" max="11" width="25.77734375" style="1" customWidth="1"/>
    <col min="12" max="12" width="10.21875" style="1" customWidth="1"/>
    <col min="13" max="13" width="10.77734375" style="1" customWidth="1"/>
    <col min="14" max="14" width="25.77734375" style="1" customWidth="1"/>
    <col min="15" max="15" width="10.21875" style="1" customWidth="1"/>
    <col min="16" max="16" width="10.77734375" style="1" customWidth="1"/>
    <col min="17" max="17" width="25.77734375" style="1" customWidth="1"/>
    <col min="18" max="18" width="10.44140625" style="1" customWidth="1"/>
    <col min="19" max="19" width="10.77734375" style="1" customWidth="1"/>
    <col min="20" max="20" width="25.77734375" style="1" customWidth="1"/>
    <col min="21" max="21" width="10.33203125" style="1" customWidth="1"/>
    <col min="22" max="22" width="10.77734375" style="1" customWidth="1"/>
    <col min="23" max="16384" width="10.6640625" style="1"/>
  </cols>
  <sheetData>
    <row r="1" spans="1:24" ht="46.5" customHeight="1">
      <c r="A1" s="71" t="s">
        <v>30</v>
      </c>
    </row>
    <row r="2" spans="1:24" ht="3" customHeight="1">
      <c r="A2" s="71"/>
    </row>
    <row r="3" spans="1:24" ht="47.1" customHeight="1">
      <c r="A3" s="5"/>
    </row>
    <row r="4" spans="1:24" ht="26.1" customHeight="1">
      <c r="A4" s="6" t="s">
        <v>40</v>
      </c>
      <c r="B4" s="16" t="s">
        <v>17</v>
      </c>
      <c r="C4" s="26"/>
      <c r="D4" s="33"/>
      <c r="E4" s="16" t="s">
        <v>39</v>
      </c>
      <c r="F4" s="26"/>
      <c r="G4" s="26"/>
      <c r="H4" s="41" t="s">
        <v>3</v>
      </c>
      <c r="I4" s="44"/>
      <c r="J4" s="45"/>
      <c r="K4" s="41" t="s">
        <v>14</v>
      </c>
      <c r="L4" s="44"/>
      <c r="M4" s="45"/>
      <c r="N4" s="58" t="s">
        <v>29</v>
      </c>
      <c r="O4" s="26"/>
      <c r="P4" s="33"/>
      <c r="Q4" s="16" t="s">
        <v>15</v>
      </c>
      <c r="R4" s="26"/>
      <c r="S4" s="33"/>
      <c r="T4" s="16" t="s">
        <v>26</v>
      </c>
      <c r="U4" s="26"/>
      <c r="V4" s="33"/>
      <c r="X4" s="69"/>
    </row>
    <row r="5" spans="1:24" ht="26.1" customHeight="1">
      <c r="A5" s="7"/>
      <c r="B5" s="17" t="s">
        <v>5</v>
      </c>
      <c r="C5" s="27" t="s">
        <v>2</v>
      </c>
      <c r="D5" s="34"/>
      <c r="E5" s="17" t="s">
        <v>5</v>
      </c>
      <c r="F5" s="27" t="s">
        <v>2</v>
      </c>
      <c r="G5" s="40"/>
      <c r="H5" s="42" t="s">
        <v>5</v>
      </c>
      <c r="I5" s="27" t="s">
        <v>2</v>
      </c>
      <c r="J5" s="46"/>
      <c r="K5" s="42" t="s">
        <v>5</v>
      </c>
      <c r="L5" s="27" t="s">
        <v>2</v>
      </c>
      <c r="M5" s="46"/>
      <c r="N5" s="59" t="s">
        <v>5</v>
      </c>
      <c r="O5" s="27" t="s">
        <v>2</v>
      </c>
      <c r="P5" s="34"/>
      <c r="Q5" s="17" t="s">
        <v>5</v>
      </c>
      <c r="R5" s="27" t="s">
        <v>2</v>
      </c>
      <c r="S5" s="34"/>
      <c r="T5" s="17" t="s">
        <v>5</v>
      </c>
      <c r="U5" s="27" t="s">
        <v>2</v>
      </c>
      <c r="V5" s="34"/>
      <c r="X5" s="69"/>
    </row>
    <row r="6" spans="1:24" ht="26.1" customHeight="1">
      <c r="A6" s="7" t="s">
        <v>24</v>
      </c>
      <c r="B6" s="18" t="s">
        <v>12</v>
      </c>
      <c r="C6" s="17" t="s">
        <v>6</v>
      </c>
      <c r="D6" s="17" t="s">
        <v>0</v>
      </c>
      <c r="E6" s="18" t="s">
        <v>12</v>
      </c>
      <c r="F6" s="17" t="s">
        <v>6</v>
      </c>
      <c r="G6" s="17" t="s">
        <v>0</v>
      </c>
      <c r="H6" s="82" t="s">
        <v>12</v>
      </c>
      <c r="I6" s="17" t="s">
        <v>6</v>
      </c>
      <c r="J6" s="47" t="s">
        <v>0</v>
      </c>
      <c r="K6" s="43" t="s">
        <v>12</v>
      </c>
      <c r="L6" s="17" t="s">
        <v>6</v>
      </c>
      <c r="M6" s="47" t="s">
        <v>0</v>
      </c>
      <c r="N6" s="60" t="s">
        <v>12</v>
      </c>
      <c r="O6" s="17" t="s">
        <v>6</v>
      </c>
      <c r="P6" s="17" t="s">
        <v>0</v>
      </c>
      <c r="Q6" s="18" t="s">
        <v>12</v>
      </c>
      <c r="R6" s="17" t="s">
        <v>6</v>
      </c>
      <c r="S6" s="17" t="s">
        <v>0</v>
      </c>
      <c r="T6" s="18" t="s">
        <v>12</v>
      </c>
      <c r="U6" s="17" t="s">
        <v>6</v>
      </c>
      <c r="V6" s="65" t="s">
        <v>0</v>
      </c>
      <c r="X6" s="69"/>
    </row>
    <row r="7" spans="1:24" ht="26.1" customHeight="1">
      <c r="A7" s="8" t="s">
        <v>1</v>
      </c>
      <c r="B7" s="19">
        <f>SUM(B9,B17,B23,B29,B31,B33,B35,B41,B43,B45,B47)</f>
        <v>3074380</v>
      </c>
      <c r="C7" s="28">
        <f>IFERROR(B8/B7*100,0)</f>
        <v>22.097528607394011</v>
      </c>
      <c r="D7" s="48">
        <v>28.658032180916663</v>
      </c>
      <c r="E7" s="19">
        <f>SUM(E9,E17,E23,E29,E31,E33,E35,E41,E43,E45,E47)</f>
        <v>412206826</v>
      </c>
      <c r="F7" s="28">
        <f>IFERROR(E8/E7*100,0)</f>
        <v>43.641293072618843</v>
      </c>
      <c r="G7" s="48">
        <v>42.017493173826409</v>
      </c>
      <c r="H7" s="19">
        <f>SUM(H9,H17,H23,H29,H31,H33,H35,H41,H43,H45,H47)</f>
        <v>170474022</v>
      </c>
      <c r="I7" s="28">
        <f>IFERROR(H8/H7*100,0)</f>
        <v>65.679014718148665</v>
      </c>
      <c r="J7" s="48">
        <v>47.535124437294549</v>
      </c>
      <c r="K7" s="19">
        <f>SUM(K9,K17,K23,K29,K31,K33,K35,K41,K43,K45,K47)</f>
        <v>1844193</v>
      </c>
      <c r="L7" s="28">
        <f>IFERROR(K8/K7*100,0)</f>
        <v>32.104557386347309</v>
      </c>
      <c r="M7" s="48">
        <v>18.070822174526224</v>
      </c>
      <c r="N7" s="19">
        <f>SUM(N9,N17,N23,N29,N31,N33,N35,N41,N43,N45,N47)</f>
        <v>3255734</v>
      </c>
      <c r="O7" s="28">
        <f>IFERROR(N8/N7*100,0)</f>
        <v>82.62548476011861</v>
      </c>
      <c r="P7" s="35">
        <v>61.207554612167058</v>
      </c>
      <c r="Q7" s="19">
        <f>SUM(Q9,Q17,Q23,Q29,Q31,Q33,Q35,Q41,Q43,Q45,Q47)</f>
        <v>0</v>
      </c>
      <c r="R7" s="28">
        <f>IFERROR(Q8/Q7*100,0)</f>
        <v>0</v>
      </c>
      <c r="S7" s="35">
        <v>0</v>
      </c>
      <c r="T7" s="19">
        <f t="shared" ref="T7:T34" si="0">SUM(B7,E7,H7,K7,N7,Q7)</f>
        <v>590855155</v>
      </c>
      <c r="U7" s="28">
        <f>IFERROR(T8/T7*100,0)</f>
        <v>50.06633901670876</v>
      </c>
      <c r="V7" s="66">
        <v>42.509846690554795</v>
      </c>
      <c r="X7" s="69"/>
    </row>
    <row r="8" spans="1:24" ht="26.1" customHeight="1">
      <c r="A8" s="7"/>
      <c r="B8" s="20">
        <f>SUM(B10,B18,B24,B30,B32,B34,B36,B42,B44,B46,B48)</f>
        <v>679362</v>
      </c>
      <c r="C8" s="29"/>
      <c r="D8" s="49"/>
      <c r="E8" s="20">
        <f>SUM(E10,E18,E24,E30,E32,E34,E36,E42,E44,E46,E48)</f>
        <v>179892389</v>
      </c>
      <c r="F8" s="29"/>
      <c r="G8" s="49"/>
      <c r="H8" s="20">
        <f>SUM(H10,H18,H24,H30,H32,H34,H36,H42,H44,H46,H48)</f>
        <v>111965658</v>
      </c>
      <c r="I8" s="29"/>
      <c r="J8" s="49"/>
      <c r="K8" s="20">
        <f>SUM(K10,K18,K24,K30,K32,K34,K36,K42,K44,K46,K48)</f>
        <v>592070</v>
      </c>
      <c r="L8" s="29"/>
      <c r="M8" s="49"/>
      <c r="N8" s="20">
        <f>SUM(N10,N18,N24,N30,N32,N34,N36,N42,N44,N46,N48)</f>
        <v>2690066</v>
      </c>
      <c r="O8" s="29"/>
      <c r="P8" s="36"/>
      <c r="Q8" s="20">
        <f>SUM(Q10,Q18,Q24,Q30,Q32,Q34,Q36,Q42,Q44,Q46,Q48)</f>
        <v>0</v>
      </c>
      <c r="R8" s="29"/>
      <c r="S8" s="36"/>
      <c r="T8" s="20">
        <f t="shared" si="0"/>
        <v>295819545</v>
      </c>
      <c r="U8" s="29"/>
      <c r="V8" s="55"/>
      <c r="X8" s="69"/>
    </row>
    <row r="9" spans="1:24" ht="26.1" customHeight="1">
      <c r="A9" s="8" t="s">
        <v>19</v>
      </c>
      <c r="B9" s="19">
        <f>SUM(B11,B13,B15)</f>
        <v>89753</v>
      </c>
      <c r="C9" s="28">
        <f>IFERROR(B10/B9*100,0)</f>
        <v>26.071551925840918</v>
      </c>
      <c r="D9" s="48">
        <v>29.197825187234599</v>
      </c>
      <c r="E9" s="19">
        <f>SUM(E11,E13,E15)</f>
        <v>378745223</v>
      </c>
      <c r="F9" s="28">
        <f>IFERROR(E10/E9*100,0)</f>
        <v>44.547579151909197</v>
      </c>
      <c r="G9" s="48">
        <v>42.050092568576957</v>
      </c>
      <c r="H9" s="19">
        <f>SUM(H11,H13,H15)</f>
        <v>20472171</v>
      </c>
      <c r="I9" s="28">
        <f>IFERROR(H10/H9*100,0)</f>
        <v>69.226190031335705</v>
      </c>
      <c r="J9" s="48">
        <v>30.176129571844239</v>
      </c>
      <c r="K9" s="19">
        <f>SUM(K11,K13,K15)</f>
        <v>116900</v>
      </c>
      <c r="L9" s="28">
        <f>IFERROR(K10/K9*100,0)</f>
        <v>83.319076133447396</v>
      </c>
      <c r="M9" s="48">
        <v>20.377930165369584</v>
      </c>
      <c r="N9" s="19">
        <f>SUM(N11,N13,N15)</f>
        <v>92200</v>
      </c>
      <c r="O9" s="28">
        <f>IFERROR(N10/N9*100,0)</f>
        <v>33.297180043383953</v>
      </c>
      <c r="P9" s="35">
        <v>88.566648075850523</v>
      </c>
      <c r="Q9" s="19">
        <f>SUM(Q11,Q13,Q15)</f>
        <v>0</v>
      </c>
      <c r="R9" s="28">
        <f>IFERROR(Q10/Q9*100,0)</f>
        <v>0</v>
      </c>
      <c r="S9" s="35">
        <v>0</v>
      </c>
      <c r="T9" s="19">
        <f t="shared" si="0"/>
        <v>399516247</v>
      </c>
      <c r="U9" s="28">
        <f>IFERROR(T10/T9*100,0)</f>
        <v>45.816767997422644</v>
      </c>
      <c r="V9" s="66">
        <v>41.97109787702616</v>
      </c>
    </row>
    <row r="10" spans="1:24" ht="26.1" customHeight="1">
      <c r="A10" s="7"/>
      <c r="B10" s="20">
        <f>SUM(B12,B14,B16)</f>
        <v>23400</v>
      </c>
      <c r="C10" s="29"/>
      <c r="D10" s="49"/>
      <c r="E10" s="20">
        <f>SUM(E12,E14,E16)</f>
        <v>168721828</v>
      </c>
      <c r="F10" s="29"/>
      <c r="G10" s="49"/>
      <c r="H10" s="20">
        <f>SUM(H12,H14,H16)</f>
        <v>14172104</v>
      </c>
      <c r="I10" s="29"/>
      <c r="J10" s="49"/>
      <c r="K10" s="20">
        <f>SUM(K12,K14,K16)</f>
        <v>97400</v>
      </c>
      <c r="L10" s="29"/>
      <c r="M10" s="49"/>
      <c r="N10" s="20">
        <f>SUM(N12,N14,N16)</f>
        <v>30700</v>
      </c>
      <c r="O10" s="29"/>
      <c r="P10" s="36"/>
      <c r="Q10" s="20">
        <f>SUM(Q12,Q14,Q16)</f>
        <v>0</v>
      </c>
      <c r="R10" s="29"/>
      <c r="S10" s="36"/>
      <c r="T10" s="20">
        <f t="shared" si="0"/>
        <v>183045432</v>
      </c>
      <c r="U10" s="29"/>
      <c r="V10" s="55"/>
    </row>
    <row r="11" spans="1:24" ht="26.1" customHeight="1">
      <c r="A11" s="6" t="s">
        <v>4</v>
      </c>
      <c r="B11" s="108">
        <f>$B$2</f>
        <v>0</v>
      </c>
      <c r="C11" s="105">
        <f>IFERROR(B12/B11*100,0)</f>
        <v>0</v>
      </c>
      <c r="D11" s="85">
        <v>0</v>
      </c>
      <c r="E11" s="21">
        <v>377942671</v>
      </c>
      <c r="F11" s="30">
        <f>IFERROR(E12/E11*100,0)</f>
        <v>44.533607585156744</v>
      </c>
      <c r="G11" s="85">
        <v>42.033899770976127</v>
      </c>
      <c r="H11" s="108">
        <f>$B$2</f>
        <v>0</v>
      </c>
      <c r="I11" s="30">
        <f>IFERROR(H12/H11*100,0)</f>
        <v>0</v>
      </c>
      <c r="J11" s="85">
        <v>0</v>
      </c>
      <c r="K11" s="108">
        <f>$B$2</f>
        <v>0</v>
      </c>
      <c r="L11" s="30">
        <f>IFERROR(K12/K11*100,0)</f>
        <v>0</v>
      </c>
      <c r="M11" s="85">
        <v>0</v>
      </c>
      <c r="N11" s="108">
        <f>$B$2</f>
        <v>0</v>
      </c>
      <c r="O11" s="30">
        <f>IFERROR(N12/N11*100,0)</f>
        <v>0</v>
      </c>
      <c r="P11" s="30">
        <v>0</v>
      </c>
      <c r="Q11" s="74">
        <v>0</v>
      </c>
      <c r="R11" s="30">
        <f>IFERROR(Q12/Q11*100,0)</f>
        <v>0</v>
      </c>
      <c r="S11" s="30">
        <v>0</v>
      </c>
      <c r="T11" s="74">
        <f t="shared" si="0"/>
        <v>377942671</v>
      </c>
      <c r="U11" s="30">
        <f>IFERROR(T12/T11*100,0)</f>
        <v>44.533607585156744</v>
      </c>
      <c r="V11" s="53">
        <v>42.033899770976127</v>
      </c>
    </row>
    <row r="12" spans="1:24" ht="26.1" customHeight="1">
      <c r="A12" s="7"/>
      <c r="B12" s="109">
        <f>$B$2</f>
        <v>0</v>
      </c>
      <c r="C12" s="29"/>
      <c r="D12" s="84"/>
      <c r="E12" s="22">
        <v>168311506</v>
      </c>
      <c r="F12" s="29"/>
      <c r="G12" s="84"/>
      <c r="H12" s="109">
        <f>$B$2</f>
        <v>0</v>
      </c>
      <c r="I12" s="29"/>
      <c r="J12" s="84"/>
      <c r="K12" s="109">
        <f>$B$2</f>
        <v>0</v>
      </c>
      <c r="L12" s="29"/>
      <c r="M12" s="84"/>
      <c r="N12" s="109">
        <f>$B$2</f>
        <v>0</v>
      </c>
      <c r="O12" s="29"/>
      <c r="P12" s="29"/>
      <c r="Q12" s="20">
        <v>0</v>
      </c>
      <c r="R12" s="29"/>
      <c r="S12" s="29"/>
      <c r="T12" s="20">
        <f t="shared" si="0"/>
        <v>168311506</v>
      </c>
      <c r="U12" s="29"/>
      <c r="V12" s="55"/>
    </row>
    <row r="13" spans="1:24" ht="26.1" customHeight="1">
      <c r="A13" s="9" t="s">
        <v>8</v>
      </c>
      <c r="B13" s="23">
        <v>89753</v>
      </c>
      <c r="C13" s="31">
        <f>IFERROR(B14/B13*100,0)</f>
        <v>26.071551925840918</v>
      </c>
      <c r="D13" s="51">
        <v>29.197825187234599</v>
      </c>
      <c r="E13" s="23">
        <v>802552</v>
      </c>
      <c r="F13" s="31">
        <f>IFERROR(E14/E13*100,0)</f>
        <v>51.127154377535668</v>
      </c>
      <c r="G13" s="51">
        <v>71.500705991443809</v>
      </c>
      <c r="H13" s="91">
        <v>20472171</v>
      </c>
      <c r="I13" s="31">
        <f>IFERROR(H14/H13*100,0)</f>
        <v>69.226190031335705</v>
      </c>
      <c r="J13" s="51">
        <v>30.176129571844239</v>
      </c>
      <c r="K13" s="91">
        <v>116900</v>
      </c>
      <c r="L13" s="31">
        <f>IFERROR(K14/K13*100,0)</f>
        <v>83.319076133447396</v>
      </c>
      <c r="M13" s="51">
        <v>20.377930165369584</v>
      </c>
      <c r="N13" s="98">
        <v>92200</v>
      </c>
      <c r="O13" s="31">
        <f>IFERROR(N14/N13*100,0)</f>
        <v>33.297180043383953</v>
      </c>
      <c r="P13" s="38">
        <v>88.566648075850523</v>
      </c>
      <c r="Q13" s="23">
        <v>0</v>
      </c>
      <c r="R13" s="31">
        <f>IFERROR(Q14/Q13*100,0)</f>
        <v>0</v>
      </c>
      <c r="S13" s="38">
        <v>0</v>
      </c>
      <c r="T13" s="75">
        <f t="shared" si="0"/>
        <v>21573576</v>
      </c>
      <c r="U13" s="31">
        <f>IFERROR(T14/T13*100,0)</f>
        <v>68.296169350876283</v>
      </c>
      <c r="V13" s="67">
        <v>36.284462541318121</v>
      </c>
    </row>
    <row r="14" spans="1:24" ht="26.1" customHeight="1">
      <c r="A14" s="7"/>
      <c r="B14" s="22">
        <v>23400</v>
      </c>
      <c r="C14" s="29"/>
      <c r="D14" s="49"/>
      <c r="E14" s="22">
        <v>410322</v>
      </c>
      <c r="F14" s="29"/>
      <c r="G14" s="49"/>
      <c r="H14" s="90">
        <v>14172104</v>
      </c>
      <c r="I14" s="29"/>
      <c r="J14" s="49"/>
      <c r="K14" s="90">
        <v>97400</v>
      </c>
      <c r="L14" s="29"/>
      <c r="M14" s="49"/>
      <c r="N14" s="97">
        <v>30700</v>
      </c>
      <c r="O14" s="29"/>
      <c r="P14" s="36"/>
      <c r="Q14" s="22">
        <v>0</v>
      </c>
      <c r="R14" s="29"/>
      <c r="S14" s="36"/>
      <c r="T14" s="20">
        <f t="shared" si="0"/>
        <v>14733926</v>
      </c>
      <c r="U14" s="29"/>
      <c r="V14" s="55"/>
    </row>
    <row r="15" spans="1:24" ht="26.1" customHeight="1">
      <c r="A15" s="9" t="s">
        <v>33</v>
      </c>
      <c r="B15" s="75">
        <f>$B$2</f>
        <v>0</v>
      </c>
      <c r="C15" s="31">
        <f>IFERROR(B16/B15*100,0)</f>
        <v>0</v>
      </c>
      <c r="D15" s="86">
        <v>0</v>
      </c>
      <c r="E15" s="75">
        <f>$B$2</f>
        <v>0</v>
      </c>
      <c r="F15" s="31">
        <f>IFERROR(E16/E15*100,0)</f>
        <v>0</v>
      </c>
      <c r="G15" s="86">
        <v>0</v>
      </c>
      <c r="H15" s="112">
        <f>$B$2</f>
        <v>0</v>
      </c>
      <c r="I15" s="31">
        <f>IFERROR(H16/H15*100,0)</f>
        <v>0</v>
      </c>
      <c r="J15" s="86">
        <v>0</v>
      </c>
      <c r="K15" s="112">
        <f>$B$2</f>
        <v>0</v>
      </c>
      <c r="L15" s="31">
        <f>IFERROR(K16/K15*100,0)</f>
        <v>0</v>
      </c>
      <c r="M15" s="86">
        <v>0</v>
      </c>
      <c r="N15" s="113">
        <f>$B$2</f>
        <v>0</v>
      </c>
      <c r="O15" s="31">
        <f>IFERROR(N16/N15*100,0)</f>
        <v>0</v>
      </c>
      <c r="P15" s="31">
        <v>0</v>
      </c>
      <c r="Q15" s="75">
        <v>0</v>
      </c>
      <c r="R15" s="31">
        <f>IFERROR(Q16/Q15*100,0)</f>
        <v>0</v>
      </c>
      <c r="S15" s="31">
        <v>0</v>
      </c>
      <c r="T15" s="75">
        <f t="shared" si="0"/>
        <v>0</v>
      </c>
      <c r="U15" s="31">
        <f>IFERROR(T16/T15*100,0)</f>
        <v>0</v>
      </c>
      <c r="V15" s="67">
        <v>0</v>
      </c>
    </row>
    <row r="16" spans="1:24" ht="26.1" customHeight="1">
      <c r="A16" s="7"/>
      <c r="B16" s="20">
        <f>$B$2</f>
        <v>0</v>
      </c>
      <c r="C16" s="29"/>
      <c r="D16" s="84"/>
      <c r="E16" s="20">
        <f>$B$2</f>
        <v>0</v>
      </c>
      <c r="F16" s="29"/>
      <c r="G16" s="84"/>
      <c r="H16" s="109">
        <f>$B$2</f>
        <v>0</v>
      </c>
      <c r="I16" s="29"/>
      <c r="J16" s="84"/>
      <c r="K16" s="109">
        <f>$B$2</f>
        <v>0</v>
      </c>
      <c r="L16" s="29"/>
      <c r="M16" s="84"/>
      <c r="N16" s="114">
        <f>$B$2</f>
        <v>0</v>
      </c>
      <c r="O16" s="29"/>
      <c r="P16" s="29"/>
      <c r="Q16" s="20">
        <v>0</v>
      </c>
      <c r="R16" s="29"/>
      <c r="S16" s="29"/>
      <c r="T16" s="20">
        <f t="shared" si="0"/>
        <v>0</v>
      </c>
      <c r="U16" s="29"/>
      <c r="V16" s="55"/>
    </row>
    <row r="17" spans="1:22" ht="26.1" customHeight="1">
      <c r="A17" s="10" t="s">
        <v>34</v>
      </c>
      <c r="B17" s="74">
        <f>SUM(B19,B21)</f>
        <v>1931475</v>
      </c>
      <c r="C17" s="30">
        <f>IFERROR(B18/B17*100,0)</f>
        <v>20.961959124503295</v>
      </c>
      <c r="D17" s="50">
        <v>33.82590712539951</v>
      </c>
      <c r="E17" s="74">
        <f>SUM(E19,E21)</f>
        <v>4779961</v>
      </c>
      <c r="F17" s="30">
        <f>IFERROR(E18/E17*100,0)</f>
        <v>15.001021974865486</v>
      </c>
      <c r="G17" s="50">
        <v>52.306162448702189</v>
      </c>
      <c r="H17" s="74">
        <f>SUM(H19,H21)</f>
        <v>121518739</v>
      </c>
      <c r="I17" s="30">
        <f>IFERROR(H18/H17*100,0)</f>
        <v>62.094778649735659</v>
      </c>
      <c r="J17" s="50">
        <v>11.441734354381337</v>
      </c>
      <c r="K17" s="74">
        <f>SUM(K19,K21)</f>
        <v>635500</v>
      </c>
      <c r="L17" s="30">
        <f>IFERROR(K18/K17*100,0)</f>
        <v>21.8882769472856</v>
      </c>
      <c r="M17" s="50">
        <v>20.022427232331307</v>
      </c>
      <c r="N17" s="74">
        <f>SUM(N19,N21)</f>
        <v>1637807</v>
      </c>
      <c r="O17" s="30">
        <f>IFERROR(N18/N17*100,0)</f>
        <v>100</v>
      </c>
      <c r="P17" s="37">
        <v>100</v>
      </c>
      <c r="Q17" s="74">
        <f>SUM(Q19,Q21)</f>
        <v>0</v>
      </c>
      <c r="R17" s="30">
        <f>IFERROR(Q18/Q17*100,0)</f>
        <v>0</v>
      </c>
      <c r="S17" s="37">
        <v>0</v>
      </c>
      <c r="T17" s="24">
        <f t="shared" si="0"/>
        <v>130503482</v>
      </c>
      <c r="U17" s="30">
        <f>IFERROR(T18/T17*100,0)</f>
        <v>60.04101637686572</v>
      </c>
      <c r="V17" s="53">
        <v>19.767104487276423</v>
      </c>
    </row>
    <row r="18" spans="1:22" ht="26.1" customHeight="1">
      <c r="A18" s="7"/>
      <c r="B18" s="20">
        <f>SUM(B20,B22)</f>
        <v>404875</v>
      </c>
      <c r="C18" s="29"/>
      <c r="D18" s="49"/>
      <c r="E18" s="20">
        <f>SUM(E20,E22)</f>
        <v>717043</v>
      </c>
      <c r="F18" s="29"/>
      <c r="G18" s="49"/>
      <c r="H18" s="20">
        <f>SUM(H20,H22)</f>
        <v>75456792</v>
      </c>
      <c r="I18" s="29"/>
      <c r="J18" s="49"/>
      <c r="K18" s="20">
        <f>SUM(K20,K22)</f>
        <v>139100</v>
      </c>
      <c r="L18" s="29"/>
      <c r="M18" s="49"/>
      <c r="N18" s="20">
        <f>SUM(N20,N22)</f>
        <v>1637807</v>
      </c>
      <c r="O18" s="29"/>
      <c r="P18" s="36"/>
      <c r="Q18" s="20">
        <f>SUM(Q20,Q22)</f>
        <v>0</v>
      </c>
      <c r="R18" s="29"/>
      <c r="S18" s="36"/>
      <c r="T18" s="20">
        <f t="shared" si="0"/>
        <v>78355617</v>
      </c>
      <c r="U18" s="29"/>
      <c r="V18" s="55"/>
    </row>
    <row r="19" spans="1:22" ht="26.1" customHeight="1">
      <c r="A19" s="6" t="s">
        <v>35</v>
      </c>
      <c r="B19" s="21">
        <v>1880800</v>
      </c>
      <c r="C19" s="30">
        <f>IFERROR(B20/B19*100,0)</f>
        <v>18.832411739685242</v>
      </c>
      <c r="D19" s="50">
        <v>37.078559063556177</v>
      </c>
      <c r="E19" s="21">
        <v>1374121</v>
      </c>
      <c r="F19" s="30">
        <f>IFERROR(E20/E19*100,0)</f>
        <v>42.130278192386264</v>
      </c>
      <c r="G19" s="50">
        <v>48.541014370072716</v>
      </c>
      <c r="H19" s="89">
        <v>2973200</v>
      </c>
      <c r="I19" s="30">
        <f>IFERROR(H20/H19*100,0)</f>
        <v>25.221983048567196</v>
      </c>
      <c r="J19" s="50">
        <v>18.773968622893666</v>
      </c>
      <c r="K19" s="89">
        <v>635500</v>
      </c>
      <c r="L19" s="30">
        <f>IFERROR(K20/K19*100,0)</f>
        <v>21.8882769472856</v>
      </c>
      <c r="M19" s="50">
        <v>9.0965693294315422</v>
      </c>
      <c r="N19" s="99">
        <v>0</v>
      </c>
      <c r="O19" s="30">
        <f>IFERROR(N20/N19*100,0)</f>
        <v>0</v>
      </c>
      <c r="P19" s="37">
        <v>100</v>
      </c>
      <c r="Q19" s="21">
        <v>0</v>
      </c>
      <c r="R19" s="30">
        <f>IFERROR(Q20/Q19*100,0)</f>
        <v>0</v>
      </c>
      <c r="S19" s="37">
        <v>0</v>
      </c>
      <c r="T19" s="74">
        <f t="shared" si="0"/>
        <v>6863621</v>
      </c>
      <c r="U19" s="30">
        <f>IFERROR(T20/T19*100,0)</f>
        <v>26.547517702390618</v>
      </c>
      <c r="V19" s="53">
        <v>34.607352224387533</v>
      </c>
    </row>
    <row r="20" spans="1:22" ht="26.1" customHeight="1">
      <c r="A20" s="7"/>
      <c r="B20" s="22">
        <v>354200</v>
      </c>
      <c r="C20" s="29"/>
      <c r="D20" s="49"/>
      <c r="E20" s="22">
        <v>578921</v>
      </c>
      <c r="F20" s="29"/>
      <c r="G20" s="49"/>
      <c r="H20" s="90">
        <v>749900</v>
      </c>
      <c r="I20" s="29"/>
      <c r="J20" s="49"/>
      <c r="K20" s="90">
        <v>139100</v>
      </c>
      <c r="L20" s="29"/>
      <c r="M20" s="49"/>
      <c r="N20" s="97">
        <v>0</v>
      </c>
      <c r="O20" s="29"/>
      <c r="P20" s="36"/>
      <c r="Q20" s="22">
        <v>0</v>
      </c>
      <c r="R20" s="29"/>
      <c r="S20" s="36"/>
      <c r="T20" s="20">
        <f t="shared" si="0"/>
        <v>1822121</v>
      </c>
      <c r="U20" s="29"/>
      <c r="V20" s="55"/>
    </row>
    <row r="21" spans="1:22" ht="26.1" customHeight="1">
      <c r="A21" s="9" t="s">
        <v>36</v>
      </c>
      <c r="B21" s="23">
        <v>50675</v>
      </c>
      <c r="C21" s="31">
        <f>IFERROR(B22/B21*100,0)</f>
        <v>100</v>
      </c>
      <c r="D21" s="51">
        <v>0</v>
      </c>
      <c r="E21" s="23">
        <v>3405840</v>
      </c>
      <c r="F21" s="31">
        <f>IFERROR(E22/E21*100,0)</f>
        <v>4.0554459399149696</v>
      </c>
      <c r="G21" s="51">
        <v>100</v>
      </c>
      <c r="H21" s="91">
        <v>118545539</v>
      </c>
      <c r="I21" s="31">
        <f>IFERROR(H22/H21*100,0)</f>
        <v>63.019572588049897</v>
      </c>
      <c r="J21" s="51">
        <v>10.896813974842011</v>
      </c>
      <c r="K21" s="91">
        <v>0</v>
      </c>
      <c r="L21" s="31">
        <f>IFERROR(K22/K21*100,0)</f>
        <v>0</v>
      </c>
      <c r="M21" s="51">
        <v>100</v>
      </c>
      <c r="N21" s="98">
        <v>1637807</v>
      </c>
      <c r="O21" s="31">
        <f>IFERROR(N22/N21*100,0)</f>
        <v>100</v>
      </c>
      <c r="P21" s="38">
        <v>100</v>
      </c>
      <c r="Q21" s="23">
        <v>0</v>
      </c>
      <c r="R21" s="31">
        <f>IFERROR(Q22/Q21*100,0)</f>
        <v>0</v>
      </c>
      <c r="S21" s="38">
        <v>0</v>
      </c>
      <c r="T21" s="75">
        <f t="shared" si="0"/>
        <v>123639861</v>
      </c>
      <c r="U21" s="31">
        <f>IFERROR(T22/T21*100,0)</f>
        <v>61.900341347035322</v>
      </c>
      <c r="V21" s="67">
        <v>15.705899533064215</v>
      </c>
    </row>
    <row r="22" spans="1:22" ht="26.1" customHeight="1">
      <c r="A22" s="7"/>
      <c r="B22" s="22">
        <v>50675</v>
      </c>
      <c r="C22" s="29"/>
      <c r="D22" s="49"/>
      <c r="E22" s="22">
        <v>138122</v>
      </c>
      <c r="F22" s="29"/>
      <c r="G22" s="49"/>
      <c r="H22" s="90">
        <v>74706892</v>
      </c>
      <c r="I22" s="29"/>
      <c r="J22" s="49"/>
      <c r="K22" s="90">
        <v>0</v>
      </c>
      <c r="L22" s="29"/>
      <c r="M22" s="49"/>
      <c r="N22" s="97">
        <v>1637807</v>
      </c>
      <c r="O22" s="29"/>
      <c r="P22" s="36"/>
      <c r="Q22" s="22">
        <v>0</v>
      </c>
      <c r="R22" s="29"/>
      <c r="S22" s="36"/>
      <c r="T22" s="20">
        <f t="shared" si="0"/>
        <v>76533496</v>
      </c>
      <c r="U22" s="29"/>
      <c r="V22" s="55"/>
    </row>
    <row r="23" spans="1:22" ht="26.1" customHeight="1">
      <c r="A23" s="10" t="s">
        <v>37</v>
      </c>
      <c r="B23" s="74">
        <f>SUM(B25,B27)</f>
        <v>0</v>
      </c>
      <c r="C23" s="30">
        <f>IFERROR(B24/B23*100,0)</f>
        <v>0</v>
      </c>
      <c r="D23" s="85">
        <v>0</v>
      </c>
      <c r="E23" s="74">
        <f>SUM(E25,E27)</f>
        <v>0</v>
      </c>
      <c r="F23" s="30">
        <f>IFERROR(E24/E23*100,0)</f>
        <v>0</v>
      </c>
      <c r="G23" s="85">
        <v>0</v>
      </c>
      <c r="H23" s="74">
        <f>SUM(H25,H27)</f>
        <v>0</v>
      </c>
      <c r="I23" s="30">
        <f>IFERROR(H24/H23*100,0)</f>
        <v>0</v>
      </c>
      <c r="J23" s="85">
        <v>0</v>
      </c>
      <c r="K23" s="74">
        <f>SUM(K25,K27)</f>
        <v>0</v>
      </c>
      <c r="L23" s="30">
        <f>IFERROR(K24/K23*100,0)</f>
        <v>0</v>
      </c>
      <c r="M23" s="85">
        <v>0</v>
      </c>
      <c r="N23" s="74">
        <f>SUM(N25,N27)</f>
        <v>0</v>
      </c>
      <c r="O23" s="30">
        <f>IFERROR(N24/N23*100,0)</f>
        <v>0</v>
      </c>
      <c r="P23" s="30">
        <v>0</v>
      </c>
      <c r="Q23" s="74">
        <f>SUM(Q25,Q27)</f>
        <v>0</v>
      </c>
      <c r="R23" s="30">
        <f>IFERROR(Q24/Q23*100,0)</f>
        <v>0</v>
      </c>
      <c r="S23" s="30">
        <v>0</v>
      </c>
      <c r="T23" s="24">
        <f t="shared" si="0"/>
        <v>0</v>
      </c>
      <c r="U23" s="30">
        <f>IFERROR(T24/T23*100,0)</f>
        <v>0</v>
      </c>
      <c r="V23" s="53">
        <v>0</v>
      </c>
    </row>
    <row r="24" spans="1:22" ht="26.1" customHeight="1">
      <c r="A24" s="7"/>
      <c r="B24" s="20">
        <f>SUM(B26,B28)</f>
        <v>0</v>
      </c>
      <c r="C24" s="29"/>
      <c r="D24" s="84"/>
      <c r="E24" s="20">
        <f>SUM(E26,E28)</f>
        <v>0</v>
      </c>
      <c r="F24" s="29"/>
      <c r="G24" s="84"/>
      <c r="H24" s="20">
        <f>SUM(H26,H28)</f>
        <v>0</v>
      </c>
      <c r="I24" s="29"/>
      <c r="J24" s="84"/>
      <c r="K24" s="20">
        <f>SUM(K26,K28)</f>
        <v>0</v>
      </c>
      <c r="L24" s="29"/>
      <c r="M24" s="84"/>
      <c r="N24" s="20">
        <f>SUM(N26,N28)</f>
        <v>0</v>
      </c>
      <c r="O24" s="29"/>
      <c r="P24" s="29"/>
      <c r="Q24" s="20">
        <f>SUM(Q26,Q28)</f>
        <v>0</v>
      </c>
      <c r="R24" s="29"/>
      <c r="S24" s="29"/>
      <c r="T24" s="20">
        <f t="shared" si="0"/>
        <v>0</v>
      </c>
      <c r="U24" s="29"/>
      <c r="V24" s="55"/>
    </row>
    <row r="25" spans="1:22" ht="26.1" customHeight="1">
      <c r="A25" s="6" t="s">
        <v>38</v>
      </c>
      <c r="B25" s="74">
        <f>$B$2</f>
        <v>0</v>
      </c>
      <c r="C25" s="30">
        <f>IFERROR(B26/B25*100,0)</f>
        <v>0</v>
      </c>
      <c r="D25" s="85">
        <v>0</v>
      </c>
      <c r="E25" s="74">
        <f>$B$2</f>
        <v>0</v>
      </c>
      <c r="F25" s="30">
        <f>IFERROR(E26/E25*100,0)</f>
        <v>0</v>
      </c>
      <c r="G25" s="85">
        <v>0</v>
      </c>
      <c r="H25" s="74">
        <f>$B$2</f>
        <v>0</v>
      </c>
      <c r="I25" s="30">
        <f>IFERROR(H26/H25*100,0)</f>
        <v>0</v>
      </c>
      <c r="J25" s="85">
        <v>0</v>
      </c>
      <c r="K25" s="74">
        <f>$B$2</f>
        <v>0</v>
      </c>
      <c r="L25" s="30">
        <f>IFERROR(K26/K25*100,0)</f>
        <v>0</v>
      </c>
      <c r="M25" s="85">
        <v>0</v>
      </c>
      <c r="N25" s="74">
        <f>$B$2</f>
        <v>0</v>
      </c>
      <c r="O25" s="30">
        <f>IFERROR(N26/N25*100,0)</f>
        <v>0</v>
      </c>
      <c r="P25" s="30">
        <v>0</v>
      </c>
      <c r="Q25" s="74">
        <v>0</v>
      </c>
      <c r="R25" s="30">
        <f>IFERROR(Q26/Q25*100,0)</f>
        <v>0</v>
      </c>
      <c r="S25" s="30">
        <v>0</v>
      </c>
      <c r="T25" s="74">
        <f t="shared" si="0"/>
        <v>0</v>
      </c>
      <c r="U25" s="30">
        <f>IFERROR(T26/T25*100,0)</f>
        <v>0</v>
      </c>
      <c r="V25" s="53">
        <v>0</v>
      </c>
    </row>
    <row r="26" spans="1:22" ht="26.1" customHeight="1">
      <c r="A26" s="7"/>
      <c r="B26" s="20">
        <f>$B$2</f>
        <v>0</v>
      </c>
      <c r="C26" s="29"/>
      <c r="D26" s="84"/>
      <c r="E26" s="20">
        <f>$B$2</f>
        <v>0</v>
      </c>
      <c r="F26" s="29"/>
      <c r="G26" s="84"/>
      <c r="H26" s="20">
        <f>$B$2</f>
        <v>0</v>
      </c>
      <c r="I26" s="29"/>
      <c r="J26" s="84"/>
      <c r="K26" s="20">
        <f>$B$2</f>
        <v>0</v>
      </c>
      <c r="L26" s="29"/>
      <c r="M26" s="84"/>
      <c r="N26" s="20">
        <f>$B$2</f>
        <v>0</v>
      </c>
      <c r="O26" s="29"/>
      <c r="P26" s="29"/>
      <c r="Q26" s="20">
        <v>0</v>
      </c>
      <c r="R26" s="29"/>
      <c r="S26" s="29"/>
      <c r="T26" s="20">
        <f t="shared" si="0"/>
        <v>0</v>
      </c>
      <c r="U26" s="29"/>
      <c r="V26" s="55"/>
    </row>
    <row r="27" spans="1:22" ht="26.1" customHeight="1">
      <c r="A27" s="9" t="s">
        <v>27</v>
      </c>
      <c r="B27" s="75">
        <f>$B$2</f>
        <v>0</v>
      </c>
      <c r="C27" s="31">
        <f>IFERROR(B28/B27*100,0)</f>
        <v>0</v>
      </c>
      <c r="D27" s="86">
        <v>0</v>
      </c>
      <c r="E27" s="75">
        <f>$B$2</f>
        <v>0</v>
      </c>
      <c r="F27" s="31">
        <f>IFERROR(E28/E27*100,0)</f>
        <v>0</v>
      </c>
      <c r="G27" s="86">
        <v>0</v>
      </c>
      <c r="H27" s="75">
        <f>$B$2</f>
        <v>0</v>
      </c>
      <c r="I27" s="31">
        <f>IFERROR(H28/H27*100,0)</f>
        <v>0</v>
      </c>
      <c r="J27" s="86">
        <v>0</v>
      </c>
      <c r="K27" s="75">
        <f>$B$2</f>
        <v>0</v>
      </c>
      <c r="L27" s="31">
        <f>IFERROR(K28/K27*100,0)</f>
        <v>0</v>
      </c>
      <c r="M27" s="86">
        <v>0</v>
      </c>
      <c r="N27" s="75">
        <f>$B$2</f>
        <v>0</v>
      </c>
      <c r="O27" s="31">
        <f>IFERROR(N28/N27*100,0)</f>
        <v>0</v>
      </c>
      <c r="P27" s="31">
        <v>0</v>
      </c>
      <c r="Q27" s="75">
        <v>0</v>
      </c>
      <c r="R27" s="31">
        <f>IFERROR(Q28/Q27*100,0)</f>
        <v>0</v>
      </c>
      <c r="S27" s="31">
        <v>0</v>
      </c>
      <c r="T27" s="75">
        <f t="shared" si="0"/>
        <v>0</v>
      </c>
      <c r="U27" s="31">
        <f>IFERROR(T28/T27*100,0)</f>
        <v>0</v>
      </c>
      <c r="V27" s="67">
        <v>0</v>
      </c>
    </row>
    <row r="28" spans="1:22" ht="26.1" customHeight="1">
      <c r="A28" s="7"/>
      <c r="B28" s="20">
        <f>$B$2</f>
        <v>0</v>
      </c>
      <c r="C28" s="29"/>
      <c r="D28" s="84"/>
      <c r="E28" s="20">
        <f>$B$2</f>
        <v>0</v>
      </c>
      <c r="F28" s="29"/>
      <c r="G28" s="84"/>
      <c r="H28" s="20">
        <f>$B$2</f>
        <v>0</v>
      </c>
      <c r="I28" s="29"/>
      <c r="J28" s="84"/>
      <c r="K28" s="20">
        <f>$B$2</f>
        <v>0</v>
      </c>
      <c r="L28" s="29"/>
      <c r="M28" s="84"/>
      <c r="N28" s="20">
        <f>$B$2</f>
        <v>0</v>
      </c>
      <c r="O28" s="29"/>
      <c r="P28" s="29"/>
      <c r="Q28" s="20">
        <v>0</v>
      </c>
      <c r="R28" s="29"/>
      <c r="S28" s="29"/>
      <c r="T28" s="20">
        <f t="shared" si="0"/>
        <v>0</v>
      </c>
      <c r="U28" s="29"/>
      <c r="V28" s="55"/>
    </row>
    <row r="29" spans="1:22" ht="26.1" customHeight="1">
      <c r="A29" s="10" t="s">
        <v>18</v>
      </c>
      <c r="B29" s="21">
        <v>220810</v>
      </c>
      <c r="C29" s="30">
        <f>IFERROR(B30/B29*100,0)</f>
        <v>20.696526425433632</v>
      </c>
      <c r="D29" s="50">
        <v>25.534113261158303</v>
      </c>
      <c r="E29" s="21">
        <v>527748</v>
      </c>
      <c r="F29" s="30">
        <f>IFERROR(E30/E29*100,0)</f>
        <v>100</v>
      </c>
      <c r="G29" s="50">
        <v>100</v>
      </c>
      <c r="H29" s="89">
        <v>9903584</v>
      </c>
      <c r="I29" s="30">
        <f>IFERROR(H30/H29*100,0)</f>
        <v>37.93812421846475</v>
      </c>
      <c r="J29" s="50">
        <v>12.783789000880063</v>
      </c>
      <c r="K29" s="89">
        <v>430860</v>
      </c>
      <c r="L29" s="30">
        <f>IFERROR(K30/K29*100,0)</f>
        <v>0</v>
      </c>
      <c r="M29" s="50">
        <v>0</v>
      </c>
      <c r="N29" s="99">
        <v>1031987</v>
      </c>
      <c r="O29" s="30">
        <f>IFERROR(N30/N29*100,0)</f>
        <v>77.894585881411288</v>
      </c>
      <c r="P29" s="37">
        <v>21.963829174250463</v>
      </c>
      <c r="Q29" s="21">
        <v>0</v>
      </c>
      <c r="R29" s="30">
        <f>IFERROR(Q30/Q29*100,0)</f>
        <v>0</v>
      </c>
      <c r="S29" s="37">
        <v>0</v>
      </c>
      <c r="T29" s="24">
        <f t="shared" si="0"/>
        <v>12114989</v>
      </c>
      <c r="U29" s="30">
        <f>IFERROR(T30/T29*100,0)</f>
        <v>42.381747106827753</v>
      </c>
      <c r="V29" s="53">
        <v>18.252005661336526</v>
      </c>
    </row>
    <row r="30" spans="1:22" ht="26.1" customHeight="1">
      <c r="A30" s="11"/>
      <c r="B30" s="22">
        <v>45700</v>
      </c>
      <c r="C30" s="29"/>
      <c r="D30" s="49"/>
      <c r="E30" s="22">
        <v>527748</v>
      </c>
      <c r="F30" s="29"/>
      <c r="G30" s="49"/>
      <c r="H30" s="90">
        <v>3757234</v>
      </c>
      <c r="I30" s="29"/>
      <c r="J30" s="49"/>
      <c r="K30" s="90">
        <v>0</v>
      </c>
      <c r="L30" s="29"/>
      <c r="M30" s="49"/>
      <c r="N30" s="97">
        <v>803862</v>
      </c>
      <c r="O30" s="29"/>
      <c r="P30" s="36"/>
      <c r="Q30" s="22">
        <v>0</v>
      </c>
      <c r="R30" s="29"/>
      <c r="S30" s="36"/>
      <c r="T30" s="20">
        <f t="shared" si="0"/>
        <v>5134544</v>
      </c>
      <c r="U30" s="29"/>
      <c r="V30" s="55"/>
    </row>
    <row r="31" spans="1:22" ht="26.1" customHeight="1">
      <c r="A31" s="10" t="s">
        <v>11</v>
      </c>
      <c r="B31" s="108">
        <f>$B$2</f>
        <v>0</v>
      </c>
      <c r="C31" s="30">
        <f>IFERROR(B32/B31*100,0)</f>
        <v>0</v>
      </c>
      <c r="D31" s="85">
        <v>0</v>
      </c>
      <c r="E31" s="108">
        <f>$B$2</f>
        <v>0</v>
      </c>
      <c r="F31" s="30">
        <f>IFERROR(E32/E31*100,0)</f>
        <v>0</v>
      </c>
      <c r="G31" s="85">
        <v>0</v>
      </c>
      <c r="H31" s="108">
        <v>9600</v>
      </c>
      <c r="I31" s="30">
        <f>IFERROR(H32/H31*100,0)</f>
        <v>100</v>
      </c>
      <c r="J31" s="85">
        <v>100</v>
      </c>
      <c r="K31" s="108">
        <f>$B$2</f>
        <v>0</v>
      </c>
      <c r="L31" s="30">
        <f>IFERROR(K32/K31*100,0)</f>
        <v>0</v>
      </c>
      <c r="M31" s="85">
        <v>0</v>
      </c>
      <c r="N31" s="108">
        <f>$B$2</f>
        <v>0</v>
      </c>
      <c r="O31" s="30">
        <f>IFERROR(N32/N31*100,0)</f>
        <v>0</v>
      </c>
      <c r="P31" s="30">
        <v>0</v>
      </c>
      <c r="Q31" s="74">
        <v>0</v>
      </c>
      <c r="R31" s="30">
        <f>IFERROR(Q32/Q31*100,0)</f>
        <v>0</v>
      </c>
      <c r="S31" s="30">
        <v>0</v>
      </c>
      <c r="T31" s="24">
        <f t="shared" si="0"/>
        <v>9600</v>
      </c>
      <c r="U31" s="30">
        <f>IFERROR(T32/T31*100,0)</f>
        <v>100</v>
      </c>
      <c r="V31" s="53">
        <v>100</v>
      </c>
    </row>
    <row r="32" spans="1:22" ht="26.1" customHeight="1">
      <c r="A32" s="11"/>
      <c r="B32" s="109">
        <f>$B$2</f>
        <v>0</v>
      </c>
      <c r="C32" s="29"/>
      <c r="D32" s="84"/>
      <c r="E32" s="109">
        <f>$B$2</f>
        <v>0</v>
      </c>
      <c r="F32" s="29"/>
      <c r="G32" s="84"/>
      <c r="H32" s="109">
        <v>9600</v>
      </c>
      <c r="I32" s="29"/>
      <c r="J32" s="84"/>
      <c r="K32" s="109">
        <f>$B$2</f>
        <v>0</v>
      </c>
      <c r="L32" s="29"/>
      <c r="M32" s="84"/>
      <c r="N32" s="109">
        <f>$B$2</f>
        <v>0</v>
      </c>
      <c r="O32" s="29"/>
      <c r="P32" s="29"/>
      <c r="Q32" s="20">
        <v>0</v>
      </c>
      <c r="R32" s="29"/>
      <c r="S32" s="29"/>
      <c r="T32" s="20">
        <f t="shared" si="0"/>
        <v>9600</v>
      </c>
      <c r="U32" s="29"/>
      <c r="V32" s="55"/>
    </row>
    <row r="33" spans="1:22" ht="26.1" customHeight="1">
      <c r="A33" s="10" t="s">
        <v>20</v>
      </c>
      <c r="B33" s="108">
        <f>$B$2</f>
        <v>0</v>
      </c>
      <c r="C33" s="30">
        <f>IFERROR(B34/B33*100,0)</f>
        <v>0</v>
      </c>
      <c r="D33" s="85">
        <v>0</v>
      </c>
      <c r="E33" s="108">
        <f>$B$2</f>
        <v>0</v>
      </c>
      <c r="F33" s="30">
        <f>IFERROR(E34/E33*100,0)</f>
        <v>0</v>
      </c>
      <c r="G33" s="85">
        <v>0</v>
      </c>
      <c r="H33" s="108">
        <f>$B$2</f>
        <v>0</v>
      </c>
      <c r="I33" s="30">
        <f>IFERROR(H34/H33*100,0)</f>
        <v>0</v>
      </c>
      <c r="J33" s="85">
        <v>0</v>
      </c>
      <c r="K33" s="108">
        <f>$B$2</f>
        <v>0</v>
      </c>
      <c r="L33" s="30">
        <f>IFERROR(K34/K33*100,0)</f>
        <v>0</v>
      </c>
      <c r="M33" s="85">
        <v>0</v>
      </c>
      <c r="N33" s="108">
        <f>$B$2</f>
        <v>0</v>
      </c>
      <c r="O33" s="30">
        <f>IFERROR(N34/N33*100,0)</f>
        <v>0</v>
      </c>
      <c r="P33" s="30">
        <v>0</v>
      </c>
      <c r="Q33" s="74">
        <v>0</v>
      </c>
      <c r="R33" s="30">
        <f>IFERROR(Q34/Q33*100,0)</f>
        <v>0</v>
      </c>
      <c r="S33" s="30">
        <v>0</v>
      </c>
      <c r="T33" s="24">
        <f t="shared" si="0"/>
        <v>0</v>
      </c>
      <c r="U33" s="30">
        <f>IFERROR(T34/T33*100,0)</f>
        <v>0</v>
      </c>
      <c r="V33" s="53">
        <v>0</v>
      </c>
    </row>
    <row r="34" spans="1:22" ht="26.1" customHeight="1">
      <c r="A34" s="11"/>
      <c r="B34" s="110">
        <f>$B$2</f>
        <v>0</v>
      </c>
      <c r="C34" s="80"/>
      <c r="D34" s="87"/>
      <c r="E34" s="110">
        <f>$B$2</f>
        <v>0</v>
      </c>
      <c r="F34" s="80"/>
      <c r="G34" s="87"/>
      <c r="H34" s="110">
        <f>$B$2</f>
        <v>0</v>
      </c>
      <c r="I34" s="29"/>
      <c r="J34" s="84"/>
      <c r="K34" s="110">
        <f>$B$2</f>
        <v>0</v>
      </c>
      <c r="L34" s="80"/>
      <c r="M34" s="87"/>
      <c r="N34" s="110">
        <f>$B$2</f>
        <v>0</v>
      </c>
      <c r="O34" s="80"/>
      <c r="P34" s="80"/>
      <c r="Q34" s="77">
        <v>0</v>
      </c>
      <c r="R34" s="29"/>
      <c r="S34" s="29"/>
      <c r="T34" s="77">
        <f t="shared" si="0"/>
        <v>0</v>
      </c>
      <c r="U34" s="29"/>
      <c r="V34" s="55"/>
    </row>
    <row r="35" spans="1:22" ht="26.1" customHeight="1">
      <c r="A35" s="10" t="s">
        <v>21</v>
      </c>
      <c r="B35" s="20">
        <f>SUM(B37,B39)</f>
        <v>181200</v>
      </c>
      <c r="C35" s="29">
        <f>IFERROR(B36/B35*100,0)</f>
        <v>74.684878587196465</v>
      </c>
      <c r="D35" s="49">
        <v>0</v>
      </c>
      <c r="E35" s="20">
        <f>SUM(E37,E39)</f>
        <v>7692961</v>
      </c>
      <c r="F35" s="29">
        <f>IFERROR(E36/E35*100,0)</f>
        <v>56.893620024851288</v>
      </c>
      <c r="G35" s="49">
        <v>0</v>
      </c>
      <c r="H35" s="20">
        <f>SUM(H37,H39)</f>
        <v>0</v>
      </c>
      <c r="I35" s="30">
        <f>IFERROR(H36/H35*100,0)</f>
        <v>0</v>
      </c>
      <c r="J35" s="50">
        <v>0</v>
      </c>
      <c r="K35" s="20">
        <f>SUM(K37,K39)</f>
        <v>230500</v>
      </c>
      <c r="L35" s="29">
        <f>IFERROR(K36/K35*100,0)</f>
        <v>100</v>
      </c>
      <c r="M35" s="49">
        <v>0</v>
      </c>
      <c r="N35" s="20">
        <f>SUM(N37,N39)</f>
        <v>99900</v>
      </c>
      <c r="O35" s="29">
        <f>IFERROR(N36/N35*100,0)</f>
        <v>100</v>
      </c>
      <c r="P35" s="49">
        <v>0</v>
      </c>
      <c r="Q35" s="20">
        <f>SUM(Q37,Q39)</f>
        <v>0</v>
      </c>
      <c r="R35" s="30">
        <f>IFERROR(Q36/Q35*100,0)</f>
        <v>0</v>
      </c>
      <c r="S35" s="37">
        <v>0</v>
      </c>
      <c r="T35" s="20">
        <f>SUM(T37,T39)</f>
        <v>8204561</v>
      </c>
      <c r="U35" s="30">
        <f>IFERROR(T36/T35*100,0)</f>
        <v>59.022451048873911</v>
      </c>
      <c r="V35" s="53">
        <v>0</v>
      </c>
    </row>
    <row r="36" spans="1:22" ht="26.1" customHeight="1">
      <c r="A36" s="11"/>
      <c r="B36" s="77">
        <f>SUM(B38,B40)</f>
        <v>135329</v>
      </c>
      <c r="C36" s="29"/>
      <c r="D36" s="49"/>
      <c r="E36" s="77">
        <f>SUM(E38,E40)</f>
        <v>4376804</v>
      </c>
      <c r="F36" s="29"/>
      <c r="G36" s="49"/>
      <c r="H36" s="77">
        <f>SUM(H38,H40)</f>
        <v>0</v>
      </c>
      <c r="I36" s="29"/>
      <c r="J36" s="49"/>
      <c r="K36" s="77">
        <f>SUM(K38,K40)</f>
        <v>230500</v>
      </c>
      <c r="L36" s="29"/>
      <c r="M36" s="49"/>
      <c r="N36" s="77">
        <f>SUM(N38,N40)</f>
        <v>99900</v>
      </c>
      <c r="O36" s="29"/>
      <c r="P36" s="49"/>
      <c r="Q36" s="77">
        <f>SUM(Q38,Q40)</f>
        <v>0</v>
      </c>
      <c r="R36" s="29"/>
      <c r="S36" s="36"/>
      <c r="T36" s="77">
        <f>SUM(T38,T40)</f>
        <v>4842533</v>
      </c>
      <c r="U36" s="29"/>
      <c r="V36" s="55"/>
    </row>
    <row r="37" spans="1:22" ht="26.1" customHeight="1">
      <c r="A37" s="10" t="s">
        <v>42</v>
      </c>
      <c r="B37" s="21">
        <v>0</v>
      </c>
      <c r="C37" s="30">
        <f>IFERROR(B38/B37*100,0)</f>
        <v>0</v>
      </c>
      <c r="D37" s="50">
        <v>0</v>
      </c>
      <c r="E37" s="21">
        <v>0</v>
      </c>
      <c r="F37" s="30">
        <f>IFERROR(E38/E37*100,0)</f>
        <v>0</v>
      </c>
      <c r="G37" s="50">
        <v>0</v>
      </c>
      <c r="H37" s="89">
        <f>$B$2</f>
        <v>0</v>
      </c>
      <c r="I37" s="30">
        <f>IFERROR(H38/H37*100,0)</f>
        <v>0</v>
      </c>
      <c r="J37" s="50">
        <v>0</v>
      </c>
      <c r="K37" s="89">
        <v>0</v>
      </c>
      <c r="L37" s="30">
        <f>IFERROR(K38/K37*100,0)</f>
        <v>0</v>
      </c>
      <c r="M37" s="50">
        <v>0</v>
      </c>
      <c r="N37" s="99">
        <v>0</v>
      </c>
      <c r="O37" s="30">
        <f>IFERROR(N38/N37*100,0)</f>
        <v>0</v>
      </c>
      <c r="P37" s="50">
        <v>0</v>
      </c>
      <c r="Q37" s="21">
        <v>0</v>
      </c>
      <c r="R37" s="30">
        <f>IFERROR(Q38/Q37*100,0)</f>
        <v>0</v>
      </c>
      <c r="S37" s="37">
        <v>0</v>
      </c>
      <c r="T37" s="24">
        <f t="shared" ref="T37:T52" si="1">SUM(B37,E37,H37,K37,N37,Q37)</f>
        <v>0</v>
      </c>
      <c r="U37" s="30">
        <f>IFERROR(T38/T37*100,0)</f>
        <v>0</v>
      </c>
      <c r="V37" s="53">
        <v>0</v>
      </c>
    </row>
    <row r="38" spans="1:22" ht="26.1" customHeight="1">
      <c r="A38" s="11"/>
      <c r="B38" s="22">
        <v>0</v>
      </c>
      <c r="C38" s="29"/>
      <c r="D38" s="49"/>
      <c r="E38" s="22">
        <v>0</v>
      </c>
      <c r="F38" s="29"/>
      <c r="G38" s="49"/>
      <c r="H38" s="90">
        <f>$B$2</f>
        <v>0</v>
      </c>
      <c r="I38" s="29"/>
      <c r="J38" s="49"/>
      <c r="K38" s="90">
        <v>0</v>
      </c>
      <c r="L38" s="29"/>
      <c r="M38" s="49"/>
      <c r="N38" s="97">
        <v>0</v>
      </c>
      <c r="O38" s="29"/>
      <c r="P38" s="49"/>
      <c r="Q38" s="22">
        <v>0</v>
      </c>
      <c r="R38" s="29"/>
      <c r="S38" s="36"/>
      <c r="T38" s="20">
        <f t="shared" si="1"/>
        <v>0</v>
      </c>
      <c r="U38" s="29"/>
      <c r="V38" s="55"/>
    </row>
    <row r="39" spans="1:22" ht="26.1" customHeight="1">
      <c r="A39" s="10" t="s">
        <v>43</v>
      </c>
      <c r="B39" s="21">
        <v>181200</v>
      </c>
      <c r="C39" s="30">
        <f>IFERROR(B40/B39*100,0)</f>
        <v>74.684878587196465</v>
      </c>
      <c r="D39" s="50">
        <v>0</v>
      </c>
      <c r="E39" s="21">
        <v>7692961</v>
      </c>
      <c r="F39" s="30">
        <f>IFERROR(E40/E39*100,0)</f>
        <v>56.893620024851288</v>
      </c>
      <c r="G39" s="50">
        <v>0</v>
      </c>
      <c r="H39" s="89">
        <f>$B$2</f>
        <v>0</v>
      </c>
      <c r="I39" s="30">
        <f>IFERROR(H40/H39*100,0)</f>
        <v>0</v>
      </c>
      <c r="J39" s="50">
        <v>0</v>
      </c>
      <c r="K39" s="89">
        <v>230500</v>
      </c>
      <c r="L39" s="30">
        <f>IFERROR(K40/K39*100,0)</f>
        <v>100</v>
      </c>
      <c r="M39" s="50">
        <v>0</v>
      </c>
      <c r="N39" s="99">
        <v>99900</v>
      </c>
      <c r="O39" s="30">
        <f>IFERROR(N40/N39*100,0)</f>
        <v>100</v>
      </c>
      <c r="P39" s="50">
        <v>0</v>
      </c>
      <c r="Q39" s="21">
        <v>0</v>
      </c>
      <c r="R39" s="30">
        <f>IFERROR(Q40/Q39*100,0)</f>
        <v>0</v>
      </c>
      <c r="S39" s="37">
        <v>0</v>
      </c>
      <c r="T39" s="24">
        <f t="shared" si="1"/>
        <v>8204561</v>
      </c>
      <c r="U39" s="30">
        <f>IFERROR(T40/T39*100,0)</f>
        <v>59.022451048873911</v>
      </c>
      <c r="V39" s="53">
        <v>0</v>
      </c>
    </row>
    <row r="40" spans="1:22" ht="26.1" customHeight="1">
      <c r="A40" s="11"/>
      <c r="B40" s="22">
        <v>135329</v>
      </c>
      <c r="C40" s="29"/>
      <c r="D40" s="49"/>
      <c r="E40" s="22">
        <v>4376804</v>
      </c>
      <c r="F40" s="29"/>
      <c r="G40" s="49"/>
      <c r="H40" s="90">
        <f>$B$2</f>
        <v>0</v>
      </c>
      <c r="I40" s="29"/>
      <c r="J40" s="49"/>
      <c r="K40" s="90">
        <v>230500</v>
      </c>
      <c r="L40" s="29"/>
      <c r="M40" s="49"/>
      <c r="N40" s="97">
        <v>99900</v>
      </c>
      <c r="O40" s="29"/>
      <c r="P40" s="36"/>
      <c r="Q40" s="22">
        <v>0</v>
      </c>
      <c r="R40" s="29"/>
      <c r="S40" s="36"/>
      <c r="T40" s="20">
        <f t="shared" si="1"/>
        <v>4842533</v>
      </c>
      <c r="U40" s="29"/>
      <c r="V40" s="55"/>
    </row>
    <row r="41" spans="1:22" ht="26.1" customHeight="1">
      <c r="A41" s="10" t="s">
        <v>22</v>
      </c>
      <c r="B41" s="21">
        <v>0</v>
      </c>
      <c r="C41" s="30">
        <f>IFERROR(B42/B41*100,0)</f>
        <v>0</v>
      </c>
      <c r="D41" s="50">
        <v>0</v>
      </c>
      <c r="E41" s="21">
        <v>0</v>
      </c>
      <c r="F41" s="30">
        <f>IFERROR(E42/E41*100,0)</f>
        <v>0</v>
      </c>
      <c r="G41" s="50">
        <v>0</v>
      </c>
      <c r="H41" s="89">
        <v>0</v>
      </c>
      <c r="I41" s="30">
        <f>IFERROR(H42/H41*100,0)</f>
        <v>0</v>
      </c>
      <c r="J41" s="50">
        <v>0</v>
      </c>
      <c r="K41" s="21">
        <v>0</v>
      </c>
      <c r="L41" s="30">
        <f>IFERROR(K42/K41*100,0)</f>
        <v>0</v>
      </c>
      <c r="M41" s="50">
        <v>0</v>
      </c>
      <c r="N41" s="21">
        <v>0</v>
      </c>
      <c r="O41" s="30">
        <f>IFERROR(N42/N41*100,0)</f>
        <v>0</v>
      </c>
      <c r="P41" s="37">
        <v>0</v>
      </c>
      <c r="Q41" s="21">
        <v>0</v>
      </c>
      <c r="R41" s="30">
        <f>IFERROR(Q42/Q41*100,0)</f>
        <v>0</v>
      </c>
      <c r="S41" s="37">
        <v>0</v>
      </c>
      <c r="T41" s="24">
        <f t="shared" si="1"/>
        <v>0</v>
      </c>
      <c r="U41" s="30">
        <f>IFERROR(T42/T41*100,0)</f>
        <v>0</v>
      </c>
      <c r="V41" s="53">
        <v>0</v>
      </c>
    </row>
    <row r="42" spans="1:22" ht="26.1" customHeight="1">
      <c r="A42" s="107"/>
      <c r="B42" s="76">
        <v>0</v>
      </c>
      <c r="C42" s="111"/>
      <c r="D42" s="57"/>
      <c r="E42" s="76">
        <v>0</v>
      </c>
      <c r="F42" s="111"/>
      <c r="G42" s="57"/>
      <c r="H42" s="92">
        <v>0</v>
      </c>
      <c r="I42" s="111"/>
      <c r="J42" s="57"/>
      <c r="K42" s="76">
        <v>0</v>
      </c>
      <c r="L42" s="111"/>
      <c r="M42" s="57"/>
      <c r="N42" s="76">
        <v>0</v>
      </c>
      <c r="O42" s="111"/>
      <c r="P42" s="61"/>
      <c r="Q42" s="76">
        <v>0</v>
      </c>
      <c r="R42" s="111"/>
      <c r="S42" s="61"/>
      <c r="T42" s="77">
        <f t="shared" si="1"/>
        <v>0</v>
      </c>
      <c r="U42" s="111"/>
      <c r="V42" s="56"/>
    </row>
    <row r="43" spans="1:22" ht="26.1" customHeight="1">
      <c r="A43" s="10" t="s">
        <v>23</v>
      </c>
      <c r="B43" s="21">
        <v>0</v>
      </c>
      <c r="C43" s="30">
        <f>IFERROR(B44/B43*100,0)</f>
        <v>0</v>
      </c>
      <c r="D43" s="50">
        <v>0</v>
      </c>
      <c r="E43" s="21">
        <v>1921613</v>
      </c>
      <c r="F43" s="30">
        <f>IFERROR(E44/E43*100,0)</f>
        <v>100</v>
      </c>
      <c r="G43" s="50">
        <v>100</v>
      </c>
      <c r="H43" s="89">
        <v>18569928</v>
      </c>
      <c r="I43" s="30">
        <f>IFERROR(H44/H43*100,0)</f>
        <v>100</v>
      </c>
      <c r="J43" s="50">
        <v>100</v>
      </c>
      <c r="K43" s="89">
        <v>0</v>
      </c>
      <c r="L43" s="30">
        <f>IFERROR(K44/K43*100,0)</f>
        <v>0</v>
      </c>
      <c r="M43" s="50">
        <v>0</v>
      </c>
      <c r="N43" s="99">
        <v>0</v>
      </c>
      <c r="O43" s="30">
        <f>IFERROR(N44/N43*100,0)</f>
        <v>0</v>
      </c>
      <c r="P43" s="37">
        <v>0</v>
      </c>
      <c r="Q43" s="21">
        <v>0</v>
      </c>
      <c r="R43" s="30">
        <f>IFERROR(Q44/Q43*100,0)</f>
        <v>0</v>
      </c>
      <c r="S43" s="37">
        <v>0</v>
      </c>
      <c r="T43" s="24">
        <f t="shared" si="1"/>
        <v>20491541</v>
      </c>
      <c r="U43" s="30">
        <f>IFERROR(T44/T43*100,0)</f>
        <v>100</v>
      </c>
      <c r="V43" s="53">
        <v>100</v>
      </c>
    </row>
    <row r="44" spans="1:22" ht="26.1" customHeight="1">
      <c r="A44" s="11"/>
      <c r="B44" s="22">
        <v>0</v>
      </c>
      <c r="C44" s="29"/>
      <c r="D44" s="49"/>
      <c r="E44" s="22">
        <v>1921613</v>
      </c>
      <c r="F44" s="29"/>
      <c r="G44" s="49"/>
      <c r="H44" s="90">
        <v>18569928</v>
      </c>
      <c r="I44" s="29"/>
      <c r="J44" s="49"/>
      <c r="K44" s="90">
        <v>0</v>
      </c>
      <c r="L44" s="29"/>
      <c r="M44" s="49"/>
      <c r="N44" s="97">
        <v>0</v>
      </c>
      <c r="O44" s="29"/>
      <c r="P44" s="36"/>
      <c r="Q44" s="22">
        <v>0</v>
      </c>
      <c r="R44" s="29"/>
      <c r="S44" s="36"/>
      <c r="T44" s="20">
        <f t="shared" si="1"/>
        <v>20491541</v>
      </c>
      <c r="U44" s="29"/>
      <c r="V44" s="55"/>
    </row>
    <row r="45" spans="1:22" ht="26.1" customHeight="1">
      <c r="A45" s="10" t="s">
        <v>25</v>
      </c>
      <c r="B45" s="94">
        <f>$B$2</f>
        <v>0</v>
      </c>
      <c r="C45" s="30">
        <f>IFERROR(B46/B45*100,0)</f>
        <v>0</v>
      </c>
      <c r="D45" s="85">
        <v>0</v>
      </c>
      <c r="E45" s="74">
        <f>$B$2</f>
        <v>0</v>
      </c>
      <c r="F45" s="30">
        <f>IFERROR(E46/E45*100,0)</f>
        <v>0</v>
      </c>
      <c r="G45" s="85">
        <v>0</v>
      </c>
      <c r="H45" s="108">
        <f>$B$2</f>
        <v>0</v>
      </c>
      <c r="I45" s="30">
        <f>IFERROR(H46/H45*100,0)</f>
        <v>0</v>
      </c>
      <c r="J45" s="85">
        <v>0</v>
      </c>
      <c r="K45" s="108">
        <f>$B$2</f>
        <v>0</v>
      </c>
      <c r="L45" s="30">
        <f>IFERROR(K46/K45*100,0)</f>
        <v>0</v>
      </c>
      <c r="M45" s="85">
        <v>0</v>
      </c>
      <c r="N45" s="115">
        <f>$B$2</f>
        <v>0</v>
      </c>
      <c r="O45" s="30">
        <f>IFERROR(N46/N45*100,0)</f>
        <v>0</v>
      </c>
      <c r="P45" s="30">
        <v>0</v>
      </c>
      <c r="Q45" s="74">
        <v>0</v>
      </c>
      <c r="R45" s="30">
        <f>IFERROR(Q46/Q45*100,0)</f>
        <v>0</v>
      </c>
      <c r="S45" s="30">
        <v>0</v>
      </c>
      <c r="T45" s="24">
        <f t="shared" si="1"/>
        <v>0</v>
      </c>
      <c r="U45" s="30">
        <f>IFERROR(T46/T45*100,0)</f>
        <v>0</v>
      </c>
      <c r="V45" s="53">
        <v>0</v>
      </c>
    </row>
    <row r="46" spans="1:22" ht="26.1" customHeight="1">
      <c r="A46" s="11"/>
      <c r="B46" s="20">
        <f>$B$2</f>
        <v>0</v>
      </c>
      <c r="C46" s="29"/>
      <c r="D46" s="84"/>
      <c r="E46" s="20">
        <f>$B$2</f>
        <v>0</v>
      </c>
      <c r="F46" s="29"/>
      <c r="G46" s="84"/>
      <c r="H46" s="109">
        <f>$B$2</f>
        <v>0</v>
      </c>
      <c r="I46" s="29"/>
      <c r="J46" s="84"/>
      <c r="K46" s="109">
        <f>$B$2</f>
        <v>0</v>
      </c>
      <c r="L46" s="29"/>
      <c r="M46" s="84"/>
      <c r="N46" s="114">
        <f>$B$2</f>
        <v>0</v>
      </c>
      <c r="O46" s="29"/>
      <c r="P46" s="29"/>
      <c r="Q46" s="20">
        <v>0</v>
      </c>
      <c r="R46" s="29"/>
      <c r="S46" s="29"/>
      <c r="T46" s="20">
        <f t="shared" si="1"/>
        <v>0</v>
      </c>
      <c r="U46" s="29"/>
      <c r="V46" s="55"/>
    </row>
    <row r="47" spans="1:22" ht="26.1" customHeight="1">
      <c r="A47" s="10" t="s">
        <v>13</v>
      </c>
      <c r="B47" s="74">
        <f>SUM(B49,B51)</f>
        <v>651142</v>
      </c>
      <c r="C47" s="30">
        <f>IFERROR(B48/B47*100,0)</f>
        <v>10.759250670360689</v>
      </c>
      <c r="D47" s="50">
        <v>13.350010100073305</v>
      </c>
      <c r="E47" s="74">
        <f>SUM(E49,E51)</f>
        <v>18539320</v>
      </c>
      <c r="F47" s="30">
        <f>IFERROR(E48/E47*100,0)</f>
        <v>19.565728408593195</v>
      </c>
      <c r="G47" s="50">
        <v>37.480010798207466</v>
      </c>
      <c r="H47" s="74">
        <f>SUM(H49,H51)</f>
        <v>0</v>
      </c>
      <c r="I47" s="30">
        <f>IFERROR(H48/H47*100,0)</f>
        <v>0</v>
      </c>
      <c r="J47" s="53">
        <v>0</v>
      </c>
      <c r="K47" s="94">
        <f>SUM(K49,K51)</f>
        <v>430433</v>
      </c>
      <c r="L47" s="30">
        <f>IFERROR(K48/K47*100,0)</f>
        <v>29.056787002855266</v>
      </c>
      <c r="M47" s="50">
        <v>27.201285098497362</v>
      </c>
      <c r="N47" s="74">
        <f>SUM(N49,N51)</f>
        <v>393840</v>
      </c>
      <c r="O47" s="30">
        <f>IFERROR(N48/N47*100,0)</f>
        <v>29.909861872841763</v>
      </c>
      <c r="P47" s="37">
        <v>56.090045431295508</v>
      </c>
      <c r="Q47" s="74">
        <f>SUM(Q49,Q51)</f>
        <v>0</v>
      </c>
      <c r="R47" s="30">
        <f>IFERROR(Q48/Q47*100,0)</f>
        <v>0</v>
      </c>
      <c r="S47" s="37">
        <v>0</v>
      </c>
      <c r="T47" s="24">
        <f t="shared" si="1"/>
        <v>20014735</v>
      </c>
      <c r="U47" s="30">
        <f>IFERROR(T48/T47*100,0)</f>
        <v>19.686885686970122</v>
      </c>
      <c r="V47" s="53">
        <v>37.348303191624581</v>
      </c>
    </row>
    <row r="48" spans="1:22" ht="26.1" customHeight="1">
      <c r="A48" s="72"/>
      <c r="B48" s="78">
        <f>SUM(B50,B52)</f>
        <v>70058</v>
      </c>
      <c r="C48" s="32"/>
      <c r="D48" s="52"/>
      <c r="E48" s="78">
        <f>SUM(E50,E52)</f>
        <v>3627353</v>
      </c>
      <c r="F48" s="32"/>
      <c r="G48" s="52"/>
      <c r="H48" s="78">
        <f>SUM(H50,H52)</f>
        <v>0</v>
      </c>
      <c r="I48" s="32"/>
      <c r="J48" s="54"/>
      <c r="K48" s="95">
        <f>SUM(K50,K52)</f>
        <v>125070</v>
      </c>
      <c r="L48" s="32"/>
      <c r="M48" s="52"/>
      <c r="N48" s="78">
        <f>SUM(N50,N52)</f>
        <v>117797</v>
      </c>
      <c r="O48" s="32"/>
      <c r="P48" s="39"/>
      <c r="Q48" s="78">
        <f>SUM(Q50,Q52)</f>
        <v>0</v>
      </c>
      <c r="R48" s="32"/>
      <c r="S48" s="39"/>
      <c r="T48" s="78">
        <f t="shared" si="1"/>
        <v>3940278</v>
      </c>
      <c r="U48" s="32"/>
      <c r="V48" s="54"/>
    </row>
    <row r="49" spans="1:22" ht="26.1" customHeight="1">
      <c r="A49" s="7" t="s">
        <v>41</v>
      </c>
      <c r="B49" s="21">
        <v>651142</v>
      </c>
      <c r="C49" s="30">
        <f>IFERROR(B50/B49*100,0)</f>
        <v>10.759250670360689</v>
      </c>
      <c r="D49" s="50">
        <v>13.350010100073305</v>
      </c>
      <c r="E49" s="21">
        <v>18539320</v>
      </c>
      <c r="F49" s="30">
        <f>IFERROR(E50/E49*100,0)</f>
        <v>19.565728408593195</v>
      </c>
      <c r="G49" s="50">
        <v>37.480010798207466</v>
      </c>
      <c r="H49" s="89">
        <v>0</v>
      </c>
      <c r="I49" s="30">
        <f>IFERROR(H50/H49*100,0)</f>
        <v>0</v>
      </c>
      <c r="J49" s="50">
        <v>0</v>
      </c>
      <c r="K49" s="89">
        <v>430433</v>
      </c>
      <c r="L49" s="30">
        <f>IFERROR(K50/K49*100,0)</f>
        <v>29.056787002855266</v>
      </c>
      <c r="M49" s="50">
        <v>27.201285098497362</v>
      </c>
      <c r="N49" s="99">
        <v>393840</v>
      </c>
      <c r="O49" s="30">
        <f>IFERROR(N50/N49*100,0)</f>
        <v>29.909861872841763</v>
      </c>
      <c r="P49" s="37">
        <v>56.090045431295508</v>
      </c>
      <c r="Q49" s="21">
        <v>0</v>
      </c>
      <c r="R49" s="30">
        <f>IFERROR(Q50/Q49*100,0)</f>
        <v>0</v>
      </c>
      <c r="S49" s="37">
        <v>0</v>
      </c>
      <c r="T49" s="74">
        <f t="shared" si="1"/>
        <v>20014735</v>
      </c>
      <c r="U49" s="30">
        <f>IFERROR(T50/T49*100,0)</f>
        <v>19.686885686970122</v>
      </c>
      <c r="V49" s="53">
        <v>37.348303191624581</v>
      </c>
    </row>
    <row r="50" spans="1:22" ht="25.5" customHeight="1">
      <c r="A50" s="13"/>
      <c r="B50" s="25">
        <v>70058</v>
      </c>
      <c r="C50" s="32"/>
      <c r="D50" s="52"/>
      <c r="E50" s="25">
        <v>3627353</v>
      </c>
      <c r="F50" s="32"/>
      <c r="G50" s="52"/>
      <c r="H50" s="93">
        <v>0</v>
      </c>
      <c r="I50" s="32"/>
      <c r="J50" s="52"/>
      <c r="K50" s="93">
        <v>125070</v>
      </c>
      <c r="L50" s="32"/>
      <c r="M50" s="52"/>
      <c r="N50" s="101">
        <v>117797</v>
      </c>
      <c r="O50" s="32"/>
      <c r="P50" s="39"/>
      <c r="Q50" s="25">
        <v>0</v>
      </c>
      <c r="R50" s="32"/>
      <c r="S50" s="39"/>
      <c r="T50" s="78">
        <f t="shared" si="1"/>
        <v>3940278</v>
      </c>
      <c r="U50" s="32"/>
      <c r="V50" s="54"/>
    </row>
    <row r="51" spans="1:22" ht="26.1" hidden="1" customHeight="1">
      <c r="A51" s="7" t="s">
        <v>31</v>
      </c>
      <c r="B51" s="22"/>
      <c r="C51" s="29">
        <f>IFERROR(B52/B51*100,0)</f>
        <v>0</v>
      </c>
      <c r="D51" s="49">
        <v>0</v>
      </c>
      <c r="E51" s="22"/>
      <c r="F51" s="29">
        <f>IFERROR(E52/E51*100,0)</f>
        <v>0</v>
      </c>
      <c r="G51" s="49">
        <v>0</v>
      </c>
      <c r="H51" s="90">
        <v>0</v>
      </c>
      <c r="I51" s="29">
        <f>IFERROR(H52/H51*100,0)</f>
        <v>0</v>
      </c>
      <c r="J51" s="49">
        <v>0</v>
      </c>
      <c r="K51" s="90"/>
      <c r="L51" s="29">
        <f>IFERROR(K52/K51*100,0)</f>
        <v>0</v>
      </c>
      <c r="M51" s="49">
        <v>0</v>
      </c>
      <c r="N51" s="97"/>
      <c r="O51" s="29">
        <f>IFERROR(N52/N51*100,0)</f>
        <v>0</v>
      </c>
      <c r="P51" s="36">
        <v>0</v>
      </c>
      <c r="Q51" s="22">
        <v>0</v>
      </c>
      <c r="R51" s="29">
        <f>IFERROR(Q52/Q51*100,0)</f>
        <v>0</v>
      </c>
      <c r="S51" s="36">
        <v>0</v>
      </c>
      <c r="T51" s="20">
        <f t="shared" si="1"/>
        <v>0</v>
      </c>
      <c r="U51" s="29">
        <f>IFERROR(T52/T51*100,0)</f>
        <v>0</v>
      </c>
      <c r="V51" s="55">
        <v>0</v>
      </c>
    </row>
    <row r="52" spans="1:22" ht="26.1" hidden="1" customHeight="1">
      <c r="A52" s="13"/>
      <c r="B52" s="25"/>
      <c r="C52" s="32"/>
      <c r="D52" s="57"/>
      <c r="E52" s="25"/>
      <c r="F52" s="32"/>
      <c r="G52" s="57"/>
      <c r="H52" s="92">
        <v>0</v>
      </c>
      <c r="I52" s="32"/>
      <c r="J52" s="57"/>
      <c r="K52" s="92"/>
      <c r="L52" s="32"/>
      <c r="M52" s="57"/>
      <c r="N52" s="101"/>
      <c r="O52" s="32"/>
      <c r="P52" s="39"/>
      <c r="Q52" s="25">
        <v>0</v>
      </c>
      <c r="R52" s="32"/>
      <c r="S52" s="39"/>
      <c r="T52" s="103">
        <f t="shared" si="1"/>
        <v>0</v>
      </c>
      <c r="U52" s="32"/>
      <c r="V52" s="54"/>
    </row>
  </sheetData>
  <mergeCells count="14">
    <mergeCell ref="B4:D4"/>
    <mergeCell ref="E4:G4"/>
    <mergeCell ref="H4:J4"/>
    <mergeCell ref="K4:M4"/>
    <mergeCell ref="N4:P4"/>
    <mergeCell ref="Q4:S4"/>
    <mergeCell ref="T4:V4"/>
    <mergeCell ref="C5:D5"/>
    <mergeCell ref="F5:G5"/>
    <mergeCell ref="I5:J5"/>
    <mergeCell ref="L5:M5"/>
    <mergeCell ref="O5:P5"/>
    <mergeCell ref="R5:S5"/>
    <mergeCell ref="U5:V5"/>
  </mergeCells>
  <phoneticPr fontId="1"/>
  <printOptions horizontalCentered="1"/>
  <pageMargins left="0.59055118110236227" right="0.59055118110236227" top="0.6692913385826772" bottom="0.59055118110236227" header="0" footer="0"/>
  <pageSetup paperSize="8" scale="46" fitToWidth="1" fitToHeight="1" orientation="landscape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総括表</vt:lpstr>
      <vt:lpstr>現年課税分</vt:lpstr>
      <vt:lpstr>滞納繰越分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110501</dc:creator>
  <cp:lastModifiedBy>464307</cp:lastModifiedBy>
  <cp:lastPrinted>2017-12-21T04:26:09Z</cp:lastPrinted>
  <dcterms:created xsi:type="dcterms:W3CDTF">2004-06-18T09:58:02Z</dcterms:created>
  <dcterms:modified xsi:type="dcterms:W3CDTF">2023-03-22T05:45:07Z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2.1.12.0</vt:lpwstr>
      <vt:lpwstr>3.0.2.0</vt:lpwstr>
      <vt:lpwstr>3.0.4.0</vt:lpwstr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2023-03-22T05:45:07Z</vt:filetime>
  </property>
</Properties>
</file>