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workbookProtection lockStructure="1"/>
  <bookViews>
    <workbookView xWindow="0" yWindow="0" windowWidth="14430" windowHeight="11820" tabRatio="922" activeTab="8"/>
  </bookViews>
  <sheets>
    <sheet name="はじめに" sheetId="13" r:id="rId1"/>
    <sheet name="1.申込書 (積上補助ﾀｲﾌﾟ)" sheetId="4" r:id="rId2"/>
    <sheet name="様式0" sheetId="1" state="hidden" r:id="rId3"/>
    <sheet name="追加 (設計者)" sheetId="14" state="hidden" r:id="rId4"/>
    <sheet name="追加 (施工者)" sheetId="10" state="hidden" r:id="rId5"/>
    <sheet name="委任状" sheetId="6" state="hidden" r:id="rId6"/>
    <sheet name="1.申込書 (定額補助ﾀｲﾌﾟ)" sheetId="3" r:id="rId7"/>
    <sheet name="2.申請書（積上補助タイプ）" sheetId="2" r:id="rId8"/>
    <sheet name="2.申請書（定額補助タイプ）" sheetId="5" r:id="rId9"/>
  </sheets>
  <definedNames>
    <definedName name="_xlnm.Print_Area" localSheetId="2">様式0!$AC$3:$BX$53</definedName>
    <definedName name="_xlnm.Print_Area" localSheetId="7">'2.申請書（積上補助タイプ）'!$AF$3:$BX$41,'2.申請書（積上補助タイプ）'!$AF$42:$BX$69</definedName>
    <definedName name="_xlnm.Print_Area" localSheetId="6">'1.申込書 (定額補助ﾀｲﾌﾟ)'!$AG$3:$BV$41</definedName>
    <definedName name="_xlnm.Print_Area" localSheetId="1">'1.申込書 (積上補助ﾀｲﾌﾟ)'!$AG$3:$BV$41</definedName>
    <definedName name="_xlnm.Print_Area" localSheetId="8">'2.申請書（定額補助タイプ）'!$AF$3:$BX$41,'2.申請書（定額補助タイプ）'!$AF$42:$BX$69</definedName>
    <definedName name="_xlnm.Print_Area" localSheetId="5">委任状!$AA$1:$BR$33</definedName>
    <definedName name="_xlnm._FilterDatabase" localSheetId="4" hidden="1">'追加 (施工者)'!$AC$1:$AD$2</definedName>
    <definedName name="_xlnm.Print_Area" localSheetId="4">'追加 (施工者)'!$AC$1:$BS$62</definedName>
    <definedName name="_xlnm._FilterDatabase" localSheetId="3" hidden="1">'追加 (設計者)'!$AC$1:$AD$2</definedName>
    <definedName name="_xlnm.Print_Area" localSheetId="3">'追加 (設計者)'!$AC$1:$BS$61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K19" authorId="0">
      <text>
        <r>
          <rPr>
            <sz val="11"/>
            <color theme="1"/>
            <rFont val="ＭＳ Ｐゴシック"/>
          </rPr>
          <t>【新築、増築、新築・増築の場合】
・建築確認申請、建築工事届と
　整合を確認してください。</t>
        </r>
      </text>
    </comment>
    <comment ref="K39" authorId="0">
      <text>
        <r>
          <rPr>
            <sz val="9"/>
            <color indexed="8"/>
            <rFont val="ＭＳ Ｐゴシック"/>
          </rPr>
          <t>建築士事務所に所属する実際の担当者の方
（建築士でなくても可）</t>
        </r>
      </text>
    </comment>
  </commentList>
</comments>
</file>

<file path=xl/comments2.xml><?xml version="1.0" encoding="utf-8"?>
<comments xmlns="http://schemas.openxmlformats.org/spreadsheetml/2006/main">
  <authors>
    <author>442792</author>
  </authors>
  <commentList>
    <comment ref="J26" authorId="0">
      <text>
        <r>
          <rPr>
            <sz val="11"/>
            <color indexed="8"/>
            <rFont val="ＭＳ Ｐゴシック"/>
          </rPr>
          <t>＊複数の場合は追加用紙を利用し適宜追加してください</t>
        </r>
      </text>
    </comment>
    <comment ref="J31" authorId="0">
      <text>
        <r>
          <rPr>
            <sz val="11"/>
            <color indexed="8"/>
            <rFont val="ＭＳ Ｐゴシック"/>
          </rPr>
          <t>＊複数の場合は２面追加用紙を利用し適宜追加してください</t>
        </r>
      </text>
    </comment>
    <comment ref="G24" authorId="0">
      <text>
        <r>
          <rPr>
            <sz val="11"/>
            <color indexed="8"/>
            <rFont val="ＭＳ Ｐゴシック"/>
          </rPr>
          <t>ここに入力された方が委任状の担当者となります。</t>
        </r>
      </text>
    </comment>
  </commentList>
</comments>
</file>

<file path=xl/comments3.xml><?xml version="1.0" encoding="utf-8"?>
<comments xmlns="http://schemas.openxmlformats.org/spreadsheetml/2006/main">
  <authors>
    <author>Administrator</author>
  </authors>
  <commentList>
    <comment ref="K19" authorId="0">
      <text>
        <r>
          <rPr>
            <sz val="11"/>
            <color theme="1"/>
            <rFont val="ＭＳ Ｐゴシック"/>
          </rPr>
          <t>【新築、増築、新築・増築の場合】
・建築確認申請、建築工事届と
　整合を確認してください。</t>
        </r>
      </text>
    </comment>
    <comment ref="K39" authorId="0">
      <text>
        <r>
          <rPr>
            <sz val="9"/>
            <color indexed="8"/>
            <rFont val="ＭＳ Ｐゴシック"/>
          </rPr>
          <t>建築士事務所に所属する実際の担当者の方
（建築士でなくても可）</t>
        </r>
      </text>
    </comment>
  </commentList>
</comments>
</file>

<file path=xl/comments4.xml><?xml version="1.0" encoding="utf-8"?>
<comments xmlns="http://schemas.openxmlformats.org/spreadsheetml/2006/main">
  <authors>
    <author>Administrator</author>
  </authors>
  <commentList>
    <comment ref="K37" authorId="0">
      <text>
        <r>
          <rPr>
            <sz val="9"/>
            <color indexed="8"/>
            <rFont val="ＭＳ Ｐゴシック"/>
          </rPr>
          <t>建築士事務所に所属する実際の担当者の方
（建築士でなくても可）</t>
        </r>
      </text>
    </comment>
  </commentList>
</comments>
</file>

<file path=xl/comments5.xml><?xml version="1.0" encoding="utf-8"?>
<comments xmlns="http://schemas.openxmlformats.org/spreadsheetml/2006/main">
  <authors>
    <author>Administrator</author>
  </authors>
  <commentList>
    <comment ref="K37" authorId="0">
      <text>
        <r>
          <rPr>
            <sz val="9"/>
            <color indexed="8"/>
            <rFont val="ＭＳ Ｐゴシック"/>
          </rPr>
          <t>建築士事務所に所属する実際の担当者の方
（建築士でなくても可）</t>
        </r>
      </text>
    </comment>
  </commentList>
</comments>
</file>

<file path=xl/sharedStrings.xml><?xml version="1.0" encoding="utf-8"?>
<sst xmlns="http://schemas.openxmlformats.org/spreadsheetml/2006/main" xmlns:r="http://schemas.openxmlformats.org/officeDocument/2006/relationships" count="336" uniqueCount="336">
  <si>
    <t>長期優良住宅加算</t>
  </si>
  <si>
    <t>★</t>
  </si>
  <si>
    <t>×</t>
  </si>
  <si>
    <t>１</t>
  </si>
  <si>
    <t>はじめにこちらをご覧のうえ作業を行ってください</t>
    <rPh sb="9" eb="10">
      <t>ラン</t>
    </rPh>
    <rPh sb="13" eb="15">
      <t>サギョウ</t>
    </rPh>
    <rPh sb="16" eb="17">
      <t>オコナ</t>
    </rPh>
    <phoneticPr fontId="18"/>
  </si>
  <si>
    <t>登録知事</t>
  </si>
  <si>
    <t>天井面</t>
    <rPh sb="0" eb="2">
      <t>テンジョウ</t>
    </rPh>
    <rPh sb="2" eb="3">
      <t>メン</t>
    </rPh>
    <phoneticPr fontId="18"/>
  </si>
  <si>
    <t>申込者住所</t>
  </si>
  <si>
    <t>経済設計事務所　土佐 花子</t>
  </si>
  <si>
    <t>第６号様式（第１４条関係）</t>
  </si>
  <si>
    <t>定額補助タイプ</t>
    <rPh sb="0" eb="2">
      <t>テイガク</t>
    </rPh>
    <rPh sb="2" eb="4">
      <t>ホジョ</t>
    </rPh>
    <phoneticPr fontId="18"/>
  </si>
  <si>
    <t>使用材積</t>
  </si>
  <si>
    <t>地域型グリーン化事業</t>
    <rPh sb="0" eb="3">
      <t>チイキガタ</t>
    </rPh>
    <rPh sb="7" eb="8">
      <t>カ</t>
    </rPh>
    <rPh sb="8" eb="10">
      <t>ジギョウ</t>
    </rPh>
    <phoneticPr fontId="18"/>
  </si>
  <si>
    <t>申込年月日</t>
  </si>
  <si>
    <t>生年月日</t>
    <rPh sb="0" eb="2">
      <t>セイネン</t>
    </rPh>
    <rPh sb="2" eb="4">
      <t>ガッピ</t>
    </rPh>
    <phoneticPr fontId="18"/>
  </si>
  <si>
    <t>申込者氏名</t>
  </si>
  <si>
    <t>こうちの木の住まいづくり助成事業実施申込書</t>
    <rPh sb="4" eb="5">
      <t>キ</t>
    </rPh>
    <rPh sb="6" eb="7">
      <t>ス</t>
    </rPh>
    <rPh sb="12" eb="14">
      <t>ジョセイ</t>
    </rPh>
    <rPh sb="14" eb="16">
      <t>ジギョウ</t>
    </rPh>
    <rPh sb="16" eb="18">
      <t>ジッシ</t>
    </rPh>
    <rPh sb="18" eb="21">
      <t>モウシコミショ</t>
    </rPh>
    <phoneticPr fontId="18"/>
  </si>
  <si>
    <t>Exelの設定を変更してください。設定変更の方法はバージョンによって異なります。</t>
    <rPh sb="5" eb="7">
      <t>セッテイ</t>
    </rPh>
    <rPh sb="8" eb="10">
      <t>ヘンコウ</t>
    </rPh>
    <rPh sb="17" eb="19">
      <t>セッテイ</t>
    </rPh>
    <rPh sb="19" eb="21">
      <t>ヘンコウ</t>
    </rPh>
    <rPh sb="22" eb="24">
      <t>ホウホウ</t>
    </rPh>
    <rPh sb="34" eb="35">
      <t>コト</t>
    </rPh>
    <phoneticPr fontId="18"/>
  </si>
  <si>
    <t>のチェック✔をはずしてください</t>
  </si>
  <si>
    <t>申請者氏名</t>
    <rPh sb="0" eb="2">
      <t>シンセイ</t>
    </rPh>
    <phoneticPr fontId="18"/>
  </si>
  <si>
    <t>× 5,000円/㎥→</t>
    <rPh sb="7" eb="8">
      <t>エン</t>
    </rPh>
    <phoneticPr fontId="18"/>
  </si>
  <si>
    <r>
      <t>当</t>
    </r>
    <r>
      <rPr>
        <b/>
        <sz val="12"/>
        <color auto="1"/>
        <rFont val="ＭＳ ゴシック"/>
      </rPr>
      <t>該様式は、入力ができる箇所を全て青色のセルで設定しています。
青</t>
    </r>
    <r>
      <rPr>
        <b/>
        <sz val="12"/>
        <color indexed="10"/>
        <rFont val="ＭＳ ゴシック"/>
      </rPr>
      <t>色のセル以外のセルには入力が出来ないように保護を</t>
    </r>
    <r>
      <rPr>
        <b/>
        <sz val="12"/>
        <color auto="1"/>
        <rFont val="ＭＳ ゴシック"/>
      </rPr>
      <t>かけています。</t>
    </r>
    <rPh sb="0" eb="2">
      <t>トウガイ</t>
    </rPh>
    <rPh sb="2" eb="4">
      <t>ヨウシキ</t>
    </rPh>
    <rPh sb="17" eb="18">
      <t>アオ</t>
    </rPh>
    <rPh sb="32" eb="33">
      <t>アオ</t>
    </rPh>
    <rPh sb="33" eb="34">
      <t>イロ</t>
    </rPh>
    <rPh sb="37" eb="39">
      <t>イガイ</t>
    </rPh>
    <rPh sb="44" eb="46">
      <t>ニュウリョク</t>
    </rPh>
    <rPh sb="47" eb="49">
      <t>デキ</t>
    </rPh>
    <phoneticPr fontId="18"/>
  </si>
  <si>
    <t>「改ページプレビュー」では水色のセルが確認できません</t>
  </si>
  <si>
    <t>変更方法</t>
    <rPh sb="0" eb="2">
      <t>ヘンコウ</t>
    </rPh>
    <rPh sb="2" eb="4">
      <t>ホウホウ</t>
    </rPh>
    <phoneticPr fontId="18"/>
  </si>
  <si>
    <t>うち補助対象材積</t>
  </si>
  <si>
    <t>有</t>
    <rPh sb="0" eb="1">
      <t>アリ</t>
    </rPh>
    <phoneticPr fontId="18"/>
  </si>
  <si>
    <t>基本部位に対する県内産乾燥木材の使用割合(Ｂ)/(Ａ)</t>
    <rPh sb="9" eb="10">
      <t>ナイ</t>
    </rPh>
    <rPh sb="13" eb="14">
      <t>モク</t>
    </rPh>
    <phoneticPr fontId="18"/>
  </si>
  <si>
    <t>他の事業との併用の有無</t>
    <rPh sb="0" eb="1">
      <t>ホカ</t>
    </rPh>
    <rPh sb="2" eb="4">
      <t>ジギョウ</t>
    </rPh>
    <rPh sb="6" eb="8">
      <t>ヘイヨウ</t>
    </rPh>
    <rPh sb="9" eb="11">
      <t>ウム</t>
    </rPh>
    <phoneticPr fontId="18"/>
  </si>
  <si>
    <t>設計者</t>
  </si>
  <si>
    <t>入力は</t>
  </si>
  <si>
    <t>別記</t>
    <rPh sb="0" eb="2">
      <t>ベッキ</t>
    </rPh>
    <phoneticPr fontId="18"/>
  </si>
  <si>
    <t>建設地の地名地番</t>
  </si>
  <si>
    <t>2</t>
  </si>
  <si>
    <t>①</t>
  </si>
  <si>
    <t>それ以外のセルへは入力しないでください！</t>
  </si>
  <si>
    <t>空白、または未入力のセルに 「０ （ゼロ）」 が表示されてしまう場合は、</t>
  </si>
  <si>
    <t>横架材加算</t>
    <rPh sb="0" eb="3">
      <t>オウカザイ</t>
    </rPh>
    <rPh sb="3" eb="5">
      <t>カサン</t>
    </rPh>
    <phoneticPr fontId="18"/>
  </si>
  <si>
    <t>(注)使用割合は、補助対象としない材積も含めた材積で算出（リフォームの場合を除く。）</t>
    <rPh sb="1" eb="2">
      <t>チュウ</t>
    </rPh>
    <rPh sb="35" eb="37">
      <t>バアイ</t>
    </rPh>
    <rPh sb="38" eb="39">
      <t>ノゾ</t>
    </rPh>
    <phoneticPr fontId="18"/>
  </si>
  <si>
    <t>代理者 事務所名</t>
  </si>
  <si>
    <r>
      <t>入</t>
    </r>
    <r>
      <rPr>
        <sz val="12"/>
        <color indexed="8"/>
        <rFont val="ＭＳ ゴシック"/>
      </rPr>
      <t>力の際、画面の「</t>
    </r>
    <r>
      <rPr>
        <b/>
        <sz val="12"/>
        <color indexed="8"/>
        <rFont val="ＭＳ ゴシック"/>
      </rPr>
      <t>表示</t>
    </r>
    <r>
      <rPr>
        <sz val="12"/>
        <color indexed="8"/>
        <rFont val="ＭＳ ゴシック"/>
      </rPr>
      <t>」は、</t>
    </r>
    <r>
      <rPr>
        <sz val="12"/>
        <color indexed="10"/>
        <rFont val="ＭＳ ゴシック"/>
      </rPr>
      <t>「</t>
    </r>
    <r>
      <rPr>
        <b/>
        <sz val="12"/>
        <color indexed="10"/>
        <rFont val="ＭＳ ゴシック"/>
      </rPr>
      <t>標準</t>
    </r>
    <r>
      <rPr>
        <sz val="12"/>
        <color indexed="10"/>
        <rFont val="ＭＳ ゴシック"/>
      </rPr>
      <t>」</t>
    </r>
    <r>
      <rPr>
        <sz val="12"/>
        <color indexed="8"/>
        <rFont val="ＭＳ ゴシック"/>
      </rPr>
      <t>を選択してください</t>
    </r>
  </si>
  <si>
    <t>（自署の場合は、押印不要です。）</t>
    <rPh sb="1" eb="3">
      <t>ジショ</t>
    </rPh>
    <rPh sb="4" eb="6">
      <t>バアイ</t>
    </rPh>
    <rPh sb="8" eb="10">
      <t>オウイン</t>
    </rPh>
    <rPh sb="10" eb="12">
      <t>フヨウ</t>
    </rPh>
    <phoneticPr fontId="18"/>
  </si>
  <si>
    <t>印</t>
    <rPh sb="0" eb="1">
      <t>イン</t>
    </rPh>
    <phoneticPr fontId="18"/>
  </si>
  <si>
    <t>第１号様式 （第７条関係）</t>
    <rPh sb="0" eb="1">
      <t>ダイ</t>
    </rPh>
    <rPh sb="2" eb="3">
      <t>ゴウ</t>
    </rPh>
    <rPh sb="3" eb="5">
      <t>ヨウシキ</t>
    </rPh>
    <rPh sb="7" eb="8">
      <t>ダイ</t>
    </rPh>
    <rPh sb="9" eb="10">
      <t>ジョウ</t>
    </rPh>
    <rPh sb="10" eb="12">
      <t>カンケイ</t>
    </rPh>
    <phoneticPr fontId="18"/>
  </si>
  <si>
    <t>シートごとに設定が必要です。【Shift】キーで複数シートを選択して一度に変更できます。</t>
    <rPh sb="6" eb="8">
      <t>セッテイ</t>
    </rPh>
    <rPh sb="9" eb="11">
      <t>ヒツヨウ</t>
    </rPh>
    <rPh sb="24" eb="26">
      <t>フクスウ</t>
    </rPh>
    <rPh sb="30" eb="32">
      <t>センタク</t>
    </rPh>
    <rPh sb="34" eb="36">
      <t>イチド</t>
    </rPh>
    <rPh sb="37" eb="39">
      <t>ヘンコウ</t>
    </rPh>
    <phoneticPr fontId="18"/>
  </si>
  <si>
    <t>申込者生年月日</t>
  </si>
  <si>
    <r>
      <t>「</t>
    </r>
    <r>
      <rPr>
        <b/>
        <sz val="11"/>
        <color indexed="8"/>
        <rFont val="ＭＳ ゴシック"/>
      </rPr>
      <t>ファイル</t>
    </r>
    <r>
      <rPr>
        <sz val="11"/>
        <color indexed="8"/>
        <rFont val="ＭＳ ゴシック"/>
      </rPr>
      <t>」→「</t>
    </r>
    <r>
      <rPr>
        <b/>
        <sz val="11"/>
        <color indexed="8"/>
        <rFont val="ＭＳ ゴシック"/>
      </rPr>
      <t>オプション</t>
    </r>
    <r>
      <rPr>
        <sz val="11"/>
        <color indexed="8"/>
        <rFont val="ＭＳ ゴシック"/>
      </rPr>
      <t>」→</t>
    </r>
    <r>
      <rPr>
        <b/>
        <sz val="11"/>
        <color indexed="8"/>
        <rFont val="ＭＳ ゴシック"/>
      </rPr>
      <t>詳細設定</t>
    </r>
    <r>
      <rPr>
        <sz val="11"/>
        <color indexed="8"/>
        <rFont val="ＭＳ ゴシック"/>
      </rPr>
      <t>で、「</t>
    </r>
    <r>
      <rPr>
        <b/>
        <sz val="11"/>
        <color indexed="8"/>
        <rFont val="ＭＳ ゴシック"/>
      </rPr>
      <t>ゼロ値のセルにゼロを表示する</t>
    </r>
    <r>
      <rPr>
        <sz val="11"/>
        <color indexed="8"/>
        <rFont val="ＭＳ ゴシック"/>
      </rPr>
      <t>」</t>
    </r>
  </si>
  <si>
    <t>増築</t>
    <rPh sb="0" eb="2">
      <t>ゾウチク</t>
    </rPh>
    <phoneticPr fontId="18"/>
  </si>
  <si>
    <t>第３面から自動入力</t>
  </si>
  <si>
    <t>下記、水色のセルへ入力してください</t>
  </si>
  <si>
    <t>氏名</t>
    <rPh sb="0" eb="2">
      <t>シメイ</t>
    </rPh>
    <phoneticPr fontId="18"/>
  </si>
  <si>
    <t>（小数点以下切捨て）</t>
    <rPh sb="1" eb="3">
      <t>ショウスウ</t>
    </rPh>
    <rPh sb="4" eb="6">
      <t>イカ</t>
    </rPh>
    <rPh sb="6" eb="7">
      <t>キ</t>
    </rPh>
    <rPh sb="7" eb="8">
      <t>ス</t>
    </rPh>
    <phoneticPr fontId="18"/>
  </si>
  <si>
    <t>円</t>
  </si>
  <si>
    <t>香美市木材住宅支援事業費補助金</t>
    <rPh sb="0" eb="3">
      <t>カミシ</t>
    </rPh>
    <rPh sb="3" eb="5">
      <t>モクザイ</t>
    </rPh>
    <rPh sb="5" eb="7">
      <t>ジュウタク</t>
    </rPh>
    <rPh sb="7" eb="9">
      <t>シエン</t>
    </rPh>
    <rPh sb="9" eb="11">
      <t>ジギョウ</t>
    </rPh>
    <rPh sb="11" eb="12">
      <t>ヒ</t>
    </rPh>
    <rPh sb="12" eb="15">
      <t>ホジョキン</t>
    </rPh>
    <phoneticPr fontId="18"/>
  </si>
  <si>
    <t>申込者(建築主)　</t>
  </si>
  <si>
    <t>6</t>
  </si>
  <si>
    <t>連絡先</t>
  </si>
  <si>
    <r>
      <t>他事業との併用（</t>
    </r>
    <r>
      <rPr>
        <b/>
        <sz val="10"/>
        <color rgb="FFFF0000"/>
        <rFont val="ＭＳ ゴシック"/>
      </rPr>
      <t>国事業の入力は必須</t>
    </r>
    <r>
      <rPr>
        <b/>
        <sz val="10"/>
        <color indexed="8"/>
        <rFont val="ＭＳ ゴシック"/>
      </rPr>
      <t>）</t>
    </r>
    <rPh sb="0" eb="1">
      <t>タ</t>
    </rPh>
    <rPh sb="1" eb="3">
      <t>ジギョウ</t>
    </rPh>
    <rPh sb="5" eb="7">
      <t>ヘイヨウ</t>
    </rPh>
    <phoneticPr fontId="18"/>
  </si>
  <si>
    <t>(甲)住所</t>
  </si>
  <si>
    <t>設計図　（付近見取図、配置図、各階平面図及び立面図）</t>
    <rPh sb="0" eb="3">
      <t>セッケイズ</t>
    </rPh>
    <rPh sb="5" eb="7">
      <t>フキン</t>
    </rPh>
    <rPh sb="7" eb="9">
      <t>ミト</t>
    </rPh>
    <rPh sb="9" eb="10">
      <t>ズ</t>
    </rPh>
    <rPh sb="11" eb="13">
      <t>ハイチ</t>
    </rPh>
    <rPh sb="13" eb="14">
      <t>ズ</t>
    </rPh>
    <rPh sb="15" eb="16">
      <t>カク</t>
    </rPh>
    <rPh sb="16" eb="17">
      <t>カイ</t>
    </rPh>
    <rPh sb="17" eb="19">
      <t>ヘイメン</t>
    </rPh>
    <rPh sb="19" eb="20">
      <t>ズ</t>
    </rPh>
    <rPh sb="20" eb="21">
      <t>オヨ</t>
    </rPh>
    <rPh sb="22" eb="25">
      <t>リツメンズ</t>
    </rPh>
    <phoneticPr fontId="18"/>
  </si>
  <si>
    <t>たろう</t>
  </si>
  <si>
    <t>　こうちの木の住まいづくり助成事業費補助金交付要綱第７条第１項の規定により申込書を提出します。</t>
    <rPh sb="5" eb="6">
      <t>キ</t>
    </rPh>
    <rPh sb="7" eb="8">
      <t>ス</t>
    </rPh>
    <rPh sb="13" eb="15">
      <t>ジョセイ</t>
    </rPh>
    <rPh sb="15" eb="17">
      <t>ジギョウ</t>
    </rPh>
    <rPh sb="17" eb="18">
      <t>ヒ</t>
    </rPh>
    <rPh sb="18" eb="20">
      <t>ホジョ</t>
    </rPh>
    <rPh sb="20" eb="21">
      <t>キン</t>
    </rPh>
    <rPh sb="21" eb="23">
      <t>コウフ</t>
    </rPh>
    <rPh sb="23" eb="25">
      <t>ヨウコウ</t>
    </rPh>
    <rPh sb="25" eb="26">
      <t>ダイ</t>
    </rPh>
    <rPh sb="27" eb="28">
      <t>ジョウ</t>
    </rPh>
    <rPh sb="28" eb="29">
      <t>ダイ</t>
    </rPh>
    <rPh sb="30" eb="31">
      <t>コウ</t>
    </rPh>
    <rPh sb="32" eb="34">
      <t>キテイ</t>
    </rPh>
    <rPh sb="37" eb="40">
      <t>モウシコミショ</t>
    </rPh>
    <rPh sb="41" eb="43">
      <t>テイシュツ</t>
    </rPh>
    <phoneticPr fontId="18"/>
  </si>
  <si>
    <t>建築確認済証の写し又は建築確認を要しない場合は、建築工事届済証明書の写し（リフォームを除く。）</t>
    <rPh sb="0" eb="2">
      <t>ケンチク</t>
    </rPh>
    <rPh sb="2" eb="4">
      <t>カクニン</t>
    </rPh>
    <rPh sb="4" eb="5">
      <t>スミ</t>
    </rPh>
    <rPh sb="5" eb="6">
      <t>ショウ</t>
    </rPh>
    <rPh sb="7" eb="8">
      <t>ウツ</t>
    </rPh>
    <rPh sb="9" eb="10">
      <t>マタ</t>
    </rPh>
    <phoneticPr fontId="18"/>
  </si>
  <si>
    <t>建設業登録番号</t>
    <rPh sb="0" eb="3">
      <t>ケンセツギョウ</t>
    </rPh>
    <rPh sb="3" eb="5">
      <t>トウロク</t>
    </rPh>
    <rPh sb="5" eb="7">
      <t>バンゴウ</t>
    </rPh>
    <phoneticPr fontId="18"/>
  </si>
  <si>
    <t>他事業との併用</t>
    <rPh sb="0" eb="1">
      <t>タ</t>
    </rPh>
    <rPh sb="1" eb="3">
      <t>ジギョウ</t>
    </rPh>
    <rPh sb="5" eb="7">
      <t>ヘイヨウ</t>
    </rPh>
    <phoneticPr fontId="18"/>
  </si>
  <si>
    <t>(</t>
  </si>
  <si>
    <t>使用面積</t>
    <rPh sb="0" eb="2">
      <t>シヨウ</t>
    </rPh>
    <rPh sb="2" eb="4">
      <t>メンセキ</t>
    </rPh>
    <phoneticPr fontId="18"/>
  </si>
  <si>
    <t>ｍ3</t>
  </si>
  <si>
    <t>その他</t>
    <rPh sb="2" eb="3">
      <t>タ</t>
    </rPh>
    <phoneticPr fontId="18"/>
  </si>
  <si>
    <t>)</t>
  </si>
  <si>
    <t>高知市丸ノ内１丁目２０番１号　メゾンウッドベル101号</t>
    <rPh sb="0" eb="3">
      <t>コウチシ</t>
    </rPh>
    <rPh sb="3" eb="4">
      <t>マル</t>
    </rPh>
    <rPh sb="5" eb="6">
      <t>ウチ</t>
    </rPh>
    <rPh sb="7" eb="9">
      <t>チョウメ</t>
    </rPh>
    <rPh sb="11" eb="12">
      <t>バン</t>
    </rPh>
    <rPh sb="13" eb="14">
      <t>ゴウ</t>
    </rPh>
    <rPh sb="26" eb="27">
      <t>ゴウ</t>
    </rPh>
    <phoneticPr fontId="18"/>
  </si>
  <si>
    <t>②</t>
  </si>
  <si>
    <t>住所</t>
    <rPh sb="0" eb="2">
      <t>ジュウショ</t>
    </rPh>
    <phoneticPr fontId="18"/>
  </si>
  <si>
    <t>うち県産乾燥材</t>
    <rPh sb="2" eb="4">
      <t>ケンサン</t>
    </rPh>
    <rPh sb="4" eb="6">
      <t>カンソウ</t>
    </rPh>
    <rPh sb="6" eb="7">
      <t>ザイ</t>
    </rPh>
    <phoneticPr fontId="18"/>
  </si>
  <si>
    <t>無</t>
    <rPh sb="0" eb="1">
      <t>ナシ</t>
    </rPh>
    <phoneticPr fontId="18"/>
  </si>
  <si>
    <t>連絡先</t>
    <rPh sb="0" eb="3">
      <t>レンラクサキ</t>
    </rPh>
    <phoneticPr fontId="18"/>
  </si>
  <si>
    <t>２</t>
  </si>
  <si>
    <t>長期優良住宅加算</t>
    <rPh sb="0" eb="2">
      <t>チョウキ</t>
    </rPh>
    <rPh sb="2" eb="4">
      <t>ユウリョウ</t>
    </rPh>
    <rPh sb="4" eb="6">
      <t>ジュウタク</t>
    </rPh>
    <rPh sb="6" eb="8">
      <t>カサン</t>
    </rPh>
    <phoneticPr fontId="18"/>
  </si>
  <si>
    <t>代理者</t>
    <rPh sb="0" eb="2">
      <t>ダイリ</t>
    </rPh>
    <rPh sb="2" eb="3">
      <t>シャ</t>
    </rPh>
    <phoneticPr fontId="18"/>
  </si>
  <si>
    <t>補助金額</t>
    <rPh sb="0" eb="4">
      <t>ホジョ</t>
    </rPh>
    <phoneticPr fontId="18"/>
  </si>
  <si>
    <r>
      <t>※１</t>
    </r>
    <r>
      <rPr>
        <sz val="11"/>
        <color indexed="8"/>
        <rFont val="ＭＳ 明朝"/>
      </rPr>
      <t>住  所</t>
    </r>
  </si>
  <si>
    <t>8</t>
  </si>
  <si>
    <t>事務所名</t>
    <rPh sb="0" eb="2">
      <t>ジム</t>
    </rPh>
    <rPh sb="2" eb="3">
      <t>ショ</t>
    </rPh>
    <rPh sb="3" eb="4">
      <t>メイ</t>
    </rPh>
    <phoneticPr fontId="18"/>
  </si>
  <si>
    <t>代理者</t>
    <rPh sb="0" eb="3">
      <t>ダイリシャ</t>
    </rPh>
    <phoneticPr fontId="18"/>
  </si>
  <si>
    <t>担当者氏名</t>
    <rPh sb="0" eb="3">
      <t>タントウシャ</t>
    </rPh>
    <rPh sb="3" eb="5">
      <t>シメイ</t>
    </rPh>
    <phoneticPr fontId="18"/>
  </si>
  <si>
    <r>
      <t>※３</t>
    </r>
    <r>
      <rPr>
        <sz val="11"/>
        <color indexed="8"/>
        <rFont val="ＭＳ 明朝"/>
      </rPr>
      <t>代理者</t>
    </r>
    <rPh sb="2" eb="5">
      <t>ダイリシャ</t>
    </rPh>
    <phoneticPr fontId="18"/>
  </si>
  <si>
    <t>登録知事（</t>
    <rPh sb="0" eb="2">
      <t>トウロク</t>
    </rPh>
    <rPh sb="2" eb="4">
      <t>チジ</t>
    </rPh>
    <phoneticPr fontId="18"/>
  </si>
  <si>
    <t>建築士事務所登録</t>
  </si>
  <si>
    <t>代理者による届出の場合は、委任状及び建築士事務所登録申請書副本等の写し又は行政書士票の写し</t>
    <rPh sb="0" eb="2">
      <t>ダイリ</t>
    </rPh>
    <rPh sb="2" eb="3">
      <t>シャ</t>
    </rPh>
    <rPh sb="6" eb="7">
      <t>トド</t>
    </rPh>
    <rPh sb="7" eb="8">
      <t>デ</t>
    </rPh>
    <rPh sb="9" eb="11">
      <t>バアイ</t>
    </rPh>
    <rPh sb="13" eb="16">
      <t>イニンジョウ</t>
    </rPh>
    <rPh sb="16" eb="17">
      <t>オヨ</t>
    </rPh>
    <rPh sb="31" eb="32">
      <t>トウ</t>
    </rPh>
    <phoneticPr fontId="18"/>
  </si>
  <si>
    <t>円</t>
    <rPh sb="0" eb="1">
      <t>エン</t>
    </rPh>
    <phoneticPr fontId="18"/>
  </si>
  <si>
    <t>担　当　課</t>
    <rPh sb="0" eb="1">
      <t>タン</t>
    </rPh>
    <rPh sb="2" eb="3">
      <t>トウ</t>
    </rPh>
    <rPh sb="4" eb="5">
      <t>カ</t>
    </rPh>
    <phoneticPr fontId="18"/>
  </si>
  <si>
    <t>種別</t>
  </si>
  <si>
    <t>資格種別（</t>
    <rPh sb="0" eb="2">
      <t>シカク</t>
    </rPh>
    <rPh sb="2" eb="4">
      <t>シュベツ</t>
    </rPh>
    <phoneticPr fontId="18"/>
  </si>
  <si>
    <t>r8-005</t>
  </si>
  <si>
    <t>申込補助金額算定表</t>
  </si>
  <si>
    <t>申請住宅の引渡し日又は
リフォーム完了日</t>
    <rPh sb="0" eb="2">
      <t>シンセイ</t>
    </rPh>
    <rPh sb="2" eb="4">
      <t>ジュウタク</t>
    </rPh>
    <rPh sb="5" eb="6">
      <t>ヒ</t>
    </rPh>
    <rPh sb="6" eb="7">
      <t>ワタ</t>
    </rPh>
    <rPh sb="8" eb="9">
      <t>ビ</t>
    </rPh>
    <rPh sb="9" eb="10">
      <t>マタ</t>
    </rPh>
    <rPh sb="17" eb="20">
      <t>カンリョウビ</t>
    </rPh>
    <phoneticPr fontId="18"/>
  </si>
  <si>
    <t>登録番号（</t>
    <rPh sb="0" eb="2">
      <t>トウロク</t>
    </rPh>
    <rPh sb="2" eb="4">
      <t>バンゴウ</t>
    </rPh>
    <phoneticPr fontId="18"/>
  </si>
  <si>
    <t>登録番号</t>
  </si>
  <si>
    <t>⑥</t>
  </si>
  <si>
    <t>担当者氏名</t>
  </si>
  <si>
    <t>３</t>
  </si>
  <si>
    <t>自署でお願いします</t>
  </si>
  <si>
    <t>設計者 事務所名</t>
  </si>
  <si>
    <t>設計者</t>
    <rPh sb="0" eb="3">
      <t>セッケイシャ</t>
    </rPh>
    <phoneticPr fontId="18"/>
  </si>
  <si>
    <t>氏名</t>
  </si>
  <si>
    <t>施工者 建設業者名</t>
  </si>
  <si>
    <t>施工者</t>
    <rPh sb="0" eb="3">
      <t>セコウシャ</t>
    </rPh>
    <phoneticPr fontId="18"/>
  </si>
  <si>
    <t>建設業者名</t>
    <rPh sb="0" eb="3">
      <t>ケンセツギョウ</t>
    </rPh>
    <rPh sb="3" eb="4">
      <t>シャ</t>
    </rPh>
    <rPh sb="4" eb="5">
      <t>メイ</t>
    </rPh>
    <phoneticPr fontId="18"/>
  </si>
  <si>
    <t>建設業登録番号</t>
  </si>
  <si>
    <t>判定</t>
    <rPh sb="0" eb="2">
      <t>ハンテイ</t>
    </rPh>
    <phoneticPr fontId="18"/>
  </si>
  <si>
    <t>-</t>
  </si>
  <si>
    <t>〒</t>
  </si>
  <si>
    <t>申込住宅の内容</t>
  </si>
  <si>
    <t>申込住宅の内容</t>
    <rPh sb="0" eb="2">
      <t>モウシコミ</t>
    </rPh>
    <rPh sb="2" eb="4">
      <t>ジュウタク</t>
    </rPh>
    <rPh sb="5" eb="7">
      <t>ナイヨウ</t>
    </rPh>
    <phoneticPr fontId="18"/>
  </si>
  <si>
    <t>高知県香美市土佐山田町加茂字前田777番</t>
    <rPh sb="0" eb="3">
      <t>コウチケン</t>
    </rPh>
    <rPh sb="3" eb="6">
      <t>カミシ</t>
    </rPh>
    <rPh sb="6" eb="11">
      <t>トサヤマダチョウ</t>
    </rPh>
    <rPh sb="11" eb="13">
      <t>カモ</t>
    </rPh>
    <rPh sb="13" eb="14">
      <t>アザ</t>
    </rPh>
    <rPh sb="14" eb="16">
      <t>マエダ</t>
    </rPh>
    <rPh sb="19" eb="20">
      <t>バン</t>
    </rPh>
    <phoneticPr fontId="18"/>
  </si>
  <si>
    <t>補助金算定額</t>
    <rPh sb="0" eb="2">
      <t>ホジョ</t>
    </rPh>
    <rPh sb="2" eb="3">
      <t>キン</t>
    </rPh>
    <rPh sb="3" eb="4">
      <t>サン</t>
    </rPh>
    <rPh sb="5" eb="6">
      <t>ガク</t>
    </rPh>
    <phoneticPr fontId="18"/>
  </si>
  <si>
    <t>個人住宅</t>
    <rPh sb="0" eb="2">
      <t>コジン</t>
    </rPh>
    <rPh sb="2" eb="4">
      <t>ジュウタク</t>
    </rPh>
    <phoneticPr fontId="18"/>
  </si>
  <si>
    <t>委任日</t>
    <rPh sb="0" eb="2">
      <t>イニン</t>
    </rPh>
    <rPh sb="2" eb="3">
      <t>ビ</t>
    </rPh>
    <phoneticPr fontId="18"/>
  </si>
  <si>
    <t>リフォーム</t>
  </si>
  <si>
    <t>引渡し日</t>
  </si>
  <si>
    <t>(甲)氏名</t>
  </si>
  <si>
    <t>7</t>
  </si>
  <si>
    <t>ｍ2</t>
  </si>
  <si>
    <t>無</t>
    <rPh sb="0" eb="1">
      <t>ナ</t>
    </rPh>
    <phoneticPr fontId="18"/>
  </si>
  <si>
    <t>申請予定年月日</t>
  </si>
  <si>
    <t>申込補助金額算定表</t>
    <rPh sb="0" eb="2">
      <t>モウシコミ</t>
    </rPh>
    <rPh sb="2" eb="4">
      <t>ホジョ</t>
    </rPh>
    <rPh sb="4" eb="6">
      <t>キンガク</t>
    </rPh>
    <rPh sb="6" eb="7">
      <t>サン</t>
    </rPh>
    <rPh sb="8" eb="9">
      <t>ヒョウ</t>
    </rPh>
    <phoneticPr fontId="18"/>
  </si>
  <si>
    <t>③内装化粧仕上材</t>
  </si>
  <si>
    <t>項目</t>
    <rPh sb="0" eb="2">
      <t>コウモク</t>
    </rPh>
    <phoneticPr fontId="18"/>
  </si>
  <si>
    <t>使用数量</t>
  </si>
  <si>
    <t>下記、青色のセルへ入力してください</t>
    <rPh sb="3" eb="4">
      <t>アオ</t>
    </rPh>
    <phoneticPr fontId="18"/>
  </si>
  <si>
    <t>算定表（参考）からの自動入力、自動計算</t>
    <rPh sb="0" eb="2">
      <t>サンテイ</t>
    </rPh>
    <rPh sb="2" eb="3">
      <t>ヒョウ</t>
    </rPh>
    <rPh sb="4" eb="6">
      <t>サンコウ</t>
    </rPh>
    <phoneticPr fontId="18"/>
  </si>
  <si>
    <t>委任する住宅の地名地番</t>
    <rPh sb="0" eb="2">
      <t>イニン</t>
    </rPh>
    <rPh sb="4" eb="6">
      <t>ジュウタク</t>
    </rPh>
    <rPh sb="7" eb="9">
      <t>チメイ</t>
    </rPh>
    <rPh sb="9" eb="11">
      <t>チバン</t>
    </rPh>
    <phoneticPr fontId="18"/>
  </si>
  <si>
    <t>　×2,000円/ｍ2→</t>
    <rPh sb="7" eb="8">
      <t>エン</t>
    </rPh>
    <phoneticPr fontId="18"/>
  </si>
  <si>
    <t>③</t>
  </si>
  <si>
    <t>=</t>
  </si>
  <si>
    <t>内装化粧仕上材</t>
    <rPh sb="0" eb="2">
      <t>ナイソウ</t>
    </rPh>
    <rPh sb="2" eb="4">
      <t>ケショウ</t>
    </rPh>
    <rPh sb="4" eb="6">
      <t>シア</t>
    </rPh>
    <rPh sb="6" eb="7">
      <t>ザイ</t>
    </rPh>
    <phoneticPr fontId="18"/>
  </si>
  <si>
    <t>部位</t>
    <rPh sb="0" eb="2">
      <t>ブイ</t>
    </rPh>
    <phoneticPr fontId="18"/>
  </si>
  <si>
    <t>④</t>
  </si>
  <si>
    <r>
      <t>　申込金額　①＋②＋③＋④＋⑤</t>
    </r>
    <r>
      <rPr>
        <sz val="11"/>
        <color auto="1"/>
        <rFont val="ＭＳ 明朝"/>
      </rPr>
      <t>＋⑥合計金額（上限100万円）</t>
    </r>
    <rPh sb="1" eb="3">
      <t>モウシコ</t>
    </rPh>
    <rPh sb="3" eb="5">
      <t>キンガク</t>
    </rPh>
    <rPh sb="17" eb="19">
      <t>ゴウケイ</t>
    </rPh>
    <rPh sb="19" eb="21">
      <t>キンガク</t>
    </rPh>
    <rPh sb="22" eb="24">
      <t>ジョウゲン</t>
    </rPh>
    <rPh sb="27" eb="29">
      <t>マンエン</t>
    </rPh>
    <phoneticPr fontId="18"/>
  </si>
  <si>
    <t>電話番号</t>
    <rPh sb="0" eb="2">
      <t>デンワ</t>
    </rPh>
    <rPh sb="2" eb="4">
      <t>バンゴウ</t>
    </rPh>
    <phoneticPr fontId="18"/>
  </si>
  <si>
    <t>子育て支援加算</t>
    <rPh sb="0" eb="2">
      <t>コソダ</t>
    </rPh>
    <rPh sb="3" eb="5">
      <t>シエン</t>
    </rPh>
    <rPh sb="5" eb="7">
      <t>カサン</t>
    </rPh>
    <phoneticPr fontId="18"/>
  </si>
  <si>
    <r>
      <t>・基本部位に県産材が</t>
    </r>
    <r>
      <rPr>
        <sz val="9"/>
        <color rgb="FFFF0000"/>
        <rFont val="ＭＳ ゴシック"/>
      </rPr>
      <t>80%以上</t>
    </r>
    <r>
      <rPr>
        <sz val="9"/>
        <color indexed="8"/>
        <rFont val="ＭＳ ゴシック"/>
      </rPr>
      <t>使用された新築、増築の
　木造住宅が対象となります。（</t>
    </r>
    <r>
      <rPr>
        <u/>
        <sz val="9"/>
        <color indexed="8"/>
        <rFont val="ＭＳ ゴシック"/>
      </rPr>
      <t>リフォームは定額補助タイプ対象外</t>
    </r>
    <r>
      <rPr>
        <sz val="9"/>
        <color indexed="8"/>
        <rFont val="ＭＳ ゴシック"/>
      </rPr>
      <t>）
・補助対象経費が重複する</t>
    </r>
    <r>
      <rPr>
        <sz val="9"/>
        <color rgb="FFFF0000"/>
        <rFont val="ＭＳ ゴシック"/>
      </rPr>
      <t>国の補助事業</t>
    </r>
    <r>
      <rPr>
        <sz val="9"/>
        <color indexed="8"/>
        <rFont val="ＭＳ ゴシック"/>
      </rPr>
      <t>の利用が条件となります。
　利用しない場合は、積上補助タイプをご利用ください。
　</t>
    </r>
    <r>
      <rPr>
        <sz val="9"/>
        <color rgb="FFFF0000"/>
        <rFont val="ＭＳ ゴシック"/>
      </rPr>
      <t>国事業例</t>
    </r>
    <r>
      <rPr>
        <sz val="9"/>
        <color indexed="8"/>
        <rFont val="ＭＳ ゴシック"/>
      </rPr>
      <t>：みらいエコ住宅2026事業、子育てグリーン住宅支援事業など</t>
    </r>
    <rPh sb="1" eb="3">
      <t>キホン</t>
    </rPh>
    <rPh sb="3" eb="5">
      <t>ブイ</t>
    </rPh>
    <rPh sb="6" eb="9">
      <t>ケンサンザイ</t>
    </rPh>
    <rPh sb="13" eb="15">
      <t>イジョウ</t>
    </rPh>
    <rPh sb="15" eb="17">
      <t>シヨウ</t>
    </rPh>
    <rPh sb="20" eb="22">
      <t>シンチク</t>
    </rPh>
    <rPh sb="23" eb="25">
      <t>ゾウチク</t>
    </rPh>
    <rPh sb="28" eb="30">
      <t>モクゾウ</t>
    </rPh>
    <rPh sb="30" eb="32">
      <t>ジュウタク</t>
    </rPh>
    <rPh sb="33" eb="35">
      <t>タイショウ</t>
    </rPh>
    <rPh sb="48" eb="50">
      <t>テイガク</t>
    </rPh>
    <rPh sb="50" eb="52">
      <t>ホジョ</t>
    </rPh>
    <rPh sb="55" eb="58">
      <t>タイショウガイ</t>
    </rPh>
    <rPh sb="61" eb="63">
      <t>ホジョ</t>
    </rPh>
    <rPh sb="63" eb="65">
      <t>タイショウ</t>
    </rPh>
    <rPh sb="65" eb="67">
      <t>ケイヒ</t>
    </rPh>
    <rPh sb="68" eb="70">
      <t>チョウフク</t>
    </rPh>
    <rPh sb="74" eb="76">
      <t>ホジョ</t>
    </rPh>
    <rPh sb="79" eb="81">
      <t>リヨウ</t>
    </rPh>
    <rPh sb="82" eb="84">
      <t>ジョウケン</t>
    </rPh>
    <rPh sb="92" eb="94">
      <t>リヨウ</t>
    </rPh>
    <rPh sb="110" eb="112">
      <t>リヨウ</t>
    </rPh>
    <rPh sb="119" eb="120">
      <t>クニ</t>
    </rPh>
    <rPh sb="120" eb="122">
      <t>ジギョウ</t>
    </rPh>
    <rPh sb="122" eb="123">
      <t>レイ</t>
    </rPh>
    <rPh sb="129" eb="131">
      <t>ジュウタク</t>
    </rPh>
    <rPh sb="135" eb="137">
      <t>ジギョウ</t>
    </rPh>
    <rPh sb="138" eb="140">
      <t>コソダ</t>
    </rPh>
    <rPh sb="145" eb="147">
      <t>ジュウタク</t>
    </rPh>
    <rPh sb="147" eb="149">
      <t>シエン</t>
    </rPh>
    <rPh sb="149" eb="151">
      <t>ジギョウ</t>
    </rPh>
    <phoneticPr fontId="18"/>
  </si>
  <si>
    <t>⑤</t>
  </si>
  <si>
    <t>高知</t>
    <rPh sb="0" eb="2">
      <t>コウチ</t>
    </rPh>
    <phoneticPr fontId="18"/>
  </si>
  <si>
    <t>他の事業との併用</t>
  </si>
  <si>
    <t>第２面から自動入力</t>
  </si>
  <si>
    <t>事業名(</t>
    <rPh sb="0" eb="2">
      <t>ジギョウ</t>
    </rPh>
    <rPh sb="2" eb="3">
      <t>メイ</t>
    </rPh>
    <phoneticPr fontId="18"/>
  </si>
  <si>
    <t>※申込み時に委託されている場合は不要です。</t>
    <rPh sb="1" eb="3">
      <t>モウシコ</t>
    </rPh>
    <rPh sb="4" eb="5">
      <t>ジ</t>
    </rPh>
    <rPh sb="6" eb="8">
      <t>イタク</t>
    </rPh>
    <rPh sb="13" eb="15">
      <t>バアイ</t>
    </rPh>
    <rPh sb="16" eb="18">
      <t>フヨウ</t>
    </rPh>
    <phoneticPr fontId="18"/>
  </si>
  <si>
    <t>求積図の数値を入力してください。</t>
    <rPh sb="0" eb="2">
      <t>キュウセキ</t>
    </rPh>
    <rPh sb="2" eb="3">
      <t>ズ</t>
    </rPh>
    <rPh sb="4" eb="6">
      <t>スウチ</t>
    </rPh>
    <rPh sb="7" eb="9">
      <t>ニュウリョク</t>
    </rPh>
    <phoneticPr fontId="18"/>
  </si>
  <si>
    <t>高知県知事　濵田　省司　様</t>
    <rPh sb="6" eb="8">
      <t>ハマダ</t>
    </rPh>
    <rPh sb="9" eb="11">
      <t>セイジ</t>
    </rPh>
    <rPh sb="12" eb="13">
      <t>サマ</t>
    </rPh>
    <phoneticPr fontId="18"/>
  </si>
  <si>
    <t>こうちの木の住まいづくり助成事業費補助金交付申請手続に関する委任状</t>
    <rPh sb="4" eb="5">
      <t>キ</t>
    </rPh>
    <rPh sb="6" eb="7">
      <t>ス</t>
    </rPh>
    <rPh sb="12" eb="14">
      <t>ジョセイ</t>
    </rPh>
    <rPh sb="14" eb="16">
      <t>ジギョウ</t>
    </rPh>
    <rPh sb="16" eb="17">
      <t>ヒ</t>
    </rPh>
    <rPh sb="17" eb="20">
      <t>ホジョキン</t>
    </rPh>
    <rPh sb="20" eb="22">
      <t>コウフ</t>
    </rPh>
    <rPh sb="22" eb="24">
      <t>シンセイ</t>
    </rPh>
    <rPh sb="24" eb="26">
      <t>テツヅ</t>
    </rPh>
    <rPh sb="27" eb="28">
      <t>カン</t>
    </rPh>
    <rPh sb="30" eb="33">
      <t>イニンジョウ</t>
    </rPh>
    <phoneticPr fontId="18"/>
  </si>
  <si>
    <t>1</t>
  </si>
  <si>
    <t>（署名、押印をしてください。）</t>
    <rPh sb="1" eb="3">
      <t>ショメイ</t>
    </rPh>
    <rPh sb="4" eb="6">
      <t>オウイン</t>
    </rPh>
    <phoneticPr fontId="18"/>
  </si>
  <si>
    <t>申請区分</t>
    <rPh sb="0" eb="2">
      <t>シンセイ</t>
    </rPh>
    <rPh sb="2" eb="4">
      <t>クブン</t>
    </rPh>
    <phoneticPr fontId="18"/>
  </si>
  <si>
    <t>　有の場合のみ</t>
    <rPh sb="1" eb="2">
      <t>ユウ</t>
    </rPh>
    <rPh sb="3" eb="5">
      <t>バアイ</t>
    </rPh>
    <phoneticPr fontId="18"/>
  </si>
  <si>
    <t>※記載された個人情報は、市町村事業と併用される場合、当該市町村へ提供することがあります。</t>
    <rPh sb="1" eb="3">
      <t>キサイ</t>
    </rPh>
    <rPh sb="6" eb="8">
      <t>コジン</t>
    </rPh>
    <rPh sb="8" eb="10">
      <t>ジョウホウ</t>
    </rPh>
    <rPh sb="12" eb="15">
      <t>シチョウソン</t>
    </rPh>
    <rPh sb="15" eb="17">
      <t>ジギョウ</t>
    </rPh>
    <rPh sb="18" eb="20">
      <t>ヘイヨウ</t>
    </rPh>
    <rPh sb="23" eb="25">
      <t>バアイ</t>
    </rPh>
    <rPh sb="26" eb="28">
      <t>トウガイ</t>
    </rPh>
    <rPh sb="28" eb="31">
      <t>シチョウソン</t>
    </rPh>
    <rPh sb="32" eb="34">
      <t>テイキョウ</t>
    </rPh>
    <phoneticPr fontId="18"/>
  </si>
  <si>
    <t>市町村補助</t>
    <rPh sb="0" eb="3">
      <t>シチョウソン</t>
    </rPh>
    <rPh sb="3" eb="5">
      <t>ホジョ</t>
    </rPh>
    <phoneticPr fontId="18"/>
  </si>
  <si>
    <t>（委任する住宅に関する事項）</t>
    <rPh sb="1" eb="3">
      <t>イニン</t>
    </rPh>
    <rPh sb="5" eb="7">
      <t>ジュウタク</t>
    </rPh>
    <rPh sb="8" eb="9">
      <t>カン</t>
    </rPh>
    <rPh sb="11" eb="13">
      <t>ジコウ</t>
    </rPh>
    <phoneticPr fontId="18"/>
  </si>
  <si>
    <t>（甲）</t>
    <rPh sb="1" eb="2">
      <t>コウ</t>
    </rPh>
    <phoneticPr fontId="18"/>
  </si>
  <si>
    <t>申請に係る手続きを委任します。</t>
    <rPh sb="3" eb="4">
      <t>カカ</t>
    </rPh>
    <rPh sb="5" eb="7">
      <t>テツヅ</t>
    </rPh>
    <rPh sb="9" eb="11">
      <t>イニン</t>
    </rPh>
    <phoneticPr fontId="18"/>
  </si>
  <si>
    <t>　甲（建築主）は、乙（代理者）に、下記のとおりこうちの木の住まいづくり助成事業費補助金交付</t>
    <rPh sb="1" eb="2">
      <t>コウ</t>
    </rPh>
    <rPh sb="3" eb="5">
      <t>ケンチク</t>
    </rPh>
    <rPh sb="5" eb="6">
      <t>ヌシ</t>
    </rPh>
    <rPh sb="9" eb="10">
      <t>オツ</t>
    </rPh>
    <rPh sb="11" eb="13">
      <t>ダイリ</t>
    </rPh>
    <rPh sb="13" eb="14">
      <t>シャ</t>
    </rPh>
    <rPh sb="17" eb="19">
      <t>カキ</t>
    </rPh>
    <rPh sb="27" eb="28">
      <t>キ</t>
    </rPh>
    <rPh sb="29" eb="30">
      <t>ス</t>
    </rPh>
    <rPh sb="35" eb="37">
      <t>ジョセイ</t>
    </rPh>
    <rPh sb="37" eb="39">
      <t>ジギョウ</t>
    </rPh>
    <rPh sb="39" eb="40">
      <t>ヒ</t>
    </rPh>
    <rPh sb="40" eb="43">
      <t>ホジョキン</t>
    </rPh>
    <rPh sb="43" eb="45">
      <t>コウフ</t>
    </rPh>
    <phoneticPr fontId="18"/>
  </si>
  <si>
    <r>
      <t>※３</t>
    </r>
    <r>
      <rPr>
        <sz val="11"/>
        <color indexed="8"/>
        <rFont val="ＭＳ 明朝"/>
      </rPr>
      <t>建築場所</t>
    </r>
    <rPh sb="2" eb="4">
      <t>ケンチク</t>
    </rPh>
    <rPh sb="4" eb="6">
      <t>バショ</t>
    </rPh>
    <phoneticPr fontId="18"/>
  </si>
  <si>
    <t>（積上補助タイプは入力シートが異なります）</t>
    <rPh sb="1" eb="2">
      <t>ツ</t>
    </rPh>
    <rPh sb="2" eb="3">
      <t>ア</t>
    </rPh>
    <phoneticPr fontId="18"/>
  </si>
  <si>
    <t>記</t>
    <rPh sb="0" eb="1">
      <t>キ</t>
    </rPh>
    <phoneticPr fontId="18"/>
  </si>
  <si>
    <t>（乙）</t>
    <rPh sb="1" eb="2">
      <t>オツ</t>
    </rPh>
    <phoneticPr fontId="18"/>
  </si>
  <si>
    <t>委任する住宅に関する事項</t>
  </si>
  <si>
    <t>※　積上補助タイプと定額補助タイプを併用して申請することはできません。</t>
    <rPh sb="2" eb="3">
      <t>ツ</t>
    </rPh>
    <rPh sb="3" eb="4">
      <t>ア</t>
    </rPh>
    <rPh sb="4" eb="6">
      <t>ホジョ</t>
    </rPh>
    <rPh sb="10" eb="12">
      <t>テイガク</t>
    </rPh>
    <rPh sb="12" eb="14">
      <t>ホジョ</t>
    </rPh>
    <rPh sb="18" eb="20">
      <t>ヘイヨウ</t>
    </rPh>
    <rPh sb="22" eb="24">
      <t>シンセイ</t>
    </rPh>
    <phoneticPr fontId="18"/>
  </si>
  <si>
    <t>所在地</t>
    <rPh sb="0" eb="3">
      <t>ショザイチ</t>
    </rPh>
    <phoneticPr fontId="18"/>
  </si>
  <si>
    <t>※申請のみ委託する場合は添付してください。</t>
    <rPh sb="1" eb="3">
      <t>シンセイ</t>
    </rPh>
    <rPh sb="5" eb="7">
      <t>イタク</t>
    </rPh>
    <rPh sb="9" eb="11">
      <t>バアイ</t>
    </rPh>
    <rPh sb="12" eb="14">
      <t>テンプ</t>
    </rPh>
    <phoneticPr fontId="18"/>
  </si>
  <si>
    <t>第１号様式 （第７条関係）</t>
  </si>
  <si>
    <t>委託日</t>
    <rPh sb="0" eb="2">
      <t>イタク</t>
    </rPh>
    <rPh sb="2" eb="3">
      <t>ビ</t>
    </rPh>
    <phoneticPr fontId="18"/>
  </si>
  <si>
    <t>補助対象経費が重複する場合は併用不可</t>
  </si>
  <si>
    <t>(乙)所在地</t>
  </si>
  <si>
    <t>(乙)事務所・担当者名</t>
  </si>
  <si>
    <t>合法木材証明書の数値を基に、数値を下記に入力してください。</t>
    <rPh sb="0" eb="2">
      <t>ゴウホウ</t>
    </rPh>
    <rPh sb="2" eb="4">
      <t>モクザイ</t>
    </rPh>
    <rPh sb="4" eb="7">
      <t>ショウメイショ</t>
    </rPh>
    <rPh sb="8" eb="10">
      <t>スウチ</t>
    </rPh>
    <rPh sb="11" eb="12">
      <t>モト</t>
    </rPh>
    <rPh sb="14" eb="16">
      <t>スウチ</t>
    </rPh>
    <rPh sb="17" eb="19">
      <t>カキ</t>
    </rPh>
    <rPh sb="20" eb="22">
      <t>ニュウリョク</t>
    </rPh>
    <phoneticPr fontId="18"/>
  </si>
  <si>
    <t>10万円を加算 →</t>
    <rPh sb="2" eb="4">
      <t>マンエン</t>
    </rPh>
    <rPh sb="5" eb="7">
      <t>カサン</t>
    </rPh>
    <phoneticPr fontId="18"/>
  </si>
  <si>
    <t>第１面から自動入力</t>
  </si>
  <si>
    <t>無</t>
  </si>
  <si>
    <t>3</t>
  </si>
  <si>
    <t>建設地の地名地番</t>
    <rPh sb="0" eb="3">
      <t>ケンセツチ</t>
    </rPh>
    <rPh sb="4" eb="6">
      <t>チメイ</t>
    </rPh>
    <rPh sb="6" eb="8">
      <t>チバン</t>
    </rPh>
    <phoneticPr fontId="18"/>
  </si>
  <si>
    <t>補助申請予定年月日</t>
    <rPh sb="0" eb="2">
      <t>ホジョ</t>
    </rPh>
    <rPh sb="2" eb="4">
      <t>シンセイ</t>
    </rPh>
    <rPh sb="4" eb="6">
      <t>ヨテイ</t>
    </rPh>
    <rPh sb="6" eb="9">
      <t>ネンガッピ</t>
    </rPh>
    <phoneticPr fontId="18"/>
  </si>
  <si>
    <t>×20,000円/ｍ3→</t>
    <rPh sb="7" eb="8">
      <t>エン</t>
    </rPh>
    <phoneticPr fontId="18"/>
  </si>
  <si>
    <t>申込住宅</t>
    <rPh sb="0" eb="2">
      <t>モウシコ</t>
    </rPh>
    <rPh sb="2" eb="4">
      <t>ジュウタク</t>
    </rPh>
    <phoneticPr fontId="18"/>
  </si>
  <si>
    <t>　×12,000円/ｍ3→</t>
    <rPh sb="8" eb="9">
      <t>エン</t>
    </rPh>
    <phoneticPr fontId="18"/>
  </si>
  <si>
    <t>県内産ＪＡＳ製品</t>
    <rPh sb="0" eb="3">
      <t>ケンナイサン</t>
    </rPh>
    <rPh sb="6" eb="8">
      <t>セイヒン</t>
    </rPh>
    <phoneticPr fontId="18"/>
  </si>
  <si>
    <t>その他（①以外）</t>
    <rPh sb="2" eb="3">
      <t>タ</t>
    </rPh>
    <rPh sb="5" eb="7">
      <t>イガイ</t>
    </rPh>
    <phoneticPr fontId="18"/>
  </si>
  <si>
    <t>①県産ＪＡＳ製品</t>
    <rPh sb="1" eb="3">
      <t>ケンサン</t>
    </rPh>
    <rPh sb="6" eb="8">
      <t>セイヒン</t>
    </rPh>
    <phoneticPr fontId="18"/>
  </si>
  <si>
    <t>②その他（①以外）</t>
    <rPh sb="3" eb="4">
      <t>タ</t>
    </rPh>
    <rPh sb="6" eb="8">
      <t>イガイ</t>
    </rPh>
    <phoneticPr fontId="18"/>
  </si>
  <si>
    <t>×20,000円/㎥→</t>
    <rPh sb="7" eb="8">
      <t>エン</t>
    </rPh>
    <phoneticPr fontId="18"/>
  </si>
  <si>
    <t>添付図書</t>
    <rPh sb="0" eb="2">
      <t>テンプ</t>
    </rPh>
    <rPh sb="2" eb="4">
      <t>トショ</t>
    </rPh>
    <phoneticPr fontId="18"/>
  </si>
  <si>
    <t>（追加）</t>
  </si>
  <si>
    <t>□</t>
  </si>
  <si>
    <t>・うち横架材（梁桁）</t>
    <rPh sb="5" eb="6">
      <t>ザイ</t>
    </rPh>
    <rPh sb="7" eb="8">
      <t>ハリ</t>
    </rPh>
    <rPh sb="8" eb="9">
      <t>ケタ</t>
    </rPh>
    <phoneticPr fontId="18"/>
  </si>
  <si>
    <t>☑</t>
  </si>
  <si>
    <t>単位：㎥</t>
    <rPh sb="0" eb="2">
      <t>タンイ</t>
    </rPh>
    <phoneticPr fontId="18"/>
  </si>
  <si>
    <t>㎡</t>
  </si>
  <si>
    <t>高知県香美市土佐山田町加茂777番地</t>
    <rPh sb="0" eb="3">
      <t>コウチケン</t>
    </rPh>
    <rPh sb="3" eb="6">
      <t>カミシ</t>
    </rPh>
    <rPh sb="6" eb="11">
      <t>トサヤマダチョウ</t>
    </rPh>
    <rPh sb="11" eb="13">
      <t>カモ</t>
    </rPh>
    <rPh sb="16" eb="18">
      <t>バンチ</t>
    </rPh>
    <phoneticPr fontId="18"/>
  </si>
  <si>
    <t>㎥</t>
  </si>
  <si>
    <t>内装化粧仕上材</t>
  </si>
  <si>
    <t>壁面</t>
    <rPh sb="0" eb="1">
      <t>カベ</t>
    </rPh>
    <rPh sb="1" eb="2">
      <t>メン</t>
    </rPh>
    <phoneticPr fontId="18"/>
  </si>
  <si>
    <t>　　</t>
  </si>
  <si>
    <t xml:space="preserve">有の場合は、10万円→ </t>
    <rPh sb="0" eb="1">
      <t>アリ</t>
    </rPh>
    <rPh sb="2" eb="4">
      <t>バアイ</t>
    </rPh>
    <rPh sb="9" eb="10">
      <t>エン</t>
    </rPh>
    <phoneticPr fontId="18"/>
  </si>
  <si>
    <t xml:space="preserve">有の場合は、③と同額→ </t>
    <rPh sb="0" eb="1">
      <t>アリ</t>
    </rPh>
    <rPh sb="2" eb="4">
      <t>バアイ</t>
    </rPh>
    <rPh sb="8" eb="10">
      <t>ドウガク</t>
    </rPh>
    <phoneticPr fontId="18"/>
  </si>
  <si>
    <r>
      <t>　申請金額　①＋②＋③＋④＋⑤</t>
    </r>
    <r>
      <rPr>
        <sz val="11"/>
        <color theme="1"/>
        <rFont val="ＭＳ 明朝"/>
      </rPr>
      <t>＋⑥合計金額（上限100万円）</t>
    </r>
    <rPh sb="1" eb="3">
      <t>シンセイ</t>
    </rPh>
    <rPh sb="3" eb="5">
      <t>キンガク</t>
    </rPh>
    <rPh sb="17" eb="19">
      <t>ゴウケイ</t>
    </rPh>
    <rPh sb="19" eb="21">
      <t>キンガク</t>
    </rPh>
    <rPh sb="22" eb="24">
      <t>ジョウゲン</t>
    </rPh>
    <rPh sb="27" eb="29">
      <t>マンエン</t>
    </rPh>
    <phoneticPr fontId="18"/>
  </si>
  <si>
    <t>氏　名</t>
    <rPh sb="0" eb="1">
      <t>シ</t>
    </rPh>
    <rPh sb="2" eb="3">
      <t>ナ</t>
    </rPh>
    <phoneticPr fontId="18"/>
  </si>
  <si>
    <t>申込金額　①＋②＋③＋④＋⑤合計金額（上限８０万円）</t>
    <rPh sb="0" eb="2">
      <t>モウシコ</t>
    </rPh>
    <rPh sb="2" eb="4">
      <t>キンガク</t>
    </rPh>
    <rPh sb="14" eb="16">
      <t>ゴウケイ</t>
    </rPh>
    <rPh sb="16" eb="18">
      <t>キンガク</t>
    </rPh>
    <rPh sb="19" eb="21">
      <t>ジョウゲン</t>
    </rPh>
    <rPh sb="23" eb="25">
      <t>マンエン</t>
    </rPh>
    <phoneticPr fontId="18"/>
  </si>
  <si>
    <t>こうちの木の住まいづくり助成事業実施申込書</t>
  </si>
  <si>
    <t>ふりがな</t>
  </si>
  <si>
    <t>電話番号</t>
  </si>
  <si>
    <t>生年月日</t>
  </si>
  <si>
    <t>積上補助タイプ（定額補助タイプは入力シートが異なります）</t>
    <rPh sb="0" eb="1">
      <t>ツ</t>
    </rPh>
    <rPh sb="1" eb="2">
      <t>ア</t>
    </rPh>
    <rPh sb="2" eb="4">
      <t>ホジョ</t>
    </rPh>
    <rPh sb="8" eb="10">
      <t>テイガク</t>
    </rPh>
    <rPh sb="10" eb="12">
      <t>ホジョ</t>
    </rPh>
    <rPh sb="16" eb="18">
      <t>ニュウリョク</t>
    </rPh>
    <rPh sb="22" eb="23">
      <t>コト</t>
    </rPh>
    <phoneticPr fontId="18"/>
  </si>
  <si>
    <t>　こうちの木の住まいづくり助成事業費補助金交付要綱第９条第１項の規定により申請書を提出します。</t>
  </si>
  <si>
    <t>建築場所</t>
    <rPh sb="0" eb="2">
      <t>ケンチク</t>
    </rPh>
    <rPh sb="2" eb="4">
      <t>バショ</t>
    </rPh>
    <phoneticPr fontId="18"/>
  </si>
  <si>
    <t>引渡し予定日</t>
    <rPh sb="0" eb="1">
      <t>ヒ</t>
    </rPh>
    <rPh sb="1" eb="2">
      <t>ワタ</t>
    </rPh>
    <rPh sb="3" eb="6">
      <t>ヨテイビ</t>
    </rPh>
    <phoneticPr fontId="18"/>
  </si>
  <si>
    <t>申込者電話番号</t>
    <rPh sb="0" eb="3">
      <t>モウシコミシャ</t>
    </rPh>
    <rPh sb="3" eb="5">
      <t>デンワ</t>
    </rPh>
    <rPh sb="5" eb="7">
      <t>バンゴウ</t>
    </rPh>
    <phoneticPr fontId="18"/>
  </si>
  <si>
    <t>引渡し予定日</t>
  </si>
  <si>
    <r>
      <t>建築場所</t>
    </r>
    <r>
      <rPr>
        <b/>
        <sz val="6"/>
        <color indexed="8"/>
        <rFont val="ＭＳ ゴシック"/>
      </rPr>
      <t>（地名地番）</t>
    </r>
    <rPh sb="0" eb="2">
      <t>ケンチク</t>
    </rPh>
    <rPh sb="2" eb="4">
      <t>バショ</t>
    </rPh>
    <phoneticPr fontId="18"/>
  </si>
  <si>
    <t>うち補助対象面積</t>
    <rPh sb="2" eb="4">
      <t>ホジョ</t>
    </rPh>
    <rPh sb="4" eb="6">
      <t>タイショウ</t>
    </rPh>
    <rPh sb="6" eb="8">
      <t>メンセキ</t>
    </rPh>
    <phoneticPr fontId="18"/>
  </si>
  <si>
    <t>子育て支援加算</t>
  </si>
  <si>
    <t xml:space="preserve">申 込 者
(建築主)
</t>
    <rPh sb="0" eb="1">
      <t>シン</t>
    </rPh>
    <rPh sb="2" eb="3">
      <t>コミ</t>
    </rPh>
    <rPh sb="4" eb="5">
      <t>モノ</t>
    </rPh>
    <rPh sb="7" eb="10">
      <t>ケンチクヌシ</t>
    </rPh>
    <phoneticPr fontId="18"/>
  </si>
  <si>
    <t>　  申 込 年 月 日</t>
    <rPh sb="3" eb="4">
      <t>シン</t>
    </rPh>
    <rPh sb="5" eb="6">
      <t>コミ</t>
    </rPh>
    <rPh sb="7" eb="8">
      <t>トシ</t>
    </rPh>
    <rPh sb="9" eb="10">
      <t>ツキ</t>
    </rPh>
    <rPh sb="11" eb="12">
      <t>ヒ</t>
    </rPh>
    <phoneticPr fontId="18"/>
  </si>
  <si>
    <t>9 定額補助</t>
    <rPh sb="2" eb="4">
      <t>テイガク</t>
    </rPh>
    <rPh sb="4" eb="6">
      <t>ホジョ</t>
    </rPh>
    <phoneticPr fontId="18"/>
  </si>
  <si>
    <t>部位</t>
  </si>
  <si>
    <t>基本部位</t>
    <rPh sb="0" eb="2">
      <t>キホン</t>
    </rPh>
    <rPh sb="2" eb="4">
      <t>ブイ</t>
    </rPh>
    <phoneticPr fontId="18"/>
  </si>
  <si>
    <t>その他部位</t>
    <rPh sb="2" eb="3">
      <t>タ</t>
    </rPh>
    <rPh sb="3" eb="5">
      <t>ブイ</t>
    </rPh>
    <phoneticPr fontId="18"/>
  </si>
  <si>
    <t>使用材積</t>
    <rPh sb="0" eb="2">
      <t>シヨウ</t>
    </rPh>
    <rPh sb="2" eb="4">
      <t>ザイセキ</t>
    </rPh>
    <phoneticPr fontId="18"/>
  </si>
  <si>
    <t>うち県内産JAS製品</t>
    <rPh sb="2" eb="5">
      <t>ケンナイサン</t>
    </rPh>
    <rPh sb="8" eb="10">
      <t>セイヒン</t>
    </rPh>
    <phoneticPr fontId="18"/>
  </si>
  <si>
    <t>県産乾燥材</t>
    <rPh sb="0" eb="2">
      <t>ケンサン</t>
    </rPh>
    <rPh sb="2" eb="5">
      <t>カンソウザイ</t>
    </rPh>
    <phoneticPr fontId="18"/>
  </si>
  <si>
    <t>床面</t>
    <rPh sb="0" eb="2">
      <t>ユカメン</t>
    </rPh>
    <phoneticPr fontId="18"/>
  </si>
  <si>
    <t>合計</t>
    <rPh sb="0" eb="2">
      <t>ゴウケイ</t>
    </rPh>
    <phoneticPr fontId="18"/>
  </si>
  <si>
    <t>うち補助対象材積</t>
    <rPh sb="2" eb="4">
      <t>ホジョ</t>
    </rPh>
    <rPh sb="4" eb="6">
      <t>タイショウ</t>
    </rPh>
    <rPh sb="6" eb="8">
      <t>ザイセキ</t>
    </rPh>
    <phoneticPr fontId="18"/>
  </si>
  <si>
    <t>その他
の部位</t>
    <rPh sb="2" eb="3">
      <t>タ</t>
    </rPh>
    <rPh sb="5" eb="7">
      <t>ブイ</t>
    </rPh>
    <phoneticPr fontId="18"/>
  </si>
  <si>
    <t>単位：㎡</t>
    <rPh sb="0" eb="2">
      <t>タンイ</t>
    </rPh>
    <phoneticPr fontId="18"/>
  </si>
  <si>
    <t>申請年月日</t>
    <rPh sb="0" eb="2">
      <t>シンセイ</t>
    </rPh>
    <phoneticPr fontId="18"/>
  </si>
  <si>
    <t>10万円を加算 →</t>
  </si>
  <si>
    <t>（A）</t>
  </si>
  <si>
    <t>備　考</t>
    <rPh sb="0" eb="1">
      <t>ビ</t>
    </rPh>
    <rPh sb="2" eb="3">
      <t>コウ</t>
    </rPh>
    <phoneticPr fontId="18"/>
  </si>
  <si>
    <t>申請者生年月日</t>
    <rPh sb="0" eb="2">
      <t>シンセイ</t>
    </rPh>
    <phoneticPr fontId="18"/>
  </si>
  <si>
    <t>申請者電話番号</t>
    <rPh sb="0" eb="2">
      <t>シンセイ</t>
    </rPh>
    <rPh sb="2" eb="3">
      <t>モノ</t>
    </rPh>
    <rPh sb="3" eb="5">
      <t>デンワ</t>
    </rPh>
    <rPh sb="5" eb="7">
      <t>バンゴウ</t>
    </rPh>
    <phoneticPr fontId="18"/>
  </si>
  <si>
    <t>こうちの木の住まいづくり助成事業申請書</t>
    <rPh sb="16" eb="19">
      <t>シンセイショ</t>
    </rPh>
    <phoneticPr fontId="18"/>
  </si>
  <si>
    <t>（定額補助タイプは入力シートが異なります）</t>
    <rPh sb="1" eb="3">
      <t>テイガク</t>
    </rPh>
    <phoneticPr fontId="18"/>
  </si>
  <si>
    <t>　　  　</t>
  </si>
  <si>
    <t>第４号様式 （第９条関係）</t>
  </si>
  <si>
    <t xml:space="preserve"> 申 請 年 月 日</t>
    <rPh sb="1" eb="2">
      <t>シン</t>
    </rPh>
    <rPh sb="3" eb="4">
      <t>ショウ</t>
    </rPh>
    <rPh sb="5" eb="6">
      <t>トシ</t>
    </rPh>
    <rPh sb="7" eb="8">
      <t>ツキ</t>
    </rPh>
    <rPh sb="9" eb="10">
      <t>ヒ</t>
    </rPh>
    <phoneticPr fontId="18"/>
  </si>
  <si>
    <t>申請住宅</t>
    <rPh sb="0" eb="2">
      <t>シンセイ</t>
    </rPh>
    <rPh sb="2" eb="4">
      <t>ジュウタク</t>
    </rPh>
    <phoneticPr fontId="18"/>
  </si>
  <si>
    <t>※定額補助タイプ</t>
    <rPh sb="1" eb="3">
      <t>テイガク</t>
    </rPh>
    <rPh sb="3" eb="5">
      <t>ホジョ</t>
    </rPh>
    <phoneticPr fontId="18"/>
  </si>
  <si>
    <t>木材の使用明細</t>
    <rPh sb="5" eb="7">
      <t>メイサイ</t>
    </rPh>
    <phoneticPr fontId="18"/>
  </si>
  <si>
    <t>基本部位合計</t>
    <rPh sb="0" eb="2">
      <t>キホン</t>
    </rPh>
    <rPh sb="2" eb="4">
      <t>ブイ</t>
    </rPh>
    <rPh sb="4" eb="6">
      <t>ゴウケイ</t>
    </rPh>
    <phoneticPr fontId="18"/>
  </si>
  <si>
    <t>内装木質化</t>
    <rPh sb="0" eb="2">
      <t>ナイソウ</t>
    </rPh>
    <rPh sb="2" eb="5">
      <t>モクシツカ</t>
    </rPh>
    <phoneticPr fontId="18"/>
  </si>
  <si>
    <t>高知県知事　濵田　省司　様</t>
  </si>
  <si>
    <t xml:space="preserve">      申込前に委任状を作成してください。</t>
  </si>
  <si>
    <t>JAS製品</t>
  </si>
  <si>
    <t>■</t>
  </si>
  <si>
    <t>JAS製品以外</t>
  </si>
  <si>
    <t>小計</t>
    <rPh sb="0" eb="2">
      <t>ショウケイ</t>
    </rPh>
    <phoneticPr fontId="18"/>
  </si>
  <si>
    <t>×11,000円/㎥→</t>
    <rPh sb="7" eb="8">
      <t>エン</t>
    </rPh>
    <phoneticPr fontId="18"/>
  </si>
  <si>
    <t>(Ａ)</t>
  </si>
  <si>
    <t>(Ｂ)</t>
  </si>
  <si>
    <t>使用面積　</t>
    <rPh sb="2" eb="4">
      <t>メンセキ</t>
    </rPh>
    <phoneticPr fontId="18"/>
  </si>
  <si>
    <t>うち補助対象面積</t>
    <rPh sb="6" eb="8">
      <t>メンセキ</t>
    </rPh>
    <phoneticPr fontId="18"/>
  </si>
  <si>
    <t>× 2,000円/㎡→</t>
    <rPh sb="7" eb="8">
      <t>エン</t>
    </rPh>
    <phoneticPr fontId="18"/>
  </si>
  <si>
    <t>整理番号</t>
    <rPh sb="0" eb="2">
      <t>セイリ</t>
    </rPh>
    <rPh sb="2" eb="4">
      <t>バンゴウ</t>
    </rPh>
    <phoneticPr fontId="18"/>
  </si>
  <si>
    <t>備　考</t>
  </si>
  <si>
    <t>補助対象材積</t>
  </si>
  <si>
    <t>基本＋その他</t>
    <rPh sb="0" eb="2">
      <t>キホン</t>
    </rPh>
    <rPh sb="5" eb="6">
      <t>タ</t>
    </rPh>
    <phoneticPr fontId="18"/>
  </si>
  <si>
    <t>住宅区分</t>
    <rPh sb="0" eb="2">
      <t>ジュウタク</t>
    </rPh>
    <rPh sb="2" eb="4">
      <t>クブン</t>
    </rPh>
    <phoneticPr fontId="18"/>
  </si>
  <si>
    <t>申込区分</t>
    <rPh sb="0" eb="2">
      <t>モウシコ</t>
    </rPh>
    <rPh sb="2" eb="4">
      <t>クブン</t>
    </rPh>
    <phoneticPr fontId="18"/>
  </si>
  <si>
    <t>分譲住宅</t>
  </si>
  <si>
    <t>新築</t>
    <rPh sb="0" eb="2">
      <t>シンチク</t>
    </rPh>
    <phoneticPr fontId="18"/>
  </si>
  <si>
    <t>新築・増築</t>
    <rPh sb="0" eb="2">
      <t>シンチク</t>
    </rPh>
    <rPh sb="3" eb="5">
      <t>ゾウチク</t>
    </rPh>
    <phoneticPr fontId="18"/>
  </si>
  <si>
    <t>増築・リフォーム</t>
    <rPh sb="0" eb="2">
      <t>ゾウチク</t>
    </rPh>
    <phoneticPr fontId="18"/>
  </si>
  <si>
    <t>ver.35.4.1</t>
  </si>
  <si>
    <r>
      <t>提</t>
    </r>
    <r>
      <rPr>
        <sz val="11"/>
        <color auto="1"/>
        <rFont val="ＭＳ ゴシック"/>
      </rPr>
      <t>出部数は１通ですが</t>
    </r>
    <r>
      <rPr>
        <b/>
        <sz val="11"/>
        <color rgb="FFFF0000"/>
        <rFont val="ＭＳ ゴシック"/>
      </rPr>
      <t>副本（写し）１通</t>
    </r>
    <r>
      <rPr>
        <b/>
        <sz val="11"/>
        <color auto="1"/>
        <rFont val="ＭＳ ゴシック"/>
      </rPr>
      <t>（</t>
    </r>
    <r>
      <rPr>
        <b/>
        <u/>
        <sz val="11"/>
        <color auto="1"/>
        <rFont val="ＭＳ ゴシック"/>
      </rPr>
      <t>申込書・申請書）を</t>
    </r>
    <r>
      <rPr>
        <b/>
        <u/>
        <sz val="11"/>
        <color rgb="FFFF0000"/>
        <rFont val="ＭＳ ゴシック"/>
      </rPr>
      <t>申請者が保管</t>
    </r>
    <r>
      <rPr>
        <b/>
        <sz val="11"/>
        <color auto="1"/>
        <rFont val="ＭＳ ゴシック"/>
      </rPr>
      <t>してください。</t>
    </r>
    <rPh sb="2" eb="4">
      <t>ブスウ</t>
    </rPh>
    <rPh sb="19" eb="21">
      <t>モウシコミ</t>
    </rPh>
    <rPh sb="21" eb="22">
      <t>ショ</t>
    </rPh>
    <rPh sb="23" eb="26">
      <t>シンセイショ</t>
    </rPh>
    <rPh sb="28" eb="30">
      <t>シンセイ</t>
    </rPh>
    <rPh sb="30" eb="31">
      <t>モノ</t>
    </rPh>
    <rPh sb="32" eb="34">
      <t>ホカン</t>
    </rPh>
    <phoneticPr fontId="18"/>
  </si>
  <si>
    <t>太郎</t>
    <rPh sb="0" eb="2">
      <t>タロウ</t>
    </rPh>
    <phoneticPr fontId="18"/>
  </si>
  <si>
    <t>こうち</t>
  </si>
  <si>
    <t>088-821-4592</t>
  </si>
  <si>
    <t>088-821-4591</t>
  </si>
  <si>
    <t>※うち補助対象材積は、使用材積と数値が異なる場合のみ手入力ください。</t>
    <rPh sb="3" eb="5">
      <t>ホジョ</t>
    </rPh>
    <rPh sb="5" eb="7">
      <t>タイショウ</t>
    </rPh>
    <rPh sb="7" eb="9">
      <t>ザイセキ</t>
    </rPh>
    <rPh sb="11" eb="13">
      <t>シヨウ</t>
    </rPh>
    <rPh sb="13" eb="15">
      <t>ザイセキ</t>
    </rPh>
    <rPh sb="16" eb="18">
      <t>スウチ</t>
    </rPh>
    <rPh sb="19" eb="20">
      <t>コト</t>
    </rPh>
    <rPh sb="22" eb="24">
      <t>バアイ</t>
    </rPh>
    <rPh sb="26" eb="29">
      <t>テニュウリョク</t>
    </rPh>
    <phoneticPr fontId="18"/>
  </si>
  <si>
    <t>有</t>
  </si>
  <si>
    <t>（ うち横架材 ）</t>
    <rPh sb="4" eb="5">
      <t>ヨコ</t>
    </rPh>
    <phoneticPr fontId="18"/>
  </si>
  <si>
    <r>
      <t>※４</t>
    </r>
    <r>
      <rPr>
        <sz val="11"/>
        <color indexed="8"/>
        <rFont val="ＭＳ 明朝"/>
      </rPr>
      <t>代理者</t>
    </r>
    <rPh sb="2" eb="5">
      <t>ダイリシャ</t>
    </rPh>
    <phoneticPr fontId="18"/>
  </si>
  <si>
    <t>木材使用材積</t>
    <rPh sb="0" eb="2">
      <t>モクザイ</t>
    </rPh>
    <rPh sb="2" eb="4">
      <t>シヨウ</t>
    </rPh>
    <rPh sb="4" eb="6">
      <t>ザイセキ</t>
    </rPh>
    <phoneticPr fontId="18"/>
  </si>
  <si>
    <t>郵便番号</t>
    <rPh sb="0" eb="2">
      <t>ユウビン</t>
    </rPh>
    <rPh sb="2" eb="4">
      <t>バンゴウ</t>
    </rPh>
    <phoneticPr fontId="18"/>
  </si>
  <si>
    <t>※１　現在お住まいの住所を記載してください。</t>
  </si>
  <si>
    <t>※２　昼間連絡のとれる電話番号を必ずご記入ください。</t>
  </si>
  <si>
    <t>※３　代理者は、手続きの代理を委任する場合に記載し、担当者名も記載してください。</t>
  </si>
  <si>
    <t>単価</t>
    <rPh sb="0" eb="2">
      <t>タンカ</t>
    </rPh>
    <phoneticPr fontId="18"/>
  </si>
  <si>
    <r>
      <t xml:space="preserve">住所
</t>
    </r>
    <r>
      <rPr>
        <b/>
        <sz val="9"/>
        <color rgb="FFFF0000"/>
        <rFont val="ＭＳ ゴシック"/>
      </rPr>
      <t>（新住居or申込時）</t>
    </r>
    <rPh sb="0" eb="2">
      <t>ジュウショ</t>
    </rPh>
    <rPh sb="4" eb="6">
      <t>アタラスミ</t>
    </rPh>
    <rPh sb="6" eb="7">
      <t>キョ</t>
    </rPh>
    <rPh sb="9" eb="11">
      <t>モウシコミ</t>
    </rPh>
    <rPh sb="11" eb="12">
      <t>ジ</t>
    </rPh>
    <phoneticPr fontId="18"/>
  </si>
  <si>
    <t>補助金額</t>
    <rPh sb="0" eb="3">
      <t>ホジョキン</t>
    </rPh>
    <rPh sb="3" eb="4">
      <t>ガク</t>
    </rPh>
    <phoneticPr fontId="18"/>
  </si>
  <si>
    <t>※積上補助タイプ</t>
    <rPh sb="1" eb="2">
      <t>ツ</t>
    </rPh>
    <rPh sb="2" eb="3">
      <t>ア</t>
    </rPh>
    <rPh sb="3" eb="5">
      <t>ホジョ</t>
    </rPh>
    <phoneticPr fontId="18"/>
  </si>
  <si>
    <t>県内産乾燥木材</t>
    <rPh sb="0" eb="1">
      <t>ケン</t>
    </rPh>
    <rPh sb="1" eb="2">
      <t>ナイ</t>
    </rPh>
    <rPh sb="2" eb="3">
      <t>サン</t>
    </rPh>
    <rPh sb="3" eb="5">
      <t>カンソウ</t>
    </rPh>
    <rPh sb="5" eb="6">
      <t>モク</t>
    </rPh>
    <rPh sb="6" eb="7">
      <t>ザイ</t>
    </rPh>
    <phoneticPr fontId="18"/>
  </si>
  <si>
    <t>※　積上補助タイプと定額補助タイプを併用して申込むことはできません。</t>
    <rPh sb="2" eb="3">
      <t>ツ</t>
    </rPh>
    <rPh sb="3" eb="4">
      <t>ア</t>
    </rPh>
    <rPh sb="4" eb="6">
      <t>ホジョ</t>
    </rPh>
    <rPh sb="10" eb="12">
      <t>テイガク</t>
    </rPh>
    <rPh sb="12" eb="14">
      <t>ホジョ</t>
    </rPh>
    <rPh sb="18" eb="20">
      <t>ヘイヨウ</t>
    </rPh>
    <rPh sb="22" eb="24">
      <t>モウシコ</t>
    </rPh>
    <phoneticPr fontId="18"/>
  </si>
  <si>
    <t>申込金額（定額10万円）</t>
    <rPh sb="0" eb="2">
      <t>モウシコミ</t>
    </rPh>
    <rPh sb="2" eb="4">
      <t>キンガク</t>
    </rPh>
    <rPh sb="5" eb="7">
      <t>テイガク</t>
    </rPh>
    <rPh sb="9" eb="11">
      <t>マンエン</t>
    </rPh>
    <phoneticPr fontId="18"/>
  </si>
  <si>
    <t>市町村の地域産材利用促進事業活用の場合は、申請時に経費確認内訳明細が必要</t>
    <rPh sb="0" eb="3">
      <t>シチョウソン</t>
    </rPh>
    <rPh sb="4" eb="6">
      <t>チイキ</t>
    </rPh>
    <rPh sb="6" eb="8">
      <t>サンザイ</t>
    </rPh>
    <rPh sb="8" eb="10">
      <t>リヨウ</t>
    </rPh>
    <rPh sb="10" eb="12">
      <t>ソクシン</t>
    </rPh>
    <rPh sb="12" eb="14">
      <t>ジギョウ</t>
    </rPh>
    <rPh sb="14" eb="16">
      <t>カツヨウ</t>
    </rPh>
    <rPh sb="17" eb="19">
      <t>バアイ</t>
    </rPh>
    <rPh sb="21" eb="24">
      <t>シンセイジ</t>
    </rPh>
    <rPh sb="25" eb="27">
      <t>ケイヒ</t>
    </rPh>
    <rPh sb="27" eb="29">
      <t>カクニン</t>
    </rPh>
    <rPh sb="29" eb="31">
      <t>ウチワケ</t>
    </rPh>
    <rPh sb="31" eb="33">
      <t>メイサイ</t>
    </rPh>
    <rPh sb="34" eb="36">
      <t>ヒツヨウ</t>
    </rPh>
    <phoneticPr fontId="18"/>
  </si>
  <si>
    <t>％</t>
  </si>
  <si>
    <t>使用割合</t>
    <rPh sb="0" eb="2">
      <t>シヨウ</t>
    </rPh>
    <rPh sb="2" eb="4">
      <t>ワリアイ</t>
    </rPh>
    <phoneticPr fontId="18"/>
  </si>
  <si>
    <t>申 請 者
(建築主)</t>
    <rPh sb="0" eb="1">
      <t>シン</t>
    </rPh>
    <rPh sb="2" eb="3">
      <t>ショウ</t>
    </rPh>
    <rPh sb="4" eb="5">
      <t>モノ</t>
    </rPh>
    <rPh sb="7" eb="10">
      <t>ケンチクヌシ</t>
    </rPh>
    <phoneticPr fontId="18"/>
  </si>
  <si>
    <t>※３　住居表示　住民票の住所を記載してください。</t>
    <rPh sb="3" eb="5">
      <t>ジュウキョ</t>
    </rPh>
    <rPh sb="5" eb="7">
      <t>ヒョウジ</t>
    </rPh>
    <rPh sb="8" eb="11">
      <t>ジュウミンヒョウ</t>
    </rPh>
    <rPh sb="12" eb="14">
      <t>ジュウショ</t>
    </rPh>
    <rPh sb="15" eb="17">
      <t>キサイ</t>
    </rPh>
    <phoneticPr fontId="18"/>
  </si>
  <si>
    <r>
      <t>事務所名</t>
    </r>
    <r>
      <rPr>
        <sz val="11"/>
        <color indexed="8"/>
        <rFont val="ＭＳ 明朝"/>
      </rPr>
      <t xml:space="preserve">
（行政書士）</t>
    </r>
    <rPh sb="0" eb="3">
      <t>ジムショ</t>
    </rPh>
    <rPh sb="3" eb="4">
      <t>メイ</t>
    </rPh>
    <rPh sb="6" eb="10">
      <t>ギョウセイショシ</t>
    </rPh>
    <phoneticPr fontId="18"/>
  </si>
  <si>
    <t>県内産JAS製品</t>
    <rPh sb="0" eb="3">
      <t>ケンナイサン</t>
    </rPh>
    <rPh sb="6" eb="8">
      <t>セイヒン</t>
    </rPh>
    <phoneticPr fontId="18"/>
  </si>
  <si>
    <t>※４　代理者は、手続きの代理を委任する場合に記載し、担当者名も記載してください。</t>
  </si>
  <si>
    <t>事業名等</t>
    <rPh sb="0" eb="3">
      <t>ジギ</t>
    </rPh>
    <rPh sb="3" eb="4">
      <t>ナド</t>
    </rPh>
    <phoneticPr fontId="18"/>
  </si>
  <si>
    <t>国</t>
    <rPh sb="0" eb="1">
      <t>クニ</t>
    </rPh>
    <phoneticPr fontId="18"/>
  </si>
  <si>
    <t>定額補助タイプ（積上補助タイプは入力シートが異なります）</t>
    <rPh sb="0" eb="2">
      <t>テイガク</t>
    </rPh>
    <rPh sb="2" eb="4">
      <t>ホジョ</t>
    </rPh>
    <rPh sb="8" eb="9">
      <t>ツ</t>
    </rPh>
    <rPh sb="9" eb="10">
      <t>ア</t>
    </rPh>
    <rPh sb="10" eb="12">
      <t>ホジョ</t>
    </rPh>
    <rPh sb="16" eb="18">
      <t>ニュウリョク</t>
    </rPh>
    <phoneticPr fontId="18"/>
  </si>
  <si>
    <t>（積上補助タイプは入力シートが異なります）</t>
  </si>
  <si>
    <t>積上補助タイプ</t>
    <rPh sb="0" eb="1">
      <t>ツ</t>
    </rPh>
    <rPh sb="1" eb="2">
      <t>ア</t>
    </rPh>
    <rPh sb="2" eb="4">
      <t>ホジョ</t>
    </rPh>
    <phoneticPr fontId="18"/>
  </si>
  <si>
    <t>　申請金額（定額10万円）</t>
    <rPh sb="1" eb="3">
      <t>シンセイ</t>
    </rPh>
    <phoneticPr fontId="18"/>
  </si>
  <si>
    <t>青色のセルのみにしてください。</t>
    <rPh sb="0" eb="1">
      <t>アオ</t>
    </rPh>
    <phoneticPr fontId="18"/>
  </si>
  <si>
    <t>様式に関する問い合わせ先</t>
    <rPh sb="0" eb="2">
      <t>ヨウシキ</t>
    </rPh>
    <rPh sb="3" eb="4">
      <t>カン</t>
    </rPh>
    <rPh sb="6" eb="7">
      <t>ト</t>
    </rPh>
    <rPh sb="8" eb="9">
      <t>ア</t>
    </rPh>
    <rPh sb="11" eb="12">
      <t>サキ</t>
    </rPh>
    <phoneticPr fontId="18"/>
  </si>
  <si>
    <t>メールアドレス</t>
  </si>
  <si>
    <t>木材産業振興課（こうちの木の住まいづくり担当）</t>
  </si>
  <si>
    <t>電 話 番 号</t>
    <rPh sb="0" eb="1">
      <t>イカズチ</t>
    </rPh>
    <rPh sb="2" eb="3">
      <t>ハナシ</t>
    </rPh>
    <rPh sb="4" eb="5">
      <t>バン</t>
    </rPh>
    <rPh sb="6" eb="7">
      <t>ゴウ</t>
    </rPh>
    <phoneticPr fontId="18"/>
  </si>
  <si>
    <t>瑕疵担保保険の保険期間の開始日</t>
    <rPh sb="0" eb="2">
      <t>カシ</t>
    </rPh>
    <rPh sb="2" eb="4">
      <t>タンポ</t>
    </rPh>
    <rPh sb="4" eb="6">
      <t>ホケン</t>
    </rPh>
    <rPh sb="7" eb="9">
      <t>ホケン</t>
    </rPh>
    <rPh sb="9" eb="11">
      <t>キカン</t>
    </rPh>
    <rPh sb="12" eb="15">
      <t>カイシビ</t>
    </rPh>
    <phoneticPr fontId="18"/>
  </si>
  <si>
    <t>030501@ken.pref.kochi.lg.jp</t>
  </si>
  <si>
    <t>　こうちの木の住まいづくり助成事業費補助金交付要綱第７条第１項の規定により申込書を提出します。</t>
  </si>
  <si>
    <t>・うち県内産JAS製品</t>
    <rPh sb="3" eb="6">
      <t>ケンナイサン</t>
    </rPh>
    <rPh sb="9" eb="11">
      <t>セイヒン</t>
    </rPh>
    <phoneticPr fontId="18"/>
  </si>
  <si>
    <t>⑦</t>
  </si>
  <si>
    <t>④と同額を加算→</t>
    <rPh sb="2" eb="4">
      <t>ドウガク</t>
    </rPh>
    <rPh sb="5" eb="7">
      <t>カサン</t>
    </rPh>
    <phoneticPr fontId="18"/>
  </si>
  <si>
    <t>うち県内産乾燥木材</t>
    <rPh sb="2" eb="3">
      <t>ケン</t>
    </rPh>
    <rPh sb="3" eb="4">
      <t>ナイ</t>
    </rPh>
    <rPh sb="4" eb="5">
      <t>サン</t>
    </rPh>
    <rPh sb="5" eb="7">
      <t>カンソウ</t>
    </rPh>
    <rPh sb="7" eb="8">
      <t>モク</t>
    </rPh>
    <rPh sb="8" eb="9">
      <t>ザイ</t>
    </rPh>
    <phoneticPr fontId="18"/>
  </si>
  <si>
    <r>
      <t>【事前にご確認ください。】補助対象要件（</t>
    </r>
    <r>
      <rPr>
        <b/>
        <sz val="10"/>
        <color rgb="FFFF0000"/>
        <rFont val="ＭＳ ゴシック"/>
      </rPr>
      <t>基本部位</t>
    </r>
    <r>
      <rPr>
        <b/>
        <sz val="10"/>
        <color indexed="8"/>
        <rFont val="ＭＳ ゴシック"/>
      </rPr>
      <t>）</t>
    </r>
    <rPh sb="1" eb="3">
      <t>ジゼン</t>
    </rPh>
    <rPh sb="5" eb="7">
      <t>カクニン</t>
    </rPh>
    <rPh sb="13" eb="15">
      <t>ホジョ</t>
    </rPh>
    <rPh sb="15" eb="17">
      <t>タイショウ</t>
    </rPh>
    <rPh sb="17" eb="19">
      <t>ヨウケン</t>
    </rPh>
    <phoneticPr fontId="18"/>
  </si>
  <si>
    <t>・補助対象面積</t>
    <rPh sb="1" eb="3">
      <t>ホジョ</t>
    </rPh>
    <rPh sb="3" eb="5">
      <t>タイショウ</t>
    </rPh>
    <rPh sb="5" eb="7">
      <t>メンセキ</t>
    </rPh>
    <phoneticPr fontId="18"/>
  </si>
  <si>
    <t>・補助対象×0.9</t>
    <rPh sb="1" eb="3">
      <t>ホジョ</t>
    </rPh>
    <rPh sb="3" eb="5">
      <t>タイショウ</t>
    </rPh>
    <phoneticPr fontId="18"/>
  </si>
  <si>
    <t>④と同額を加算→</t>
  </si>
  <si>
    <r>
      <t>※２</t>
    </r>
    <r>
      <rPr>
        <sz val="11"/>
        <color indexed="8"/>
        <rFont val="ＭＳ 明朝"/>
      </rPr>
      <t>電話番号</t>
    </r>
    <rPh sb="2" eb="4">
      <t>デンワ</t>
    </rPh>
    <rPh sb="4" eb="6">
      <t>バンゴウ</t>
    </rPh>
    <phoneticPr fontId="18"/>
  </si>
  <si>
    <r>
      <t xml:space="preserve">事務所名
</t>
    </r>
    <r>
      <rPr>
        <sz val="11"/>
        <color indexed="8"/>
        <rFont val="ＭＳ 明朝"/>
      </rPr>
      <t>（行政書士）</t>
    </r>
    <rPh sb="0" eb="3">
      <t>ジムショ</t>
    </rPh>
    <rPh sb="3" eb="4">
      <t>メイ</t>
    </rPh>
    <rPh sb="6" eb="10">
      <t>ギョウセイショシ</t>
    </rPh>
    <phoneticPr fontId="18"/>
  </si>
  <si>
    <r>
      <t>※２</t>
    </r>
    <r>
      <rPr>
        <sz val="11"/>
        <color indexed="8"/>
        <rFont val="ＭＳ 明朝"/>
      </rPr>
      <t>電話番号</t>
    </r>
  </si>
  <si>
    <r>
      <t>住宅の建築場所</t>
    </r>
    <r>
      <rPr>
        <b/>
        <sz val="10"/>
        <color rgb="FFFF0000"/>
        <rFont val="ＭＳ ゴシック"/>
      </rPr>
      <t>（住居表示）</t>
    </r>
  </si>
  <si>
    <r>
      <t xml:space="preserve">事務所名・
</t>
    </r>
    <r>
      <rPr>
        <b/>
        <u/>
        <sz val="10"/>
        <color rgb="FFFF0000"/>
        <rFont val="ＭＳ ゴシック"/>
      </rPr>
      <t>担当者名</t>
    </r>
    <rPh sb="0" eb="3">
      <t>ジムショ</t>
    </rPh>
    <rPh sb="3" eb="4">
      <t>メイ</t>
    </rPh>
    <rPh sb="6" eb="9">
      <t>タントウシャ</t>
    </rPh>
    <rPh sb="9" eb="10">
      <t>メイ</t>
    </rPh>
    <phoneticPr fontId="18"/>
  </si>
  <si>
    <r>
      <t xml:space="preserve">事務所名
</t>
    </r>
    <r>
      <rPr>
        <b/>
        <u/>
        <sz val="10"/>
        <color rgb="FFFF0000"/>
        <rFont val="ＭＳ ゴシック"/>
      </rPr>
      <t>担当者名</t>
    </r>
    <rPh sb="0" eb="3">
      <t>ジムショ</t>
    </rPh>
    <rPh sb="3" eb="4">
      <t>メイ</t>
    </rPh>
    <rPh sb="5" eb="8">
      <t>タントウシャ</t>
    </rPh>
    <rPh sb="8" eb="9">
      <t>メイ</t>
    </rPh>
    <phoneticPr fontId="18"/>
  </si>
  <si>
    <t>市町村</t>
    <rPh sb="0" eb="3">
      <t>シチョウソン</t>
    </rPh>
    <phoneticPr fontId="18"/>
  </si>
  <si>
    <t>みらいエコ住宅2026事業</t>
  </si>
  <si>
    <t>国事業記載例：子育てグリーン住宅支援事業2025、戸建住宅ZEH化等支援事業など</t>
    <rPh sb="0" eb="1">
      <t>クニ</t>
    </rPh>
    <rPh sb="1" eb="3">
      <t>ジギョウ</t>
    </rPh>
    <rPh sb="3" eb="5">
      <t>キサイ</t>
    </rPh>
    <rPh sb="5" eb="6">
      <t>レイ</t>
    </rPh>
    <phoneticPr fontId="18"/>
  </si>
  <si>
    <t>県内産横架材</t>
    <rPh sb="0" eb="3">
      <t>ケンナイサン</t>
    </rPh>
    <rPh sb="3" eb="6">
      <t>オウカザイ</t>
    </rPh>
    <phoneticPr fontId="18"/>
  </si>
  <si>
    <t>（B）</t>
  </si>
  <si>
    <t>合法木材証明書の数値を入力してください。</t>
    <rPh sb="0" eb="2">
      <t>ゴウホウ</t>
    </rPh>
    <rPh sb="2" eb="4">
      <t>モクザイ</t>
    </rPh>
    <rPh sb="4" eb="7">
      <t>ショウメイショ</t>
    </rPh>
    <rPh sb="8" eb="10">
      <t>スウチ</t>
    </rPh>
    <rPh sb="11" eb="13">
      <t>ニュウリョク</t>
    </rPh>
    <phoneticPr fontId="18"/>
  </si>
  <si>
    <t>【新築/増築】瑕疵担保保険の保険期間開始日
【リフォーム】工事完了報告書の工事完了日</t>
    <rPh sb="1" eb="3">
      <t>シンチク</t>
    </rPh>
    <rPh sb="4" eb="6">
      <t>ゾウチク</t>
    </rPh>
    <rPh sb="7" eb="9">
      <t>カシ</t>
    </rPh>
    <rPh sb="9" eb="11">
      <t>タンポ</t>
    </rPh>
    <rPh sb="11" eb="13">
      <t>ホケン</t>
    </rPh>
    <rPh sb="14" eb="16">
      <t>ホケン</t>
    </rPh>
    <rPh sb="16" eb="18">
      <t>キカン</t>
    </rPh>
    <rPh sb="18" eb="21">
      <t>カイシビ</t>
    </rPh>
    <rPh sb="29" eb="31">
      <t>コウジ</t>
    </rPh>
    <rPh sb="31" eb="33">
      <t>カンリョウ</t>
    </rPh>
    <rPh sb="33" eb="36">
      <t>ホウコクショ</t>
    </rPh>
    <rPh sb="37" eb="39">
      <t>コウジ</t>
    </rPh>
    <rPh sb="39" eb="42">
      <t>カンリョウビ</t>
    </rPh>
    <phoneticPr fontId="18"/>
  </si>
  <si>
    <t>R8-003</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</si>
</sst>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
    <numFmt numFmtId="177" formatCode="[&lt;=999]000;[&lt;=9999]000\-00;000\-0000"/>
    <numFmt numFmtId="178" formatCode="0.000_ "/>
    <numFmt numFmtId="179" formatCode="0_ "/>
    <numFmt numFmtId="180" formatCode="#,##0_);[Red]\(#,##0\)"/>
    <numFmt numFmtId="181" formatCode="0.00_ "/>
  </numFmts>
  <fonts count="77">
    <font>
      <sz val="11"/>
      <color indexed="8"/>
      <name val="ＭＳ Ｐゴシック"/>
      <family val="3"/>
    </font>
    <font>
      <sz val="11"/>
      <color indexed="8"/>
      <name val="ＭＳ Ｐゴシック"/>
      <family val="3"/>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b/>
      <sz val="10"/>
      <color indexed="8"/>
      <name val="ＭＳ ゴシック"/>
      <family val="3"/>
    </font>
    <font>
      <b/>
      <sz val="20"/>
      <color indexed="8"/>
      <name val="ＭＳ ゴシック"/>
      <family val="3"/>
    </font>
    <font>
      <b/>
      <sz val="12"/>
      <color indexed="8"/>
      <name val="ＭＳ ゴシック"/>
      <family val="3"/>
    </font>
    <font>
      <sz val="11"/>
      <color auto="1"/>
      <name val="ＭＳ ゴシック"/>
      <family val="3"/>
    </font>
    <font>
      <sz val="12"/>
      <color indexed="8"/>
      <name val="ＭＳ ゴシック"/>
      <family val="3"/>
    </font>
    <font>
      <b/>
      <sz val="12"/>
      <color auto="1"/>
      <name val="ＭＳ ゴシック"/>
      <family val="3"/>
    </font>
    <font>
      <sz val="11"/>
      <color indexed="8"/>
      <name val="ＭＳ ゴシック"/>
      <family val="3"/>
    </font>
    <font>
      <b/>
      <sz val="11"/>
      <color indexed="8"/>
      <name val="ＭＳ ゴシック"/>
      <family val="3"/>
    </font>
    <font>
      <sz val="11"/>
      <color indexed="10"/>
      <name val="ＭＳ ゴシック"/>
      <family val="3"/>
    </font>
    <font>
      <b/>
      <sz val="12"/>
      <color indexed="10"/>
      <name val="ＭＳ ゴシック"/>
    </font>
    <font>
      <sz val="10"/>
      <color indexed="8"/>
      <name val="ＭＳ 明朝"/>
      <family val="1"/>
    </font>
    <font>
      <sz val="10"/>
      <color indexed="8"/>
      <name val="ＭＳ ゴシック"/>
      <family val="3"/>
    </font>
    <font>
      <sz val="11"/>
      <color indexed="8"/>
      <name val="ＭＳ 明朝"/>
      <family val="1"/>
    </font>
    <font>
      <sz val="10"/>
      <color theme="0"/>
      <name val="ＭＳ 明朝"/>
      <family val="1"/>
    </font>
    <font>
      <sz val="14"/>
      <color indexed="8"/>
      <name val="HGS創英角ｺﾞｼｯｸUB"/>
      <family val="3"/>
    </font>
    <font>
      <b/>
      <sz val="10"/>
      <color indexed="10"/>
      <name val="ＭＳ ゴシック"/>
      <family val="3"/>
    </font>
    <font>
      <sz val="10"/>
      <color indexed="9"/>
      <name val="ＭＳ ゴシック"/>
      <family val="3"/>
    </font>
    <font>
      <b/>
      <sz val="10"/>
      <color theme="1"/>
      <name val="ＭＳ ゴシック"/>
      <family val="3"/>
    </font>
    <font>
      <sz val="9"/>
      <color rgb="FFFF0000"/>
      <name val="ＭＳ ゴシック"/>
      <family val="3"/>
    </font>
    <font>
      <b/>
      <sz val="10"/>
      <color indexed="9"/>
      <name val="ＭＳ ゴシック"/>
      <family val="3"/>
    </font>
    <font>
      <sz val="10"/>
      <color indexed="10"/>
      <name val="ＭＳ ゴシック"/>
    </font>
    <font>
      <b/>
      <sz val="12"/>
      <color indexed="8"/>
      <name val="HGS創英角ｺﾞｼｯｸUB"/>
      <family val="3"/>
    </font>
    <font>
      <b/>
      <sz val="10"/>
      <color indexed="10"/>
      <name val="HGS創英角ｺﾞｼｯｸUB"/>
      <family val="3"/>
    </font>
    <font>
      <b/>
      <sz val="10"/>
      <color indexed="8"/>
      <name val="ＭＳ 明朝"/>
      <family val="1"/>
    </font>
    <font>
      <b/>
      <sz val="9"/>
      <color rgb="FFFF0000"/>
      <name val="ＭＳ ゴシック"/>
      <family val="3"/>
    </font>
    <font>
      <sz val="8"/>
      <color rgb="FFFF0000"/>
      <name val="ＭＳ ゴシック"/>
      <family val="3"/>
    </font>
    <font>
      <sz val="10"/>
      <color rgb="FFFF0000"/>
      <name val="ＭＳ ゴシック"/>
      <family val="3"/>
    </font>
    <font>
      <sz val="11"/>
      <color theme="1"/>
      <name val="游ゴシック"/>
    </font>
    <font>
      <sz val="10"/>
      <color rgb="FFFF0000"/>
      <name val="ＭＳ 明朝"/>
      <family val="1"/>
    </font>
    <font>
      <sz val="10"/>
      <color theme="0"/>
      <name val="ＭＳ ゴシック"/>
      <family val="3"/>
    </font>
    <font>
      <sz val="9.5"/>
      <color theme="0"/>
      <name val="ＭＳ ゴシック"/>
      <family val="3"/>
    </font>
    <font>
      <sz val="12"/>
      <color indexed="8"/>
      <name val="ＭＳ 明朝"/>
      <family val="1"/>
    </font>
    <font>
      <sz val="10.5"/>
      <color indexed="8"/>
      <name val="ＭＳ 明朝"/>
      <family val="1"/>
    </font>
    <font>
      <sz val="8"/>
      <color indexed="8"/>
      <name val="ＭＳ 明朝"/>
      <family val="1"/>
    </font>
    <font>
      <sz val="11"/>
      <color auto="1"/>
      <name val="ＭＳ 明朝"/>
      <family val="1"/>
    </font>
    <font>
      <u/>
      <sz val="11"/>
      <color rgb="FFFF0000"/>
      <name val="ＭＳ 明朝"/>
      <family val="1"/>
    </font>
    <font>
      <b/>
      <sz val="10"/>
      <color auto="1"/>
      <name val="ＭＳ ゴシック"/>
      <family val="3"/>
    </font>
    <font>
      <sz val="10"/>
      <color auto="1"/>
      <name val="ＭＳ ゴシック"/>
      <family val="3"/>
    </font>
    <font>
      <sz val="10"/>
      <color indexed="62"/>
      <name val="ＭＳ ゴシック"/>
    </font>
    <font>
      <b/>
      <sz val="9"/>
      <color indexed="8"/>
      <name val="ＭＳ ゴシック"/>
      <family val="3"/>
    </font>
    <font>
      <sz val="8"/>
      <color indexed="10"/>
      <name val="ＭＳ ゴシック"/>
      <family val="3"/>
    </font>
    <font>
      <sz val="9"/>
      <color indexed="8"/>
      <name val="ＭＳ ゴシック"/>
      <family val="3"/>
    </font>
    <font>
      <sz val="10"/>
      <color indexed="8"/>
      <name val="ＭＳ Ｐゴシック"/>
      <family val="3"/>
    </font>
    <font>
      <sz val="10"/>
      <color indexed="56"/>
      <name val="ＭＳ 明朝"/>
      <family val="1"/>
    </font>
    <font>
      <sz val="9"/>
      <color indexed="8"/>
      <name val="ＭＳ 明朝"/>
      <family val="1"/>
    </font>
    <font>
      <b/>
      <sz val="10"/>
      <color indexed="56"/>
      <name val="ＭＳ 明朝"/>
      <family val="1"/>
    </font>
    <font>
      <b/>
      <i/>
      <sz val="10"/>
      <color rgb="FFFF0000"/>
      <name val="ＭＳ 明朝"/>
      <family val="1"/>
    </font>
    <font>
      <sz val="10"/>
      <color theme="1"/>
      <name val="ＭＳ ゴシック"/>
      <family val="3"/>
    </font>
    <font>
      <b/>
      <sz val="9"/>
      <color indexed="8"/>
      <name val="ＭＳ 明朝"/>
    </font>
    <font>
      <b/>
      <sz val="10"/>
      <color indexed="10"/>
      <name val="ＭＳ 明朝"/>
    </font>
    <font>
      <b/>
      <sz val="11"/>
      <color rgb="FFFF0000"/>
      <name val="ＭＳ ゴシック"/>
      <family val="3"/>
    </font>
    <font>
      <b/>
      <sz val="10"/>
      <color rgb="FFFF0000"/>
      <name val="ＭＳ ゴシック"/>
      <family val="3"/>
    </font>
    <font>
      <sz val="9"/>
      <color rgb="FF1200FF"/>
      <name val="ＭＳ ゴシック"/>
      <family val="3"/>
    </font>
    <font>
      <sz val="9"/>
      <color rgb="FFFF0000"/>
      <name val="ＭＳ 明朝"/>
      <family val="1"/>
    </font>
    <font>
      <sz val="11"/>
      <color theme="1"/>
      <name val="ＭＳ 明朝"/>
      <family val="1"/>
    </font>
    <font>
      <sz val="11.5"/>
      <color indexed="8"/>
      <name val="ＭＳ 明朝"/>
      <family val="1"/>
    </font>
    <font>
      <sz val="11.5"/>
      <color indexed="8"/>
      <name val="ＭＳ Ｐゴシック"/>
      <family val="3"/>
    </font>
    <font>
      <sz val="9"/>
      <color rgb="FF008025"/>
      <name val="ＭＳ ゴシック"/>
      <family val="3"/>
    </font>
  </fonts>
  <fills count="33">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51"/>
        <bgColor indexed="64"/>
      </patternFill>
    </fill>
    <fill>
      <patternFill patternType="solid">
        <fgColor rgb="FF99CCFF"/>
        <bgColor indexed="64"/>
      </patternFill>
    </fill>
    <fill>
      <patternFill patternType="solid">
        <fgColor rgb="FF9EDBB9"/>
        <bgColor indexed="64"/>
      </patternFill>
    </fill>
    <fill>
      <patternFill patternType="solid">
        <fgColor indexed="44"/>
        <bgColor indexed="64"/>
      </patternFill>
    </fill>
    <fill>
      <patternFill patternType="solid">
        <fgColor rgb="FF90D7F0"/>
        <bgColor indexed="64"/>
      </patternFill>
    </fill>
    <fill>
      <patternFill patternType="solid">
        <fgColor indexed="13"/>
        <bgColor indexed="64"/>
      </patternFill>
    </fill>
    <fill>
      <patternFill patternType="solid">
        <fgColor rgb="FFFFA6A6"/>
        <bgColor indexed="64"/>
      </patternFill>
    </fill>
    <fill>
      <patternFill patternType="solid">
        <fgColor theme="0"/>
        <bgColor indexed="64"/>
      </patternFill>
    </fill>
    <fill>
      <patternFill patternType="solid">
        <fgColor rgb="FFAED6FF"/>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 fillId="0" borderId="0">
      <alignment vertical="center"/>
    </xf>
    <xf numFmtId="0" fontId="1" fillId="0" borderId="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46" fillId="0" borderId="0" applyFont="0" applyFill="0" applyBorder="0" applyAlignment="0" applyProtection="0">
      <alignment vertical="center"/>
    </xf>
  </cellStyleXfs>
  <cellXfs count="642">
    <xf numFmtId="0" fontId="0" fillId="0" borderId="0" xfId="0">
      <alignment vertical="center"/>
    </xf>
    <xf numFmtId="0" fontId="19" fillId="0" borderId="0" xfId="0" applyFont="1">
      <alignment vertical="center"/>
    </xf>
    <xf numFmtId="0" fontId="20" fillId="24" borderId="10" xfId="0" applyFont="1" applyFill="1" applyBorder="1" applyAlignment="1" applyProtection="1">
      <alignment horizontal="center" vertical="center"/>
    </xf>
    <xf numFmtId="0" fontId="21" fillId="0" borderId="0" xfId="0" applyFont="1" applyProtection="1">
      <alignment vertical="center"/>
    </xf>
    <xf numFmtId="0" fontId="21" fillId="0" borderId="0" xfId="0" applyFont="1" applyAlignment="1" applyProtection="1">
      <alignment horizontal="right" vertical="center"/>
    </xf>
    <xf numFmtId="0" fontId="21" fillId="0" borderId="0" xfId="0" applyFont="1">
      <alignment vertical="center"/>
    </xf>
    <xf numFmtId="0" fontId="20" fillId="24" borderId="11" xfId="0" applyFont="1" applyFill="1" applyBorder="1" applyAlignment="1" applyProtection="1">
      <alignment horizontal="center" vertical="center"/>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4" fillId="0" borderId="0" xfId="0" applyFont="1" applyAlignment="1" applyProtection="1">
      <alignment vertical="center" wrapText="1"/>
    </xf>
    <xf numFmtId="0" fontId="25" fillId="0" borderId="0" xfId="0" applyFont="1" applyProtection="1">
      <alignment vertical="center"/>
    </xf>
    <xf numFmtId="0" fontId="26" fillId="0" borderId="0" xfId="0" applyFont="1" applyProtection="1">
      <alignment vertical="center"/>
    </xf>
    <xf numFmtId="0" fontId="26" fillId="0" borderId="0" xfId="0" applyFont="1" applyAlignment="1" applyProtection="1">
      <alignment horizontal="left" vertical="center"/>
    </xf>
    <xf numFmtId="0" fontId="27" fillId="0" borderId="0" xfId="0" applyFont="1" applyAlignment="1" applyProtection="1">
      <alignment horizontal="right" vertical="center"/>
    </xf>
    <xf numFmtId="0" fontId="25" fillId="0" borderId="0" xfId="0" applyFont="1" applyBorder="1" applyAlignment="1" applyProtection="1">
      <alignment horizontal="center" vertical="center"/>
    </xf>
    <xf numFmtId="0" fontId="23" fillId="0" borderId="0" xfId="0" applyFont="1" applyAlignment="1" applyProtection="1">
      <alignment horizontal="right" vertical="center"/>
    </xf>
    <xf numFmtId="0" fontId="21" fillId="25" borderId="12" xfId="0" applyFont="1" applyFill="1" applyBorder="1" applyProtection="1">
      <alignment vertical="center"/>
      <protection locked="0"/>
    </xf>
    <xf numFmtId="0" fontId="28" fillId="0" borderId="0" xfId="0" applyFont="1" applyProtection="1">
      <alignment vertical="center"/>
    </xf>
    <xf numFmtId="0" fontId="0" fillId="0" borderId="0" xfId="0" applyFont="1" applyProtection="1">
      <alignment vertical="center"/>
    </xf>
    <xf numFmtId="0" fontId="21" fillId="0" borderId="13" xfId="0" applyFont="1" applyBorder="1" applyProtection="1">
      <alignment vertical="center"/>
    </xf>
    <xf numFmtId="0" fontId="25" fillId="0" borderId="0" xfId="0" applyFont="1" applyAlignment="1" applyProtection="1">
      <alignment horizontal="left" vertical="center"/>
      <protection locked="0"/>
    </xf>
    <xf numFmtId="0" fontId="25" fillId="0" borderId="0" xfId="0" applyFont="1" applyAlignment="1" applyProtection="1">
      <alignment vertical="center"/>
      <protection locked="0"/>
    </xf>
    <xf numFmtId="0" fontId="0" fillId="0" borderId="0" xfId="0" applyFont="1" applyAlignment="1" applyProtection="1">
      <alignment horizontal="left" vertical="center"/>
      <protection locked="0"/>
    </xf>
    <xf numFmtId="0" fontId="25" fillId="0" borderId="0" xfId="0" applyFont="1" applyAlignment="1" applyProtection="1">
      <alignment vertical="center"/>
    </xf>
    <xf numFmtId="0" fontId="25" fillId="0" borderId="0" xfId="0" applyFont="1" applyAlignment="1" applyProtection="1">
      <alignment horizontal="left" vertical="center"/>
    </xf>
    <xf numFmtId="0" fontId="20" fillId="24" borderId="14" xfId="0" applyFont="1" applyFill="1" applyBorder="1" applyAlignment="1" applyProtection="1">
      <alignment horizontal="center" vertical="center"/>
    </xf>
    <xf numFmtId="0" fontId="29" fillId="0" borderId="0" xfId="0" applyFont="1" applyProtection="1">
      <alignment vertical="center"/>
      <protection hidden="1"/>
    </xf>
    <xf numFmtId="0" fontId="30" fillId="0" borderId="0" xfId="0" applyFont="1" applyAlignment="1" applyProtection="1">
      <alignment horizontal="center" vertical="center"/>
      <protection hidden="1"/>
    </xf>
    <xf numFmtId="0" fontId="30" fillId="0" borderId="0" xfId="0" applyFont="1" applyProtection="1">
      <alignment vertical="center"/>
      <protection hidden="1"/>
    </xf>
    <xf numFmtId="0" fontId="31" fillId="0" borderId="0" xfId="0" applyFont="1" applyProtection="1">
      <alignment vertical="center"/>
      <protection hidden="1"/>
    </xf>
    <xf numFmtId="0" fontId="32" fillId="0" borderId="0" xfId="0" applyFont="1" applyProtection="1">
      <alignment vertical="center"/>
      <protection hidden="1"/>
    </xf>
    <xf numFmtId="0" fontId="29" fillId="0" borderId="0" xfId="0" applyFont="1" applyAlignment="1" applyProtection="1">
      <alignment horizontal="left" vertical="center"/>
      <protection hidden="1"/>
    </xf>
    <xf numFmtId="0" fontId="0" fillId="0" borderId="0" xfId="0" applyFont="1" applyProtection="1">
      <alignment vertical="center"/>
      <protection hidden="1"/>
    </xf>
    <xf numFmtId="0" fontId="29" fillId="0" borderId="0" xfId="0" applyFont="1" applyBorder="1" applyAlignment="1" applyProtection="1">
      <alignment vertical="center"/>
      <protection hidden="1"/>
    </xf>
    <xf numFmtId="0" fontId="19" fillId="0" borderId="0" xfId="0" applyFont="1" applyFill="1" applyBorder="1" applyAlignment="1" applyProtection="1">
      <alignment vertical="top" wrapText="1"/>
      <protection hidden="1"/>
    </xf>
    <xf numFmtId="49" fontId="33" fillId="26" borderId="0" xfId="0" applyNumberFormat="1" applyFont="1" applyFill="1" applyBorder="1" applyAlignment="1" applyProtection="1">
      <alignment horizontal="center" vertical="center"/>
      <protection hidden="1"/>
    </xf>
    <xf numFmtId="0" fontId="21" fillId="0" borderId="0" xfId="0" applyFont="1" applyAlignment="1" applyProtection="1">
      <alignment horizontal="left" vertical="center"/>
      <protection hidden="1"/>
    </xf>
    <xf numFmtId="0" fontId="34" fillId="0" borderId="0" xfId="0" applyFont="1" applyBorder="1" applyAlignment="1" applyProtection="1">
      <alignment horizontal="left" vertical="center"/>
      <protection hidden="1"/>
    </xf>
    <xf numFmtId="49" fontId="30" fillId="0" borderId="0" xfId="0" applyNumberFormat="1" applyFont="1" applyAlignment="1" applyProtection="1">
      <alignment horizontal="center" vertical="center"/>
      <protection hidden="1"/>
    </xf>
    <xf numFmtId="49" fontId="19" fillId="0" borderId="0" xfId="0" applyNumberFormat="1"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29" fillId="0" borderId="0" xfId="0" applyFont="1" applyAlignment="1" applyProtection="1">
      <alignment horizontal="center" vertical="center"/>
      <protection hidden="1"/>
    </xf>
    <xf numFmtId="0" fontId="35" fillId="0" borderId="0" xfId="0" applyFont="1" applyAlignment="1" applyProtection="1">
      <alignment horizontal="center" vertical="center"/>
      <protection hidden="1"/>
    </xf>
    <xf numFmtId="0" fontId="36" fillId="0" borderId="0" xfId="0" applyFont="1" applyFill="1" applyAlignment="1" applyProtection="1">
      <alignment horizontal="center" vertical="center"/>
      <protection hidden="1"/>
    </xf>
    <xf numFmtId="49" fontId="19" fillId="0" borderId="0" xfId="0" applyNumberFormat="1" applyFont="1" applyBorder="1" applyAlignment="1" applyProtection="1">
      <alignment horizontal="center" vertical="center"/>
      <protection hidden="1"/>
    </xf>
    <xf numFmtId="49" fontId="21" fillId="26" borderId="0" xfId="0" applyNumberFormat="1" applyFont="1" applyFill="1" applyAlignment="1" applyProtection="1">
      <alignment horizontal="left" vertical="center"/>
      <protection hidden="1"/>
    </xf>
    <xf numFmtId="49" fontId="37" fillId="0" borderId="0" xfId="0" applyNumberFormat="1" applyFont="1" applyAlignment="1" applyProtection="1">
      <alignment horizontal="left" vertical="center"/>
      <protection hidden="1"/>
    </xf>
    <xf numFmtId="0" fontId="35" fillId="0" borderId="15" xfId="0" applyFont="1" applyBorder="1" applyAlignment="1" applyProtection="1">
      <alignment horizontal="center" vertical="center"/>
      <protection hidden="1"/>
    </xf>
    <xf numFmtId="0" fontId="35" fillId="0" borderId="13" xfId="0" applyFont="1" applyBorder="1" applyAlignment="1" applyProtection="1">
      <alignment horizontal="left" vertical="center"/>
      <protection hidden="1"/>
    </xf>
    <xf numFmtId="0" fontId="35" fillId="0" borderId="13" xfId="0" applyFont="1" applyBorder="1" applyAlignment="1" applyProtection="1">
      <alignment horizontal="center" vertical="center"/>
      <protection hidden="1"/>
    </xf>
    <xf numFmtId="0" fontId="38" fillId="0" borderId="13" xfId="0" applyNumberFormat="1" applyFont="1" applyBorder="1" applyAlignment="1" applyProtection="1">
      <alignment horizontal="center" vertical="center"/>
      <protection hidden="1"/>
    </xf>
    <xf numFmtId="0" fontId="39" fillId="0" borderId="13" xfId="0" applyNumberFormat="1" applyFont="1" applyFill="1" applyBorder="1" applyAlignment="1" applyProtection="1">
      <alignment horizontal="center" vertical="center"/>
      <protection hidden="1"/>
    </xf>
    <xf numFmtId="0" fontId="30" fillId="0" borderId="13" xfId="0" applyFont="1" applyBorder="1" applyAlignment="1" applyProtection="1">
      <alignment horizontal="center" vertical="center"/>
      <protection hidden="1"/>
    </xf>
    <xf numFmtId="0" fontId="19" fillId="0" borderId="13" xfId="0" applyFont="1" applyBorder="1" applyAlignment="1" applyProtection="1">
      <alignment horizontal="center" vertical="center"/>
      <protection hidden="1"/>
    </xf>
    <xf numFmtId="0" fontId="25" fillId="0" borderId="13" xfId="0" applyFont="1" applyBorder="1" applyAlignment="1" applyProtection="1">
      <alignment horizontal="center" vertical="center"/>
      <protection hidden="1"/>
    </xf>
    <xf numFmtId="0" fontId="36" fillId="0" borderId="13" xfId="0" applyFont="1" applyFill="1" applyBorder="1" applyAlignment="1" applyProtection="1">
      <alignment horizontal="center" vertical="center"/>
      <protection hidden="1"/>
    </xf>
    <xf numFmtId="0" fontId="19" fillId="0" borderId="13" xfId="0" applyFont="1" applyFill="1" applyBorder="1" applyAlignment="1" applyProtection="1">
      <alignment horizontal="center" vertical="top" wrapText="1"/>
      <protection hidden="1"/>
    </xf>
    <xf numFmtId="0" fontId="39" fillId="0" borderId="16" xfId="0" applyNumberFormat="1" applyFont="1" applyFill="1" applyBorder="1" applyAlignment="1" applyProtection="1">
      <alignment horizontal="center" vertical="center"/>
      <protection hidden="1"/>
    </xf>
    <xf numFmtId="0" fontId="40" fillId="0" borderId="0" xfId="0" applyFont="1" applyAlignment="1" applyProtection="1">
      <alignment vertical="center"/>
      <protection hidden="1"/>
    </xf>
    <xf numFmtId="0" fontId="41" fillId="0" borderId="0" xfId="0" applyFont="1" applyBorder="1" applyAlignment="1" applyProtection="1">
      <alignment vertical="center"/>
      <protection hidden="1"/>
    </xf>
    <xf numFmtId="0" fontId="19" fillId="0" borderId="0" xfId="0" applyFont="1" applyBorder="1" applyAlignment="1" applyProtection="1">
      <alignment horizontal="left" vertical="center"/>
      <protection hidden="1"/>
    </xf>
    <xf numFmtId="0" fontId="19" fillId="0" borderId="0" xfId="0" applyFont="1" applyAlignment="1" applyProtection="1">
      <alignment vertical="center"/>
      <protection hidden="1"/>
    </xf>
    <xf numFmtId="0" fontId="30" fillId="0" borderId="0" xfId="0" applyFont="1" applyAlignment="1" applyProtection="1">
      <alignment vertical="center"/>
      <protection hidden="1"/>
    </xf>
    <xf numFmtId="0" fontId="19" fillId="0" borderId="0" xfId="0" applyFont="1" applyAlignment="1" applyProtection="1">
      <alignment horizontal="left" vertical="center"/>
      <protection hidden="1"/>
    </xf>
    <xf numFmtId="0" fontId="29" fillId="0" borderId="0" xfId="0" applyFont="1" applyAlignment="1" applyProtection="1">
      <alignment vertical="center"/>
      <protection hidden="1"/>
    </xf>
    <xf numFmtId="0" fontId="42" fillId="0" borderId="0" xfId="0" applyFont="1" applyBorder="1" applyAlignment="1" applyProtection="1">
      <alignment horizontal="left" vertical="center"/>
      <protection hidden="1"/>
    </xf>
    <xf numFmtId="0" fontId="19" fillId="0" borderId="0" xfId="0" applyFont="1" applyFill="1" applyBorder="1" applyAlignment="1" applyProtection="1">
      <alignment vertical="center" shrinkToFit="1"/>
      <protection hidden="1"/>
    </xf>
    <xf numFmtId="0" fontId="19" fillId="0" borderId="0" xfId="0" applyFont="1" applyBorder="1" applyAlignment="1" applyProtection="1">
      <alignment vertical="center"/>
      <protection hidden="1"/>
    </xf>
    <xf numFmtId="0" fontId="19" fillId="0" borderId="0" xfId="0" applyFont="1" applyBorder="1" applyAlignment="1" applyProtection="1">
      <alignment horizontal="left" vertical="center" wrapText="1"/>
      <protection hidden="1"/>
    </xf>
    <xf numFmtId="0" fontId="42" fillId="0" borderId="0" xfId="0" applyFont="1" applyAlignment="1" applyProtection="1">
      <alignment horizontal="left" vertical="center"/>
      <protection hidden="1"/>
    </xf>
    <xf numFmtId="0" fontId="42" fillId="26" borderId="0" xfId="0" applyFont="1" applyFill="1" applyAlignment="1" applyProtection="1">
      <alignment horizontal="left" vertical="center"/>
      <protection hidden="1"/>
    </xf>
    <xf numFmtId="0" fontId="30" fillId="0" borderId="17" xfId="0" applyFont="1" applyBorder="1" applyAlignment="1" applyProtection="1">
      <alignment vertical="center"/>
      <protection hidden="1"/>
    </xf>
    <xf numFmtId="0" fontId="30" fillId="0" borderId="0" xfId="0" applyFont="1" applyFill="1" applyBorder="1" applyAlignment="1" applyProtection="1">
      <alignment vertical="center"/>
      <protection hidden="1"/>
    </xf>
    <xf numFmtId="0" fontId="30" fillId="0" borderId="0" xfId="0" applyFont="1" applyFill="1" applyBorder="1" applyAlignment="1" applyProtection="1">
      <alignment vertical="center" shrinkToFit="1"/>
      <protection hidden="1"/>
    </xf>
    <xf numFmtId="0" fontId="43" fillId="0" borderId="0" xfId="0" applyFont="1" applyFill="1" applyBorder="1" applyAlignment="1" applyProtection="1">
      <alignment vertical="top"/>
      <protection hidden="1"/>
    </xf>
    <xf numFmtId="0" fontId="30" fillId="0" borderId="18" xfId="0" applyFont="1" applyBorder="1" applyProtection="1">
      <alignment vertical="center"/>
      <protection hidden="1"/>
    </xf>
    <xf numFmtId="0" fontId="19" fillId="0" borderId="0" xfId="0" applyFont="1" applyAlignment="1" applyProtection="1">
      <alignment horizontal="left" vertical="center" shrinkToFit="1"/>
      <protection hidden="1"/>
    </xf>
    <xf numFmtId="0" fontId="19" fillId="0" borderId="0" xfId="0" applyFont="1" applyBorder="1" applyAlignment="1" applyProtection="1">
      <alignment horizontal="left" vertical="center" shrinkToFit="1"/>
      <protection hidden="1"/>
    </xf>
    <xf numFmtId="0" fontId="30" fillId="0" borderId="17" xfId="0" applyFont="1" applyBorder="1" applyProtection="1">
      <alignment vertical="center"/>
      <protection hidden="1"/>
    </xf>
    <xf numFmtId="0" fontId="0" fillId="0" borderId="0" xfId="0" applyFont="1" applyAlignment="1" applyProtection="1">
      <alignment vertical="center"/>
      <protection hidden="1"/>
    </xf>
    <xf numFmtId="0" fontId="19" fillId="0" borderId="19" xfId="0" applyFont="1" applyBorder="1" applyAlignment="1" applyProtection="1">
      <alignment horizontal="left" vertical="center"/>
      <protection hidden="1"/>
    </xf>
    <xf numFmtId="0" fontId="19" fillId="0" borderId="19" xfId="0" applyFont="1" applyBorder="1" applyAlignment="1" applyProtection="1">
      <alignment horizontal="left" vertical="center" wrapText="1"/>
      <protection hidden="1"/>
    </xf>
    <xf numFmtId="0" fontId="19" fillId="0" borderId="19" xfId="0" applyFont="1" applyBorder="1" applyAlignment="1" applyProtection="1">
      <alignment vertical="center"/>
      <protection hidden="1"/>
    </xf>
    <xf numFmtId="0" fontId="30" fillId="0" borderId="19" xfId="0" applyFont="1" applyBorder="1" applyAlignment="1" applyProtection="1">
      <alignment vertical="center" shrinkToFit="1"/>
      <protection hidden="1"/>
    </xf>
    <xf numFmtId="176" fontId="30" fillId="25" borderId="10" xfId="0" applyNumberFormat="1" applyFont="1" applyFill="1" applyBorder="1" applyAlignment="1" applyProtection="1">
      <alignment horizontal="center" vertical="center"/>
      <protection locked="0"/>
    </xf>
    <xf numFmtId="177" fontId="30" fillId="25" borderId="10" xfId="0" applyNumberFormat="1" applyFont="1" applyFill="1" applyBorder="1" applyAlignment="1" applyProtection="1">
      <alignment horizontal="center" vertical="center"/>
      <protection locked="0"/>
    </xf>
    <xf numFmtId="176" fontId="30" fillId="25" borderId="10" xfId="0" applyNumberFormat="1" applyFont="1" applyFill="1" applyBorder="1" applyAlignment="1" applyProtection="1">
      <alignment horizontal="left" vertical="center" wrapText="1"/>
      <protection locked="0"/>
    </xf>
    <xf numFmtId="176" fontId="30" fillId="25" borderId="20" xfId="0" applyNumberFormat="1" applyFont="1" applyFill="1" applyBorder="1" applyAlignment="1" applyProtection="1">
      <alignment horizontal="center" vertical="center"/>
      <protection locked="0"/>
    </xf>
    <xf numFmtId="35" fontId="30" fillId="25" borderId="21" xfId="0" applyNumberFormat="1" applyFont="1" applyFill="1" applyBorder="1" applyAlignment="1" applyProtection="1">
      <alignment horizontal="center" vertical="center"/>
      <protection locked="0"/>
    </xf>
    <xf numFmtId="0" fontId="30" fillId="25" borderId="10" xfId="0" applyFont="1" applyFill="1" applyBorder="1" applyAlignment="1" applyProtection="1">
      <alignment horizontal="center" vertical="center" wrapText="1"/>
      <protection locked="0"/>
    </xf>
    <xf numFmtId="0" fontId="44" fillId="0" borderId="18" xfId="0" applyFont="1" applyBorder="1" applyAlignment="1" applyProtection="1">
      <alignment horizontal="left" vertical="center"/>
      <protection hidden="1"/>
    </xf>
    <xf numFmtId="0" fontId="30" fillId="25" borderId="15" xfId="0" applyFont="1" applyFill="1" applyBorder="1" applyAlignment="1" applyProtection="1">
      <alignment horizontal="left" vertical="center" wrapText="1" shrinkToFit="1"/>
      <protection locked="0"/>
    </xf>
    <xf numFmtId="0" fontId="30" fillId="25" borderId="16" xfId="0" applyFont="1" applyFill="1" applyBorder="1" applyAlignment="1" applyProtection="1">
      <alignment horizontal="left" vertical="center" wrapText="1" shrinkToFit="1"/>
      <protection locked="0"/>
    </xf>
    <xf numFmtId="0" fontId="30" fillId="25" borderId="10" xfId="0" applyFont="1" applyFill="1" applyBorder="1" applyAlignment="1" applyProtection="1">
      <alignment horizontal="center" vertical="center"/>
      <protection locked="0"/>
    </xf>
    <xf numFmtId="0" fontId="30" fillId="25" borderId="15" xfId="0" applyFont="1" applyFill="1" applyBorder="1" applyAlignment="1" applyProtection="1">
      <alignment horizontal="center" vertical="center"/>
      <protection locked="0"/>
    </xf>
    <xf numFmtId="0" fontId="30" fillId="25" borderId="16" xfId="0" applyFont="1" applyFill="1" applyBorder="1" applyAlignment="1" applyProtection="1">
      <alignment horizontal="center" vertical="center"/>
      <protection locked="0"/>
    </xf>
    <xf numFmtId="0" fontId="30" fillId="0" borderId="0" xfId="0" applyFont="1" applyBorder="1" applyProtection="1">
      <alignment vertical="center"/>
      <protection hidden="1"/>
    </xf>
    <xf numFmtId="176" fontId="30" fillId="0" borderId="0" xfId="0" applyNumberFormat="1" applyFont="1" applyFill="1" applyBorder="1" applyAlignment="1" applyProtection="1">
      <alignment vertical="center"/>
      <protection hidden="1"/>
    </xf>
    <xf numFmtId="0" fontId="30" fillId="0" borderId="0" xfId="0" applyFont="1" applyFill="1" applyBorder="1" applyAlignment="1" applyProtection="1">
      <alignment horizontal="center" vertical="center" shrinkToFit="1"/>
      <protection hidden="1"/>
    </xf>
    <xf numFmtId="176" fontId="30" fillId="0" borderId="0" xfId="0" applyNumberFormat="1" applyFont="1" applyFill="1" applyBorder="1" applyAlignment="1" applyProtection="1">
      <alignment horizontal="center" vertical="center"/>
      <protection hidden="1"/>
    </xf>
    <xf numFmtId="0" fontId="30" fillId="0" borderId="0" xfId="0" applyFont="1" applyFill="1" applyBorder="1" applyAlignment="1" applyProtection="1">
      <alignment horizontal="center" vertical="center"/>
      <protection hidden="1"/>
    </xf>
    <xf numFmtId="176" fontId="30" fillId="0" borderId="0" xfId="0" applyNumberFormat="1" applyFont="1" applyFill="1" applyAlignment="1" applyProtection="1">
      <alignment horizontal="center" vertical="center"/>
      <protection hidden="1"/>
    </xf>
    <xf numFmtId="176" fontId="30" fillId="25" borderId="11" xfId="0" applyNumberFormat="1" applyFont="1" applyFill="1" applyBorder="1" applyAlignment="1" applyProtection="1">
      <alignment horizontal="center" vertical="center"/>
      <protection locked="0"/>
    </xf>
    <xf numFmtId="177" fontId="30" fillId="25" borderId="11" xfId="0" applyNumberFormat="1" applyFont="1" applyFill="1" applyBorder="1" applyAlignment="1" applyProtection="1">
      <alignment horizontal="center" vertical="center"/>
      <protection locked="0"/>
    </xf>
    <xf numFmtId="176" fontId="30" fillId="25" borderId="11" xfId="0" applyNumberFormat="1" applyFont="1" applyFill="1" applyBorder="1" applyAlignment="1" applyProtection="1">
      <alignment horizontal="left" vertical="center" wrapText="1"/>
      <protection locked="0"/>
    </xf>
    <xf numFmtId="176" fontId="30" fillId="25" borderId="22" xfId="0" applyNumberFormat="1" applyFont="1" applyFill="1" applyBorder="1" applyAlignment="1" applyProtection="1">
      <alignment horizontal="center" vertical="center"/>
      <protection locked="0"/>
    </xf>
    <xf numFmtId="35" fontId="30" fillId="25" borderId="23" xfId="0" applyNumberFormat="1" applyFont="1" applyFill="1" applyBorder="1" applyAlignment="1" applyProtection="1">
      <alignment horizontal="center" vertical="center"/>
      <protection locked="0"/>
    </xf>
    <xf numFmtId="0" fontId="30" fillId="25" borderId="11" xfId="0" applyFont="1" applyFill="1" applyBorder="1" applyAlignment="1" applyProtection="1">
      <alignment horizontal="center" vertical="center" wrapText="1"/>
      <protection locked="0"/>
    </xf>
    <xf numFmtId="0" fontId="45" fillId="0" borderId="18" xfId="0" applyFont="1" applyBorder="1" applyAlignment="1" applyProtection="1">
      <alignment horizontal="center" vertical="center"/>
      <protection hidden="1"/>
    </xf>
    <xf numFmtId="0" fontId="30" fillId="25" borderId="17" xfId="0" applyFont="1" applyFill="1" applyBorder="1" applyAlignment="1" applyProtection="1">
      <alignment horizontal="left" vertical="center" wrapText="1" shrinkToFit="1"/>
      <protection locked="0"/>
    </xf>
    <xf numFmtId="0" fontId="30" fillId="25" borderId="18" xfId="0" applyFont="1" applyFill="1" applyBorder="1" applyAlignment="1" applyProtection="1">
      <alignment horizontal="left" vertical="center" wrapText="1" shrinkToFit="1"/>
      <protection locked="0"/>
    </xf>
    <xf numFmtId="0" fontId="30" fillId="0" borderId="11" xfId="0" applyFont="1" applyBorder="1" applyAlignment="1" applyProtection="1">
      <alignment vertical="center"/>
      <protection hidden="1"/>
    </xf>
    <xf numFmtId="0" fontId="30" fillId="0" borderId="19" xfId="0" applyFont="1" applyBorder="1" applyProtection="1">
      <alignment vertical="center"/>
      <protection hidden="1"/>
    </xf>
    <xf numFmtId="0" fontId="30" fillId="25" borderId="14" xfId="0" applyFont="1" applyFill="1" applyBorder="1" applyAlignment="1" applyProtection="1">
      <alignment horizontal="center" vertical="center"/>
      <protection locked="0"/>
    </xf>
    <xf numFmtId="0" fontId="29" fillId="0" borderId="0" xfId="0" applyFont="1" applyFill="1" applyBorder="1" applyProtection="1">
      <alignment vertical="center"/>
      <protection hidden="1"/>
    </xf>
    <xf numFmtId="178" fontId="30" fillId="0" borderId="17" xfId="0" applyNumberFormat="1" applyFont="1" applyFill="1" applyBorder="1" applyAlignment="1" applyProtection="1">
      <alignment vertical="center"/>
      <protection hidden="1"/>
    </xf>
    <xf numFmtId="178" fontId="30" fillId="25" borderId="10" xfId="0" applyNumberFormat="1" applyFont="1" applyFill="1" applyBorder="1" applyAlignment="1" applyProtection="1">
      <alignment horizontal="center" vertical="center"/>
      <protection locked="0"/>
    </xf>
    <xf numFmtId="178" fontId="30" fillId="0" borderId="0" xfId="0" applyNumberFormat="1" applyFont="1" applyFill="1" applyBorder="1" applyAlignment="1" applyProtection="1">
      <alignment vertical="center"/>
      <protection hidden="1"/>
    </xf>
    <xf numFmtId="38" fontId="30" fillId="0" borderId="10" xfId="45" applyFont="1" applyBorder="1" applyAlignment="1" applyProtection="1">
      <alignment horizontal="center" vertical="center"/>
      <protection hidden="1"/>
    </xf>
    <xf numFmtId="178" fontId="30" fillId="0" borderId="18" xfId="0" applyNumberFormat="1" applyFont="1" applyFill="1" applyBorder="1" applyAlignment="1" applyProtection="1">
      <alignment vertical="center"/>
      <protection hidden="1"/>
    </xf>
    <xf numFmtId="0" fontId="30" fillId="25" borderId="17" xfId="0" applyFont="1" applyFill="1" applyBorder="1" applyAlignment="1" applyProtection="1">
      <alignment horizontal="center" vertical="center"/>
      <protection locked="0"/>
    </xf>
    <xf numFmtId="178" fontId="30" fillId="25" borderId="11" xfId="0" applyNumberFormat="1" applyFont="1" applyFill="1" applyBorder="1" applyAlignment="1" applyProtection="1">
      <alignment horizontal="center" vertical="center"/>
      <protection locked="0"/>
    </xf>
    <xf numFmtId="38" fontId="30" fillId="0" borderId="11" xfId="45" applyFont="1" applyBorder="1" applyAlignment="1" applyProtection="1">
      <alignment horizontal="center" vertical="center"/>
      <protection hidden="1"/>
    </xf>
    <xf numFmtId="0" fontId="30" fillId="0" borderId="11" xfId="0" applyFont="1" applyBorder="1" applyProtection="1">
      <alignment vertical="center"/>
      <protection hidden="1"/>
    </xf>
    <xf numFmtId="0" fontId="30" fillId="25" borderId="11" xfId="0" applyFont="1" applyFill="1" applyBorder="1" applyAlignment="1" applyProtection="1">
      <alignment horizontal="center" vertical="center"/>
      <protection locked="0"/>
    </xf>
    <xf numFmtId="0" fontId="29" fillId="0" borderId="17" xfId="0" applyFont="1" applyBorder="1" applyAlignment="1" applyProtection="1">
      <alignment vertical="center"/>
      <protection hidden="1"/>
    </xf>
    <xf numFmtId="0" fontId="29" fillId="0" borderId="18" xfId="0" applyFont="1" applyBorder="1" applyAlignment="1" applyProtection="1">
      <alignment vertical="center"/>
      <protection hidden="1"/>
    </xf>
    <xf numFmtId="0" fontId="29" fillId="0" borderId="11" xfId="0" applyFont="1" applyBorder="1" applyAlignment="1" applyProtection="1">
      <alignment vertical="center"/>
      <protection hidden="1"/>
    </xf>
    <xf numFmtId="176" fontId="30" fillId="25" borderId="24" xfId="0" applyNumberFormat="1" applyFont="1" applyFill="1" applyBorder="1" applyAlignment="1" applyProtection="1">
      <alignment horizontal="center" vertical="center"/>
      <protection locked="0"/>
    </xf>
    <xf numFmtId="35" fontId="30" fillId="25" borderId="25" xfId="0" applyNumberFormat="1" applyFont="1" applyFill="1" applyBorder="1" applyAlignment="1" applyProtection="1">
      <alignment horizontal="center" vertical="center"/>
      <protection locked="0"/>
    </xf>
    <xf numFmtId="0" fontId="47" fillId="0" borderId="18" xfId="0" applyFont="1" applyFill="1" applyBorder="1" applyProtection="1">
      <alignment vertical="center"/>
      <protection hidden="1"/>
    </xf>
    <xf numFmtId="178" fontId="30" fillId="25" borderId="14" xfId="0" applyNumberFormat="1" applyFont="1" applyFill="1" applyBorder="1" applyAlignment="1" applyProtection="1">
      <alignment horizontal="center" vertical="center"/>
      <protection locked="0"/>
    </xf>
    <xf numFmtId="38" fontId="30" fillId="0" borderId="14" xfId="45" applyFont="1" applyBorder="1" applyAlignment="1" applyProtection="1">
      <alignment horizontal="center" vertical="center"/>
      <protection hidden="1"/>
    </xf>
    <xf numFmtId="176" fontId="30" fillId="25" borderId="26" xfId="0" applyNumberFormat="1" applyFont="1" applyFill="1" applyBorder="1" applyAlignment="1" applyProtection="1">
      <alignment horizontal="center" vertical="center"/>
      <protection locked="0"/>
    </xf>
    <xf numFmtId="0" fontId="30" fillId="25" borderId="27" xfId="0" applyFont="1" applyFill="1" applyBorder="1" applyAlignment="1" applyProtection="1">
      <alignment horizontal="center" vertical="center"/>
      <protection locked="0"/>
    </xf>
    <xf numFmtId="0" fontId="30" fillId="25" borderId="23" xfId="0" applyFont="1" applyFill="1" applyBorder="1" applyAlignment="1" applyProtection="1">
      <alignment horizontal="center" vertical="center"/>
      <protection locked="0"/>
    </xf>
    <xf numFmtId="0" fontId="30" fillId="25" borderId="18" xfId="0" applyFont="1" applyFill="1" applyBorder="1" applyAlignment="1" applyProtection="1">
      <alignment horizontal="center" vertical="center"/>
      <protection locked="0"/>
    </xf>
    <xf numFmtId="0" fontId="30" fillId="0" borderId="18" xfId="0" applyFont="1" applyFill="1" applyBorder="1" applyAlignment="1" applyProtection="1">
      <alignment vertical="center"/>
      <protection hidden="1"/>
    </xf>
    <xf numFmtId="3" fontId="30" fillId="0" borderId="0" xfId="0" applyNumberFormat="1" applyFont="1" applyFill="1" applyBorder="1" applyAlignment="1" applyProtection="1">
      <alignment horizontal="right" vertical="center"/>
      <protection hidden="1"/>
    </xf>
    <xf numFmtId="178" fontId="30" fillId="0" borderId="0" xfId="0" applyNumberFormat="1" applyFont="1" applyFill="1" applyBorder="1" applyAlignment="1" applyProtection="1">
      <alignment horizontal="center" vertical="center"/>
      <protection hidden="1"/>
    </xf>
    <xf numFmtId="3" fontId="30" fillId="0" borderId="10" xfId="0" applyNumberFormat="1" applyFont="1" applyFill="1" applyBorder="1" applyAlignment="1" applyProtection="1">
      <alignment horizontal="right" vertical="center"/>
      <protection hidden="1"/>
    </xf>
    <xf numFmtId="3" fontId="30" fillId="0" borderId="11" xfId="0" applyNumberFormat="1" applyFont="1" applyFill="1" applyBorder="1" applyAlignment="1" applyProtection="1">
      <alignment horizontal="right" vertical="center"/>
      <protection hidden="1"/>
    </xf>
    <xf numFmtId="0" fontId="48" fillId="0" borderId="0" xfId="0" applyFont="1" applyProtection="1">
      <alignment vertical="center"/>
      <protection hidden="1"/>
    </xf>
    <xf numFmtId="3" fontId="30" fillId="0" borderId="14" xfId="0" applyNumberFormat="1" applyFont="1" applyFill="1" applyBorder="1" applyAlignment="1" applyProtection="1">
      <alignment horizontal="right" vertical="center"/>
      <protection hidden="1"/>
    </xf>
    <xf numFmtId="0" fontId="49" fillId="0" borderId="0" xfId="0" applyFont="1" applyProtection="1">
      <alignment vertical="center"/>
      <protection hidden="1"/>
    </xf>
    <xf numFmtId="176" fontId="30" fillId="25" borderId="14" xfId="0" applyNumberFormat="1" applyFont="1" applyFill="1" applyBorder="1" applyAlignment="1" applyProtection="1">
      <alignment horizontal="center" vertical="center"/>
      <protection locked="0"/>
    </xf>
    <xf numFmtId="177" fontId="30" fillId="25" borderId="14" xfId="0" applyNumberFormat="1" applyFont="1" applyFill="1" applyBorder="1" applyAlignment="1" applyProtection="1">
      <alignment horizontal="center" vertical="center"/>
      <protection locked="0"/>
    </xf>
    <xf numFmtId="176" fontId="30" fillId="25" borderId="14" xfId="0" applyNumberFormat="1" applyFont="1" applyFill="1" applyBorder="1" applyAlignment="1" applyProtection="1">
      <alignment horizontal="left" vertical="center" wrapText="1"/>
      <protection locked="0"/>
    </xf>
    <xf numFmtId="176" fontId="30" fillId="25" borderId="28" xfId="0" applyNumberFormat="1" applyFont="1" applyFill="1" applyBorder="1" applyAlignment="1" applyProtection="1">
      <alignment horizontal="center" vertical="center"/>
      <protection locked="0"/>
    </xf>
    <xf numFmtId="0" fontId="30" fillId="25" borderId="29" xfId="0" applyFont="1" applyFill="1" applyBorder="1" applyAlignment="1" applyProtection="1">
      <alignment horizontal="center" vertical="center"/>
      <protection locked="0"/>
    </xf>
    <xf numFmtId="0" fontId="30" fillId="25" borderId="14" xfId="0" applyFont="1" applyFill="1" applyBorder="1" applyAlignment="1" applyProtection="1">
      <alignment horizontal="center" vertical="center" wrapText="1"/>
      <protection locked="0"/>
    </xf>
    <xf numFmtId="0" fontId="30" fillId="25" borderId="30" xfId="0" applyFont="1" applyFill="1" applyBorder="1" applyAlignment="1" applyProtection="1">
      <alignment horizontal="left" vertical="center" wrapText="1" shrinkToFit="1"/>
      <protection locked="0"/>
    </xf>
    <xf numFmtId="0" fontId="30" fillId="25" borderId="31" xfId="0" applyFont="1" applyFill="1" applyBorder="1" applyAlignment="1" applyProtection="1">
      <alignment horizontal="left" vertical="center" wrapText="1" shrinkToFit="1"/>
      <protection locked="0"/>
    </xf>
    <xf numFmtId="0" fontId="30" fillId="0" borderId="14" xfId="0" applyFont="1" applyBorder="1" applyProtection="1">
      <alignment vertical="center"/>
      <protection hidden="1"/>
    </xf>
    <xf numFmtId="0" fontId="30" fillId="0" borderId="30" xfId="0" applyFont="1" applyBorder="1" applyProtection="1">
      <alignment vertical="center"/>
      <protection hidden="1"/>
    </xf>
    <xf numFmtId="0" fontId="30" fillId="0" borderId="31" xfId="0" applyFont="1" applyBorder="1" applyProtection="1">
      <alignment vertical="center"/>
      <protection hidden="1"/>
    </xf>
    <xf numFmtId="0" fontId="29" fillId="0" borderId="17" xfId="0" applyFont="1" applyBorder="1" applyProtection="1">
      <alignment vertical="center"/>
      <protection hidden="1"/>
    </xf>
    <xf numFmtId="0" fontId="35" fillId="0" borderId="0" xfId="0" applyFont="1" applyBorder="1" applyProtection="1">
      <alignment vertical="center"/>
      <protection hidden="1"/>
    </xf>
    <xf numFmtId="0" fontId="35" fillId="0" borderId="0" xfId="0" applyFont="1" applyProtection="1">
      <alignment vertical="center"/>
      <protection hidden="1"/>
    </xf>
    <xf numFmtId="0" fontId="0" fillId="0" borderId="30" xfId="0" applyFont="1" applyBorder="1" applyProtection="1">
      <alignment vertical="center"/>
      <protection hidden="1"/>
    </xf>
    <xf numFmtId="0" fontId="0" fillId="0" borderId="19" xfId="0" applyFont="1" applyBorder="1" applyProtection="1">
      <alignment vertical="center"/>
      <protection hidden="1"/>
    </xf>
    <xf numFmtId="0" fontId="29" fillId="0" borderId="19" xfId="0" applyFont="1" applyBorder="1" applyProtection="1">
      <alignment vertical="center"/>
      <protection hidden="1"/>
    </xf>
    <xf numFmtId="0" fontId="19" fillId="0" borderId="19" xfId="0" applyFont="1" applyFill="1" applyBorder="1" applyAlignment="1" applyProtection="1">
      <alignment vertical="top" wrapText="1"/>
      <protection hidden="1"/>
    </xf>
    <xf numFmtId="0" fontId="30" fillId="0" borderId="19" xfId="0" applyFont="1" applyFill="1" applyBorder="1" applyAlignment="1" applyProtection="1">
      <alignment vertical="center"/>
      <protection hidden="1"/>
    </xf>
    <xf numFmtId="0" fontId="31" fillId="0" borderId="0" xfId="0" applyFont="1" applyBorder="1" applyAlignment="1" applyProtection="1">
      <alignment vertical="center" wrapText="1"/>
      <protection hidden="1"/>
    </xf>
    <xf numFmtId="0" fontId="50" fillId="0" borderId="0" xfId="0" applyFont="1" applyProtection="1">
      <alignment vertical="center"/>
      <protection hidden="1"/>
    </xf>
    <xf numFmtId="0" fontId="51" fillId="0" borderId="0" xfId="0" applyFont="1" applyProtection="1">
      <alignment vertical="center"/>
      <protection hidden="1"/>
    </xf>
    <xf numFmtId="0" fontId="29" fillId="0" borderId="0" xfId="0" applyFont="1" applyBorder="1" applyAlignment="1" applyProtection="1">
      <alignment horizontal="center" vertical="center"/>
      <protection hidden="1"/>
    </xf>
    <xf numFmtId="0" fontId="29" fillId="0" borderId="32" xfId="0" applyFont="1" applyBorder="1" applyProtection="1">
      <alignment vertical="center"/>
      <protection hidden="1"/>
    </xf>
    <xf numFmtId="0" fontId="31" fillId="0" borderId="0" xfId="0" applyFont="1" applyBorder="1" applyAlignment="1" applyProtection="1">
      <alignment horizontal="center" vertical="center"/>
      <protection hidden="1"/>
    </xf>
    <xf numFmtId="0" fontId="31" fillId="0" borderId="0" xfId="0" applyFont="1" applyBorder="1" applyAlignment="1" applyProtection="1">
      <alignment vertical="center"/>
      <protection hidden="1"/>
    </xf>
    <xf numFmtId="0" fontId="31" fillId="0" borderId="33" xfId="0" applyFont="1" applyBorder="1" applyAlignment="1" applyProtection="1">
      <alignment vertical="center"/>
      <protection hidden="1"/>
    </xf>
    <xf numFmtId="0" fontId="31" fillId="0" borderId="34" xfId="0" applyFont="1" applyBorder="1" applyAlignment="1" applyProtection="1">
      <alignment vertical="center"/>
      <protection hidden="1"/>
    </xf>
    <xf numFmtId="0" fontId="31" fillId="0" borderId="33" xfId="0" applyFont="1" applyBorder="1" applyAlignment="1" applyProtection="1">
      <alignment horizontal="center" vertical="center" wrapText="1"/>
      <protection hidden="1"/>
    </xf>
    <xf numFmtId="0" fontId="31" fillId="0" borderId="35" xfId="0" applyFont="1" applyBorder="1" applyAlignment="1" applyProtection="1">
      <alignment horizontal="center" vertical="center" wrapText="1"/>
      <protection hidden="1"/>
    </xf>
    <xf numFmtId="0" fontId="31" fillId="0" borderId="34" xfId="0" applyFont="1" applyBorder="1" applyAlignment="1" applyProtection="1">
      <alignment horizontal="center" vertical="center" wrapText="1"/>
      <protection hidden="1"/>
    </xf>
    <xf numFmtId="0" fontId="31" fillId="0" borderId="33" xfId="0" applyFont="1" applyBorder="1" applyAlignment="1" applyProtection="1">
      <alignment horizontal="center" vertical="center"/>
      <protection hidden="1"/>
    </xf>
    <xf numFmtId="0" fontId="31" fillId="0" borderId="35" xfId="0" applyFont="1" applyBorder="1" applyAlignment="1" applyProtection="1">
      <alignment horizontal="center" vertical="center"/>
      <protection hidden="1"/>
    </xf>
    <xf numFmtId="0" fontId="31" fillId="0" borderId="34" xfId="0" applyFont="1" applyBorder="1" applyAlignment="1" applyProtection="1">
      <alignment horizontal="center" vertical="center"/>
      <protection hidden="1"/>
    </xf>
    <xf numFmtId="0" fontId="52" fillId="0" borderId="33" xfId="0" applyFont="1" applyBorder="1" applyAlignment="1" applyProtection="1">
      <alignment horizontal="center" vertical="center"/>
      <protection hidden="1"/>
    </xf>
    <xf numFmtId="0" fontId="31" fillId="0" borderId="36" xfId="0" applyFont="1" applyBorder="1" applyProtection="1">
      <alignment vertical="center"/>
      <protection hidden="1"/>
    </xf>
    <xf numFmtId="0" fontId="31" fillId="0" borderId="37" xfId="0" applyFont="1" applyBorder="1" applyAlignment="1" applyProtection="1">
      <alignment horizontal="center" vertical="center"/>
      <protection hidden="1"/>
    </xf>
    <xf numFmtId="0" fontId="53" fillId="0" borderId="37" xfId="34" applyFont="1" applyBorder="1" applyAlignment="1" applyProtection="1">
      <alignment horizontal="center" vertical="center"/>
      <protection hidden="1"/>
    </xf>
    <xf numFmtId="0" fontId="53" fillId="0" borderId="38" xfId="34" applyFont="1" applyBorder="1" applyAlignment="1" applyProtection="1">
      <alignment horizontal="center" vertical="center"/>
      <protection hidden="1"/>
    </xf>
    <xf numFmtId="0" fontId="31" fillId="0" borderId="39" xfId="0" applyFont="1" applyBorder="1" applyAlignment="1" applyProtection="1">
      <alignment horizontal="left" vertical="center"/>
      <protection hidden="1"/>
    </xf>
    <xf numFmtId="0" fontId="31" fillId="0" borderId="0" xfId="0" applyFont="1" applyAlignment="1" applyProtection="1">
      <alignment horizontal="left" vertical="center"/>
      <protection hidden="1"/>
    </xf>
    <xf numFmtId="0" fontId="31" fillId="0" borderId="39" xfId="0" applyFont="1" applyBorder="1" applyAlignment="1" applyProtection="1">
      <alignment vertical="center"/>
      <protection hidden="1"/>
    </xf>
    <xf numFmtId="0" fontId="31" fillId="0" borderId="36" xfId="0" applyFont="1" applyBorder="1" applyAlignment="1" applyProtection="1">
      <alignment vertical="center"/>
      <protection hidden="1"/>
    </xf>
    <xf numFmtId="0" fontId="31" fillId="0" borderId="39" xfId="0" applyFont="1" applyBorder="1" applyAlignment="1" applyProtection="1">
      <alignment horizontal="center" vertical="center" wrapText="1"/>
      <protection hidden="1"/>
    </xf>
    <xf numFmtId="0" fontId="31" fillId="0" borderId="0" xfId="0" applyFont="1" applyBorder="1" applyAlignment="1" applyProtection="1">
      <alignment horizontal="center" vertical="center" wrapText="1"/>
      <protection hidden="1"/>
    </xf>
    <xf numFmtId="0" fontId="31" fillId="0" borderId="36" xfId="0" applyFont="1" applyBorder="1" applyAlignment="1" applyProtection="1">
      <alignment horizontal="center" vertical="center" wrapText="1"/>
      <protection hidden="1"/>
    </xf>
    <xf numFmtId="0" fontId="31" fillId="0" borderId="39" xfId="0" applyFont="1" applyBorder="1" applyAlignment="1" applyProtection="1">
      <alignment horizontal="center" vertical="center"/>
      <protection hidden="1"/>
    </xf>
    <xf numFmtId="0" fontId="31" fillId="0" borderId="36" xfId="0" applyFont="1" applyBorder="1" applyAlignment="1" applyProtection="1">
      <alignment horizontal="center" vertical="center"/>
      <protection hidden="1"/>
    </xf>
    <xf numFmtId="0" fontId="53" fillId="0" borderId="40" xfId="34" applyFont="1" applyBorder="1" applyAlignment="1" applyProtection="1">
      <alignment horizontal="center" vertical="center"/>
      <protection hidden="1"/>
    </xf>
    <xf numFmtId="0" fontId="31" fillId="0" borderId="41" xfId="0" applyFont="1" applyBorder="1" applyAlignment="1" applyProtection="1">
      <alignment horizontal="center" vertical="center" wrapText="1"/>
      <protection hidden="1"/>
    </xf>
    <xf numFmtId="0" fontId="31" fillId="0" borderId="32"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31" fillId="0" borderId="41" xfId="0" applyFont="1" applyBorder="1" applyAlignment="1" applyProtection="1">
      <alignment horizontal="center" vertical="center"/>
      <protection hidden="1"/>
    </xf>
    <xf numFmtId="0" fontId="31" fillId="0" borderId="32" xfId="0" applyFont="1" applyBorder="1" applyAlignment="1" applyProtection="1">
      <alignment horizontal="center" vertical="center"/>
      <protection hidden="1"/>
    </xf>
    <xf numFmtId="0" fontId="31" fillId="0" borderId="42" xfId="0" applyFont="1" applyBorder="1" applyAlignment="1" applyProtection="1">
      <alignment horizontal="center" vertical="center"/>
      <protection hidden="1"/>
    </xf>
    <xf numFmtId="0" fontId="53" fillId="0" borderId="43" xfId="34" applyFont="1" applyBorder="1" applyAlignment="1" applyProtection="1">
      <alignment horizontal="center" vertical="center"/>
      <protection hidden="1"/>
    </xf>
    <xf numFmtId="0" fontId="52" fillId="0" borderId="34" xfId="0" applyFont="1" applyBorder="1" applyAlignment="1" applyProtection="1">
      <alignment horizontal="center" vertical="center"/>
      <protection hidden="1"/>
    </xf>
    <xf numFmtId="0" fontId="52" fillId="0" borderId="38" xfId="0" applyFont="1" applyBorder="1" applyAlignment="1" applyProtection="1">
      <alignment horizontal="center" vertical="center"/>
      <protection hidden="1"/>
    </xf>
    <xf numFmtId="0" fontId="31" fillId="0" borderId="38" xfId="0" applyFont="1" applyBorder="1" applyAlignment="1" applyProtection="1">
      <alignment horizontal="center" vertical="center"/>
      <protection hidden="1"/>
    </xf>
    <xf numFmtId="0" fontId="53" fillId="0" borderId="38" xfId="34" applyFont="1" applyBorder="1" applyProtection="1">
      <alignment vertical="center"/>
      <protection hidden="1"/>
    </xf>
    <xf numFmtId="0" fontId="31" fillId="0" borderId="40" xfId="0" applyFont="1" applyBorder="1" applyAlignment="1" applyProtection="1">
      <alignment horizontal="center" vertical="center"/>
      <protection hidden="1"/>
    </xf>
    <xf numFmtId="0" fontId="31" fillId="0" borderId="40" xfId="0" applyFont="1" applyBorder="1" applyAlignment="1" applyProtection="1">
      <alignment vertical="center"/>
      <protection hidden="1"/>
    </xf>
    <xf numFmtId="0" fontId="31" fillId="0" borderId="41" xfId="0" applyFont="1" applyBorder="1" applyAlignment="1" applyProtection="1">
      <alignment vertical="center"/>
      <protection hidden="1"/>
    </xf>
    <xf numFmtId="0" fontId="31" fillId="0" borderId="42" xfId="0" applyFont="1" applyBorder="1" applyAlignment="1" applyProtection="1">
      <alignment vertical="center"/>
      <protection hidden="1"/>
    </xf>
    <xf numFmtId="0" fontId="31" fillId="0" borderId="43" xfId="0" applyFont="1" applyBorder="1" applyAlignment="1" applyProtection="1">
      <alignment horizontal="center" vertical="center"/>
      <protection hidden="1"/>
    </xf>
    <xf numFmtId="0" fontId="31" fillId="0" borderId="0" xfId="0" applyFont="1" applyAlignment="1" applyProtection="1">
      <alignment vertical="center"/>
      <protection hidden="1"/>
    </xf>
    <xf numFmtId="176" fontId="31" fillId="0" borderId="34" xfId="0" applyNumberFormat="1" applyFont="1" applyFill="1" applyBorder="1" applyAlignment="1" applyProtection="1">
      <alignment horizontal="left" vertical="center" wrapText="1"/>
      <protection hidden="1"/>
    </xf>
    <xf numFmtId="176" fontId="31" fillId="0" borderId="38" xfId="0" applyNumberFormat="1" applyFont="1" applyBorder="1" applyAlignment="1" applyProtection="1">
      <alignment horizontal="center" vertical="center"/>
      <protection hidden="1"/>
    </xf>
    <xf numFmtId="35" fontId="31" fillId="0" borderId="33" xfId="0" applyNumberFormat="1" applyFont="1" applyBorder="1" applyAlignment="1" applyProtection="1">
      <alignment horizontal="center" vertical="center" wrapText="1" shrinkToFit="1"/>
      <protection hidden="1"/>
    </xf>
    <xf numFmtId="35" fontId="31" fillId="0" borderId="34" xfId="0" applyNumberFormat="1" applyFont="1" applyBorder="1" applyAlignment="1" applyProtection="1">
      <alignment horizontal="center" vertical="center" wrapText="1" shrinkToFit="1"/>
      <protection hidden="1"/>
    </xf>
    <xf numFmtId="176" fontId="31" fillId="0" borderId="33" xfId="0" applyNumberFormat="1" applyFont="1" applyBorder="1" applyAlignment="1" applyProtection="1">
      <alignment horizontal="center" vertical="center"/>
      <protection hidden="1"/>
    </xf>
    <xf numFmtId="0" fontId="31" fillId="0" borderId="38" xfId="0" applyFont="1" applyBorder="1" applyAlignment="1" applyProtection="1">
      <alignment horizontal="center" vertical="center" wrapText="1"/>
      <protection hidden="1"/>
    </xf>
    <xf numFmtId="0" fontId="31" fillId="0" borderId="37" xfId="0" applyFont="1" applyFill="1" applyBorder="1" applyAlignment="1" applyProtection="1">
      <alignment horizontal="center" vertical="center" wrapText="1"/>
      <protection hidden="1"/>
    </xf>
    <xf numFmtId="0" fontId="31" fillId="0" borderId="39" xfId="0" applyFont="1" applyBorder="1" applyAlignment="1" applyProtection="1">
      <alignment vertical="center" wrapText="1"/>
      <protection hidden="1"/>
    </xf>
    <xf numFmtId="0" fontId="31" fillId="0" borderId="36" xfId="0" applyFont="1" applyFill="1" applyBorder="1" applyAlignment="1" applyProtection="1">
      <alignment horizontal="left" vertical="center" wrapText="1"/>
      <protection hidden="1"/>
    </xf>
    <xf numFmtId="176" fontId="31" fillId="0" borderId="40" xfId="0" applyNumberFormat="1" applyFont="1" applyBorder="1" applyAlignment="1" applyProtection="1">
      <alignment horizontal="center" vertical="center"/>
      <protection hidden="1"/>
    </xf>
    <xf numFmtId="35" fontId="31" fillId="0" borderId="39" xfId="0" applyNumberFormat="1" applyFont="1" applyBorder="1" applyAlignment="1" applyProtection="1">
      <alignment horizontal="center" vertical="center" wrapText="1" shrinkToFit="1"/>
      <protection hidden="1"/>
    </xf>
    <xf numFmtId="35" fontId="31" fillId="0" borderId="36" xfId="0" applyNumberFormat="1" applyFont="1" applyBorder="1" applyAlignment="1" applyProtection="1">
      <alignment horizontal="center" vertical="center" wrapText="1" shrinkToFit="1"/>
      <protection hidden="1"/>
    </xf>
    <xf numFmtId="176" fontId="31" fillId="0" borderId="39" xfId="0" applyNumberFormat="1" applyFont="1" applyBorder="1" applyAlignment="1" applyProtection="1">
      <alignment horizontal="center" vertical="center"/>
      <protection hidden="1"/>
    </xf>
    <xf numFmtId="0" fontId="31" fillId="0" borderId="40" xfId="0" applyFont="1" applyBorder="1" applyAlignment="1" applyProtection="1">
      <alignment horizontal="center" vertical="center" wrapText="1"/>
      <protection hidden="1"/>
    </xf>
    <xf numFmtId="177" fontId="31" fillId="0" borderId="39" xfId="0" applyNumberFormat="1" applyFont="1" applyBorder="1" applyAlignment="1" applyProtection="1">
      <alignment horizontal="left" vertical="center"/>
      <protection hidden="1"/>
    </xf>
    <xf numFmtId="0" fontId="31" fillId="0" borderId="34" xfId="0" applyFont="1" applyBorder="1" applyAlignment="1" applyProtection="1">
      <alignment horizontal="center" vertical="center" shrinkToFit="1"/>
      <protection hidden="1"/>
    </xf>
    <xf numFmtId="0" fontId="53" fillId="0" borderId="36" xfId="34" applyFont="1" applyBorder="1" applyProtection="1">
      <alignment vertical="center"/>
      <protection hidden="1"/>
    </xf>
    <xf numFmtId="0" fontId="31" fillId="0" borderId="38" xfId="0" applyFont="1" applyBorder="1" applyAlignment="1" applyProtection="1">
      <alignment vertical="center"/>
      <protection hidden="1"/>
    </xf>
    <xf numFmtId="0" fontId="31" fillId="0" borderId="36" xfId="0" applyFont="1" applyBorder="1" applyAlignment="1" applyProtection="1">
      <alignment horizontal="center" vertical="center" shrinkToFit="1"/>
      <protection hidden="1"/>
    </xf>
    <xf numFmtId="179" fontId="31" fillId="0" borderId="40" xfId="0" applyNumberFormat="1" applyFont="1" applyBorder="1" applyAlignment="1" applyProtection="1">
      <alignment vertical="center"/>
      <protection hidden="1"/>
    </xf>
    <xf numFmtId="179" fontId="31" fillId="0" borderId="36" xfId="0" applyNumberFormat="1" applyFont="1" applyBorder="1" applyAlignment="1" applyProtection="1">
      <alignment vertical="center"/>
      <protection hidden="1"/>
    </xf>
    <xf numFmtId="179" fontId="53" fillId="0" borderId="36" xfId="34" applyNumberFormat="1" applyFont="1" applyBorder="1" applyProtection="1">
      <alignment vertical="center"/>
      <protection hidden="1"/>
    </xf>
    <xf numFmtId="179" fontId="31" fillId="0" borderId="40" xfId="0" applyNumberFormat="1" applyFont="1" applyBorder="1" applyAlignment="1" applyProtection="1">
      <alignment horizontal="center" vertical="center"/>
      <protection hidden="1"/>
    </xf>
    <xf numFmtId="179" fontId="53" fillId="0" borderId="40" xfId="34" applyNumberFormat="1" applyFont="1" applyBorder="1" applyAlignment="1" applyProtection="1">
      <alignment vertical="center"/>
      <protection hidden="1"/>
    </xf>
    <xf numFmtId="176" fontId="31" fillId="0" borderId="0" xfId="0" applyNumberFormat="1" applyFont="1" applyBorder="1" applyAlignment="1" applyProtection="1">
      <alignment horizontal="right" vertical="center"/>
      <protection hidden="1"/>
    </xf>
    <xf numFmtId="176" fontId="31" fillId="0" borderId="43" xfId="0" applyNumberFormat="1" applyFont="1" applyBorder="1" applyAlignment="1" applyProtection="1">
      <alignment horizontal="center" vertical="center"/>
      <protection hidden="1"/>
    </xf>
    <xf numFmtId="35" fontId="31" fillId="0" borderId="41" xfId="0" applyNumberFormat="1" applyFont="1" applyBorder="1" applyAlignment="1" applyProtection="1">
      <alignment horizontal="center" vertical="center" wrapText="1" shrinkToFit="1"/>
      <protection hidden="1"/>
    </xf>
    <xf numFmtId="35" fontId="31" fillId="0" borderId="42" xfId="0" applyNumberFormat="1" applyFont="1" applyBorder="1" applyAlignment="1" applyProtection="1">
      <alignment horizontal="center" vertical="center" wrapText="1" shrinkToFit="1"/>
      <protection hidden="1"/>
    </xf>
    <xf numFmtId="0" fontId="31" fillId="0" borderId="40" xfId="0" applyFont="1" applyBorder="1" applyProtection="1">
      <alignment vertical="center"/>
      <protection hidden="1"/>
    </xf>
    <xf numFmtId="0" fontId="53" fillId="0" borderId="40" xfId="34" applyFont="1" applyBorder="1" applyProtection="1">
      <alignment vertical="center"/>
      <protection hidden="1"/>
    </xf>
    <xf numFmtId="0" fontId="31" fillId="0" borderId="33" xfId="0" applyFont="1" applyBorder="1" applyAlignment="1" applyProtection="1">
      <alignment horizontal="center" vertical="center" shrinkToFit="1"/>
      <protection hidden="1"/>
    </xf>
    <xf numFmtId="0" fontId="31" fillId="0" borderId="42" xfId="0" applyFont="1" applyBorder="1" applyAlignment="1" applyProtection="1">
      <alignment horizontal="center" vertical="center" shrinkToFit="1"/>
      <protection hidden="1"/>
    </xf>
    <xf numFmtId="0" fontId="31" fillId="0" borderId="39" xfId="0" applyFont="1" applyBorder="1" applyAlignment="1" applyProtection="1">
      <alignment horizontal="center" vertical="center" shrinkToFit="1"/>
      <protection hidden="1"/>
    </xf>
    <xf numFmtId="0" fontId="31" fillId="0" borderId="37" xfId="0" applyFont="1" applyBorder="1" applyAlignment="1" applyProtection="1">
      <alignment horizontal="right" vertical="center"/>
      <protection hidden="1"/>
    </xf>
    <xf numFmtId="0" fontId="53" fillId="0" borderId="37" xfId="34" applyFont="1" applyBorder="1" applyAlignment="1" applyProtection="1">
      <alignment horizontal="right" vertical="center"/>
      <protection hidden="1"/>
    </xf>
    <xf numFmtId="0" fontId="31" fillId="0" borderId="33" xfId="34" applyFont="1" applyBorder="1" applyAlignment="1" applyProtection="1">
      <alignment horizontal="left" vertical="center"/>
      <protection hidden="1"/>
    </xf>
    <xf numFmtId="0" fontId="31" fillId="0" borderId="34" xfId="34" applyFont="1" applyBorder="1" applyAlignment="1" applyProtection="1">
      <alignment horizontal="left" vertical="center"/>
      <protection hidden="1"/>
    </xf>
    <xf numFmtId="0" fontId="31" fillId="0" borderId="36" xfId="34" applyFont="1" applyBorder="1" applyAlignment="1" applyProtection="1">
      <alignment horizontal="left" vertical="center"/>
      <protection hidden="1"/>
    </xf>
    <xf numFmtId="0" fontId="31" fillId="0" borderId="43" xfId="0" applyFont="1" applyBorder="1" applyAlignment="1" applyProtection="1">
      <alignment vertical="center"/>
      <protection hidden="1"/>
    </xf>
    <xf numFmtId="180" fontId="31" fillId="0" borderId="38" xfId="0" applyNumberFormat="1" applyFont="1" applyBorder="1" applyAlignment="1" applyProtection="1">
      <alignment horizontal="right" vertical="center"/>
      <protection hidden="1"/>
    </xf>
    <xf numFmtId="180" fontId="31" fillId="0" borderId="40" xfId="0" applyNumberFormat="1" applyFont="1" applyBorder="1" applyAlignment="1" applyProtection="1">
      <alignment horizontal="right" vertical="center"/>
      <protection hidden="1"/>
    </xf>
    <xf numFmtId="0" fontId="31" fillId="0" borderId="0" xfId="0" applyFont="1" applyBorder="1" applyAlignment="1" applyProtection="1">
      <alignment horizontal="left" vertical="center"/>
      <protection hidden="1"/>
    </xf>
    <xf numFmtId="0" fontId="31" fillId="0" borderId="41" xfId="0" applyFont="1" applyBorder="1" applyAlignment="1" applyProtection="1">
      <alignment vertical="center" wrapText="1"/>
      <protection hidden="1"/>
    </xf>
    <xf numFmtId="0" fontId="31" fillId="0" borderId="42" xfId="0" applyFont="1" applyFill="1" applyBorder="1" applyAlignment="1" applyProtection="1">
      <alignment horizontal="left" vertical="center" wrapText="1"/>
      <protection hidden="1"/>
    </xf>
    <xf numFmtId="0" fontId="31" fillId="0" borderId="41" xfId="0" applyFont="1" applyBorder="1" applyAlignment="1" applyProtection="1">
      <alignment horizontal="center" vertical="center" shrinkToFit="1"/>
      <protection hidden="1"/>
    </xf>
    <xf numFmtId="176" fontId="31" fillId="0" borderId="41" xfId="0" applyNumberFormat="1" applyFont="1" applyBorder="1" applyAlignment="1" applyProtection="1">
      <alignment horizontal="center" vertical="center"/>
      <protection hidden="1"/>
    </xf>
    <xf numFmtId="0" fontId="31" fillId="0" borderId="43" xfId="0" applyFont="1" applyBorder="1" applyAlignment="1" applyProtection="1">
      <alignment horizontal="center" vertical="center" wrapText="1"/>
      <protection hidden="1"/>
    </xf>
    <xf numFmtId="0" fontId="31" fillId="0" borderId="41" xfId="34" applyFont="1" applyBorder="1" applyAlignment="1" applyProtection="1">
      <alignment horizontal="left" vertical="center"/>
      <protection hidden="1"/>
    </xf>
    <xf numFmtId="0" fontId="31" fillId="0" borderId="42" xfId="34" applyFont="1" applyBorder="1" applyAlignment="1" applyProtection="1">
      <alignment horizontal="left" vertical="center"/>
      <protection hidden="1"/>
    </xf>
    <xf numFmtId="0" fontId="31" fillId="0" borderId="43" xfId="0" applyFont="1" applyBorder="1" applyProtection="1">
      <alignment vertical="center"/>
      <protection hidden="1"/>
    </xf>
    <xf numFmtId="0" fontId="54" fillId="0" borderId="43" xfId="34" applyFont="1" applyBorder="1" applyProtection="1">
      <alignment vertical="center"/>
      <protection hidden="1"/>
    </xf>
    <xf numFmtId="180" fontId="31" fillId="0" borderId="42" xfId="0" applyNumberFormat="1" applyFont="1" applyBorder="1" applyAlignment="1" applyProtection="1">
      <alignment vertical="center"/>
      <protection hidden="1"/>
    </xf>
    <xf numFmtId="0" fontId="31" fillId="0" borderId="0" xfId="0" applyFont="1" applyAlignment="1" applyProtection="1">
      <alignment horizontal="center" vertical="center"/>
      <protection hidden="1"/>
    </xf>
    <xf numFmtId="0" fontId="50" fillId="0" borderId="0" xfId="0" applyFont="1" applyBorder="1" applyAlignment="1" applyProtection="1">
      <alignment vertical="center"/>
      <protection hidden="1"/>
    </xf>
    <xf numFmtId="49" fontId="29" fillId="0" borderId="0" xfId="0" applyNumberFormat="1" applyFont="1" applyAlignment="1" applyProtection="1">
      <alignment horizontal="center" vertical="center"/>
      <protection hidden="1"/>
    </xf>
    <xf numFmtId="49" fontId="42" fillId="0" borderId="0" xfId="0" applyNumberFormat="1" applyFont="1" applyAlignment="1" applyProtection="1">
      <alignment horizontal="center" vertical="center"/>
      <protection hidden="1"/>
    </xf>
    <xf numFmtId="0" fontId="55" fillId="0" borderId="0" xfId="0" applyNumberFormat="1" applyFont="1" applyProtection="1">
      <alignment vertical="center"/>
      <protection hidden="1"/>
    </xf>
    <xf numFmtId="0" fontId="56" fillId="0" borderId="0" xfId="0" applyNumberFormat="1" applyFont="1" applyProtection="1">
      <alignment vertical="center"/>
      <protection hidden="1"/>
    </xf>
    <xf numFmtId="0" fontId="38" fillId="0" borderId="0" xfId="0" applyNumberFormat="1" applyFont="1" applyProtection="1">
      <alignment vertical="center"/>
      <protection hidden="1"/>
    </xf>
    <xf numFmtId="0" fontId="39" fillId="0" borderId="0" xfId="0" applyNumberFormat="1" applyFont="1" applyFill="1" applyProtection="1">
      <alignment vertical="center"/>
      <protection hidden="1"/>
    </xf>
    <xf numFmtId="0" fontId="40" fillId="0" borderId="0" xfId="0" applyFont="1" applyAlignment="1" applyProtection="1">
      <alignment horizontal="center" vertical="center"/>
      <protection hidden="1"/>
    </xf>
    <xf numFmtId="0" fontId="41" fillId="0" borderId="0" xfId="0" applyFont="1" applyAlignment="1" applyProtection="1">
      <alignment horizontal="center" vertical="center"/>
      <protection hidden="1"/>
    </xf>
    <xf numFmtId="0" fontId="19" fillId="0" borderId="0" xfId="0" applyFont="1" applyProtection="1">
      <alignment vertical="center"/>
      <protection hidden="1"/>
    </xf>
    <xf numFmtId="0" fontId="57" fillId="0" borderId="0" xfId="0" applyFont="1" applyProtection="1">
      <alignment vertical="center"/>
      <protection hidden="1"/>
    </xf>
    <xf numFmtId="0" fontId="58" fillId="0" borderId="0" xfId="0" applyFont="1" applyBorder="1" applyAlignment="1" applyProtection="1">
      <alignment horizontal="left" vertical="center" shrinkToFit="1"/>
      <protection hidden="1"/>
    </xf>
    <xf numFmtId="0" fontId="58" fillId="0" borderId="0" xfId="0" applyFont="1" applyAlignment="1" applyProtection="1">
      <alignment horizontal="left" vertical="center" shrinkToFit="1"/>
      <protection hidden="1"/>
    </xf>
    <xf numFmtId="0" fontId="30" fillId="27" borderId="10" xfId="0" applyFont="1" applyFill="1" applyBorder="1" applyAlignment="1" applyProtection="1">
      <alignment horizontal="center" vertical="center"/>
      <protection locked="0"/>
    </xf>
    <xf numFmtId="0" fontId="30" fillId="28" borderId="10" xfId="0" applyFont="1" applyFill="1" applyBorder="1" applyAlignment="1" applyProtection="1">
      <alignment horizontal="center" vertical="center"/>
      <protection locked="0"/>
    </xf>
    <xf numFmtId="0" fontId="59" fillId="0" borderId="0" xfId="0" applyFont="1" applyBorder="1" applyAlignment="1" applyProtection="1">
      <alignment horizontal="left" vertical="center" wrapText="1"/>
      <protection hidden="1"/>
    </xf>
    <xf numFmtId="0" fontId="30" fillId="27" borderId="14" xfId="0" applyFont="1" applyFill="1" applyBorder="1" applyAlignment="1" applyProtection="1">
      <alignment horizontal="center" vertical="center"/>
      <protection locked="0"/>
    </xf>
    <xf numFmtId="0" fontId="30" fillId="28" borderId="14" xfId="0" applyFont="1" applyFill="1" applyBorder="1" applyAlignment="1" applyProtection="1">
      <alignment horizontal="center" vertical="center"/>
      <protection locked="0"/>
    </xf>
    <xf numFmtId="0" fontId="58" fillId="0" borderId="13" xfId="0" applyFont="1" applyBorder="1" applyAlignment="1" applyProtection="1">
      <alignment horizontal="left" vertical="center"/>
      <protection hidden="1"/>
    </xf>
    <xf numFmtId="0" fontId="58" fillId="0" borderId="0" xfId="0" applyFont="1" applyFill="1" applyBorder="1" applyProtection="1">
      <alignment vertical="center"/>
      <protection hidden="1"/>
    </xf>
    <xf numFmtId="0" fontId="58" fillId="0" borderId="0" xfId="0" applyFont="1" applyProtection="1">
      <alignment vertical="center"/>
      <protection hidden="1"/>
    </xf>
    <xf numFmtId="0" fontId="58" fillId="0" borderId="0" xfId="0" applyFont="1" applyBorder="1" applyAlignment="1" applyProtection="1">
      <alignment horizontal="left" vertical="center"/>
      <protection hidden="1"/>
    </xf>
    <xf numFmtId="0" fontId="19" fillId="0" borderId="0" xfId="0" applyFont="1" applyAlignment="1" applyProtection="1">
      <alignment vertical="center" shrinkToFit="1"/>
      <protection hidden="1"/>
    </xf>
    <xf numFmtId="0" fontId="30" fillId="27" borderId="10" xfId="0" applyFont="1" applyFill="1" applyBorder="1" applyAlignment="1" applyProtection="1">
      <alignment horizontal="center" vertical="center" shrinkToFit="1"/>
      <protection locked="0"/>
    </xf>
    <xf numFmtId="0" fontId="19" fillId="0" borderId="0" xfId="0" applyFont="1" applyAlignment="1" applyProtection="1">
      <alignment horizontal="center" vertical="center" shrinkToFit="1"/>
      <protection hidden="1"/>
    </xf>
    <xf numFmtId="0" fontId="30" fillId="27" borderId="11" xfId="0" applyFont="1" applyFill="1" applyBorder="1" applyAlignment="1" applyProtection="1">
      <alignment horizontal="center" vertical="center" shrinkToFit="1"/>
      <protection locked="0"/>
    </xf>
    <xf numFmtId="0" fontId="58" fillId="0" borderId="19" xfId="0" applyFont="1" applyBorder="1" applyAlignment="1" applyProtection="1">
      <alignment horizontal="left" vertical="center" shrinkToFit="1"/>
      <protection hidden="1"/>
    </xf>
    <xf numFmtId="176" fontId="30" fillId="27" borderId="10" xfId="0" applyNumberFormat="1" applyFont="1" applyFill="1" applyBorder="1" applyAlignment="1" applyProtection="1">
      <alignment horizontal="center" vertical="center"/>
      <protection locked="0"/>
    </xf>
    <xf numFmtId="35" fontId="30" fillId="27" borderId="10" xfId="0" applyNumberFormat="1" applyFont="1" applyFill="1" applyBorder="1" applyAlignment="1" applyProtection="1">
      <alignment horizontal="left" vertical="center"/>
      <protection locked="0"/>
    </xf>
    <xf numFmtId="0" fontId="30" fillId="27" borderId="10" xfId="0" applyFont="1" applyFill="1" applyBorder="1" applyAlignment="1" applyProtection="1">
      <alignment horizontal="left" vertical="center"/>
      <protection locked="0"/>
    </xf>
    <xf numFmtId="0" fontId="30" fillId="27" borderId="10" xfId="0" applyFont="1" applyFill="1" applyBorder="1" applyAlignment="1" applyProtection="1">
      <alignment horizontal="center" vertical="center" wrapText="1"/>
      <protection locked="0"/>
    </xf>
    <xf numFmtId="0" fontId="30" fillId="27" borderId="10" xfId="0" applyFont="1" applyFill="1" applyBorder="1" applyAlignment="1" applyProtection="1">
      <alignment horizontal="left" vertical="center" wrapText="1"/>
      <protection locked="0"/>
    </xf>
    <xf numFmtId="176" fontId="30" fillId="27" borderId="10" xfId="0" applyNumberFormat="1" applyFont="1" applyFill="1" applyBorder="1" applyAlignment="1" applyProtection="1">
      <alignment horizontal="center" vertical="center" shrinkToFit="1"/>
      <protection locked="0"/>
    </xf>
    <xf numFmtId="176" fontId="30" fillId="27" borderId="11" xfId="0" applyNumberFormat="1" applyFont="1" applyFill="1" applyBorder="1" applyAlignment="1" applyProtection="1">
      <alignment horizontal="center" vertical="center"/>
      <protection locked="0"/>
    </xf>
    <xf numFmtId="0" fontId="30" fillId="27" borderId="11" xfId="0" applyFont="1" applyFill="1" applyBorder="1" applyAlignment="1" applyProtection="1">
      <alignment horizontal="left" vertical="center"/>
      <protection locked="0"/>
    </xf>
    <xf numFmtId="0" fontId="30" fillId="27" borderId="11" xfId="0" applyFont="1" applyFill="1" applyBorder="1" applyAlignment="1" applyProtection="1">
      <alignment horizontal="center" vertical="center" wrapText="1"/>
      <protection locked="0"/>
    </xf>
    <xf numFmtId="0" fontId="30" fillId="27" borderId="11" xfId="0" applyFont="1" applyFill="1" applyBorder="1" applyAlignment="1" applyProtection="1">
      <alignment horizontal="center" vertical="center"/>
      <protection locked="0"/>
    </xf>
    <xf numFmtId="0" fontId="30" fillId="27" borderId="11" xfId="0" applyFont="1" applyFill="1" applyBorder="1" applyAlignment="1" applyProtection="1">
      <alignment horizontal="left" vertical="center" wrapText="1"/>
      <protection locked="0"/>
    </xf>
    <xf numFmtId="176" fontId="30" fillId="27" borderId="11" xfId="0" applyNumberFormat="1" applyFont="1" applyFill="1" applyBorder="1" applyAlignment="1" applyProtection="1">
      <alignment horizontal="center" vertical="center" shrinkToFit="1"/>
      <protection locked="0"/>
    </xf>
    <xf numFmtId="0" fontId="30" fillId="0" borderId="10" xfId="0" applyFont="1" applyFill="1" applyBorder="1" applyAlignment="1" applyProtection="1">
      <alignment horizontal="center" vertical="center" shrinkToFit="1"/>
      <protection hidden="1"/>
    </xf>
    <xf numFmtId="0" fontId="60" fillId="28" borderId="10" xfId="0" applyFont="1" applyFill="1" applyBorder="1" applyAlignment="1" applyProtection="1">
      <alignment horizontal="left" vertical="center"/>
      <protection locked="0"/>
    </xf>
    <xf numFmtId="0" fontId="61" fillId="27" borderId="10" xfId="0" applyFont="1" applyFill="1" applyBorder="1" applyAlignment="1" applyProtection="1">
      <alignment horizontal="center" vertical="center" shrinkToFit="1"/>
      <protection locked="0"/>
    </xf>
    <xf numFmtId="0" fontId="61" fillId="27" borderId="10" xfId="0" applyFont="1" applyFill="1" applyBorder="1" applyAlignment="1" applyProtection="1">
      <alignment horizontal="center" vertical="center"/>
      <protection locked="0"/>
    </xf>
    <xf numFmtId="0" fontId="30" fillId="0" borderId="11" xfId="0" applyFont="1" applyFill="1" applyBorder="1" applyAlignment="1" applyProtection="1">
      <alignment horizontal="center" vertical="center" shrinkToFit="1"/>
      <protection hidden="1"/>
    </xf>
    <xf numFmtId="0" fontId="60" fillId="28" borderId="11" xfId="0" applyFont="1" applyFill="1" applyBorder="1" applyAlignment="1" applyProtection="1">
      <alignment horizontal="left" vertical="center"/>
      <protection locked="0"/>
    </xf>
    <xf numFmtId="0" fontId="61" fillId="27" borderId="14" xfId="0" applyFont="1" applyFill="1" applyBorder="1" applyAlignment="1" applyProtection="1">
      <alignment horizontal="center" vertical="center" shrinkToFit="1"/>
      <protection locked="0"/>
    </xf>
    <xf numFmtId="0" fontId="30" fillId="27" borderId="14" xfId="0" applyFont="1" applyFill="1" applyBorder="1" applyAlignment="1" applyProtection="1">
      <alignment horizontal="center" vertical="center" shrinkToFit="1"/>
      <protection locked="0"/>
    </xf>
    <xf numFmtId="0" fontId="61" fillId="27" borderId="14" xfId="0" applyFont="1" applyFill="1" applyBorder="1" applyAlignment="1" applyProtection="1">
      <alignment horizontal="center" vertical="center"/>
      <protection locked="0"/>
    </xf>
    <xf numFmtId="0" fontId="30" fillId="0" borderId="0" xfId="0" applyFont="1" applyAlignment="1" applyProtection="1">
      <alignment horizontal="left" vertical="center" shrinkToFit="1"/>
      <protection hidden="1"/>
    </xf>
    <xf numFmtId="0" fontId="30" fillId="0" borderId="0" xfId="0" applyFont="1" applyAlignment="1" applyProtection="1">
      <alignment vertical="center" shrinkToFit="1"/>
      <protection hidden="1"/>
    </xf>
    <xf numFmtId="0" fontId="29" fillId="0" borderId="0" xfId="0" applyFont="1" applyBorder="1" applyAlignment="1" applyProtection="1">
      <alignment horizontal="left" vertical="center"/>
      <protection hidden="1"/>
    </xf>
    <xf numFmtId="0" fontId="34" fillId="0" borderId="0" xfId="0" applyFont="1" applyBorder="1" applyAlignment="1" applyProtection="1">
      <alignment horizontal="center" vertical="center" shrinkToFit="1"/>
      <protection hidden="1"/>
    </xf>
    <xf numFmtId="0" fontId="42" fillId="0" borderId="0" xfId="0" applyFont="1" applyBorder="1" applyAlignment="1" applyProtection="1">
      <alignment horizontal="center" vertical="center"/>
      <protection hidden="1"/>
    </xf>
    <xf numFmtId="0" fontId="30" fillId="0" borderId="14" xfId="0" applyFont="1" applyFill="1" applyBorder="1" applyAlignment="1" applyProtection="1">
      <alignment horizontal="center" vertical="center" shrinkToFit="1"/>
      <protection hidden="1"/>
    </xf>
    <xf numFmtId="178" fontId="30" fillId="0" borderId="13" xfId="0" applyNumberFormat="1" applyFont="1" applyFill="1" applyBorder="1" applyAlignment="1" applyProtection="1">
      <alignment vertical="center"/>
      <protection hidden="1"/>
    </xf>
    <xf numFmtId="0" fontId="49" fillId="0" borderId="0" xfId="0" applyFont="1">
      <alignment vertical="center"/>
    </xf>
    <xf numFmtId="176" fontId="30" fillId="27" borderId="14" xfId="0" applyNumberFormat="1" applyFont="1" applyFill="1" applyBorder="1" applyAlignment="1" applyProtection="1">
      <alignment horizontal="center" vertical="center"/>
      <protection locked="0"/>
    </xf>
    <xf numFmtId="0" fontId="30" fillId="27" borderId="14" xfId="0" applyFont="1" applyFill="1" applyBorder="1" applyAlignment="1" applyProtection="1">
      <alignment horizontal="left" vertical="center"/>
      <protection locked="0"/>
    </xf>
    <xf numFmtId="0" fontId="30" fillId="27" borderId="14" xfId="0" applyFont="1" applyFill="1" applyBorder="1" applyAlignment="1" applyProtection="1">
      <alignment horizontal="center" vertical="center" wrapText="1"/>
      <protection locked="0"/>
    </xf>
    <xf numFmtId="0" fontId="30" fillId="27" borderId="14" xfId="0" applyFont="1" applyFill="1" applyBorder="1" applyAlignment="1" applyProtection="1">
      <alignment horizontal="left" vertical="center" wrapText="1"/>
      <protection locked="0"/>
    </xf>
    <xf numFmtId="176" fontId="30" fillId="27" borderId="14" xfId="0" applyNumberFormat="1" applyFont="1" applyFill="1" applyBorder="1" applyAlignment="1" applyProtection="1">
      <alignment horizontal="center" vertical="center" shrinkToFit="1"/>
      <protection locked="0"/>
    </xf>
    <xf numFmtId="0" fontId="60" fillId="28" borderId="14" xfId="0" applyFont="1" applyFill="1" applyBorder="1" applyAlignment="1" applyProtection="1">
      <alignment horizontal="left" vertical="center"/>
      <protection locked="0"/>
    </xf>
    <xf numFmtId="0" fontId="48" fillId="0" borderId="0" xfId="0" applyFont="1">
      <alignment vertical="center"/>
    </xf>
    <xf numFmtId="0" fontId="29" fillId="0" borderId="38" xfId="0" applyFont="1" applyBorder="1" applyAlignment="1" applyProtection="1">
      <alignment horizontal="center" vertical="center"/>
      <protection hidden="1"/>
    </xf>
    <xf numFmtId="0" fontId="29" fillId="0" borderId="36" xfId="0" applyFont="1" applyBorder="1" applyProtection="1">
      <alignment vertical="center"/>
      <protection hidden="1"/>
    </xf>
    <xf numFmtId="0" fontId="29" fillId="0" borderId="33" xfId="0" applyFont="1" applyBorder="1" applyAlignment="1" applyProtection="1">
      <alignment horizontal="center" vertical="center"/>
      <protection hidden="1"/>
    </xf>
    <xf numFmtId="0" fontId="29" fillId="0" borderId="34" xfId="0" applyFont="1" applyBorder="1" applyAlignment="1" applyProtection="1">
      <alignment horizontal="center" vertical="center"/>
      <protection hidden="1"/>
    </xf>
    <xf numFmtId="0" fontId="29" fillId="0" borderId="37" xfId="0" applyFont="1" applyBorder="1" applyAlignment="1" applyProtection="1">
      <alignment horizontal="center" vertical="center"/>
      <protection hidden="1"/>
    </xf>
    <xf numFmtId="0" fontId="62" fillId="0" borderId="0" xfId="0" applyFont="1" applyProtection="1">
      <alignment vertical="center"/>
      <protection hidden="1"/>
    </xf>
    <xf numFmtId="0" fontId="29" fillId="0" borderId="0" xfId="0" applyFont="1" applyBorder="1" applyAlignment="1" applyProtection="1">
      <protection hidden="1"/>
    </xf>
    <xf numFmtId="0" fontId="29" fillId="0" borderId="40" xfId="0" applyFont="1" applyBorder="1" applyAlignment="1" applyProtection="1">
      <alignment horizontal="center" vertical="center"/>
      <protection hidden="1"/>
    </xf>
    <xf numFmtId="0" fontId="29" fillId="0" borderId="41" xfId="0" applyFont="1" applyBorder="1" applyAlignment="1" applyProtection="1">
      <alignment horizontal="center" vertical="center"/>
      <protection hidden="1"/>
    </xf>
    <xf numFmtId="0" fontId="29" fillId="0" borderId="42" xfId="0" applyFont="1" applyBorder="1" applyAlignment="1" applyProtection="1">
      <alignment horizontal="center" vertical="center"/>
      <protection hidden="1"/>
    </xf>
    <xf numFmtId="0" fontId="29" fillId="0" borderId="39" xfId="0" applyFont="1" applyBorder="1" applyAlignment="1" applyProtection="1">
      <alignment horizontal="center" vertical="center"/>
      <protection hidden="1"/>
    </xf>
    <xf numFmtId="0" fontId="29" fillId="0" borderId="36" xfId="0" applyFont="1" applyBorder="1" applyAlignment="1" applyProtection="1">
      <alignment horizontal="center" vertical="center"/>
      <protection hidden="1"/>
    </xf>
    <xf numFmtId="0" fontId="29" fillId="0" borderId="38" xfId="0" applyFont="1" applyBorder="1" applyAlignment="1" applyProtection="1">
      <alignment vertical="center"/>
      <protection hidden="1"/>
    </xf>
    <xf numFmtId="0" fontId="29" fillId="0" borderId="43" xfId="0" applyFont="1" applyBorder="1" applyAlignment="1" applyProtection="1">
      <alignment vertical="center"/>
      <protection hidden="1"/>
    </xf>
    <xf numFmtId="0" fontId="29" fillId="0" borderId="40" xfId="0" applyFont="1" applyBorder="1" applyProtection="1">
      <alignment vertical="center"/>
      <protection hidden="1"/>
    </xf>
    <xf numFmtId="0" fontId="29" fillId="0" borderId="0" xfId="0" applyFont="1" applyBorder="1" applyAlignment="1" applyProtection="1">
      <alignment horizontal="right" vertical="center"/>
      <protection hidden="1"/>
    </xf>
    <xf numFmtId="0" fontId="29" fillId="0" borderId="33" xfId="0" applyFont="1" applyBorder="1" applyProtection="1">
      <alignment vertical="center"/>
      <protection hidden="1"/>
    </xf>
    <xf numFmtId="0" fontId="29" fillId="0" borderId="34" xfId="0" applyFont="1" applyBorder="1" applyProtection="1">
      <alignment vertical="center"/>
      <protection hidden="1"/>
    </xf>
    <xf numFmtId="0" fontId="29" fillId="0" borderId="43" xfId="0" applyFont="1" applyBorder="1" applyAlignment="1" applyProtection="1">
      <alignment horizontal="center" vertical="center"/>
      <protection hidden="1"/>
    </xf>
    <xf numFmtId="0" fontId="29" fillId="0" borderId="38" xfId="0" applyFont="1" applyFill="1" applyBorder="1" applyAlignment="1" applyProtection="1">
      <alignment horizontal="left" vertical="center" shrinkToFit="1"/>
      <protection hidden="1"/>
    </xf>
    <xf numFmtId="0" fontId="29" fillId="0" borderId="40" xfId="0" applyFont="1" applyFill="1" applyBorder="1" applyAlignment="1" applyProtection="1">
      <alignment horizontal="left" vertical="center" shrinkToFit="1"/>
      <protection hidden="1"/>
    </xf>
    <xf numFmtId="0" fontId="29" fillId="0" borderId="40" xfId="0" applyFont="1" applyBorder="1" applyAlignment="1" applyProtection="1">
      <alignment vertical="center"/>
      <protection hidden="1"/>
    </xf>
    <xf numFmtId="0" fontId="29" fillId="0" borderId="39" xfId="0" applyFont="1" applyBorder="1" applyProtection="1">
      <alignment vertical="center"/>
      <protection hidden="1"/>
    </xf>
    <xf numFmtId="0" fontId="29" fillId="0" borderId="0" xfId="0" applyFont="1" applyBorder="1" applyAlignment="1" applyProtection="1">
      <alignment horizontal="center" vertical="center" shrinkToFit="1"/>
      <protection hidden="1"/>
    </xf>
    <xf numFmtId="0" fontId="29" fillId="0" borderId="33" xfId="0" applyFont="1" applyBorder="1" applyAlignment="1" applyProtection="1">
      <alignment horizontal="center"/>
      <protection hidden="1"/>
    </xf>
    <xf numFmtId="0" fontId="63" fillId="0" borderId="34" xfId="0" applyFont="1" applyBorder="1" applyAlignment="1" applyProtection="1">
      <alignment horizontal="center" vertical="top" shrinkToFit="1"/>
      <protection hidden="1"/>
    </xf>
    <xf numFmtId="0" fontId="29" fillId="0" borderId="38" xfId="0" applyFont="1" applyBorder="1" applyProtection="1">
      <alignment vertical="center"/>
      <protection hidden="1"/>
    </xf>
    <xf numFmtId="176" fontId="29" fillId="0" borderId="0" xfId="0" applyNumberFormat="1" applyFont="1" applyBorder="1" applyAlignment="1" applyProtection="1">
      <alignment vertical="center"/>
      <protection hidden="1"/>
    </xf>
    <xf numFmtId="0" fontId="29" fillId="0" borderId="0" xfId="0" applyFont="1" applyBorder="1" applyAlignment="1" applyProtection="1">
      <alignment horizontal="left" vertical="center" shrinkToFit="1"/>
      <protection hidden="1"/>
    </xf>
    <xf numFmtId="0" fontId="29" fillId="0" borderId="39" xfId="0" applyFont="1" applyBorder="1" applyAlignment="1" applyProtection="1">
      <alignment horizontal="center"/>
      <protection hidden="1"/>
    </xf>
    <xf numFmtId="0" fontId="63" fillId="0" borderId="36" xfId="0" applyFont="1" applyBorder="1" applyAlignment="1" applyProtection="1">
      <alignment horizontal="center" vertical="top" shrinkToFit="1"/>
      <protection hidden="1"/>
    </xf>
    <xf numFmtId="179" fontId="29" fillId="0" borderId="40" xfId="0" applyNumberFormat="1" applyFont="1" applyBorder="1" applyAlignment="1" applyProtection="1">
      <alignment horizontal="right" vertical="center"/>
      <protection hidden="1"/>
    </xf>
    <xf numFmtId="0" fontId="29" fillId="0" borderId="40" xfId="0" applyFont="1" applyBorder="1" applyAlignment="1" applyProtection="1">
      <alignment horizontal="right" vertical="center"/>
      <protection hidden="1"/>
    </xf>
    <xf numFmtId="0" fontId="29" fillId="0" borderId="41" xfId="0" applyFont="1" applyBorder="1" applyProtection="1">
      <alignment vertical="center"/>
      <protection hidden="1"/>
    </xf>
    <xf numFmtId="0" fontId="29" fillId="0" borderId="42" xfId="0" applyFont="1" applyBorder="1" applyProtection="1">
      <alignment vertical="center"/>
      <protection hidden="1"/>
    </xf>
    <xf numFmtId="0" fontId="29" fillId="0" borderId="39" xfId="0" applyFont="1" applyBorder="1" applyAlignment="1" applyProtection="1">
      <alignment vertical="center"/>
      <protection hidden="1"/>
    </xf>
    <xf numFmtId="0" fontId="29" fillId="0" borderId="36" xfId="0" applyFont="1" applyBorder="1" applyAlignment="1" applyProtection="1">
      <alignment vertical="center"/>
      <protection hidden="1"/>
    </xf>
    <xf numFmtId="176" fontId="29" fillId="0" borderId="0" xfId="0" applyNumberFormat="1" applyFont="1" applyBorder="1" applyAlignment="1" applyProtection="1">
      <alignment horizontal="left" vertical="center"/>
      <protection hidden="1"/>
    </xf>
    <xf numFmtId="0" fontId="29" fillId="0" borderId="39" xfId="0" applyFont="1" applyBorder="1" applyAlignment="1" applyProtection="1">
      <alignment horizontal="left" vertical="center"/>
      <protection hidden="1"/>
    </xf>
    <xf numFmtId="0" fontId="29" fillId="0" borderId="36" xfId="0" applyFont="1" applyBorder="1" applyAlignment="1" applyProtection="1">
      <alignment horizontal="left" vertical="center"/>
      <protection hidden="1"/>
    </xf>
    <xf numFmtId="0" fontId="29" fillId="0" borderId="41" xfId="0" applyFont="1" applyBorder="1" applyAlignment="1" applyProtection="1">
      <alignment horizontal="center"/>
      <protection hidden="1"/>
    </xf>
    <xf numFmtId="0" fontId="63" fillId="0" borderId="42" xfId="0" applyFont="1" applyBorder="1" applyAlignment="1" applyProtection="1">
      <alignment horizontal="center" vertical="top" shrinkToFit="1"/>
      <protection hidden="1"/>
    </xf>
    <xf numFmtId="0" fontId="29" fillId="0" borderId="43" xfId="0" applyFont="1" applyBorder="1" applyProtection="1">
      <alignment vertical="center"/>
      <protection hidden="1"/>
    </xf>
    <xf numFmtId="0" fontId="29" fillId="0" borderId="35" xfId="0" applyFont="1" applyFill="1" applyBorder="1" applyAlignment="1" applyProtection="1">
      <alignment horizontal="center" vertical="center"/>
      <protection hidden="1"/>
    </xf>
    <xf numFmtId="0" fontId="29" fillId="0" borderId="38" xfId="0" applyFont="1" applyBorder="1" applyAlignment="1" applyProtection="1">
      <alignment horizontal="right" vertical="center"/>
      <protection hidden="1"/>
    </xf>
    <xf numFmtId="176" fontId="29" fillId="0" borderId="0" xfId="0" applyNumberFormat="1" applyFont="1" applyBorder="1" applyAlignment="1" applyProtection="1">
      <alignment horizontal="right" vertical="center"/>
      <protection hidden="1"/>
    </xf>
    <xf numFmtId="0" fontId="29" fillId="0" borderId="43" xfId="0" applyFont="1" applyBorder="1" applyAlignment="1" applyProtection="1">
      <alignment horizontal="right" vertical="center"/>
      <protection hidden="1"/>
    </xf>
    <xf numFmtId="180" fontId="29" fillId="0" borderId="38" xfId="0" applyNumberFormat="1" applyFont="1" applyBorder="1" applyAlignment="1" applyProtection="1">
      <alignment horizontal="right" vertical="center"/>
      <protection hidden="1"/>
    </xf>
    <xf numFmtId="180" fontId="29" fillId="0" borderId="40" xfId="0" applyNumberFormat="1" applyFont="1" applyBorder="1" applyAlignment="1" applyProtection="1">
      <alignment horizontal="right" vertical="center"/>
      <protection hidden="1"/>
    </xf>
    <xf numFmtId="0" fontId="64" fillId="0" borderId="0" xfId="0" applyFont="1" applyProtection="1">
      <alignment vertical="center"/>
      <protection hidden="1"/>
    </xf>
    <xf numFmtId="0" fontId="29" fillId="0" borderId="43" xfId="0" applyFont="1" applyFill="1" applyBorder="1" applyAlignment="1" applyProtection="1">
      <alignment horizontal="left" vertical="center" shrinkToFit="1"/>
      <protection hidden="1"/>
    </xf>
    <xf numFmtId="0" fontId="29" fillId="0" borderId="32" xfId="0" applyFont="1" applyFill="1" applyBorder="1" applyAlignment="1" applyProtection="1">
      <alignment horizontal="center" vertical="center"/>
      <protection hidden="1"/>
    </xf>
    <xf numFmtId="49" fontId="29" fillId="0" borderId="0" xfId="0" applyNumberFormat="1" applyFont="1" applyAlignment="1" applyProtection="1">
      <alignment horizontal="center" vertical="center"/>
    </xf>
    <xf numFmtId="0" fontId="30" fillId="0" borderId="0" xfId="0" applyFont="1" applyProtection="1">
      <alignment vertical="center"/>
    </xf>
    <xf numFmtId="0" fontId="29" fillId="0" borderId="0" xfId="0" applyFont="1" applyProtection="1">
      <alignment vertical="center"/>
    </xf>
    <xf numFmtId="49" fontId="42" fillId="0" borderId="0" xfId="0" applyNumberFormat="1" applyFont="1" applyAlignment="1" applyProtection="1">
      <alignment horizontal="center" vertical="center"/>
    </xf>
    <xf numFmtId="0" fontId="19" fillId="0" borderId="0" xfId="0" applyFont="1" applyAlignment="1" applyProtection="1">
      <alignment horizontal="left" vertical="center" shrinkToFit="1"/>
    </xf>
    <xf numFmtId="0" fontId="59" fillId="0" borderId="0" xfId="0" applyFont="1" applyProtection="1">
      <alignment vertical="center"/>
    </xf>
    <xf numFmtId="0" fontId="40" fillId="0" borderId="0" xfId="0" applyFont="1" applyAlignment="1" applyProtection="1">
      <alignment horizontal="center" vertical="center"/>
    </xf>
    <xf numFmtId="0" fontId="41" fillId="0" borderId="0" xfId="0" applyFont="1" applyAlignment="1" applyProtection="1">
      <alignment horizontal="center" vertical="center"/>
    </xf>
    <xf numFmtId="0" fontId="57" fillId="0" borderId="0" xfId="0" applyFont="1" applyProtection="1">
      <alignment vertical="center"/>
    </xf>
    <xf numFmtId="0" fontId="30" fillId="0" borderId="0" xfId="0" applyFont="1" applyAlignment="1" applyProtection="1">
      <alignment horizontal="center" vertical="center"/>
    </xf>
    <xf numFmtId="0" fontId="29" fillId="0" borderId="0" xfId="0" applyFont="1" applyBorder="1" applyAlignment="1" applyProtection="1">
      <alignment horizontal="center" vertical="center"/>
    </xf>
    <xf numFmtId="0" fontId="30" fillId="0" borderId="0" xfId="0" applyFont="1" applyFill="1" applyBorder="1" applyAlignment="1" applyProtection="1">
      <alignment horizontal="left" vertical="center" shrinkToFit="1"/>
    </xf>
    <xf numFmtId="0" fontId="30" fillId="0" borderId="0" xfId="0" applyFont="1" applyFill="1" applyBorder="1" applyAlignment="1" applyProtection="1">
      <alignment horizontal="left" vertical="center"/>
    </xf>
    <xf numFmtId="0" fontId="19" fillId="0" borderId="0" xfId="0" applyFont="1" applyAlignment="1" applyProtection="1">
      <alignment horizontal="center" vertical="center"/>
    </xf>
    <xf numFmtId="0" fontId="34" fillId="0" borderId="0" xfId="0" applyFont="1" applyAlignment="1" applyProtection="1">
      <alignment horizontal="center" vertical="center"/>
    </xf>
    <xf numFmtId="0" fontId="29" fillId="0" borderId="0" xfId="0" applyFont="1" applyBorder="1" applyAlignment="1" applyProtection="1">
      <alignment horizontal="left" vertical="center"/>
    </xf>
    <xf numFmtId="0" fontId="0" fillId="0" borderId="0" xfId="0">
      <alignment vertical="center"/>
    </xf>
    <xf numFmtId="0" fontId="42" fillId="0" borderId="0" xfId="0" applyFont="1" applyBorder="1" applyAlignment="1" applyProtection="1">
      <alignment horizontal="center" vertical="center"/>
    </xf>
    <xf numFmtId="0" fontId="42" fillId="0" borderId="0" xfId="0" applyFont="1" applyBorder="1" applyAlignment="1" applyProtection="1">
      <alignment horizontal="left" vertical="center"/>
    </xf>
    <xf numFmtId="0" fontId="29" fillId="0" borderId="0" xfId="0" applyFont="1" applyBorder="1" applyAlignment="1" applyProtection="1">
      <alignment vertical="center"/>
    </xf>
    <xf numFmtId="0" fontId="29" fillId="0" borderId="0" xfId="0" applyFont="1" applyAlignment="1" applyProtection="1">
      <alignment horizontal="left" vertical="center"/>
    </xf>
    <xf numFmtId="0" fontId="29" fillId="0" borderId="0" xfId="0" applyFont="1" applyBorder="1" applyProtection="1">
      <alignment vertical="center"/>
    </xf>
    <xf numFmtId="0" fontId="29" fillId="0" borderId="0" xfId="0" applyFont="1" applyAlignment="1" applyProtection="1">
      <alignment horizontal="center" vertical="center"/>
    </xf>
    <xf numFmtId="0" fontId="42" fillId="0" borderId="0" xfId="0" applyFont="1" applyAlignment="1" applyProtection="1">
      <alignment horizontal="center" vertical="center"/>
    </xf>
    <xf numFmtId="0" fontId="64" fillId="0" borderId="0" xfId="0" applyFont="1" applyProtection="1">
      <alignment vertical="center"/>
    </xf>
    <xf numFmtId="0" fontId="62" fillId="0" borderId="0" xfId="0" applyFont="1" applyProtection="1">
      <alignment vertical="center"/>
    </xf>
    <xf numFmtId="0" fontId="19" fillId="0" borderId="0" xfId="0" applyFont="1" applyFill="1" applyBorder="1" applyAlignment="1" applyProtection="1">
      <alignment horizontal="left" vertical="center" shrinkToFit="1"/>
    </xf>
    <xf numFmtId="0" fontId="30" fillId="0" borderId="0" xfId="0" applyFont="1" applyFill="1" applyBorder="1" applyAlignment="1" applyProtection="1">
      <alignment horizontal="center" vertical="center" shrinkToFit="1"/>
    </xf>
    <xf numFmtId="0" fontId="65" fillId="0" borderId="0" xfId="0" applyFont="1" applyProtection="1">
      <alignment vertical="center"/>
    </xf>
    <xf numFmtId="0" fontId="29" fillId="0" borderId="0" xfId="0" applyFont="1" applyAlignment="1" applyProtection="1">
      <alignment vertical="center"/>
    </xf>
    <xf numFmtId="0" fontId="47" fillId="0" borderId="0" xfId="0" applyFont="1" applyProtection="1">
      <alignment vertical="center"/>
    </xf>
    <xf numFmtId="0" fontId="56" fillId="0" borderId="0" xfId="0" applyFont="1" applyAlignment="1" applyProtection="1">
      <alignment vertical="center" wrapText="1"/>
    </xf>
    <xf numFmtId="0" fontId="56" fillId="0" borderId="0" xfId="0" applyFont="1" applyAlignment="1" applyProtection="1">
      <alignment horizontal="left" vertical="center" wrapText="1"/>
    </xf>
    <xf numFmtId="0" fontId="19" fillId="0" borderId="19" xfId="0" applyFont="1" applyBorder="1" applyAlignment="1" applyProtection="1">
      <alignment horizontal="left" vertical="center" shrinkToFit="1"/>
    </xf>
    <xf numFmtId="0" fontId="19" fillId="0" borderId="0" xfId="0" applyFont="1" applyFill="1" applyBorder="1" applyAlignment="1" applyProtection="1">
      <alignment vertical="center" shrinkToFit="1"/>
    </xf>
    <xf numFmtId="0" fontId="30" fillId="27" borderId="15" xfId="0" applyFont="1" applyFill="1" applyBorder="1" applyAlignment="1" applyProtection="1">
      <alignment horizontal="left" vertical="center" wrapText="1"/>
      <protection locked="0"/>
    </xf>
    <xf numFmtId="0" fontId="30" fillId="27" borderId="16"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wrapText="1"/>
    </xf>
    <xf numFmtId="0" fontId="30" fillId="27" borderId="17" xfId="0" applyFont="1" applyFill="1" applyBorder="1" applyAlignment="1" applyProtection="1">
      <alignment horizontal="left" vertical="center" wrapText="1"/>
      <protection locked="0"/>
    </xf>
    <xf numFmtId="0" fontId="30" fillId="27" borderId="18" xfId="0" applyFont="1" applyFill="1" applyBorder="1" applyAlignment="1" applyProtection="1">
      <alignment horizontal="left" vertical="center" wrapText="1"/>
      <protection locked="0"/>
    </xf>
    <xf numFmtId="0" fontId="19" fillId="0" borderId="19" xfId="0" applyFont="1" applyBorder="1" applyAlignment="1" applyProtection="1">
      <alignment vertical="center" shrinkToFit="1"/>
    </xf>
    <xf numFmtId="0" fontId="56" fillId="29" borderId="10" xfId="0" applyFont="1" applyFill="1" applyBorder="1" applyAlignment="1" applyProtection="1">
      <alignment horizontal="center" vertical="center" shrinkToFit="1"/>
    </xf>
    <xf numFmtId="176" fontId="66" fillId="28" borderId="10" xfId="0" applyNumberFormat="1" applyFont="1" applyFill="1" applyBorder="1" applyAlignment="1" applyProtection="1">
      <alignment horizontal="center" vertical="center" shrinkToFit="1"/>
      <protection locked="0"/>
    </xf>
    <xf numFmtId="0" fontId="34" fillId="29" borderId="10" xfId="0" applyFont="1" applyFill="1" applyBorder="1" applyAlignment="1" applyProtection="1">
      <alignment horizontal="center" vertical="center" shrinkToFit="1"/>
    </xf>
    <xf numFmtId="0" fontId="56" fillId="29" borderId="11" xfId="0" applyFont="1" applyFill="1" applyBorder="1" applyAlignment="1" applyProtection="1">
      <alignment horizontal="center" vertical="center" shrinkToFit="1"/>
    </xf>
    <xf numFmtId="176" fontId="66" fillId="28" borderId="11" xfId="0" applyNumberFormat="1" applyFont="1" applyFill="1" applyBorder="1" applyAlignment="1" applyProtection="1">
      <alignment horizontal="center" vertical="center" shrinkToFit="1"/>
      <protection locked="0"/>
    </xf>
    <xf numFmtId="0" fontId="34" fillId="29" borderId="11" xfId="0" applyFont="1" applyFill="1" applyBorder="1" applyAlignment="1" applyProtection="1">
      <alignment horizontal="center" vertical="center" shrinkToFit="1"/>
    </xf>
    <xf numFmtId="0" fontId="56" fillId="29" borderId="14" xfId="0" applyFont="1" applyFill="1" applyBorder="1" applyAlignment="1" applyProtection="1">
      <alignment horizontal="center" vertical="center" shrinkToFit="1"/>
    </xf>
    <xf numFmtId="176" fontId="66" fillId="28" borderId="14" xfId="0" applyNumberFormat="1" applyFont="1" applyFill="1" applyBorder="1" applyAlignment="1" applyProtection="1">
      <alignment horizontal="center" vertical="center" shrinkToFit="1"/>
      <protection locked="0"/>
    </xf>
    <xf numFmtId="0" fontId="34" fillId="29" borderId="14" xfId="0" applyFont="1" applyFill="1" applyBorder="1" applyAlignment="1" applyProtection="1">
      <alignment horizontal="center" vertical="center" shrinkToFit="1"/>
    </xf>
    <xf numFmtId="0" fontId="30" fillId="27" borderId="30" xfId="0" applyFont="1" applyFill="1" applyBorder="1" applyAlignment="1" applyProtection="1">
      <alignment horizontal="left" vertical="center" wrapText="1"/>
      <protection locked="0"/>
    </xf>
    <xf numFmtId="0" fontId="30" fillId="27" borderId="31" xfId="0" applyFont="1" applyFill="1" applyBorder="1" applyAlignment="1" applyProtection="1">
      <alignment horizontal="left" vertical="center" wrapText="1"/>
      <protection locked="0"/>
    </xf>
    <xf numFmtId="0" fontId="0" fillId="0" borderId="0" xfId="0" applyProtection="1">
      <alignment vertical="center"/>
    </xf>
    <xf numFmtId="0" fontId="29" fillId="0" borderId="32" xfId="0" applyFont="1" applyBorder="1" applyProtection="1">
      <alignment vertical="center"/>
    </xf>
    <xf numFmtId="0" fontId="29" fillId="0" borderId="38" xfId="0" applyFont="1" applyBorder="1" applyAlignment="1" applyProtection="1">
      <alignment horizontal="center" vertical="center"/>
    </xf>
    <xf numFmtId="0" fontId="29" fillId="0" borderId="39" xfId="0" applyFont="1" applyFill="1" applyBorder="1" applyAlignment="1" applyProtection="1">
      <alignment horizontal="center" vertical="center"/>
    </xf>
    <xf numFmtId="0" fontId="29" fillId="0" borderId="0" xfId="0" applyFont="1" applyAlignment="1" applyProtection="1"/>
    <xf numFmtId="0" fontId="29" fillId="0" borderId="0" xfId="0" applyFont="1" applyBorder="1" applyAlignment="1" applyProtection="1">
      <alignment vertical="top"/>
    </xf>
    <xf numFmtId="0" fontId="29" fillId="0" borderId="36" xfId="0" applyFont="1" applyBorder="1" applyProtection="1">
      <alignment vertical="center"/>
    </xf>
    <xf numFmtId="0" fontId="29" fillId="0" borderId="0" xfId="0" applyFont="1" applyBorder="1" applyAlignment="1" applyProtection="1">
      <alignment vertical="top" shrinkToFit="1"/>
    </xf>
    <xf numFmtId="0" fontId="29" fillId="0" borderId="39" xfId="0" applyFont="1" applyBorder="1" applyProtection="1">
      <alignment vertical="center"/>
    </xf>
    <xf numFmtId="0" fontId="29" fillId="0" borderId="40" xfId="0" applyFont="1" applyBorder="1" applyAlignment="1" applyProtection="1">
      <alignment horizontal="center" vertical="center"/>
    </xf>
    <xf numFmtId="0" fontId="42" fillId="0" borderId="0" xfId="0" applyFont="1" applyBorder="1" applyAlignment="1" applyProtection="1">
      <alignment horizontal="left" wrapText="1"/>
    </xf>
    <xf numFmtId="176" fontId="29" fillId="0" borderId="0" xfId="0" applyNumberFormat="1" applyFont="1" applyBorder="1" applyAlignment="1" applyProtection="1">
      <alignment horizontal="left" vertical="center" wrapText="1"/>
    </xf>
    <xf numFmtId="0" fontId="29" fillId="0" borderId="36" xfId="0" applyFont="1" applyFill="1" applyBorder="1" applyAlignment="1" applyProtection="1">
      <alignment horizontal="left" vertical="center" wrapText="1"/>
    </xf>
    <xf numFmtId="0" fontId="42" fillId="0" borderId="0" xfId="0" applyFont="1" applyBorder="1" applyAlignment="1" applyProtection="1">
      <alignment wrapText="1"/>
    </xf>
    <xf numFmtId="0" fontId="29" fillId="0" borderId="0" xfId="0" applyFont="1" applyBorder="1" applyAlignment="1" applyProtection="1">
      <alignment horizontal="left" vertical="center" wrapText="1"/>
    </xf>
    <xf numFmtId="0" fontId="29" fillId="0" borderId="43" xfId="0" applyFont="1" applyBorder="1" applyAlignment="1" applyProtection="1">
      <alignment horizontal="center" vertical="center"/>
    </xf>
    <xf numFmtId="0" fontId="42" fillId="0" borderId="38" xfId="0" applyFont="1" applyBorder="1" applyAlignment="1" applyProtection="1">
      <alignment horizontal="left" vertical="center" wrapText="1"/>
    </xf>
    <xf numFmtId="181" fontId="67" fillId="0" borderId="39" xfId="0" applyNumberFormat="1" applyFont="1" applyBorder="1" applyAlignment="1" applyProtection="1">
      <alignment horizontal="center" vertical="center"/>
    </xf>
    <xf numFmtId="0" fontId="42" fillId="0" borderId="40" xfId="0" applyFont="1" applyBorder="1" applyAlignment="1" applyProtection="1">
      <alignment horizontal="left" vertical="center" wrapText="1"/>
    </xf>
    <xf numFmtId="0" fontId="67" fillId="0" borderId="39" xfId="0" applyFont="1" applyBorder="1" applyAlignment="1" applyProtection="1">
      <alignment horizontal="center" vertical="center"/>
    </xf>
    <xf numFmtId="0" fontId="67" fillId="0" borderId="39" xfId="0" applyFont="1" applyBorder="1" applyAlignment="1" applyProtection="1">
      <alignment vertical="center"/>
    </xf>
    <xf numFmtId="0" fontId="29" fillId="0" borderId="0" xfId="0" applyFont="1" applyBorder="1" applyAlignment="1" applyProtection="1">
      <alignment horizontal="center" vertical="top"/>
    </xf>
    <xf numFmtId="0" fontId="52" fillId="0" borderId="39" xfId="0" applyFont="1" applyBorder="1" applyAlignment="1" applyProtection="1">
      <alignment horizontal="left" vertical="center"/>
    </xf>
    <xf numFmtId="0" fontId="42" fillId="0" borderId="36" xfId="0" applyFont="1" applyBorder="1" applyAlignment="1" applyProtection="1">
      <alignment horizontal="left" wrapText="1"/>
    </xf>
    <xf numFmtId="176" fontId="29" fillId="0" borderId="0" xfId="0" applyNumberFormat="1" applyFont="1" applyBorder="1" applyAlignment="1" applyProtection="1">
      <alignment horizontal="right" vertical="top"/>
    </xf>
    <xf numFmtId="0" fontId="42" fillId="0" borderId="0" xfId="0" applyFont="1" applyBorder="1" applyAlignment="1" applyProtection="1">
      <alignment horizontal="left" vertical="top"/>
    </xf>
    <xf numFmtId="0" fontId="29" fillId="0" borderId="36" xfId="0" applyFont="1" applyBorder="1" applyAlignment="1" applyProtection="1">
      <alignment horizontal="left" vertical="center"/>
    </xf>
    <xf numFmtId="2" fontId="52" fillId="0" borderId="39" xfId="0" applyNumberFormat="1" applyFont="1" applyBorder="1" applyAlignment="1" applyProtection="1">
      <alignment horizontal="center" vertical="center"/>
    </xf>
    <xf numFmtId="0" fontId="52" fillId="0" borderId="39" xfId="0" applyFont="1" applyBorder="1" applyAlignment="1" applyProtection="1">
      <alignment horizontal="center" vertical="center"/>
    </xf>
    <xf numFmtId="176" fontId="29" fillId="0" borderId="0" xfId="0" applyNumberFormat="1" applyFont="1" applyBorder="1" applyAlignment="1" applyProtection="1">
      <alignment vertical="top"/>
    </xf>
    <xf numFmtId="0" fontId="42" fillId="0" borderId="43" xfId="0" applyFont="1" applyBorder="1" applyAlignment="1" applyProtection="1">
      <alignment horizontal="left" vertical="center" wrapText="1"/>
    </xf>
    <xf numFmtId="0" fontId="29" fillId="0" borderId="0" xfId="0" applyFont="1" applyBorder="1" applyAlignment="1" applyProtection="1">
      <alignment horizontal="right" vertical="top"/>
    </xf>
    <xf numFmtId="0" fontId="68" fillId="0" borderId="0" xfId="0" applyFont="1" applyProtection="1">
      <alignment vertical="center"/>
    </xf>
    <xf numFmtId="0" fontId="62" fillId="0" borderId="0" xfId="0" applyFont="1" applyAlignment="1" applyProtection="1">
      <alignment vertical="center"/>
    </xf>
    <xf numFmtId="0" fontId="19" fillId="0" borderId="0" xfId="0" applyFont="1" applyBorder="1" applyProtection="1">
      <alignment vertical="center"/>
      <protection hidden="1"/>
    </xf>
    <xf numFmtId="49" fontId="33" fillId="30" borderId="0" xfId="0" applyNumberFormat="1" applyFont="1" applyFill="1" applyBorder="1" applyAlignment="1" applyProtection="1">
      <alignment horizontal="center" vertical="center"/>
      <protection hidden="1"/>
    </xf>
    <xf numFmtId="0" fontId="40" fillId="0" borderId="0" xfId="0" applyFont="1" applyAlignment="1" applyProtection="1">
      <alignment horizontal="left" vertical="center"/>
      <protection hidden="1"/>
    </xf>
    <xf numFmtId="0" fontId="36" fillId="0" borderId="0" xfId="0" applyFont="1" applyFill="1" applyProtection="1">
      <alignment vertical="center"/>
      <protection hidden="1"/>
    </xf>
    <xf numFmtId="49" fontId="42" fillId="0" borderId="0" xfId="0" applyNumberFormat="1" applyFont="1" applyBorder="1" applyAlignment="1" applyProtection="1">
      <alignment vertical="center"/>
      <protection hidden="1"/>
    </xf>
    <xf numFmtId="49" fontId="21" fillId="30" borderId="0" xfId="0" applyNumberFormat="1" applyFont="1" applyFill="1" applyAlignment="1" applyProtection="1">
      <alignment horizontal="left" vertical="center"/>
      <protection hidden="1"/>
    </xf>
    <xf numFmtId="0" fontId="60" fillId="0" borderId="0" xfId="0" applyFont="1" applyBorder="1" applyAlignment="1" applyProtection="1">
      <alignment horizontal="left" vertical="center" wrapText="1"/>
      <protection hidden="1"/>
    </xf>
    <xf numFmtId="0" fontId="30" fillId="0" borderId="37" xfId="0" applyFont="1" applyBorder="1" applyAlignment="1" applyProtection="1">
      <alignment horizontal="center" vertical="center"/>
      <protection hidden="1"/>
    </xf>
    <xf numFmtId="0" fontId="30" fillId="0" borderId="37" xfId="0" applyFont="1" applyBorder="1" applyAlignment="1" applyProtection="1">
      <alignment horizontal="left" vertical="center"/>
      <protection hidden="1"/>
    </xf>
    <xf numFmtId="0" fontId="30" fillId="30" borderId="0" xfId="0" applyFont="1" applyFill="1" applyProtection="1">
      <alignment vertical="center"/>
      <protection hidden="1"/>
    </xf>
    <xf numFmtId="0" fontId="19" fillId="0" borderId="19" xfId="0" applyFont="1" applyBorder="1" applyAlignment="1" applyProtection="1">
      <alignment vertical="center" shrinkToFit="1"/>
      <protection hidden="1"/>
    </xf>
    <xf numFmtId="0" fontId="30" fillId="0" borderId="16" xfId="0" applyFont="1" applyFill="1" applyBorder="1" applyAlignment="1" applyProtection="1">
      <alignment horizontal="center" vertical="center"/>
      <protection hidden="1"/>
    </xf>
    <xf numFmtId="0" fontId="30" fillId="0" borderId="10" xfId="0" applyFont="1" applyFill="1" applyBorder="1" applyAlignment="1" applyProtection="1">
      <alignment horizontal="center" vertical="center"/>
      <protection hidden="1"/>
    </xf>
    <xf numFmtId="0" fontId="30" fillId="0" borderId="38" xfId="0" applyFont="1" applyBorder="1" applyAlignment="1" applyProtection="1">
      <alignment horizontal="center" vertical="center"/>
      <protection hidden="1"/>
    </xf>
    <xf numFmtId="181" fontId="30" fillId="25" borderId="38" xfId="0" applyNumberFormat="1" applyFont="1" applyFill="1" applyBorder="1" applyAlignment="1" applyProtection="1">
      <alignment horizontal="right" vertical="center"/>
      <protection locked="0"/>
    </xf>
    <xf numFmtId="181" fontId="30" fillId="0" borderId="38" xfId="0" applyNumberFormat="1" applyFont="1" applyBorder="1" applyAlignment="1" applyProtection="1">
      <alignment horizontal="right" vertical="center"/>
      <protection hidden="1"/>
    </xf>
    <xf numFmtId="181" fontId="30" fillId="0" borderId="0" xfId="0" applyNumberFormat="1" applyFont="1" applyAlignment="1" applyProtection="1">
      <alignment horizontal="right" vertical="center"/>
      <protection hidden="1"/>
    </xf>
    <xf numFmtId="0" fontId="30" fillId="0" borderId="14" xfId="0" applyFont="1" applyFill="1" applyBorder="1" applyAlignment="1" applyProtection="1">
      <alignment horizontal="center" vertical="center"/>
      <protection hidden="1"/>
    </xf>
    <xf numFmtId="0" fontId="30" fillId="0" borderId="40" xfId="0" applyFont="1" applyBorder="1" applyAlignment="1" applyProtection="1">
      <alignment horizontal="center" vertical="center"/>
      <protection hidden="1"/>
    </xf>
    <xf numFmtId="181" fontId="30" fillId="25" borderId="40" xfId="0" applyNumberFormat="1" applyFont="1" applyFill="1" applyBorder="1" applyAlignment="1" applyProtection="1">
      <alignment horizontal="right" vertical="center"/>
      <protection locked="0"/>
    </xf>
    <xf numFmtId="181" fontId="30" fillId="0" borderId="40" xfId="0" applyNumberFormat="1" applyFont="1" applyBorder="1" applyAlignment="1" applyProtection="1">
      <alignment horizontal="right" vertical="center"/>
      <protection hidden="1"/>
    </xf>
    <xf numFmtId="0" fontId="30" fillId="0" borderId="43" xfId="0" applyFont="1" applyBorder="1" applyAlignment="1" applyProtection="1">
      <alignment horizontal="center" vertical="center"/>
      <protection hidden="1"/>
    </xf>
    <xf numFmtId="181" fontId="30" fillId="25" borderId="43" xfId="0" applyNumberFormat="1" applyFont="1" applyFill="1" applyBorder="1" applyAlignment="1" applyProtection="1">
      <alignment horizontal="right" vertical="center"/>
      <protection locked="0"/>
    </xf>
    <xf numFmtId="181" fontId="30" fillId="0" borderId="43" xfId="0" applyNumberFormat="1" applyFont="1" applyBorder="1" applyAlignment="1" applyProtection="1">
      <alignment horizontal="right" vertical="center"/>
      <protection hidden="1"/>
    </xf>
    <xf numFmtId="0" fontId="30" fillId="0" borderId="38" xfId="0" applyFont="1" applyBorder="1" applyProtection="1">
      <alignment vertical="center"/>
      <protection hidden="1"/>
    </xf>
    <xf numFmtId="0" fontId="30" fillId="0" borderId="38" xfId="0" applyFont="1" applyBorder="1" applyAlignment="1" applyProtection="1">
      <alignment horizontal="centerContinuous" vertical="center"/>
      <protection hidden="1"/>
    </xf>
    <xf numFmtId="0" fontId="30" fillId="0" borderId="43" xfId="0" applyFont="1" applyBorder="1" applyProtection="1">
      <alignment vertical="center"/>
      <protection hidden="1"/>
    </xf>
    <xf numFmtId="0" fontId="30" fillId="0" borderId="43" xfId="0" applyFont="1" applyBorder="1" applyAlignment="1" applyProtection="1">
      <alignment horizontal="centerContinuous" vertical="center"/>
      <protection hidden="1"/>
    </xf>
    <xf numFmtId="0" fontId="47" fillId="0" borderId="0" xfId="0" applyFont="1" applyFill="1" applyBorder="1" applyProtection="1">
      <alignment vertical="center"/>
      <protection hidden="1"/>
    </xf>
    <xf numFmtId="0" fontId="19" fillId="0" borderId="0" xfId="0" applyFont="1" applyBorder="1" applyAlignment="1" applyProtection="1">
      <alignment horizontal="center" vertical="center"/>
      <protection hidden="1"/>
    </xf>
    <xf numFmtId="0" fontId="19" fillId="0" borderId="44" xfId="0" applyFont="1" applyBorder="1" applyAlignment="1" applyProtection="1">
      <alignment horizontal="center" vertical="center"/>
      <protection hidden="1"/>
    </xf>
    <xf numFmtId="0" fontId="30" fillId="0" borderId="18" xfId="0" applyFont="1" applyFill="1" applyBorder="1" applyAlignment="1" applyProtection="1">
      <alignment horizontal="center" vertical="center"/>
      <protection hidden="1"/>
    </xf>
    <xf numFmtId="0" fontId="47" fillId="0" borderId="0" xfId="0" applyFont="1" applyFill="1" applyBorder="1" applyAlignment="1" applyProtection="1">
      <alignment vertical="center"/>
      <protection hidden="1"/>
    </xf>
    <xf numFmtId="0" fontId="19" fillId="0" borderId="45" xfId="0" applyFont="1" applyBorder="1" applyAlignment="1" applyProtection="1">
      <alignment horizontal="center" vertical="center"/>
      <protection hidden="1"/>
    </xf>
    <xf numFmtId="0" fontId="19" fillId="0" borderId="46" xfId="0" applyFont="1" applyBorder="1" applyAlignment="1" applyProtection="1">
      <alignment horizontal="center" vertical="center"/>
      <protection hidden="1"/>
    </xf>
    <xf numFmtId="0" fontId="30" fillId="31" borderId="0" xfId="0" applyFont="1" applyFill="1" applyBorder="1" applyProtection="1">
      <alignment vertical="center"/>
      <protection hidden="1"/>
    </xf>
    <xf numFmtId="0" fontId="30" fillId="31" borderId="0" xfId="0" applyFont="1" applyFill="1" applyProtection="1">
      <alignment vertical="center"/>
      <protection hidden="1"/>
    </xf>
    <xf numFmtId="0" fontId="29" fillId="31" borderId="0" xfId="0" applyFont="1" applyFill="1" applyProtection="1">
      <alignment vertical="center"/>
      <protection hidden="1"/>
    </xf>
    <xf numFmtId="0" fontId="31" fillId="31" borderId="0" xfId="0" applyFont="1" applyFill="1" applyProtection="1">
      <alignment vertical="center"/>
      <protection hidden="1"/>
    </xf>
    <xf numFmtId="0" fontId="53" fillId="0" borderId="34" xfId="34" applyFont="1" applyBorder="1" applyAlignment="1" applyProtection="1">
      <alignment horizontal="center" vertical="center"/>
      <protection hidden="1"/>
    </xf>
    <xf numFmtId="0" fontId="53" fillId="0" borderId="36" xfId="34" applyFont="1" applyBorder="1" applyAlignment="1" applyProtection="1">
      <alignment horizontal="center" vertical="center"/>
      <protection hidden="1"/>
    </xf>
    <xf numFmtId="0" fontId="31" fillId="0" borderId="34" xfId="0" applyFont="1" applyFill="1" applyBorder="1" applyAlignment="1" applyProtection="1">
      <alignment horizontal="left" vertical="center" wrapText="1"/>
      <protection hidden="1"/>
    </xf>
    <xf numFmtId="0" fontId="53" fillId="0" borderId="42" xfId="34" applyFont="1" applyBorder="1" applyAlignment="1" applyProtection="1">
      <alignment horizontal="center" vertical="center"/>
      <protection hidden="1"/>
    </xf>
    <xf numFmtId="0" fontId="53" fillId="0" borderId="0" xfId="34" applyFont="1" applyProtection="1">
      <alignment vertical="center"/>
      <protection hidden="1"/>
    </xf>
    <xf numFmtId="179" fontId="53" fillId="0" borderId="40" xfId="34" applyNumberFormat="1" applyFont="1" applyBorder="1" applyAlignment="1" applyProtection="1">
      <alignment horizontal="center" vertical="center"/>
      <protection hidden="1"/>
    </xf>
    <xf numFmtId="0" fontId="53" fillId="0" borderId="43" xfId="34" applyFont="1" applyBorder="1" applyProtection="1">
      <alignment vertical="center"/>
      <protection hidden="1"/>
    </xf>
    <xf numFmtId="180" fontId="53" fillId="0" borderId="38" xfId="34" applyNumberFormat="1" applyFont="1" applyBorder="1" applyAlignment="1" applyProtection="1">
      <alignment horizontal="right" vertical="center"/>
      <protection hidden="1"/>
    </xf>
    <xf numFmtId="180" fontId="53" fillId="0" borderId="40" xfId="34" applyNumberFormat="1" applyFont="1" applyBorder="1" applyAlignment="1" applyProtection="1">
      <alignment horizontal="right" vertical="center"/>
      <protection hidden="1"/>
    </xf>
    <xf numFmtId="0" fontId="51" fillId="0" borderId="0" xfId="0" applyFont="1" applyBorder="1" applyAlignment="1" applyProtection="1">
      <alignment vertical="center"/>
      <protection hidden="1"/>
    </xf>
    <xf numFmtId="0" fontId="30" fillId="26" borderId="0" xfId="0" applyFont="1" applyFill="1" applyProtection="1">
      <alignment vertical="center"/>
      <protection hidden="1"/>
    </xf>
    <xf numFmtId="0" fontId="36" fillId="0" borderId="0" xfId="0" applyFont="1" applyFill="1" applyBorder="1" applyAlignment="1" applyProtection="1">
      <alignment horizontal="center" vertical="center"/>
      <protection hidden="1"/>
    </xf>
    <xf numFmtId="0" fontId="69" fillId="0" borderId="0" xfId="0" applyFont="1" applyAlignment="1" applyProtection="1">
      <protection hidden="1"/>
    </xf>
    <xf numFmtId="0" fontId="70" fillId="0" borderId="0" xfId="0" applyFont="1" applyProtection="1">
      <alignment vertical="center"/>
      <protection hidden="1"/>
    </xf>
    <xf numFmtId="0" fontId="58" fillId="0" borderId="0" xfId="0" applyFont="1" applyBorder="1" applyAlignment="1" applyProtection="1">
      <alignment horizontal="center" vertical="center"/>
      <protection hidden="1"/>
    </xf>
    <xf numFmtId="0" fontId="71" fillId="0" borderId="0" xfId="0" applyFont="1" applyProtection="1">
      <alignment vertical="center"/>
      <protection hidden="1"/>
    </xf>
    <xf numFmtId="0" fontId="45" fillId="0" borderId="0" xfId="0" applyFont="1" applyProtection="1">
      <alignment vertical="center"/>
      <protection hidden="1"/>
    </xf>
    <xf numFmtId="0" fontId="58" fillId="0" borderId="0" xfId="0" applyFont="1" applyBorder="1" applyAlignment="1" applyProtection="1">
      <alignment vertical="center"/>
      <protection hidden="1"/>
    </xf>
    <xf numFmtId="0" fontId="19" fillId="0" borderId="19" xfId="0" applyFont="1" applyBorder="1" applyAlignment="1" applyProtection="1">
      <alignment horizontal="left" vertical="center" shrinkToFit="1"/>
      <protection hidden="1"/>
    </xf>
    <xf numFmtId="35" fontId="30" fillId="25" borderId="47" xfId="0" applyNumberFormat="1" applyFont="1" applyFill="1" applyBorder="1" applyAlignment="1" applyProtection="1">
      <alignment horizontal="center" vertical="center"/>
      <protection locked="0"/>
    </xf>
    <xf numFmtId="176" fontId="30" fillId="25" borderId="10" xfId="0" applyNumberFormat="1" applyFont="1" applyFill="1" applyBorder="1" applyAlignment="1" applyProtection="1">
      <alignment horizontal="center" vertical="center" wrapText="1"/>
      <protection locked="0"/>
    </xf>
    <xf numFmtId="176" fontId="30" fillId="0" borderId="0" xfId="0" applyNumberFormat="1" applyFont="1" applyFill="1" applyBorder="1" applyAlignment="1" applyProtection="1">
      <alignment horizontal="center" vertical="center" shrinkToFit="1"/>
      <protection hidden="1"/>
    </xf>
    <xf numFmtId="0" fontId="72" fillId="0" borderId="17" xfId="0" applyFont="1" applyBorder="1" applyAlignment="1" applyProtection="1">
      <alignment horizontal="left" vertical="center" wrapText="1"/>
      <protection hidden="1"/>
    </xf>
    <xf numFmtId="176" fontId="30" fillId="25" borderId="16" xfId="0" applyNumberFormat="1" applyFont="1" applyFill="1" applyBorder="1" applyAlignment="1" applyProtection="1">
      <alignment horizontal="center" vertical="center" shrinkToFit="1"/>
      <protection locked="0"/>
    </xf>
    <xf numFmtId="35" fontId="30" fillId="25" borderId="48" xfId="0" applyNumberFormat="1" applyFont="1" applyFill="1" applyBorder="1" applyAlignment="1" applyProtection="1">
      <alignment horizontal="center" vertical="center"/>
      <protection locked="0"/>
    </xf>
    <xf numFmtId="0" fontId="72" fillId="0" borderId="17" xfId="0" applyFont="1" applyBorder="1" applyAlignment="1" applyProtection="1">
      <alignment horizontal="left" vertical="center"/>
      <protection hidden="1"/>
    </xf>
    <xf numFmtId="176" fontId="30" fillId="25" borderId="18" xfId="0" applyNumberFormat="1" applyFont="1" applyFill="1" applyBorder="1" applyAlignment="1" applyProtection="1">
      <alignment horizontal="center" vertical="center" shrinkToFit="1"/>
      <protection locked="0"/>
    </xf>
    <xf numFmtId="0" fontId="30" fillId="25" borderId="30" xfId="0" applyFont="1" applyFill="1" applyBorder="1" applyAlignment="1" applyProtection="1">
      <alignment horizontal="center" vertical="center"/>
      <protection locked="0"/>
    </xf>
    <xf numFmtId="0" fontId="30" fillId="25" borderId="31" xfId="0" applyFont="1" applyFill="1" applyBorder="1" applyAlignment="1" applyProtection="1">
      <alignment horizontal="center" vertical="center"/>
      <protection locked="0"/>
    </xf>
    <xf numFmtId="0" fontId="60" fillId="25" borderId="10" xfId="0" applyFont="1" applyFill="1" applyBorder="1" applyAlignment="1" applyProtection="1">
      <alignment horizontal="left" vertical="center"/>
      <protection locked="0"/>
    </xf>
    <xf numFmtId="178" fontId="30" fillId="0" borderId="0" xfId="0" applyNumberFormat="1" applyFont="1" applyFill="1" applyAlignment="1" applyProtection="1">
      <alignment horizontal="center" vertical="center"/>
      <protection hidden="1"/>
    </xf>
    <xf numFmtId="178" fontId="30" fillId="0" borderId="10" xfId="0" applyNumberFormat="1" applyFont="1" applyBorder="1" applyAlignment="1" applyProtection="1">
      <alignment horizontal="center" vertical="center"/>
      <protection hidden="1"/>
    </xf>
    <xf numFmtId="0" fontId="60" fillId="25" borderId="11" xfId="0" applyFont="1" applyFill="1" applyBorder="1" applyAlignment="1" applyProtection="1">
      <alignment horizontal="left" vertical="center"/>
      <protection locked="0"/>
    </xf>
    <xf numFmtId="178" fontId="30" fillId="0" borderId="11" xfId="0" applyNumberFormat="1" applyFont="1" applyBorder="1" applyAlignment="1" applyProtection="1">
      <alignment horizontal="center" vertical="center"/>
      <protection hidden="1"/>
    </xf>
    <xf numFmtId="178" fontId="30" fillId="0" borderId="14" xfId="0" applyNumberFormat="1" applyFont="1" applyBorder="1" applyAlignment="1" applyProtection="1">
      <alignment horizontal="center" vertical="center"/>
      <protection hidden="1"/>
    </xf>
    <xf numFmtId="0" fontId="30" fillId="25" borderId="48" xfId="0" applyFont="1" applyFill="1" applyBorder="1" applyAlignment="1" applyProtection="1">
      <alignment horizontal="center" vertical="center"/>
      <protection locked="0"/>
    </xf>
    <xf numFmtId="0" fontId="41" fillId="0" borderId="0" xfId="0" applyFont="1" applyAlignment="1" applyProtection="1">
      <alignment vertical="center"/>
      <protection hidden="1"/>
    </xf>
    <xf numFmtId="3" fontId="30" fillId="0" borderId="15" xfId="0" applyNumberFormat="1" applyFont="1" applyFill="1" applyBorder="1" applyAlignment="1" applyProtection="1">
      <alignment horizontal="right" vertical="center"/>
      <protection hidden="1"/>
    </xf>
    <xf numFmtId="3" fontId="30" fillId="0" borderId="16" xfId="0" applyNumberFormat="1" applyFont="1" applyFill="1" applyBorder="1" applyAlignment="1" applyProtection="1">
      <alignment horizontal="right" vertical="center"/>
      <protection hidden="1"/>
    </xf>
    <xf numFmtId="178" fontId="30" fillId="32" borderId="10" xfId="0" applyNumberFormat="1" applyFont="1" applyFill="1" applyBorder="1" applyAlignment="1" applyProtection="1">
      <alignment horizontal="center" vertical="center"/>
      <protection locked="0"/>
    </xf>
    <xf numFmtId="3" fontId="30" fillId="0" borderId="17" xfId="0" applyNumberFormat="1" applyFont="1" applyFill="1" applyBorder="1" applyAlignment="1" applyProtection="1">
      <alignment horizontal="right" vertical="center"/>
      <protection hidden="1"/>
    </xf>
    <xf numFmtId="3" fontId="30" fillId="0" borderId="18" xfId="0" applyNumberFormat="1" applyFont="1" applyFill="1" applyBorder="1" applyAlignment="1" applyProtection="1">
      <alignment horizontal="right" vertical="center"/>
      <protection hidden="1"/>
    </xf>
    <xf numFmtId="178" fontId="30" fillId="32" borderId="11" xfId="0" applyNumberFormat="1" applyFont="1" applyFill="1" applyBorder="1" applyAlignment="1" applyProtection="1">
      <alignment horizontal="center" vertical="center"/>
      <protection locked="0"/>
    </xf>
    <xf numFmtId="3" fontId="30" fillId="0" borderId="30" xfId="0" applyNumberFormat="1" applyFont="1" applyFill="1" applyBorder="1" applyAlignment="1" applyProtection="1">
      <alignment horizontal="right" vertical="center"/>
      <protection hidden="1"/>
    </xf>
    <xf numFmtId="3" fontId="30" fillId="0" borderId="31" xfId="0" applyNumberFormat="1" applyFont="1" applyFill="1" applyBorder="1" applyAlignment="1" applyProtection="1">
      <alignment horizontal="right" vertical="center"/>
      <protection hidden="1"/>
    </xf>
    <xf numFmtId="0" fontId="30" fillId="25" borderId="49" xfId="0" applyFont="1" applyFill="1" applyBorder="1" applyAlignment="1" applyProtection="1">
      <alignment horizontal="center" vertical="center"/>
      <protection locked="0"/>
    </xf>
    <xf numFmtId="176" fontId="30" fillId="25" borderId="31" xfId="0" applyNumberFormat="1" applyFont="1" applyFill="1" applyBorder="1" applyAlignment="1" applyProtection="1">
      <alignment horizontal="center" vertical="center" shrinkToFit="1"/>
      <protection locked="0"/>
    </xf>
    <xf numFmtId="0" fontId="60" fillId="25" borderId="14" xfId="0" applyFont="1" applyFill="1" applyBorder="1" applyAlignment="1" applyProtection="1">
      <alignment horizontal="left" vertical="center"/>
      <protection locked="0"/>
    </xf>
    <xf numFmtId="178" fontId="30" fillId="32" borderId="14" xfId="0" applyNumberFormat="1" applyFont="1" applyFill="1" applyBorder="1" applyAlignment="1" applyProtection="1">
      <alignment horizontal="center" vertical="center"/>
      <protection locked="0"/>
    </xf>
    <xf numFmtId="0" fontId="32" fillId="0" borderId="0" xfId="0" applyFont="1" applyAlignment="1" applyProtection="1">
      <alignment vertical="center"/>
      <protection hidden="1"/>
    </xf>
    <xf numFmtId="0" fontId="31" fillId="0" borderId="0" xfId="0" applyFont="1" applyBorder="1" applyAlignment="1" applyProtection="1">
      <alignment horizontal="left" vertical="center" wrapText="1"/>
      <protection hidden="1"/>
    </xf>
    <xf numFmtId="0" fontId="73" fillId="0" borderId="37" xfId="34" applyFont="1" applyBorder="1" applyAlignment="1" applyProtection="1">
      <alignment horizontal="center" vertical="center"/>
      <protection hidden="1"/>
    </xf>
    <xf numFmtId="0" fontId="73" fillId="0" borderId="38" xfId="34" applyFont="1" applyBorder="1" applyAlignment="1" applyProtection="1">
      <alignment horizontal="center" vertical="center"/>
      <protection hidden="1"/>
    </xf>
    <xf numFmtId="0" fontId="31" fillId="0" borderId="0" xfId="0" applyFont="1" applyBorder="1" applyAlignment="1" applyProtection="1">
      <protection hidden="1"/>
    </xf>
    <xf numFmtId="0" fontId="31" fillId="0" borderId="0" xfId="0" applyFont="1" applyAlignment="1" applyProtection="1">
      <alignment horizontal="center" vertical="center" wrapText="1"/>
      <protection hidden="1"/>
    </xf>
    <xf numFmtId="0" fontId="31" fillId="0" borderId="0" xfId="0" applyFont="1" applyBorder="1" applyAlignment="1" applyProtection="1">
      <alignment vertical="center" textRotation="255"/>
      <protection hidden="1"/>
    </xf>
    <xf numFmtId="0" fontId="73" fillId="0" borderId="40" xfId="34" applyFont="1" applyBorder="1" applyAlignment="1" applyProtection="1">
      <alignment horizontal="center" vertical="center"/>
      <protection hidden="1"/>
    </xf>
    <xf numFmtId="0" fontId="52" fillId="0" borderId="36" xfId="0" applyFont="1" applyBorder="1" applyAlignment="1" applyProtection="1">
      <alignment horizontal="center" vertical="center"/>
      <protection hidden="1"/>
    </xf>
    <xf numFmtId="0" fontId="52" fillId="0" borderId="39" xfId="0" applyFont="1" applyBorder="1" applyAlignment="1" applyProtection="1">
      <alignment horizontal="center" vertical="center"/>
      <protection hidden="1"/>
    </xf>
    <xf numFmtId="0" fontId="73" fillId="0" borderId="38" xfId="34" applyFont="1" applyBorder="1" applyProtection="1">
      <alignment vertical="center"/>
      <protection hidden="1"/>
    </xf>
    <xf numFmtId="0" fontId="73" fillId="0" borderId="38" xfId="35" applyFont="1" applyBorder="1" applyAlignment="1" applyProtection="1">
      <alignment horizontal="center" vertical="center" wrapText="1"/>
      <protection hidden="1"/>
    </xf>
    <xf numFmtId="0" fontId="73" fillId="0" borderId="40" xfId="35" applyFont="1" applyBorder="1" applyAlignment="1" applyProtection="1">
      <alignment horizontal="center" vertical="center" wrapText="1"/>
      <protection hidden="1"/>
    </xf>
    <xf numFmtId="176" fontId="31" fillId="0" borderId="35" xfId="0" applyNumberFormat="1" applyFont="1" applyBorder="1" applyAlignment="1" applyProtection="1">
      <alignment horizontal="left" vertical="center" wrapText="1"/>
      <protection hidden="1"/>
    </xf>
    <xf numFmtId="176" fontId="31" fillId="0" borderId="37" xfId="0" applyNumberFormat="1" applyFont="1" applyBorder="1" applyAlignment="1" applyProtection="1">
      <alignment horizontal="center" vertical="center"/>
      <protection hidden="1"/>
    </xf>
    <xf numFmtId="176" fontId="31" fillId="0" borderId="37" xfId="0" applyNumberFormat="1" applyFont="1" applyBorder="1" applyAlignment="1" applyProtection="1">
      <alignment horizontal="center" vertical="center" wrapText="1"/>
      <protection hidden="1"/>
    </xf>
    <xf numFmtId="0" fontId="31" fillId="0" borderId="37" xfId="0" applyNumberFormat="1" applyFont="1" applyBorder="1" applyAlignment="1" applyProtection="1">
      <alignment horizontal="center" vertical="center" shrinkToFit="1"/>
      <protection hidden="1"/>
    </xf>
    <xf numFmtId="178" fontId="31" fillId="0" borderId="38" xfId="0" applyNumberFormat="1" applyFont="1" applyBorder="1" applyAlignment="1" applyProtection="1">
      <alignment horizontal="center" vertical="center" wrapText="1"/>
      <protection hidden="1"/>
    </xf>
    <xf numFmtId="178" fontId="31" fillId="0" borderId="0" xfId="0" applyNumberFormat="1" applyFont="1" applyBorder="1" applyAlignment="1" applyProtection="1">
      <alignment vertical="center" wrapText="1"/>
      <protection hidden="1"/>
    </xf>
    <xf numFmtId="176" fontId="31" fillId="0" borderId="0" xfId="0" applyNumberFormat="1" applyFont="1" applyBorder="1" applyAlignment="1" applyProtection="1">
      <alignment horizontal="left" vertical="center" wrapText="1"/>
      <protection hidden="1"/>
    </xf>
    <xf numFmtId="178" fontId="31" fillId="0" borderId="40" xfId="0" applyNumberFormat="1" applyFont="1" applyBorder="1" applyAlignment="1" applyProtection="1">
      <alignment horizontal="center" vertical="center" wrapText="1"/>
      <protection hidden="1"/>
    </xf>
    <xf numFmtId="0" fontId="31" fillId="0" borderId="33" xfId="0" applyFont="1" applyBorder="1" applyAlignment="1" applyProtection="1">
      <alignment horizontal="center"/>
      <protection hidden="1"/>
    </xf>
    <xf numFmtId="0" fontId="31" fillId="0" borderId="34" xfId="0" applyFont="1" applyBorder="1" applyAlignment="1" applyProtection="1">
      <alignment horizontal="center" vertical="top" shrinkToFit="1"/>
      <protection hidden="1"/>
    </xf>
    <xf numFmtId="179" fontId="31" fillId="0" borderId="38" xfId="0" applyNumberFormat="1" applyFont="1" applyBorder="1" applyAlignment="1" applyProtection="1">
      <alignment horizontal="right" vertical="center"/>
      <protection hidden="1"/>
    </xf>
    <xf numFmtId="0" fontId="31" fillId="0" borderId="38" xfId="0" applyFont="1" applyBorder="1" applyAlignment="1" applyProtection="1">
      <alignment horizontal="left" vertical="center"/>
      <protection hidden="1"/>
    </xf>
    <xf numFmtId="0" fontId="73" fillId="0" borderId="43" xfId="35" applyFont="1" applyBorder="1" applyAlignment="1" applyProtection="1">
      <alignment horizontal="center" vertical="center" wrapText="1"/>
      <protection hidden="1"/>
    </xf>
    <xf numFmtId="0" fontId="31" fillId="0" borderId="39" xfId="0" applyFont="1" applyBorder="1" applyAlignment="1" applyProtection="1">
      <alignment horizontal="center"/>
      <protection hidden="1"/>
    </xf>
    <xf numFmtId="0" fontId="31" fillId="0" borderId="36" xfId="0" applyFont="1" applyBorder="1" applyAlignment="1" applyProtection="1">
      <alignment horizontal="center" vertical="top" shrinkToFit="1"/>
      <protection hidden="1"/>
    </xf>
    <xf numFmtId="179" fontId="31" fillId="0" borderId="40" xfId="0" applyNumberFormat="1" applyFont="1" applyBorder="1" applyAlignment="1" applyProtection="1">
      <alignment horizontal="right" vertical="center"/>
      <protection hidden="1"/>
    </xf>
    <xf numFmtId="0" fontId="31" fillId="0" borderId="40" xfId="0" applyFont="1" applyBorder="1" applyAlignment="1" applyProtection="1">
      <alignment horizontal="left" vertical="center"/>
      <protection hidden="1"/>
    </xf>
    <xf numFmtId="178" fontId="31" fillId="0" borderId="34" xfId="0" applyNumberFormat="1" applyFont="1" applyBorder="1" applyAlignment="1" applyProtection="1">
      <alignment horizontal="right" vertical="center" wrapText="1"/>
      <protection hidden="1"/>
    </xf>
    <xf numFmtId="178" fontId="73" fillId="0" borderId="38" xfId="35" applyNumberFormat="1" applyFont="1" applyBorder="1" applyAlignment="1" applyProtection="1">
      <alignment vertical="center" wrapText="1"/>
      <protection hidden="1"/>
    </xf>
    <xf numFmtId="178" fontId="53" fillId="0" borderId="34" xfId="0" applyNumberFormat="1" applyFont="1" applyBorder="1" applyAlignment="1" applyProtection="1">
      <alignment horizontal="right" vertical="center" wrapText="1"/>
      <protection hidden="1"/>
    </xf>
    <xf numFmtId="178" fontId="31" fillId="0" borderId="38" xfId="0" applyNumberFormat="1" applyFont="1" applyBorder="1" applyAlignment="1" applyProtection="1">
      <alignment horizontal="right" vertical="center" wrapText="1"/>
      <protection hidden="1"/>
    </xf>
    <xf numFmtId="178" fontId="31" fillId="0" borderId="36" xfId="0" applyNumberFormat="1" applyFont="1" applyBorder="1" applyAlignment="1" applyProtection="1">
      <alignment horizontal="right" vertical="center" wrapText="1"/>
      <protection hidden="1"/>
    </xf>
    <xf numFmtId="178" fontId="73" fillId="0" borderId="40" xfId="35" applyNumberFormat="1" applyFont="1" applyBorder="1" applyAlignment="1" applyProtection="1">
      <alignment vertical="center" wrapText="1"/>
      <protection hidden="1"/>
    </xf>
    <xf numFmtId="178" fontId="53" fillId="0" borderId="36" xfId="0" applyNumberFormat="1" applyFont="1" applyBorder="1" applyAlignment="1" applyProtection="1">
      <alignment horizontal="right" vertical="center" wrapText="1"/>
      <protection hidden="1"/>
    </xf>
    <xf numFmtId="178" fontId="31" fillId="0" borderId="40" xfId="0" applyNumberFormat="1" applyFont="1" applyBorder="1" applyAlignment="1" applyProtection="1">
      <alignment horizontal="right" vertical="center" wrapText="1"/>
      <protection hidden="1"/>
    </xf>
    <xf numFmtId="178" fontId="73" fillId="0" borderId="36" xfId="35" applyNumberFormat="1" applyFont="1" applyBorder="1" applyAlignment="1" applyProtection="1">
      <alignment horizontal="right" vertical="center" wrapText="1"/>
      <protection hidden="1"/>
    </xf>
    <xf numFmtId="176" fontId="31" fillId="0" borderId="0" xfId="0" applyNumberFormat="1" applyFont="1" applyAlignment="1" applyProtection="1">
      <alignment horizontal="center" vertical="center"/>
      <protection hidden="1"/>
    </xf>
    <xf numFmtId="0" fontId="31" fillId="0" borderId="37" xfId="0" applyNumberFormat="1" applyFont="1" applyBorder="1" applyAlignment="1" applyProtection="1">
      <alignment horizontal="left" vertical="center" wrapText="1" shrinkToFit="1"/>
      <protection hidden="1"/>
    </xf>
    <xf numFmtId="0" fontId="31" fillId="0" borderId="40" xfId="0" applyFont="1" applyBorder="1" applyAlignment="1" applyProtection="1">
      <alignment vertical="center" wrapText="1"/>
      <protection hidden="1"/>
    </xf>
    <xf numFmtId="179" fontId="73" fillId="0" borderId="40" xfId="34" applyNumberFormat="1" applyFont="1" applyBorder="1" applyAlignment="1" applyProtection="1">
      <alignment vertical="center"/>
      <protection hidden="1"/>
    </xf>
    <xf numFmtId="0" fontId="31" fillId="0" borderId="38" xfId="0" applyFont="1" applyBorder="1" applyAlignment="1" applyProtection="1">
      <alignment vertical="center" wrapText="1"/>
      <protection hidden="1"/>
    </xf>
    <xf numFmtId="179" fontId="73" fillId="0" borderId="36" xfId="34" applyNumberFormat="1" applyFont="1" applyBorder="1" applyProtection="1">
      <alignment vertical="center"/>
      <protection hidden="1"/>
    </xf>
    <xf numFmtId="10" fontId="31" fillId="0" borderId="40" xfId="0" applyNumberFormat="1" applyFont="1" applyBorder="1" applyAlignment="1" applyProtection="1">
      <alignment horizontal="center" vertical="center" wrapText="1"/>
      <protection hidden="1"/>
    </xf>
    <xf numFmtId="178" fontId="31" fillId="0" borderId="43" xfId="0" applyNumberFormat="1" applyFont="1" applyBorder="1" applyAlignment="1" applyProtection="1">
      <alignment vertical="center" wrapText="1"/>
      <protection hidden="1"/>
    </xf>
    <xf numFmtId="178" fontId="53" fillId="0" borderId="43" xfId="0" applyNumberFormat="1" applyFont="1" applyBorder="1" applyAlignment="1" applyProtection="1">
      <alignment vertical="center" wrapText="1"/>
      <protection hidden="1"/>
    </xf>
    <xf numFmtId="0" fontId="31" fillId="0" borderId="43" xfId="0" applyFont="1" applyBorder="1" applyAlignment="1" applyProtection="1">
      <alignment vertical="center" wrapText="1"/>
      <protection hidden="1"/>
    </xf>
    <xf numFmtId="0" fontId="73" fillId="0" borderId="40" xfId="34" applyFont="1" applyBorder="1" applyProtection="1">
      <alignment vertical="center"/>
      <protection hidden="1"/>
    </xf>
    <xf numFmtId="178" fontId="53" fillId="0" borderId="38" xfId="0" applyNumberFormat="1" applyFont="1" applyBorder="1" applyAlignment="1" applyProtection="1">
      <alignment horizontal="right" vertical="center" wrapText="1"/>
      <protection hidden="1"/>
    </xf>
    <xf numFmtId="0" fontId="31" fillId="0" borderId="50" xfId="0" applyFont="1" applyBorder="1" applyAlignment="1" applyProtection="1">
      <alignment horizontal="center" vertical="center" wrapText="1"/>
      <protection hidden="1"/>
    </xf>
    <xf numFmtId="0" fontId="31" fillId="0" borderId="41" xfId="0" applyFont="1" applyBorder="1" applyAlignment="1" applyProtection="1">
      <alignment horizontal="center"/>
      <protection hidden="1"/>
    </xf>
    <xf numFmtId="0" fontId="31" fillId="0" borderId="42" xfId="0" applyFont="1" applyBorder="1" applyAlignment="1" applyProtection="1">
      <alignment horizontal="center" vertical="top" shrinkToFit="1"/>
      <protection hidden="1"/>
    </xf>
    <xf numFmtId="0" fontId="31" fillId="0" borderId="43" xfId="0" applyFont="1" applyBorder="1" applyAlignment="1" applyProtection="1">
      <alignment horizontal="left" vertical="center"/>
      <protection hidden="1"/>
    </xf>
    <xf numFmtId="178" fontId="53" fillId="0" borderId="40" xfId="0" applyNumberFormat="1" applyFont="1" applyBorder="1" applyAlignment="1" applyProtection="1">
      <alignment horizontal="right" vertical="center" wrapText="1"/>
      <protection hidden="1"/>
    </xf>
    <xf numFmtId="0" fontId="31" fillId="0" borderId="51" xfId="0" applyFont="1" applyBorder="1" applyAlignment="1" applyProtection="1">
      <alignment horizontal="center" vertical="center" wrapText="1"/>
      <protection hidden="1"/>
    </xf>
    <xf numFmtId="0" fontId="73" fillId="0" borderId="37" xfId="34" applyFont="1" applyBorder="1" applyAlignment="1" applyProtection="1">
      <alignment horizontal="right" vertical="center"/>
      <protection hidden="1"/>
    </xf>
    <xf numFmtId="178" fontId="73" fillId="0" borderId="40" xfId="35" applyNumberFormat="1" applyFont="1" applyBorder="1" applyAlignment="1" applyProtection="1">
      <alignment horizontal="right" vertical="center" wrapText="1"/>
      <protection hidden="1"/>
    </xf>
    <xf numFmtId="176" fontId="31" fillId="0" borderId="0" xfId="0" applyNumberFormat="1" applyFont="1" applyBorder="1" applyAlignment="1" applyProtection="1">
      <alignment vertical="center"/>
      <protection hidden="1"/>
    </xf>
    <xf numFmtId="0" fontId="31" fillId="0" borderId="52" xfId="0" applyFont="1" applyBorder="1" applyAlignment="1" applyProtection="1">
      <alignment horizontal="center" vertical="center" wrapText="1"/>
      <protection hidden="1"/>
    </xf>
    <xf numFmtId="0" fontId="31" fillId="25" borderId="38" xfId="0" applyFont="1" applyFill="1" applyBorder="1" applyAlignment="1" applyProtection="1">
      <alignment horizontal="left" vertical="center" wrapText="1"/>
      <protection locked="0"/>
    </xf>
    <xf numFmtId="0" fontId="31" fillId="25" borderId="38" xfId="0" applyFont="1" applyFill="1" applyBorder="1" applyAlignment="1" applyProtection="1">
      <alignment horizontal="center" vertical="center" wrapText="1"/>
      <protection locked="0"/>
    </xf>
    <xf numFmtId="0" fontId="31" fillId="0" borderId="38" xfId="0" applyFont="1" applyBorder="1" applyAlignment="1" applyProtection="1">
      <alignment horizontal="right" vertical="center"/>
      <protection hidden="1"/>
    </xf>
    <xf numFmtId="0" fontId="73" fillId="0" borderId="38" xfId="35" applyFont="1" applyBorder="1" applyAlignment="1" applyProtection="1">
      <alignment horizontal="right" vertical="center"/>
      <protection hidden="1"/>
    </xf>
    <xf numFmtId="0" fontId="31" fillId="0" borderId="38" xfId="0" applyFont="1" applyBorder="1" applyProtection="1">
      <alignment vertical="center"/>
      <protection hidden="1"/>
    </xf>
    <xf numFmtId="0" fontId="31" fillId="25" borderId="40" xfId="0" applyFont="1" applyFill="1" applyBorder="1" applyAlignment="1" applyProtection="1">
      <alignment horizontal="left" vertical="center" wrapText="1"/>
      <protection locked="0"/>
    </xf>
    <xf numFmtId="0" fontId="31" fillId="25" borderId="40" xfId="0" applyFont="1" applyFill="1" applyBorder="1" applyAlignment="1" applyProtection="1">
      <alignment horizontal="center" vertical="center" wrapText="1"/>
      <protection locked="0"/>
    </xf>
    <xf numFmtId="178" fontId="31" fillId="0" borderId="40" xfId="0" applyNumberFormat="1" applyFont="1" applyFill="1" applyBorder="1" applyAlignment="1" applyProtection="1">
      <alignment vertical="center" wrapText="1"/>
      <protection hidden="1"/>
    </xf>
    <xf numFmtId="180" fontId="31" fillId="0" borderId="36" xfId="0" applyNumberFormat="1" applyFont="1" applyBorder="1" applyAlignment="1" applyProtection="1">
      <alignment horizontal="right" vertical="center"/>
      <protection hidden="1"/>
    </xf>
    <xf numFmtId="0" fontId="31" fillId="0" borderId="40" xfId="0" applyFont="1" applyFill="1" applyBorder="1" applyAlignment="1" applyProtection="1">
      <alignment horizontal="right" vertical="center" wrapText="1"/>
      <protection hidden="1"/>
    </xf>
    <xf numFmtId="0" fontId="31" fillId="0" borderId="36" xfId="0" applyFont="1" applyFill="1" applyBorder="1" applyAlignment="1" applyProtection="1">
      <alignment vertical="center" wrapText="1"/>
      <protection hidden="1"/>
    </xf>
    <xf numFmtId="176" fontId="31" fillId="0" borderId="32" xfId="0" applyNumberFormat="1" applyFont="1" applyBorder="1" applyAlignment="1" applyProtection="1">
      <alignment horizontal="left" vertical="center" wrapText="1"/>
      <protection hidden="1"/>
    </xf>
    <xf numFmtId="0" fontId="73" fillId="0" borderId="43" xfId="34" applyFont="1" applyBorder="1" applyProtection="1">
      <alignment vertical="center"/>
      <protection hidden="1"/>
    </xf>
    <xf numFmtId="0" fontId="31" fillId="25" borderId="43" xfId="0" applyFont="1" applyFill="1" applyBorder="1" applyAlignment="1" applyProtection="1">
      <alignment horizontal="left" vertical="center" wrapText="1"/>
      <protection locked="0"/>
    </xf>
    <xf numFmtId="0" fontId="31" fillId="0" borderId="36" xfId="0" applyFont="1" applyFill="1" applyBorder="1" applyAlignment="1" applyProtection="1">
      <alignment horizontal="right" vertical="center"/>
      <protection hidden="1"/>
    </xf>
    <xf numFmtId="0" fontId="31" fillId="25" borderId="43" xfId="0" applyFont="1" applyFill="1" applyBorder="1" applyAlignment="1" applyProtection="1">
      <alignment horizontal="center" vertical="center" wrapText="1"/>
      <protection locked="0"/>
    </xf>
    <xf numFmtId="0" fontId="74" fillId="0" borderId="0" xfId="0" applyFont="1" applyProtection="1">
      <alignment vertical="center"/>
      <protection hidden="1"/>
    </xf>
    <xf numFmtId="0" fontId="74" fillId="0" borderId="0" xfId="0" applyFont="1" applyBorder="1" applyAlignment="1" applyProtection="1">
      <alignment vertical="center"/>
      <protection hidden="1"/>
    </xf>
    <xf numFmtId="0" fontId="74" fillId="0" borderId="0" xfId="0" applyFont="1" applyAlignment="1" applyProtection="1">
      <alignment horizontal="center" vertical="center"/>
      <protection hidden="1"/>
    </xf>
    <xf numFmtId="0" fontId="75" fillId="0" borderId="0" xfId="0" applyFont="1" applyProtection="1">
      <alignment vertical="center"/>
      <protection hidden="1"/>
    </xf>
    <xf numFmtId="0" fontId="74" fillId="0" borderId="0" xfId="0" applyFont="1" applyBorder="1" applyAlignment="1" applyProtection="1">
      <alignment vertical="center" wrapText="1"/>
      <protection hidden="1"/>
    </xf>
    <xf numFmtId="0" fontId="76" fillId="0" borderId="0" xfId="0" applyFont="1" applyBorder="1" applyAlignment="1" applyProtection="1">
      <alignment vertical="center"/>
      <protection hidden="1"/>
    </xf>
    <xf numFmtId="0" fontId="72" fillId="0" borderId="17" xfId="0" applyFont="1" applyBorder="1" applyAlignment="1" applyProtection="1">
      <alignment horizontal="center" vertical="center" wrapText="1"/>
      <protection hidden="1"/>
    </xf>
    <xf numFmtId="0" fontId="72" fillId="0" borderId="17" xfId="0" applyFont="1" applyBorder="1" applyAlignment="1" applyProtection="1">
      <alignment horizontal="center" vertical="center"/>
      <protection hidden="1"/>
    </xf>
    <xf numFmtId="3" fontId="30" fillId="0" borderId="0" xfId="0" applyNumberFormat="1" applyFont="1" applyFill="1" applyBorder="1" applyAlignment="1" applyProtection="1">
      <alignment vertical="center"/>
      <protection hidden="1"/>
    </xf>
    <xf numFmtId="0" fontId="30" fillId="0" borderId="0" xfId="0" applyFont="1" applyFill="1" applyBorder="1" applyAlignment="1" applyProtection="1">
      <alignment horizontal="left" vertical="center"/>
      <protection hidden="1"/>
    </xf>
    <xf numFmtId="180" fontId="73" fillId="0" borderId="40" xfId="34" applyNumberFormat="1" applyFont="1" applyBorder="1" applyAlignment="1" applyProtection="1">
      <alignment horizontal="right" vertical="center"/>
      <protection hidden="1"/>
    </xf>
  </cellXfs>
  <cellStyles count="46">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_こうちの住まい（申請様式）" xfId="28"/>
    <cellStyle name="メモ" xfId="29"/>
    <cellStyle name="リンク セル" xfId="30"/>
    <cellStyle name="入力" xfId="31"/>
    <cellStyle name="出力" xfId="32"/>
    <cellStyle name="悪い" xfId="33"/>
    <cellStyle name="標準" xfId="0" builtinId="0"/>
    <cellStyle name="標準_00_moushikomi_shinsei" xfId="34"/>
    <cellStyle name="標準_00_moushikomi_shinsei_1" xfId="35"/>
    <cellStyle name="良い" xfId="36"/>
    <cellStyle name="見出し 1" xfId="37"/>
    <cellStyle name="見出し 2" xfId="38"/>
    <cellStyle name="見出し 3" xfId="39"/>
    <cellStyle name="見出し 4" xfId="40"/>
    <cellStyle name="計算" xfId="41"/>
    <cellStyle name="説明文" xfId="42"/>
    <cellStyle name="警告文" xfId="43"/>
    <cellStyle name="集計" xfId="44"/>
    <cellStyle name="桁区切り" xfId="45" builtinId="6"/>
  </cellStyles>
  <dxfs count="1">
    <dxf>
      <fill>
        <patternFill patternType="solid">
          <bgColor rgb="FFFF0000"/>
        </patternFill>
      </fill>
    </dxf>
  </dxfs>
  <tableStyles count="0" defaultTableStyle="TableStyleMedium2" defaultPivotStyle="PivotStyleLight16"/>
  <colors>
    <mruColors>
      <color rgb="FFAED6FF"/>
      <color rgb="FF99CCFF"/>
      <color rgb="FF1200FF"/>
      <color rgb="FF008025"/>
      <color rgb="FFE9FFFF"/>
      <color rgb="FFA0C0FF"/>
      <color rgb="FFA0FFFF"/>
      <color rgb="FFFFFF57"/>
      <color rgb="FFFFFFA0"/>
      <color rgb="FF0080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5.xml.rels><?xml version="1.0" encoding="UTF-8"?><Relationships xmlns="http://schemas.openxmlformats.org/package/2006/relationships"><Relationship Id="rId1" Type="http://schemas.openxmlformats.org/officeDocument/2006/relationships/image" Target="../media/image2.emf" /></Relationships>
</file>

<file path=xl/drawings/_rels/drawing6.xml.rels><?xml version="1.0" encoding="UTF-8"?><Relationships xmlns="http://schemas.openxmlformats.org/package/2006/relationships"><Relationship Id="rId1" Type="http://schemas.openxmlformats.org/officeDocument/2006/relationships/image" Target="../media/image1.png" /></Relationships>
</file>

<file path=xl/drawings/_rels/drawing7.xml.rels><?xml version="1.0" encoding="UTF-8"?><Relationships xmlns="http://schemas.openxmlformats.org/package/2006/relationships"><Relationship Id="rId1" Type="http://schemas.openxmlformats.org/officeDocument/2006/relationships/image" Target="../media/image3.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6350</xdr:colOff>
      <xdr:row>24</xdr:row>
      <xdr:rowOff>130175</xdr:rowOff>
    </xdr:from>
    <xdr:to xmlns:xdr="http://schemas.openxmlformats.org/drawingml/2006/spreadsheetDrawing">
      <xdr:col>28</xdr:col>
      <xdr:colOff>62865</xdr:colOff>
      <xdr:row>37</xdr:row>
      <xdr:rowOff>1270</xdr:rowOff>
    </xdr:to>
    <xdr:grpSp>
      <xdr:nvGrpSpPr>
        <xdr:cNvPr id="11295" name="グループ 236"/>
        <xdr:cNvGrpSpPr/>
      </xdr:nvGrpSpPr>
      <xdr:grpSpPr>
        <a:xfrm>
          <a:off x="742315" y="5775325"/>
          <a:ext cx="3269615" cy="3287395"/>
          <a:chOff x="1042567" y="6210959"/>
          <a:chExt cx="2995611" cy="3044660"/>
        </a:xfrm>
      </xdr:grpSpPr>
      <xdr:pic macro="">
        <xdr:nvPicPr>
          <xdr:cNvPr id="11286" name="オブジェクト 75"/>
          <xdr:cNvPicPr>
            <a:picLocks noChangeAspect="1"/>
          </xdr:cNvPicPr>
        </xdr:nvPicPr>
        <xdr:blipFill>
          <a:blip xmlns:r="http://schemas.openxmlformats.org/officeDocument/2006/relationships" r:embed="rId1"/>
          <a:stretch>
            <a:fillRect/>
          </a:stretch>
        </xdr:blipFill>
        <xdr:spPr>
          <a:xfrm>
            <a:off x="1778080" y="6213684"/>
            <a:ext cx="2260098" cy="3041935"/>
          </a:xfrm>
          <a:prstGeom prst="rect">
            <a:avLst/>
          </a:prstGeom>
        </xdr:spPr>
      </xdr:pic>
      <xdr:sp macro="" textlink="">
        <xdr:nvSpPr>
          <xdr:cNvPr id="11287" name="オブジェクト 76"/>
          <xdr:cNvSpPr/>
        </xdr:nvSpPr>
        <xdr:spPr>
          <a:xfrm>
            <a:off x="1042567" y="6210959"/>
            <a:ext cx="2931786" cy="2995413"/>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800">
                <a:solidFill>
                  <a:sysClr val="windowText" lastClr="000000"/>
                </a:solidFill>
              </a:rPr>
              <a:t>申込区分の凡例</a:t>
            </a:r>
            <a:endParaRPr kumimoji="1" lang="ja-JP" altLang="en-US" sz="800">
              <a:solidFill>
                <a:sysClr val="windowText" lastClr="000000"/>
              </a:solidFill>
            </a:endParaRPr>
          </a:p>
        </xdr:txBody>
      </xdr:sp>
    </xdr:grpSp>
    <xdr:clientData/>
  </xdr:twoCellAnchor>
  <xdr:twoCellAnchor>
    <xdr:from xmlns:xdr="http://schemas.openxmlformats.org/drawingml/2006/spreadsheetDrawing">
      <xdr:col>12</xdr:col>
      <xdr:colOff>1905</xdr:colOff>
      <xdr:row>59</xdr:row>
      <xdr:rowOff>107315</xdr:rowOff>
    </xdr:from>
    <xdr:to xmlns:xdr="http://schemas.openxmlformats.org/drawingml/2006/spreadsheetDrawing">
      <xdr:col>21</xdr:col>
      <xdr:colOff>635</xdr:colOff>
      <xdr:row>59</xdr:row>
      <xdr:rowOff>107315</xdr:rowOff>
    </xdr:to>
    <xdr:cxnSp macro="">
      <xdr:nvCxnSpPr>
        <xdr:cNvPr id="11290" name="直線矢印コネクタ 80"/>
        <xdr:cNvCxnSpPr/>
      </xdr:nvCxnSpPr>
      <xdr:spPr>
        <a:xfrm>
          <a:off x="1715770" y="14547215"/>
          <a:ext cx="1256030" cy="0"/>
        </a:xfrm>
        <a:prstGeom prst="straightConnector1">
          <a:avLst/>
        </a:prstGeom>
        <a:noFill/>
        <a:ln w="15875">
          <a:solidFill>
            <a:srgbClr val="5B9BD5"/>
          </a:solidFill>
          <a:miter/>
          <a:tailEnd type="arrow"/>
        </a:ln>
      </xdr:spPr>
    </xdr:cxnSp>
    <xdr:clientData/>
  </xdr:twoCellAnchor>
  <xdr:twoCellAnchor>
    <xdr:from xmlns:xdr="http://schemas.openxmlformats.org/drawingml/2006/spreadsheetDrawing">
      <xdr:col>12</xdr:col>
      <xdr:colOff>1905</xdr:colOff>
      <xdr:row>57</xdr:row>
      <xdr:rowOff>120650</xdr:rowOff>
    </xdr:from>
    <xdr:to xmlns:xdr="http://schemas.openxmlformats.org/drawingml/2006/spreadsheetDrawing">
      <xdr:col>21</xdr:col>
      <xdr:colOff>635</xdr:colOff>
      <xdr:row>57</xdr:row>
      <xdr:rowOff>120650</xdr:rowOff>
    </xdr:to>
    <xdr:cxnSp macro="">
      <xdr:nvCxnSpPr>
        <xdr:cNvPr id="11291" name="直線矢印コネクタ 81"/>
        <xdr:cNvCxnSpPr/>
      </xdr:nvCxnSpPr>
      <xdr:spPr>
        <a:xfrm>
          <a:off x="1715770" y="14103350"/>
          <a:ext cx="1256030" cy="0"/>
        </a:xfrm>
        <a:prstGeom prst="straightConnector1">
          <a:avLst/>
        </a:prstGeom>
        <a:noFill/>
        <a:ln w="15875">
          <a:solidFill>
            <a:srgbClr val="5B9BD5"/>
          </a:solidFill>
          <a:miter/>
          <a:tailEnd type="arrow"/>
        </a:ln>
      </xdr:spPr>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10</xdr:col>
      <xdr:colOff>0</xdr:colOff>
      <xdr:row>42</xdr:row>
      <xdr:rowOff>142875</xdr:rowOff>
    </xdr:from>
    <xdr:to xmlns:xdr="http://schemas.openxmlformats.org/drawingml/2006/spreadsheetDrawing">
      <xdr:col>19</xdr:col>
      <xdr:colOff>147955</xdr:colOff>
      <xdr:row>42</xdr:row>
      <xdr:rowOff>142875</xdr:rowOff>
    </xdr:to>
    <xdr:cxnSp macro="">
      <xdr:nvCxnSpPr>
        <xdr:cNvPr id="2" name="直線矢印コネクタ 6"/>
        <xdr:cNvCxnSpPr/>
      </xdr:nvCxnSpPr>
      <xdr:spPr>
        <a:xfrm>
          <a:off x="1479550" y="9026525"/>
          <a:ext cx="1479550" cy="0"/>
        </a:xfrm>
        <a:prstGeom prst="straightConnector1">
          <a:avLst/>
        </a:prstGeom>
        <a:noFill/>
        <a:ln w="15875">
          <a:solidFill>
            <a:srgbClr val="5B9BD5"/>
          </a:solidFill>
          <a:miter/>
          <a:tailEnd type="arrow"/>
        </a:ln>
      </xdr:spPr>
    </xdr:cxnSp>
    <xdr:clientData/>
  </xdr:twoCellAnchor>
  <xdr:twoCellAnchor>
    <xdr:from xmlns:xdr="http://schemas.openxmlformats.org/drawingml/2006/spreadsheetDrawing">
      <xdr:col>10</xdr:col>
      <xdr:colOff>0</xdr:colOff>
      <xdr:row>43</xdr:row>
      <xdr:rowOff>142875</xdr:rowOff>
    </xdr:from>
    <xdr:to xmlns:xdr="http://schemas.openxmlformats.org/drawingml/2006/spreadsheetDrawing">
      <xdr:col>19</xdr:col>
      <xdr:colOff>147955</xdr:colOff>
      <xdr:row>43</xdr:row>
      <xdr:rowOff>142875</xdr:rowOff>
    </xdr:to>
    <xdr:cxnSp macro="">
      <xdr:nvCxnSpPr>
        <xdr:cNvPr id="3" name="直線矢印コネクタ 7"/>
        <xdr:cNvCxnSpPr/>
      </xdr:nvCxnSpPr>
      <xdr:spPr>
        <a:xfrm>
          <a:off x="1479550" y="9267825"/>
          <a:ext cx="1479550" cy="0"/>
        </a:xfrm>
        <a:prstGeom prst="straightConnector1">
          <a:avLst/>
        </a:prstGeom>
        <a:noFill/>
        <a:ln w="15875">
          <a:solidFill>
            <a:srgbClr val="5B9BD5"/>
          </a:solidFill>
          <a:miter/>
          <a:tailEnd type="arrow"/>
        </a:ln>
      </xdr:spPr>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8</xdr:col>
      <xdr:colOff>9525</xdr:colOff>
      <xdr:row>15</xdr:row>
      <xdr:rowOff>86360</xdr:rowOff>
    </xdr:from>
    <xdr:to xmlns:xdr="http://schemas.openxmlformats.org/drawingml/2006/spreadsheetDrawing">
      <xdr:col>20</xdr:col>
      <xdr:colOff>66675</xdr:colOff>
      <xdr:row>24</xdr:row>
      <xdr:rowOff>28575</xdr:rowOff>
    </xdr:to>
    <xdr:sp macro="" textlink="">
      <xdr:nvSpPr>
        <xdr:cNvPr id="12510" name="雲 1"/>
        <xdr:cNvSpPr/>
      </xdr:nvSpPr>
      <xdr:spPr>
        <a:xfrm>
          <a:off x="1210945" y="3149600"/>
          <a:ext cx="1832610" cy="1477645"/>
        </a:xfrm>
        <a:custGeom>
          <a:avLst/>
          <a:gdLst>
            <a:gd name="CX1" fmla="*/ 217296 w 43200"/>
            <a:gd name="CY1" fmla="*/ 854207 h 43200"/>
            <a:gd name="CX2" fmla="*/ 100013 w 43200"/>
            <a:gd name="CY2" fmla="*/ 828199 h 43200"/>
            <a:gd name="CX3" fmla="*/ 320781 w 43200"/>
            <a:gd name="CY3" fmla="*/ 1138823 h 43200"/>
            <a:gd name="CX4" fmla="*/ 269478 w 43200"/>
            <a:gd name="CY4" fmla="*/ 1151256 h 43200"/>
            <a:gd name="CX5" fmla="*/ 762966 w 43200"/>
            <a:gd name="CY5" fmla="*/ 1275584 h 43200"/>
            <a:gd name="CX6" fmla="*/ 732036 w 43200"/>
            <a:gd name="CY6" fmla="*/ 1218804 h 43200"/>
            <a:gd name="CX7" fmla="*/ 1334751 w 43200"/>
            <a:gd name="CY7" fmla="*/ 1133994 h 43200"/>
            <a:gd name="CX8" fmla="*/ 1322388 w 43200"/>
            <a:gd name="CY8" fmla="*/ 1196288 h 43200"/>
            <a:gd name="CX9" fmla="*/ 1580245 w 43200"/>
            <a:gd name="CY9" fmla="*/ 749034 h 43200"/>
            <a:gd name="CX10" fmla="*/ 1730773 w 43200"/>
            <a:gd name="CY10" fmla="*/ 981896 h 43200"/>
            <a:gd name="CX11" fmla="*/ 1935335 w 43200"/>
            <a:gd name="CY11" fmla="*/ 501031 h 43200"/>
            <a:gd name="CX12" fmla="*/ 1868290 w 43200"/>
            <a:gd name="CY12" fmla="*/ 588354 h 43200"/>
            <a:gd name="CX13" fmla="*/ 1774482 w 43200"/>
            <a:gd name="CY13" fmla="*/ 177061 h 43200"/>
            <a:gd name="CX14" fmla="*/ 1778001 w 43200"/>
            <a:gd name="CY14" fmla="*/ 218308 h 43200"/>
            <a:gd name="CX15" fmla="*/ 1346373 w 43200"/>
            <a:gd name="CY15" fmla="*/ 128962 h 43200"/>
            <a:gd name="CX16" fmla="*/ 1380729 w 43200"/>
            <a:gd name="CY16" fmla="*/ 76359 h 43200"/>
            <a:gd name="CX17" fmla="*/ 1025175 w 43200"/>
            <a:gd name="CY17" fmla="*/ 154023 h 43200"/>
            <a:gd name="CX18" fmla="*/ 1041797 w 43200"/>
            <a:gd name="CY18" fmla="*/ 108664 h 43200"/>
            <a:gd name="CX19" fmla="*/ 648229 w 43200"/>
            <a:gd name="CY19" fmla="*/ 169425 h 43200"/>
            <a:gd name="CX20" fmla="*/ 708422 w 43200"/>
            <a:gd name="CY20" fmla="*/ 213413 h 43200"/>
            <a:gd name="CX21" fmla="*/ 191089 w 43200"/>
            <a:gd name="CY21" fmla="*/ 515226 h 43200"/>
            <a:gd name="CX22" fmla="*/ 180578 w 43200"/>
            <a:gd name="CY22" fmla="*/ 468921 h 43200"/>
            <a:gd name="TXL" fmla="*/ 0 w 43200"/>
            <a:gd name="TXT" fmla="*/ 0 h 43200"/>
            <a:gd name="TXR" fmla="*/ 43200 w 43200"/>
            <a:gd name="TXB" fmla="*/ 43200 h 43200"/>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Lst>
          <a:rect l="TXL" t="TXT" r="TXR" b="TXB"/>
          <a:pathLst>
            <a:path w="43200" h="43200">
              <a:moveTo>
                <a:pt x="3900" y="14370"/>
              </a:moveTo>
              <a:cubicBezTo>
                <a:pt x="3629" y="11657"/>
                <a:pt x="4261" y="8921"/>
                <a:pt x="5623" y="6907"/>
              </a:cubicBezTo>
              <a:cubicBezTo>
                <a:pt x="7775" y="3726"/>
                <a:pt x="11264" y="3017"/>
                <a:pt x="14005" y="5202"/>
              </a:cubicBezTo>
              <a:cubicBezTo>
                <a:pt x="15678" y="909"/>
                <a:pt x="19914" y="22"/>
                <a:pt x="22456" y="3432"/>
              </a:cubicBezTo>
              <a:cubicBezTo>
                <a:pt x="23097" y="1683"/>
                <a:pt x="24328" y="474"/>
                <a:pt x="25749" y="200"/>
              </a:cubicBezTo>
              <a:cubicBezTo>
                <a:pt x="27313" y="-102"/>
                <a:pt x="28875" y="770"/>
                <a:pt x="29833" y="2481"/>
              </a:cubicBezTo>
              <a:cubicBezTo>
                <a:pt x="31215" y="267"/>
                <a:pt x="33501" y="-460"/>
                <a:pt x="35463" y="690"/>
              </a:cubicBezTo>
              <a:cubicBezTo>
                <a:pt x="36958" y="1566"/>
                <a:pt x="38030" y="3400"/>
                <a:pt x="38318" y="5576"/>
              </a:cubicBezTo>
              <a:cubicBezTo>
                <a:pt x="40046" y="6218"/>
                <a:pt x="41422" y="7998"/>
                <a:pt x="41982" y="10318"/>
              </a:cubicBezTo>
              <a:cubicBezTo>
                <a:pt x="42389" y="12002"/>
                <a:pt x="42331" y="13831"/>
                <a:pt x="41818" y="15460"/>
              </a:cubicBezTo>
              <a:cubicBezTo>
                <a:pt x="43079" y="17694"/>
                <a:pt x="43520" y="20590"/>
                <a:pt x="43016" y="23322"/>
              </a:cubicBezTo>
              <a:cubicBezTo>
                <a:pt x="42346" y="26954"/>
                <a:pt x="40128" y="29674"/>
                <a:pt x="37404" y="30204"/>
              </a:cubicBezTo>
              <a:cubicBezTo>
                <a:pt x="37391" y="32471"/>
                <a:pt x="36658" y="34621"/>
                <a:pt x="35395" y="36101"/>
              </a:cubicBezTo>
              <a:cubicBezTo>
                <a:pt x="33476" y="38350"/>
                <a:pt x="30704" y="38639"/>
                <a:pt x="28555" y="36815"/>
              </a:cubicBezTo>
              <a:cubicBezTo>
                <a:pt x="27860" y="39948"/>
                <a:pt x="25999" y="42343"/>
                <a:pt x="23667" y="43106"/>
              </a:cubicBezTo>
              <a:cubicBezTo>
                <a:pt x="20919" y="44005"/>
                <a:pt x="18051" y="42473"/>
                <a:pt x="16480" y="39266"/>
              </a:cubicBezTo>
              <a:cubicBezTo>
                <a:pt x="12772" y="42310"/>
                <a:pt x="7956" y="40599"/>
                <a:pt x="5804" y="35472"/>
              </a:cubicBezTo>
              <a:cubicBezTo>
                <a:pt x="3690" y="35809"/>
                <a:pt x="1705" y="34024"/>
                <a:pt x="1110" y="31250"/>
              </a:cubicBezTo>
              <a:cubicBezTo>
                <a:pt x="679" y="29243"/>
                <a:pt x="1060" y="27077"/>
                <a:pt x="2113" y="25551"/>
              </a:cubicBezTo>
              <a:cubicBezTo>
                <a:pt x="619" y="24354"/>
                <a:pt x="-213" y="22057"/>
                <a:pt x="-5" y="19704"/>
              </a:cubicBezTo>
              <a:cubicBezTo>
                <a:pt x="239" y="16949"/>
                <a:pt x="1845" y="14791"/>
                <a:pt x="3863" y="14507"/>
              </a:cubicBezTo>
              <a:cubicBezTo>
                <a:pt x="3875" y="14461"/>
                <a:pt x="3888" y="14416"/>
                <a:pt x="3900" y="14370"/>
              </a:cubicBezTo>
              <a:close/>
            </a:path>
            <a:path w="43200" h="43200" fill="none">
              <a:moveTo>
                <a:pt x="4693" y="26177"/>
              </a:moveTo>
              <a:cubicBezTo>
                <a:pt x="3809" y="26271"/>
                <a:pt x="2925" y="25993"/>
                <a:pt x="2160" y="25380"/>
              </a:cubicBezTo>
              <a:moveTo>
                <a:pt x="6928" y="34899"/>
              </a:moveTo>
              <a:cubicBezTo>
                <a:pt x="6573" y="35092"/>
                <a:pt x="6200" y="35220"/>
                <a:pt x="5820" y="35280"/>
              </a:cubicBezTo>
              <a:moveTo>
                <a:pt x="16478" y="39090"/>
              </a:moveTo>
              <a:cubicBezTo>
                <a:pt x="16211" y="38544"/>
                <a:pt x="15987" y="37961"/>
                <a:pt x="15810" y="37350"/>
              </a:cubicBezTo>
              <a:moveTo>
                <a:pt x="28827" y="34751"/>
              </a:moveTo>
              <a:cubicBezTo>
                <a:pt x="28788" y="35398"/>
                <a:pt x="28698" y="36038"/>
                <a:pt x="28560" y="36660"/>
              </a:cubicBezTo>
              <a:moveTo>
                <a:pt x="34129" y="22954"/>
              </a:moveTo>
              <a:cubicBezTo>
                <a:pt x="36133" y="24282"/>
                <a:pt x="37398" y="27058"/>
                <a:pt x="37380" y="30090"/>
              </a:cubicBezTo>
              <a:moveTo>
                <a:pt x="41798" y="15354"/>
              </a:moveTo>
              <a:cubicBezTo>
                <a:pt x="41473" y="16386"/>
                <a:pt x="40978" y="17302"/>
                <a:pt x="40350" y="18030"/>
              </a:cubicBezTo>
              <a:moveTo>
                <a:pt x="38324" y="5426"/>
              </a:moveTo>
              <a:cubicBezTo>
                <a:pt x="38379" y="5843"/>
                <a:pt x="38405" y="6266"/>
                <a:pt x="38400" y="6690"/>
              </a:cubicBezTo>
              <a:moveTo>
                <a:pt x="29078" y="3952"/>
              </a:moveTo>
              <a:cubicBezTo>
                <a:pt x="29267" y="3369"/>
                <a:pt x="29516" y="2826"/>
                <a:pt x="29820" y="2340"/>
              </a:cubicBezTo>
              <a:moveTo>
                <a:pt x="22141" y="4720"/>
              </a:moveTo>
              <a:cubicBezTo>
                <a:pt x="22218" y="4238"/>
                <a:pt x="22339" y="3771"/>
                <a:pt x="22500" y="3330"/>
              </a:cubicBezTo>
              <a:moveTo>
                <a:pt x="14000" y="5192"/>
              </a:moveTo>
              <a:cubicBezTo>
                <a:pt x="14472" y="5568"/>
                <a:pt x="14908" y="6021"/>
                <a:pt x="15300" y="6540"/>
              </a:cubicBezTo>
              <a:moveTo>
                <a:pt x="4127" y="15789"/>
              </a:moveTo>
              <a:cubicBezTo>
                <a:pt x="4024" y="15325"/>
                <a:pt x="3948" y="14851"/>
                <a:pt x="3900" y="14370"/>
              </a:cubicBezTo>
            </a:path>
          </a:pathLst>
        </a:custGeom>
        <a:solidFill>
          <a:srgbClr val="FFFFFF"/>
        </a:solidFill>
        <a:ln w="12700">
          <a:solidFill>
            <a:srgbClr val="5B9BD5"/>
          </a:solidFill>
          <a:miter/>
        </a:ln>
      </xdr:spPr>
      <xdr:txBody>
        <a:bodyPr vertOverflow="clip" horzOverflow="overflow" wrap="square" lIns="31750" tIns="6350" rIns="6350" bIns="6350" anchor="ctr" upright="1"/>
        <a:lstStyle/>
        <a:p>
          <a:pPr algn="ctr">
            <a:lnSpc>
              <a:spcPts val="1425"/>
            </a:lnSpc>
          </a:pPr>
          <a:r>
            <a:rPr lang="ja-JP" altLang="en-US" sz="1200" b="1" i="0" u="sng" strike="noStrike" baseline="0">
              <a:solidFill>
                <a:srgbClr xmlns:mc="http://schemas.openxmlformats.org/markup-compatibility/2006" xmlns:a14="http://schemas.microsoft.com/office/drawing/2010/main" val="FF0000" a14:legacySpreadsheetColorIndex="10" mc:Ignorable="a14"/>
              </a:solidFill>
              <a:latin typeface="HGS創英角ｺﾞｼｯｸUB"/>
              <a:ea typeface="HGS創英角ｺﾞｼｯｸUB"/>
            </a:rPr>
            <a:t>追加</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の設計者</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がある場合のみ</a:t>
          </a:r>
        </a:p>
        <a:p>
          <a:pPr algn="ctr">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使用するシートです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12</xdr:row>
      <xdr:rowOff>143510</xdr:rowOff>
    </xdr:from>
    <xdr:to xmlns:xdr="http://schemas.openxmlformats.org/drawingml/2006/spreadsheetDrawing">
      <xdr:col>21</xdr:col>
      <xdr:colOff>95250</xdr:colOff>
      <xdr:row>22</xdr:row>
      <xdr:rowOff>28575</xdr:rowOff>
    </xdr:to>
    <xdr:sp macro="" textlink="">
      <xdr:nvSpPr>
        <xdr:cNvPr id="9437" name="雲 1"/>
        <xdr:cNvSpPr/>
      </xdr:nvSpPr>
      <xdr:spPr>
        <a:xfrm>
          <a:off x="1397000" y="2631440"/>
          <a:ext cx="1823085" cy="1485265"/>
        </a:xfrm>
        <a:custGeom>
          <a:avLst/>
          <a:gdLst>
            <a:gd name="CX1" fmla="*/ 217296 w 43200"/>
            <a:gd name="CY1" fmla="*/ 854207 h 43200"/>
            <a:gd name="CX2" fmla="*/ 100013 w 43200"/>
            <a:gd name="CY2" fmla="*/ 828199 h 43200"/>
            <a:gd name="CX3" fmla="*/ 320781 w 43200"/>
            <a:gd name="CY3" fmla="*/ 1138823 h 43200"/>
            <a:gd name="CX4" fmla="*/ 269478 w 43200"/>
            <a:gd name="CY4" fmla="*/ 1151256 h 43200"/>
            <a:gd name="CX5" fmla="*/ 762966 w 43200"/>
            <a:gd name="CY5" fmla="*/ 1275584 h 43200"/>
            <a:gd name="CX6" fmla="*/ 732036 w 43200"/>
            <a:gd name="CY6" fmla="*/ 1218804 h 43200"/>
            <a:gd name="CX7" fmla="*/ 1334751 w 43200"/>
            <a:gd name="CY7" fmla="*/ 1133994 h 43200"/>
            <a:gd name="CX8" fmla="*/ 1322388 w 43200"/>
            <a:gd name="CY8" fmla="*/ 1196288 h 43200"/>
            <a:gd name="CX9" fmla="*/ 1580245 w 43200"/>
            <a:gd name="CY9" fmla="*/ 749034 h 43200"/>
            <a:gd name="CX10" fmla="*/ 1730773 w 43200"/>
            <a:gd name="CY10" fmla="*/ 981896 h 43200"/>
            <a:gd name="CX11" fmla="*/ 1935335 w 43200"/>
            <a:gd name="CY11" fmla="*/ 501031 h 43200"/>
            <a:gd name="CX12" fmla="*/ 1868290 w 43200"/>
            <a:gd name="CY12" fmla="*/ 588354 h 43200"/>
            <a:gd name="CX13" fmla="*/ 1774482 w 43200"/>
            <a:gd name="CY13" fmla="*/ 177061 h 43200"/>
            <a:gd name="CX14" fmla="*/ 1778001 w 43200"/>
            <a:gd name="CY14" fmla="*/ 218308 h 43200"/>
            <a:gd name="CX15" fmla="*/ 1346373 w 43200"/>
            <a:gd name="CY15" fmla="*/ 128962 h 43200"/>
            <a:gd name="CX16" fmla="*/ 1380729 w 43200"/>
            <a:gd name="CY16" fmla="*/ 76359 h 43200"/>
            <a:gd name="CX17" fmla="*/ 1025175 w 43200"/>
            <a:gd name="CY17" fmla="*/ 154023 h 43200"/>
            <a:gd name="CX18" fmla="*/ 1041797 w 43200"/>
            <a:gd name="CY18" fmla="*/ 108664 h 43200"/>
            <a:gd name="CX19" fmla="*/ 648229 w 43200"/>
            <a:gd name="CY19" fmla="*/ 169425 h 43200"/>
            <a:gd name="CX20" fmla="*/ 708422 w 43200"/>
            <a:gd name="CY20" fmla="*/ 213413 h 43200"/>
            <a:gd name="CX21" fmla="*/ 191089 w 43200"/>
            <a:gd name="CY21" fmla="*/ 515226 h 43200"/>
            <a:gd name="CX22" fmla="*/ 180578 w 43200"/>
            <a:gd name="CY22" fmla="*/ 468921 h 43200"/>
            <a:gd name="TXL" fmla="*/ 0 w 43200"/>
            <a:gd name="TXT" fmla="*/ 0 h 43200"/>
            <a:gd name="TXR" fmla="*/ 43200 w 43200"/>
            <a:gd name="TXB" fmla="*/ 43200 h 43200"/>
          </a:gdLst>
          <a:ahLst/>
          <a:cxnLst>
            <a:cxn ang="0">
              <a:pos x="CX1" y="CY1"/>
            </a:cxn>
            <a:cxn ang="0">
              <a:pos x="CX2" y="CY2"/>
            </a:cxn>
            <a:cxn ang="0">
              <a:pos x="CX3" y="CY3"/>
            </a:cxn>
            <a:cxn ang="0">
              <a:pos x="CX4" y="CY4"/>
            </a:cxn>
            <a:cxn ang="0">
              <a:pos x="CX5" y="CY5"/>
            </a:cxn>
            <a:cxn ang="0">
              <a:pos x="CX6" y="CY6"/>
            </a:cxn>
            <a:cxn ang="0">
              <a:pos x="CX7" y="CY7"/>
            </a:cxn>
            <a:cxn ang="0">
              <a:pos x="CX8" y="CY8"/>
            </a:cxn>
            <a:cxn ang="0">
              <a:pos x="CX9" y="CY9"/>
            </a:cxn>
            <a:cxn ang="0">
              <a:pos x="CX10" y="CY10"/>
            </a:cxn>
            <a:cxn ang="0">
              <a:pos x="CX11" y="CY11"/>
            </a:cxn>
            <a:cxn ang="0">
              <a:pos x="CX12" y="CY12"/>
            </a:cxn>
            <a:cxn ang="0">
              <a:pos x="CX13" y="CY13"/>
            </a:cxn>
            <a:cxn ang="0">
              <a:pos x="CX14" y="CY14"/>
            </a:cxn>
            <a:cxn ang="0">
              <a:pos x="CX15" y="CY15"/>
            </a:cxn>
            <a:cxn ang="0">
              <a:pos x="CX16" y="CY16"/>
            </a:cxn>
            <a:cxn ang="0">
              <a:pos x="CX17" y="CY17"/>
            </a:cxn>
            <a:cxn ang="0">
              <a:pos x="CX18" y="CY18"/>
            </a:cxn>
            <a:cxn ang="0">
              <a:pos x="CX19" y="CY19"/>
            </a:cxn>
            <a:cxn ang="0">
              <a:pos x="CX20" y="CY20"/>
            </a:cxn>
            <a:cxn ang="0">
              <a:pos x="CX21" y="CY21"/>
            </a:cxn>
            <a:cxn ang="0">
              <a:pos x="CX22" y="CY22"/>
            </a:cxn>
          </a:cxnLst>
          <a:rect l="TXL" t="TXT" r="TXR" b="TXB"/>
          <a:pathLst>
            <a:path w="43200" h="43200">
              <a:moveTo>
                <a:pt x="3900" y="14370"/>
              </a:moveTo>
              <a:cubicBezTo>
                <a:pt x="3629" y="11657"/>
                <a:pt x="4261" y="8921"/>
                <a:pt x="5623" y="6907"/>
              </a:cubicBezTo>
              <a:cubicBezTo>
                <a:pt x="7775" y="3726"/>
                <a:pt x="11264" y="3017"/>
                <a:pt x="14005" y="5202"/>
              </a:cubicBezTo>
              <a:cubicBezTo>
                <a:pt x="15678" y="909"/>
                <a:pt x="19914" y="22"/>
                <a:pt x="22456" y="3432"/>
              </a:cubicBezTo>
              <a:cubicBezTo>
                <a:pt x="23097" y="1683"/>
                <a:pt x="24328" y="474"/>
                <a:pt x="25749" y="200"/>
              </a:cubicBezTo>
              <a:cubicBezTo>
                <a:pt x="27313" y="-102"/>
                <a:pt x="28875" y="770"/>
                <a:pt x="29833" y="2481"/>
              </a:cubicBezTo>
              <a:cubicBezTo>
                <a:pt x="31215" y="267"/>
                <a:pt x="33501" y="-460"/>
                <a:pt x="35463" y="690"/>
              </a:cubicBezTo>
              <a:cubicBezTo>
                <a:pt x="36958" y="1566"/>
                <a:pt x="38030" y="3400"/>
                <a:pt x="38318" y="5576"/>
              </a:cubicBezTo>
              <a:cubicBezTo>
                <a:pt x="40046" y="6218"/>
                <a:pt x="41422" y="7998"/>
                <a:pt x="41982" y="10318"/>
              </a:cubicBezTo>
              <a:cubicBezTo>
                <a:pt x="42389" y="12002"/>
                <a:pt x="42331" y="13831"/>
                <a:pt x="41818" y="15460"/>
              </a:cubicBezTo>
              <a:cubicBezTo>
                <a:pt x="43079" y="17694"/>
                <a:pt x="43520" y="20590"/>
                <a:pt x="43016" y="23322"/>
              </a:cubicBezTo>
              <a:cubicBezTo>
                <a:pt x="42346" y="26954"/>
                <a:pt x="40128" y="29674"/>
                <a:pt x="37404" y="30204"/>
              </a:cubicBezTo>
              <a:cubicBezTo>
                <a:pt x="37391" y="32471"/>
                <a:pt x="36658" y="34621"/>
                <a:pt x="35395" y="36101"/>
              </a:cubicBezTo>
              <a:cubicBezTo>
                <a:pt x="33476" y="38350"/>
                <a:pt x="30704" y="38639"/>
                <a:pt x="28555" y="36815"/>
              </a:cubicBezTo>
              <a:cubicBezTo>
                <a:pt x="27860" y="39948"/>
                <a:pt x="25999" y="42343"/>
                <a:pt x="23667" y="43106"/>
              </a:cubicBezTo>
              <a:cubicBezTo>
                <a:pt x="20919" y="44005"/>
                <a:pt x="18051" y="42473"/>
                <a:pt x="16480" y="39266"/>
              </a:cubicBezTo>
              <a:cubicBezTo>
                <a:pt x="12772" y="42310"/>
                <a:pt x="7956" y="40599"/>
                <a:pt x="5804" y="35472"/>
              </a:cubicBezTo>
              <a:cubicBezTo>
                <a:pt x="3690" y="35809"/>
                <a:pt x="1705" y="34024"/>
                <a:pt x="1110" y="31250"/>
              </a:cubicBezTo>
              <a:cubicBezTo>
                <a:pt x="679" y="29243"/>
                <a:pt x="1060" y="27077"/>
                <a:pt x="2113" y="25551"/>
              </a:cubicBezTo>
              <a:cubicBezTo>
                <a:pt x="619" y="24354"/>
                <a:pt x="-213" y="22057"/>
                <a:pt x="-5" y="19704"/>
              </a:cubicBezTo>
              <a:cubicBezTo>
                <a:pt x="239" y="16949"/>
                <a:pt x="1845" y="14791"/>
                <a:pt x="3863" y="14507"/>
              </a:cubicBezTo>
              <a:cubicBezTo>
                <a:pt x="3875" y="14461"/>
                <a:pt x="3888" y="14416"/>
                <a:pt x="3900" y="14370"/>
              </a:cubicBezTo>
              <a:close/>
            </a:path>
            <a:path w="43200" h="43200" fill="none">
              <a:moveTo>
                <a:pt x="4693" y="26177"/>
              </a:moveTo>
              <a:cubicBezTo>
                <a:pt x="3809" y="26271"/>
                <a:pt x="2925" y="25993"/>
                <a:pt x="2160" y="25380"/>
              </a:cubicBezTo>
              <a:moveTo>
                <a:pt x="6928" y="34899"/>
              </a:moveTo>
              <a:cubicBezTo>
                <a:pt x="6573" y="35092"/>
                <a:pt x="6200" y="35220"/>
                <a:pt x="5820" y="35280"/>
              </a:cubicBezTo>
              <a:moveTo>
                <a:pt x="16478" y="39090"/>
              </a:moveTo>
              <a:cubicBezTo>
                <a:pt x="16211" y="38544"/>
                <a:pt x="15987" y="37961"/>
                <a:pt x="15810" y="37350"/>
              </a:cubicBezTo>
              <a:moveTo>
                <a:pt x="28827" y="34751"/>
              </a:moveTo>
              <a:cubicBezTo>
                <a:pt x="28788" y="35398"/>
                <a:pt x="28698" y="36038"/>
                <a:pt x="28560" y="36660"/>
              </a:cubicBezTo>
              <a:moveTo>
                <a:pt x="34129" y="22954"/>
              </a:moveTo>
              <a:cubicBezTo>
                <a:pt x="36133" y="24282"/>
                <a:pt x="37398" y="27058"/>
                <a:pt x="37380" y="30090"/>
              </a:cubicBezTo>
              <a:moveTo>
                <a:pt x="41798" y="15354"/>
              </a:moveTo>
              <a:cubicBezTo>
                <a:pt x="41473" y="16386"/>
                <a:pt x="40978" y="17302"/>
                <a:pt x="40350" y="18030"/>
              </a:cubicBezTo>
              <a:moveTo>
                <a:pt x="38324" y="5426"/>
              </a:moveTo>
              <a:cubicBezTo>
                <a:pt x="38379" y="5843"/>
                <a:pt x="38405" y="6266"/>
                <a:pt x="38400" y="6690"/>
              </a:cubicBezTo>
              <a:moveTo>
                <a:pt x="29078" y="3952"/>
              </a:moveTo>
              <a:cubicBezTo>
                <a:pt x="29267" y="3369"/>
                <a:pt x="29516" y="2826"/>
                <a:pt x="29820" y="2340"/>
              </a:cubicBezTo>
              <a:moveTo>
                <a:pt x="22141" y="4720"/>
              </a:moveTo>
              <a:cubicBezTo>
                <a:pt x="22218" y="4238"/>
                <a:pt x="22339" y="3771"/>
                <a:pt x="22500" y="3330"/>
              </a:cubicBezTo>
              <a:moveTo>
                <a:pt x="14000" y="5192"/>
              </a:moveTo>
              <a:cubicBezTo>
                <a:pt x="14472" y="5568"/>
                <a:pt x="14908" y="6021"/>
                <a:pt x="15300" y="6540"/>
              </a:cubicBezTo>
              <a:moveTo>
                <a:pt x="4127" y="15789"/>
              </a:moveTo>
              <a:cubicBezTo>
                <a:pt x="4024" y="15325"/>
                <a:pt x="3948" y="14851"/>
                <a:pt x="3900" y="14370"/>
              </a:cubicBezTo>
            </a:path>
          </a:pathLst>
        </a:custGeom>
        <a:solidFill>
          <a:srgbClr val="FFFFFF"/>
        </a:solidFill>
        <a:ln w="12700">
          <a:solidFill>
            <a:srgbClr val="5B9BD5"/>
          </a:solidFill>
          <a:miter/>
        </a:ln>
      </xdr:spPr>
      <xdr:txBody>
        <a:bodyPr vertOverflow="clip" horzOverflow="overflow" wrap="square" lIns="31750" tIns="6350" rIns="6350" bIns="6350" anchor="ctr" upright="1"/>
        <a:lstStyle/>
        <a:p>
          <a:pPr algn="ctr">
            <a:lnSpc>
              <a:spcPts val="1425"/>
            </a:lnSpc>
          </a:pPr>
          <a:r>
            <a:rPr lang="ja-JP" altLang="en-US" sz="1200" b="1" i="0" u="sng" strike="noStrike" baseline="0">
              <a:solidFill>
                <a:srgbClr xmlns:mc="http://schemas.openxmlformats.org/markup-compatibility/2006" xmlns:a14="http://schemas.microsoft.com/office/drawing/2010/main" val="FF0000" a14:legacySpreadsheetColorIndex="10" mc:Ignorable="a14"/>
              </a:solidFill>
              <a:latin typeface="HGS創英角ｺﾞｼｯｸUB"/>
              <a:ea typeface="HGS創英角ｺﾞｼｯｸUB"/>
            </a:rPr>
            <a:t>追加</a:t>
          </a:r>
          <a:r>
            <a:rPr lang="ja-JP" altLang="en-US" sz="1200" b="1" i="0" u="sng"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の施工者</a:t>
          </a: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がある場合のみ</a:t>
          </a:r>
        </a:p>
        <a:p>
          <a:pPr algn="ctr">
            <a:lnSpc>
              <a:spcPts val="1425"/>
            </a:lnSpc>
          </a:pPr>
          <a:r>
            <a:rPr lang="ja-JP" altLang="en-US" sz="1200" b="1" i="0" u="none" strike="noStrike" baseline="0">
              <a:solidFill>
                <a:srgbClr xmlns:mc="http://schemas.openxmlformats.org/markup-compatibility/2006" xmlns:a14="http://schemas.microsoft.com/office/drawing/2010/main" val="000000" a14:legacySpreadsheetColorIndex="8" mc:Ignorable="a14"/>
              </a:solidFill>
              <a:latin typeface="HGS創英角ｺﾞｼｯｸUB"/>
              <a:ea typeface="HGS創英角ｺﾞｼｯｸUB"/>
            </a:rPr>
            <a:t>使用するシートです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12</xdr:col>
      <xdr:colOff>1905</xdr:colOff>
      <xdr:row>43</xdr:row>
      <xdr:rowOff>119380</xdr:rowOff>
    </xdr:from>
    <xdr:to xmlns:xdr="http://schemas.openxmlformats.org/drawingml/2006/spreadsheetDrawing">
      <xdr:col>21</xdr:col>
      <xdr:colOff>635</xdr:colOff>
      <xdr:row>43</xdr:row>
      <xdr:rowOff>119380</xdr:rowOff>
    </xdr:to>
    <xdr:cxnSp macro="">
      <xdr:nvCxnSpPr>
        <xdr:cNvPr id="16" name="直線矢印コネクタ 238"/>
        <xdr:cNvCxnSpPr/>
      </xdr:nvCxnSpPr>
      <xdr:spPr>
        <a:xfrm>
          <a:off x="1715770" y="10901680"/>
          <a:ext cx="1256030" cy="0"/>
        </a:xfrm>
        <a:prstGeom prst="straightConnector1">
          <a:avLst/>
        </a:prstGeom>
        <a:noFill/>
        <a:ln w="15875">
          <a:solidFill>
            <a:srgbClr val="5B9BD5"/>
          </a:solidFill>
          <a:miter/>
          <a:tailEnd type="arrow"/>
        </a:ln>
      </xdr:spPr>
    </xdr:cxnSp>
    <xdr:clientData/>
  </xdr:twoCellAnchor>
  <xdr:twoCellAnchor editAs="oneCell">
    <xdr:from xmlns:xdr="http://schemas.openxmlformats.org/drawingml/2006/spreadsheetDrawing">
      <xdr:col>5</xdr:col>
      <xdr:colOff>76200</xdr:colOff>
      <xdr:row>24</xdr:row>
      <xdr:rowOff>302260</xdr:rowOff>
    </xdr:from>
    <xdr:to xmlns:xdr="http://schemas.openxmlformats.org/drawingml/2006/spreadsheetDrawing">
      <xdr:col>28</xdr:col>
      <xdr:colOff>0</xdr:colOff>
      <xdr:row>35</xdr:row>
      <xdr:rowOff>50165</xdr:rowOff>
    </xdr:to>
    <xdr:pic macro="">
      <xdr:nvPicPr>
        <xdr:cNvPr id="14352" name="図 131"/>
        <xdr:cNvPicPr>
          <a:picLocks noChangeAspect="1"/>
        </xdr:cNvPicPr>
      </xdr:nvPicPr>
      <xdr:blipFill>
        <a:blip xmlns:r="http://schemas.openxmlformats.org/officeDocument/2006/relationships" r:embed="rId1"/>
        <a:stretch>
          <a:fillRect/>
        </a:stretch>
      </xdr:blipFill>
      <xdr:spPr>
        <a:xfrm>
          <a:off x="812165" y="5934710"/>
          <a:ext cx="3136900" cy="2554605"/>
        </a:xfrm>
        <a:prstGeom prst="rect">
          <a:avLst/>
        </a:prstGeom>
        <a:noFill/>
        <a:ln w="12700" cmpd="sng">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12</xdr:col>
      <xdr:colOff>6985</xdr:colOff>
      <xdr:row>40</xdr:row>
      <xdr:rowOff>180340</xdr:rowOff>
    </xdr:from>
    <xdr:to xmlns:xdr="http://schemas.openxmlformats.org/drawingml/2006/spreadsheetDrawing">
      <xdr:col>20</xdr:col>
      <xdr:colOff>119380</xdr:colOff>
      <xdr:row>40</xdr:row>
      <xdr:rowOff>180340</xdr:rowOff>
    </xdr:to>
    <xdr:cxnSp macro="">
      <xdr:nvCxnSpPr>
        <xdr:cNvPr id="10256" name="直線矢印コネクタ 44"/>
        <xdr:cNvCxnSpPr/>
      </xdr:nvCxnSpPr>
      <xdr:spPr>
        <a:xfrm>
          <a:off x="1828165" y="10613390"/>
          <a:ext cx="1326515" cy="0"/>
        </a:xfrm>
        <a:prstGeom prst="straightConnector1">
          <a:avLst/>
        </a:prstGeom>
        <a:noFill/>
        <a:ln w="15875">
          <a:solidFill>
            <a:srgbClr val="5B9BD5"/>
          </a:solidFill>
          <a:miter/>
          <a:tailEnd type="arrow"/>
        </a:ln>
      </xdr:spPr>
    </xdr:cxnSp>
    <xdr:clientData/>
  </xdr:twoCellAnchor>
  <xdr:twoCellAnchor>
    <xdr:from xmlns:xdr="http://schemas.openxmlformats.org/drawingml/2006/spreadsheetDrawing">
      <xdr:col>12</xdr:col>
      <xdr:colOff>6350</xdr:colOff>
      <xdr:row>42</xdr:row>
      <xdr:rowOff>92075</xdr:rowOff>
    </xdr:from>
    <xdr:to xmlns:xdr="http://schemas.openxmlformats.org/drawingml/2006/spreadsheetDrawing">
      <xdr:col>20</xdr:col>
      <xdr:colOff>120650</xdr:colOff>
      <xdr:row>42</xdr:row>
      <xdr:rowOff>92075</xdr:rowOff>
    </xdr:to>
    <xdr:cxnSp macro="">
      <xdr:nvCxnSpPr>
        <xdr:cNvPr id="10257" name="直線矢印コネクタ 45"/>
        <xdr:cNvCxnSpPr/>
      </xdr:nvCxnSpPr>
      <xdr:spPr>
        <a:xfrm>
          <a:off x="1827530" y="11020425"/>
          <a:ext cx="1328420" cy="0"/>
        </a:xfrm>
        <a:prstGeom prst="straightConnector1">
          <a:avLst/>
        </a:prstGeom>
        <a:noFill/>
        <a:ln w="15875">
          <a:solidFill>
            <a:srgbClr val="5B9BD5"/>
          </a:solidFill>
          <a:miter/>
          <a:tailEnd type="arrow"/>
        </a:ln>
      </xdr:spPr>
    </xdr:cxnSp>
    <xdr:clientData/>
  </xdr:twoCellAnchor>
  <xdr:twoCellAnchor>
    <xdr:from xmlns:xdr="http://schemas.openxmlformats.org/drawingml/2006/spreadsheetDrawing">
      <xdr:col>3</xdr:col>
      <xdr:colOff>0</xdr:colOff>
      <xdr:row>19</xdr:row>
      <xdr:rowOff>95885</xdr:rowOff>
    </xdr:from>
    <xdr:to xmlns:xdr="http://schemas.openxmlformats.org/drawingml/2006/spreadsheetDrawing">
      <xdr:col>28</xdr:col>
      <xdr:colOff>29210</xdr:colOff>
      <xdr:row>32</xdr:row>
      <xdr:rowOff>200660</xdr:rowOff>
    </xdr:to>
    <xdr:grpSp>
      <xdr:nvGrpSpPr>
        <xdr:cNvPr id="10487" name="グループ 394"/>
        <xdr:cNvGrpSpPr/>
      </xdr:nvGrpSpPr>
      <xdr:grpSpPr>
        <a:xfrm>
          <a:off x="455295" y="4940935"/>
          <a:ext cx="3823335" cy="3292475"/>
          <a:chOff x="1042567" y="6210959"/>
          <a:chExt cx="2995611" cy="3044660"/>
        </a:xfrm>
      </xdr:grpSpPr>
      <xdr:pic macro="">
        <xdr:nvPicPr>
          <xdr:cNvPr id="10488" name="オブジェクト 395"/>
          <xdr:cNvPicPr>
            <a:picLocks noChangeAspect="1"/>
          </xdr:cNvPicPr>
        </xdr:nvPicPr>
        <xdr:blipFill>
          <a:blip xmlns:r="http://schemas.openxmlformats.org/officeDocument/2006/relationships" r:embed="rId1"/>
          <a:stretch>
            <a:fillRect/>
          </a:stretch>
        </xdr:blipFill>
        <xdr:spPr>
          <a:xfrm>
            <a:off x="1778080" y="6213684"/>
            <a:ext cx="2260098" cy="3041935"/>
          </a:xfrm>
          <a:prstGeom prst="rect">
            <a:avLst/>
          </a:prstGeom>
        </xdr:spPr>
      </xdr:pic>
      <xdr:sp macro="" textlink="">
        <xdr:nvSpPr>
          <xdr:cNvPr id="10489" name="オブジェクト 396"/>
          <xdr:cNvSpPr/>
        </xdr:nvSpPr>
        <xdr:spPr>
          <a:xfrm>
            <a:off x="1042567" y="6210959"/>
            <a:ext cx="2931786" cy="2995413"/>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800">
                <a:solidFill>
                  <a:sysClr val="windowText" lastClr="000000"/>
                </a:solidFill>
              </a:rPr>
              <a:t>申込区分の凡例</a:t>
            </a:r>
            <a:endParaRPr kumimoji="1" lang="ja-JP" altLang="en-US" sz="800">
              <a:solidFill>
                <a:sysClr val="windowText" lastClr="000000"/>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12</xdr:col>
      <xdr:colOff>26035</xdr:colOff>
      <xdr:row>40</xdr:row>
      <xdr:rowOff>193675</xdr:rowOff>
    </xdr:from>
    <xdr:to xmlns:xdr="http://schemas.openxmlformats.org/drawingml/2006/spreadsheetDrawing">
      <xdr:col>20</xdr:col>
      <xdr:colOff>102235</xdr:colOff>
      <xdr:row>40</xdr:row>
      <xdr:rowOff>193675</xdr:rowOff>
    </xdr:to>
    <xdr:cxnSp macro="">
      <xdr:nvCxnSpPr>
        <xdr:cNvPr id="5" name="直線矢印コネクタ 44"/>
        <xdr:cNvCxnSpPr/>
      </xdr:nvCxnSpPr>
      <xdr:spPr>
        <a:xfrm>
          <a:off x="1847215" y="10626725"/>
          <a:ext cx="1290320" cy="0"/>
        </a:xfrm>
        <a:prstGeom prst="straightConnector1">
          <a:avLst/>
        </a:prstGeom>
        <a:noFill/>
        <a:ln w="15875">
          <a:solidFill>
            <a:srgbClr val="5B9BD5"/>
          </a:solidFill>
          <a:miter/>
          <a:tailEnd type="arrow"/>
        </a:ln>
      </xdr:spPr>
    </xdr:cxnSp>
    <xdr:clientData/>
  </xdr:twoCellAnchor>
  <xdr:twoCellAnchor>
    <xdr:from xmlns:xdr="http://schemas.openxmlformats.org/drawingml/2006/spreadsheetDrawing">
      <xdr:col>5</xdr:col>
      <xdr:colOff>0</xdr:colOff>
      <xdr:row>19</xdr:row>
      <xdr:rowOff>224155</xdr:rowOff>
    </xdr:from>
    <xdr:to xmlns:xdr="http://schemas.openxmlformats.org/drawingml/2006/spreadsheetDrawing">
      <xdr:col>27</xdr:col>
      <xdr:colOff>134620</xdr:colOff>
      <xdr:row>31</xdr:row>
      <xdr:rowOff>163830</xdr:rowOff>
    </xdr:to>
    <xdr:grpSp>
      <xdr:nvGrpSpPr>
        <xdr:cNvPr id="17429" name="グループ 27"/>
        <xdr:cNvGrpSpPr/>
      </xdr:nvGrpSpPr>
      <xdr:grpSpPr>
        <a:xfrm>
          <a:off x="758825" y="5069205"/>
          <a:ext cx="3473450" cy="2822575"/>
          <a:chOff x="762000" y="6276714"/>
          <a:chExt cx="3487919" cy="2822238"/>
        </a:xfrm>
      </xdr:grpSpPr>
      <xdr:sp macro="" textlink="">
        <xdr:nvSpPr>
          <xdr:cNvPr id="2" name="オブジェクト 32"/>
          <xdr:cNvSpPr/>
        </xdr:nvSpPr>
        <xdr:spPr>
          <a:xfrm>
            <a:off x="762000" y="6276714"/>
            <a:ext cx="3487919" cy="2822238"/>
          </a:xfrm>
          <a:prstGeom prst="rect">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800">
                <a:solidFill>
                  <a:sysClr val="windowText" lastClr="000000"/>
                </a:solidFill>
              </a:rPr>
              <a:t>申請区分の凡例</a:t>
            </a:r>
            <a:endParaRPr kumimoji="1" lang="ja-JP" altLang="en-US" sz="800">
              <a:solidFill>
                <a:sysClr val="windowText" lastClr="000000"/>
              </a:solidFill>
            </a:endParaRPr>
          </a:p>
        </xdr:txBody>
      </xdr:sp>
      <xdr:pic macro="">
        <xdr:nvPicPr>
          <xdr:cNvPr id="17428" name="図 68"/>
          <xdr:cNvPicPr>
            <a:picLocks noChangeAspect="1"/>
          </xdr:cNvPicPr>
        </xdr:nvPicPr>
        <xdr:blipFill>
          <a:blip xmlns:r="http://schemas.openxmlformats.org/officeDocument/2006/relationships" r:embed="rId1"/>
          <a:stretch>
            <a:fillRect/>
          </a:stretch>
        </xdr:blipFill>
        <xdr:spPr>
          <a:xfrm>
            <a:off x="844829" y="6655024"/>
            <a:ext cx="3044276" cy="2135542"/>
          </a:xfrm>
          <a:prstGeom prst="rect">
            <a:avLst/>
          </a:prstGeom>
          <a:noFill/>
          <a:ln>
            <a:noFill/>
          </a:ln>
        </xdr:spPr>
      </xdr:pic>
    </xdr:grp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 Id="rId3" Type="http://schemas.openxmlformats.org/officeDocument/2006/relationships/vmlDrawing" Target="../drawings/vmlDrawing5.vml" /><Relationship Id="rId4"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sheetPr>
  <dimension ref="A1:I22"/>
  <sheetViews>
    <sheetView showGridLines="0" zoomScale="85" zoomScaleNormal="85" zoomScaleSheetLayoutView="85" workbookViewId="0">
      <selection activeCell="J17" sqref="J17"/>
    </sheetView>
  </sheetViews>
  <sheetFormatPr defaultColWidth="10.625" defaultRowHeight="20.100000000000001" customHeight="1"/>
  <cols>
    <col min="1" max="1" width="6.625" style="1" customWidth="1"/>
    <col min="2" max="2" width="8.625" style="1" customWidth="1"/>
    <col min="3" max="3" width="10.25" style="1" customWidth="1"/>
    <col min="4" max="8" width="10.625" style="1" bestFit="1" customWidth="0"/>
    <col min="9" max="9" width="12.875" style="1" customWidth="1"/>
    <col min="10" max="16384" width="10.625" style="1" bestFit="1" customWidth="0"/>
  </cols>
  <sheetData>
    <row r="1" spans="1:9" ht="46.5" customHeight="1">
      <c r="A1" s="2" t="s">
        <v>4</v>
      </c>
      <c r="B1" s="6"/>
      <c r="C1" s="6"/>
      <c r="D1" s="6"/>
      <c r="E1" s="6"/>
      <c r="F1" s="6"/>
      <c r="G1" s="6"/>
      <c r="H1" s="6"/>
      <c r="I1" s="26"/>
    </row>
    <row r="2" spans="1:9" ht="13.5" customHeight="1">
      <c r="A2" s="3"/>
      <c r="B2" s="3"/>
      <c r="C2" s="3"/>
      <c r="D2" s="3"/>
      <c r="E2" s="3"/>
      <c r="F2" s="3"/>
      <c r="G2" s="3"/>
      <c r="H2" s="3"/>
      <c r="I2" s="3"/>
    </row>
    <row r="3" spans="1:9" ht="27.75" customHeight="1">
      <c r="A3" s="4" t="s">
        <v>1</v>
      </c>
      <c r="B3" s="7" t="s">
        <v>271</v>
      </c>
      <c r="C3" s="7"/>
      <c r="D3" s="7"/>
      <c r="E3" s="7"/>
      <c r="F3" s="7"/>
      <c r="G3" s="7"/>
      <c r="H3" s="7"/>
      <c r="I3" s="7"/>
    </row>
    <row r="4" spans="1:9" ht="14.25" customHeight="1">
      <c r="A4" s="3"/>
      <c r="B4" s="8"/>
      <c r="C4" s="8"/>
      <c r="D4" s="8"/>
      <c r="E4" s="8"/>
      <c r="F4" s="8"/>
      <c r="G4" s="8"/>
      <c r="H4" s="8"/>
      <c r="I4" s="8"/>
    </row>
    <row r="5" spans="1:9" ht="27.75" customHeight="1">
      <c r="A5" s="4" t="s">
        <v>1</v>
      </c>
      <c r="B5" s="9" t="s">
        <v>29</v>
      </c>
      <c r="C5" s="17"/>
      <c r="D5" s="20" t="s">
        <v>306</v>
      </c>
      <c r="E5" s="3"/>
      <c r="F5" s="3"/>
      <c r="G5" s="3"/>
      <c r="H5" s="3"/>
      <c r="I5" s="3"/>
    </row>
    <row r="6" spans="1:9" ht="41" customHeight="1">
      <c r="A6" s="4"/>
      <c r="B6" s="10" t="s">
        <v>21</v>
      </c>
      <c r="C6" s="18"/>
      <c r="D6" s="18"/>
      <c r="E6" s="18"/>
      <c r="F6" s="18"/>
      <c r="G6" s="18"/>
      <c r="H6" s="18"/>
      <c r="I6" s="18"/>
    </row>
    <row r="7" spans="1:9" ht="15" customHeight="1">
      <c r="A7" s="3"/>
      <c r="B7" s="10"/>
      <c r="C7" s="19"/>
      <c r="D7" s="19"/>
      <c r="E7" s="19"/>
      <c r="F7" s="19"/>
      <c r="G7" s="19"/>
      <c r="H7" s="19"/>
      <c r="I7" s="19"/>
    </row>
    <row r="8" spans="1:9" ht="27.75" customHeight="1">
      <c r="A8" s="4" t="s">
        <v>1</v>
      </c>
      <c r="B8" s="8" t="s">
        <v>39</v>
      </c>
      <c r="C8" s="8"/>
      <c r="D8" s="8"/>
      <c r="E8" s="8"/>
      <c r="F8" s="8"/>
      <c r="G8" s="8"/>
      <c r="H8" s="8"/>
      <c r="I8" s="8"/>
    </row>
    <row r="9" spans="1:9" ht="27.75" customHeight="1">
      <c r="A9" s="3"/>
      <c r="B9" s="8" t="s">
        <v>22</v>
      </c>
      <c r="C9" s="8"/>
      <c r="D9" s="8"/>
      <c r="E9" s="8"/>
      <c r="F9" s="8"/>
      <c r="G9" s="8"/>
      <c r="H9" s="8"/>
      <c r="I9" s="8"/>
    </row>
    <row r="10" spans="1:9" ht="21.75" customHeight="1">
      <c r="A10" s="4"/>
      <c r="B10" s="11" t="s">
        <v>35</v>
      </c>
      <c r="C10" s="11"/>
      <c r="D10" s="11"/>
      <c r="E10" s="11"/>
      <c r="F10" s="11"/>
      <c r="G10" s="11"/>
      <c r="H10" s="11"/>
      <c r="I10" s="11"/>
    </row>
    <row r="11" spans="1:9" ht="21.75" customHeight="1">
      <c r="A11" s="4"/>
      <c r="B11" s="11" t="s">
        <v>17</v>
      </c>
      <c r="C11" s="11"/>
      <c r="D11" s="11"/>
      <c r="E11" s="11"/>
      <c r="F11" s="11"/>
      <c r="G11" s="11"/>
      <c r="H11" s="11"/>
      <c r="I11" s="11"/>
    </row>
    <row r="12" spans="1:9" ht="21.75" customHeight="1">
      <c r="A12" s="4"/>
      <c r="B12" s="12" t="s">
        <v>43</v>
      </c>
      <c r="C12" s="12"/>
      <c r="D12" s="12"/>
      <c r="E12" s="12"/>
      <c r="F12" s="12"/>
      <c r="G12" s="12"/>
      <c r="H12" s="12"/>
      <c r="I12" s="12"/>
    </row>
    <row r="13" spans="1:9" ht="21.75" customHeight="1">
      <c r="A13" s="4" t="s">
        <v>1</v>
      </c>
      <c r="B13" s="13" t="s">
        <v>23</v>
      </c>
      <c r="C13" s="13"/>
      <c r="D13" s="13"/>
      <c r="E13" s="13"/>
      <c r="F13" s="13"/>
      <c r="G13" s="13"/>
      <c r="H13" s="13"/>
      <c r="I13" s="13"/>
    </row>
    <row r="14" spans="1:9" ht="21.75" customHeight="1">
      <c r="A14" s="3"/>
      <c r="B14" s="11" t="s">
        <v>45</v>
      </c>
      <c r="C14" s="11"/>
      <c r="D14" s="11"/>
      <c r="E14" s="11"/>
      <c r="F14" s="11"/>
      <c r="G14" s="11"/>
      <c r="H14" s="11"/>
      <c r="I14" s="11"/>
    </row>
    <row r="15" spans="1:9" ht="21.75" customHeight="1">
      <c r="A15" s="3"/>
      <c r="B15" s="14" t="s">
        <v>18</v>
      </c>
      <c r="C15" s="14"/>
      <c r="D15" s="14"/>
      <c r="E15" s="14"/>
      <c r="F15" s="14"/>
      <c r="G15" s="14"/>
      <c r="H15" s="14"/>
      <c r="I15" s="14"/>
    </row>
    <row r="16" spans="1:9" ht="21.75" customHeight="1">
      <c r="A16" s="4" t="s">
        <v>1</v>
      </c>
      <c r="B16" s="13" t="s">
        <v>307</v>
      </c>
      <c r="C16" s="13"/>
      <c r="D16" s="13"/>
      <c r="E16" s="13"/>
      <c r="F16" s="13"/>
      <c r="G16" s="13"/>
      <c r="H16" s="13"/>
      <c r="I16" s="13"/>
    </row>
    <row r="17" spans="1:9" ht="21.75" customHeight="1">
      <c r="A17" s="3"/>
      <c r="B17" s="15" t="s">
        <v>89</v>
      </c>
      <c r="C17" s="15"/>
      <c r="D17" s="21" t="s">
        <v>309</v>
      </c>
      <c r="E17" s="24"/>
      <c r="F17" s="24"/>
      <c r="G17" s="24"/>
      <c r="H17" s="24"/>
      <c r="I17" s="24"/>
    </row>
    <row r="18" spans="1:9" ht="21.75" customHeight="1">
      <c r="A18" s="3"/>
      <c r="B18" s="15" t="s">
        <v>310</v>
      </c>
      <c r="C18" s="15"/>
      <c r="D18" s="22" t="s">
        <v>274</v>
      </c>
      <c r="E18" s="24"/>
      <c r="F18" s="24"/>
      <c r="G18" s="24"/>
      <c r="H18" s="24"/>
      <c r="I18" s="24"/>
    </row>
    <row r="19" spans="1:9" ht="21.75" customHeight="1">
      <c r="A19" s="3"/>
      <c r="B19" s="15" t="s">
        <v>308</v>
      </c>
      <c r="C19" s="15"/>
      <c r="D19" s="23" t="s">
        <v>312</v>
      </c>
      <c r="E19" s="25"/>
      <c r="F19" s="25"/>
      <c r="G19" s="25"/>
      <c r="H19" s="25"/>
      <c r="I19" s="25"/>
    </row>
    <row r="20" spans="1:9" ht="20.100000000000001" customHeight="1">
      <c r="A20" s="3"/>
      <c r="B20" s="16" t="s">
        <v>270</v>
      </c>
      <c r="C20" s="16"/>
      <c r="D20" s="16"/>
      <c r="E20" s="16"/>
      <c r="F20" s="16"/>
      <c r="G20" s="16"/>
      <c r="H20" s="16"/>
      <c r="I20" s="16"/>
    </row>
    <row r="21" spans="1:9" ht="20.100000000000001" customHeight="1">
      <c r="A21" s="5"/>
      <c r="B21" s="5"/>
      <c r="C21" s="5"/>
      <c r="D21" s="5"/>
      <c r="E21" s="5"/>
      <c r="F21" s="5"/>
      <c r="G21" s="5"/>
      <c r="H21" s="5"/>
      <c r="I21" s="5"/>
    </row>
    <row r="22" spans="1:9" ht="20.100000000000001" customHeight="1">
      <c r="A22" s="5"/>
      <c r="B22" s="5"/>
      <c r="C22" s="5"/>
      <c r="D22" s="5"/>
      <c r="E22" s="5"/>
      <c r="F22" s="5"/>
      <c r="G22" s="5"/>
      <c r="H22" s="5"/>
      <c r="I22" s="5"/>
    </row>
  </sheetData>
  <sheetProtection password="E8E3" sheet="1" objects="1" scenarios="1"/>
  <mergeCells count="17">
    <mergeCell ref="A1:I1"/>
    <mergeCell ref="B3:I3"/>
    <mergeCell ref="D5:I5"/>
    <mergeCell ref="B6:I6"/>
    <mergeCell ref="B8:I8"/>
    <mergeCell ref="B9:I9"/>
    <mergeCell ref="B10:I10"/>
    <mergeCell ref="B11:I11"/>
    <mergeCell ref="B12:I12"/>
    <mergeCell ref="B13:I13"/>
    <mergeCell ref="B14:I14"/>
    <mergeCell ref="B15:I15"/>
    <mergeCell ref="B16:I16"/>
    <mergeCell ref="B17:C17"/>
    <mergeCell ref="B18:C18"/>
    <mergeCell ref="B19:C19"/>
    <mergeCell ref="B20:I20"/>
  </mergeCells>
  <phoneticPr fontId="18"/>
  <printOptions horizontalCentered="1"/>
  <pageMargins left="0.51181102362204722" right="0.15748031496062992" top="0.19685039370078741" bottom="0.31496062992125984"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EDBB9"/>
  </sheetPr>
  <dimension ref="A1:BZ62"/>
  <sheetViews>
    <sheetView showGridLines="0" showZeros="0" zoomScaleSheetLayoutView="115" workbookViewId="0">
      <selection activeCell="AM53" sqref="AM53"/>
    </sheetView>
  </sheetViews>
  <sheetFormatPr defaultColWidth="2.125" defaultRowHeight="15" customHeight="1"/>
  <cols>
    <col min="1" max="1" width="2" style="27" customWidth="1"/>
    <col min="2" max="2" width="2.54296875" style="28" customWidth="1"/>
    <col min="3" max="27" width="2" style="29" customWidth="1"/>
    <col min="28" max="32" width="2" style="27" customWidth="1"/>
    <col min="33" max="74" width="2.26953125" style="30" customWidth="1"/>
    <col min="75" max="16382" width="2.125" style="27" bestFit="1" customWidth="0"/>
    <col min="16383" max="16384" width="2.125" style="27"/>
  </cols>
  <sheetData>
    <row r="1" spans="2:78" ht="15" customHeight="1">
      <c r="AA1" s="143"/>
      <c r="AB1" s="145" t="s">
        <v>190</v>
      </c>
      <c r="AC1" s="143" t="s">
        <v>192</v>
      </c>
      <c r="AD1" s="31"/>
    </row>
    <row r="2" spans="2:78" ht="25" customHeight="1">
      <c r="B2" s="36" t="s">
        <v>304</v>
      </c>
      <c r="C2" s="36"/>
      <c r="D2" s="36"/>
      <c r="E2" s="36"/>
      <c r="F2" s="36"/>
      <c r="G2" s="36"/>
      <c r="H2" s="36"/>
      <c r="I2" s="36"/>
      <c r="J2" s="36"/>
      <c r="K2" s="29" t="s">
        <v>239</v>
      </c>
    </row>
    <row r="3" spans="2:78" ht="15" customHeight="1">
      <c r="B3" s="37" t="s">
        <v>128</v>
      </c>
      <c r="C3" s="59"/>
      <c r="E3" s="59"/>
      <c r="F3" s="59"/>
      <c r="G3" s="59"/>
      <c r="H3" s="59"/>
      <c r="I3" s="59"/>
      <c r="J3" s="59"/>
      <c r="K3" s="59"/>
      <c r="L3" s="59"/>
      <c r="M3" s="59"/>
      <c r="N3" s="59"/>
      <c r="O3" s="59"/>
      <c r="P3" s="59"/>
      <c r="Q3" s="59"/>
      <c r="R3" s="59"/>
      <c r="S3" s="59"/>
      <c r="T3" s="59"/>
      <c r="U3" s="59"/>
      <c r="V3" s="59"/>
      <c r="W3" s="59"/>
      <c r="X3" s="59"/>
      <c r="Y3" s="59"/>
      <c r="Z3" s="59"/>
      <c r="AF3" s="167"/>
      <c r="AG3" s="30" t="s">
        <v>30</v>
      </c>
      <c r="BW3" s="30"/>
    </row>
    <row r="4" spans="2:78" ht="15" customHeight="1">
      <c r="B4" s="38" t="s">
        <v>34</v>
      </c>
      <c r="C4" s="60"/>
      <c r="E4" s="60"/>
      <c r="F4" s="60"/>
      <c r="G4" s="60"/>
      <c r="H4" s="60"/>
      <c r="I4" s="60"/>
      <c r="J4" s="60"/>
      <c r="K4" s="60"/>
      <c r="L4" s="60"/>
      <c r="M4" s="60"/>
      <c r="N4" s="60"/>
      <c r="O4" s="60"/>
      <c r="P4" s="60"/>
      <c r="Q4" s="60"/>
      <c r="R4" s="60"/>
      <c r="S4" s="60"/>
      <c r="T4" s="60"/>
      <c r="U4" s="60"/>
      <c r="V4" s="60"/>
      <c r="W4" s="60"/>
      <c r="X4" s="60"/>
      <c r="Y4" s="60"/>
      <c r="Z4" s="60"/>
      <c r="AF4" s="167"/>
      <c r="AG4" s="30" t="s">
        <v>168</v>
      </c>
      <c r="BW4" s="30"/>
    </row>
    <row r="5" spans="2:78" ht="15" customHeight="1">
      <c r="AG5" s="170" t="s">
        <v>205</v>
      </c>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1"/>
      <c r="BW5" s="171"/>
      <c r="BX5" s="265"/>
      <c r="BY5" s="265"/>
      <c r="BZ5" s="265"/>
    </row>
    <row r="6" spans="2:78" ht="15" customHeight="1">
      <c r="AD6" s="165" t="s">
        <v>199</v>
      </c>
      <c r="AE6" s="165"/>
      <c r="AF6" s="165"/>
      <c r="AG6" s="171" t="s">
        <v>313</v>
      </c>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row>
    <row r="7" spans="2:78" ht="15" customHeight="1">
      <c r="B7" s="39"/>
      <c r="AE7" s="166"/>
      <c r="AF7" s="166"/>
      <c r="AG7" s="30" t="s">
        <v>248</v>
      </c>
      <c r="BW7" s="30"/>
    </row>
    <row r="8" spans="2:78" ht="13" customHeight="1">
      <c r="BE8" s="236"/>
      <c r="BF8" s="236"/>
      <c r="BG8" s="236"/>
      <c r="BH8" s="236"/>
      <c r="BI8" s="236"/>
      <c r="BJ8" s="236"/>
      <c r="BK8" s="236"/>
      <c r="BL8" s="236"/>
      <c r="BM8" s="236"/>
      <c r="BN8" s="236"/>
      <c r="BO8" s="236"/>
      <c r="BP8" s="236"/>
      <c r="BQ8" s="236"/>
      <c r="BR8" s="236"/>
      <c r="BS8" s="236"/>
      <c r="BT8" s="236"/>
      <c r="BW8" s="30"/>
    </row>
    <row r="9" spans="2:78" ht="16.5" customHeight="1">
      <c r="AE9" s="34"/>
      <c r="AG9" s="172" t="s">
        <v>219</v>
      </c>
      <c r="AH9" s="187"/>
      <c r="AI9" s="187"/>
      <c r="AJ9" s="187"/>
      <c r="AK9" s="187"/>
      <c r="AL9" s="187"/>
      <c r="AM9" s="187"/>
      <c r="AN9" s="187"/>
      <c r="AO9" s="187"/>
      <c r="AP9" s="187"/>
      <c r="AQ9" s="208"/>
      <c r="AR9" s="177" t="str">
        <f>+IF(K10="","令和　　年　　月　　日",IF(K10&gt;=DATE(2019,5,1),"令和"&amp;IF(YEAR(K10)-2018=1,"元",YEAR(K10)-2018)&amp;"年"&amp;MONTH(K10)&amp;"月"&amp;DAY(K10)&amp;"日"))</f>
        <v>令和8年4月5日</v>
      </c>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8"/>
      <c r="BW9" s="30"/>
    </row>
    <row r="10" spans="2:78" ht="16.5" customHeight="1">
      <c r="B10" s="40" t="s">
        <v>3</v>
      </c>
      <c r="C10" s="61" t="s">
        <v>13</v>
      </c>
      <c r="D10" s="61"/>
      <c r="E10" s="61"/>
      <c r="F10" s="61"/>
      <c r="G10" s="61"/>
      <c r="H10" s="61"/>
      <c r="I10" s="41"/>
      <c r="J10" s="41"/>
      <c r="K10" s="85">
        <v>46117</v>
      </c>
      <c r="L10" s="103"/>
      <c r="M10" s="103"/>
      <c r="N10" s="103"/>
      <c r="O10" s="103"/>
      <c r="P10" s="103"/>
      <c r="Q10" s="103"/>
      <c r="R10" s="103"/>
      <c r="S10" s="103"/>
      <c r="T10" s="103"/>
      <c r="U10" s="103"/>
      <c r="V10" s="103"/>
      <c r="W10" s="103"/>
      <c r="X10" s="103"/>
      <c r="Y10" s="103"/>
      <c r="Z10" s="103"/>
      <c r="AA10" s="103"/>
      <c r="AB10" s="146"/>
      <c r="AF10" s="34"/>
      <c r="AG10" s="173"/>
      <c r="AH10" s="188"/>
      <c r="AI10" s="188"/>
      <c r="AJ10" s="188"/>
      <c r="AK10" s="188"/>
      <c r="AL10" s="188"/>
      <c r="AM10" s="188"/>
      <c r="AN10" s="188"/>
      <c r="AO10" s="188"/>
      <c r="AP10" s="188"/>
      <c r="AQ10" s="209"/>
      <c r="AR10" s="179"/>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200"/>
      <c r="BW10" s="30"/>
    </row>
    <row r="11" spans="2:78" ht="17.5" customHeight="1">
      <c r="B11" s="40" t="s">
        <v>32</v>
      </c>
      <c r="C11" s="61" t="s">
        <v>281</v>
      </c>
      <c r="D11" s="61"/>
      <c r="E11" s="61"/>
      <c r="F11" s="61"/>
      <c r="G11" s="61"/>
      <c r="H11" s="61"/>
      <c r="I11" s="63"/>
      <c r="J11" s="63"/>
      <c r="K11" s="86">
        <v>7800850</v>
      </c>
      <c r="L11" s="104"/>
      <c r="M11" s="104"/>
      <c r="N11" s="104"/>
      <c r="O11" s="104"/>
      <c r="P11" s="104"/>
      <c r="Q11" s="104"/>
      <c r="R11" s="104"/>
      <c r="S11" s="104"/>
      <c r="T11" s="104"/>
      <c r="U11" s="104"/>
      <c r="V11" s="104"/>
      <c r="W11" s="104"/>
      <c r="X11" s="104"/>
      <c r="Y11" s="104"/>
      <c r="Z11" s="104"/>
      <c r="AA11" s="104"/>
      <c r="AB11" s="147"/>
      <c r="AG11" s="174" t="s">
        <v>218</v>
      </c>
      <c r="AH11" s="189"/>
      <c r="AI11" s="189"/>
      <c r="AJ11" s="189"/>
      <c r="AK11" s="195"/>
      <c r="AL11" s="174" t="s">
        <v>281</v>
      </c>
      <c r="AM11" s="189"/>
      <c r="AN11" s="189"/>
      <c r="AO11" s="189"/>
      <c r="AP11" s="189"/>
      <c r="AQ11" s="195"/>
      <c r="AR11" s="211" t="s">
        <v>110</v>
      </c>
      <c r="AS11" s="219"/>
      <c r="AT11" s="226">
        <f>+K11</f>
        <v>7800850</v>
      </c>
      <c r="AU11" s="226"/>
      <c r="AV11" s="226"/>
      <c r="AW11" s="226"/>
      <c r="AX11" s="226"/>
      <c r="AY11" s="226"/>
      <c r="AZ11" s="226"/>
      <c r="BA11" s="226"/>
      <c r="BB11" s="219"/>
      <c r="BC11" s="219"/>
      <c r="BD11" s="219"/>
      <c r="BE11" s="219"/>
      <c r="BF11" s="219"/>
      <c r="BG11" s="219"/>
      <c r="BH11" s="219"/>
      <c r="BI11" s="219"/>
      <c r="BJ11" s="219"/>
      <c r="BK11" s="219"/>
      <c r="BL11" s="219"/>
      <c r="BM11" s="219"/>
      <c r="BN11" s="219"/>
      <c r="BO11" s="219"/>
      <c r="BP11" s="219"/>
      <c r="BQ11" s="219"/>
      <c r="BR11" s="219"/>
      <c r="BS11" s="219"/>
      <c r="BT11" s="219"/>
      <c r="BU11" s="254"/>
      <c r="BW11" s="30"/>
    </row>
    <row r="12" spans="2:78" ht="25" customHeight="1">
      <c r="C12" s="62" t="s">
        <v>71</v>
      </c>
      <c r="D12" s="63"/>
      <c r="E12" s="63"/>
      <c r="F12" s="63"/>
      <c r="G12" s="63"/>
      <c r="H12" s="63"/>
      <c r="I12" s="63"/>
      <c r="J12" s="63"/>
      <c r="K12" s="87" t="s">
        <v>69</v>
      </c>
      <c r="L12" s="105"/>
      <c r="M12" s="105"/>
      <c r="N12" s="105"/>
      <c r="O12" s="105"/>
      <c r="P12" s="105"/>
      <c r="Q12" s="105"/>
      <c r="R12" s="105"/>
      <c r="S12" s="105"/>
      <c r="T12" s="105"/>
      <c r="U12" s="105"/>
      <c r="V12" s="105"/>
      <c r="W12" s="105"/>
      <c r="X12" s="105"/>
      <c r="Y12" s="105"/>
      <c r="Z12" s="105"/>
      <c r="AA12" s="105"/>
      <c r="AB12" s="148"/>
      <c r="AG12" s="175"/>
      <c r="AH12" s="190"/>
      <c r="AI12" s="190"/>
      <c r="AJ12" s="190"/>
      <c r="AK12" s="196"/>
      <c r="AL12" s="202" t="s">
        <v>79</v>
      </c>
      <c r="AM12" s="193"/>
      <c r="AN12" s="193"/>
      <c r="AO12" s="193"/>
      <c r="AP12" s="193"/>
      <c r="AQ12" s="200"/>
      <c r="AR12" s="212" t="str">
        <f>" "&amp;+K12</f>
        <v xml:space="preserve"> 高知市丸ノ内１丁目２０番１号　メゾンウッドベル101号</v>
      </c>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55"/>
      <c r="BW12" s="30"/>
    </row>
    <row r="13" spans="2:78" ht="20" customHeight="1">
      <c r="C13" s="63"/>
      <c r="D13" s="63"/>
      <c r="E13" s="63"/>
      <c r="F13" s="63"/>
      <c r="G13" s="63"/>
      <c r="H13" s="63"/>
      <c r="I13" s="63"/>
      <c r="J13" s="63"/>
      <c r="AG13" s="175"/>
      <c r="AH13" s="190"/>
      <c r="AI13" s="190"/>
      <c r="AJ13" s="190"/>
      <c r="AK13" s="196"/>
      <c r="AL13" s="174" t="s">
        <v>206</v>
      </c>
      <c r="AM13" s="189"/>
      <c r="AN13" s="189"/>
      <c r="AO13" s="189"/>
      <c r="AP13" s="189"/>
      <c r="AQ13" s="195"/>
      <c r="AR13" s="213" t="str">
        <f>K14</f>
        <v>こうち</v>
      </c>
      <c r="AS13" s="221"/>
      <c r="AT13" s="221"/>
      <c r="AU13" s="221"/>
      <c r="AV13" s="221"/>
      <c r="AW13" s="221"/>
      <c r="AX13" s="221"/>
      <c r="AY13" s="221"/>
      <c r="AZ13" s="221"/>
      <c r="BA13" s="221"/>
      <c r="BB13" s="221"/>
      <c r="BC13" s="221"/>
      <c r="BD13" s="221"/>
      <c r="BE13" s="237"/>
      <c r="BF13" s="213" t="str">
        <f>T14</f>
        <v>たろう</v>
      </c>
      <c r="BG13" s="221"/>
      <c r="BH13" s="221"/>
      <c r="BI13" s="221"/>
      <c r="BJ13" s="221"/>
      <c r="BK13" s="221"/>
      <c r="BL13" s="221"/>
      <c r="BM13" s="221"/>
      <c r="BN13" s="221"/>
      <c r="BO13" s="221"/>
      <c r="BP13" s="221"/>
      <c r="BQ13" s="221"/>
      <c r="BR13" s="221"/>
      <c r="BS13" s="221"/>
      <c r="BT13" s="221"/>
      <c r="BU13" s="237"/>
      <c r="BW13" s="30"/>
    </row>
    <row r="14" spans="2:78" ht="17.5" customHeight="1">
      <c r="B14" s="41">
        <v>3</v>
      </c>
      <c r="C14" s="61" t="s">
        <v>206</v>
      </c>
      <c r="D14" s="61"/>
      <c r="E14" s="61"/>
      <c r="F14" s="61"/>
      <c r="G14" s="61"/>
      <c r="H14" s="61"/>
      <c r="I14" s="61"/>
      <c r="J14" s="81"/>
      <c r="K14" s="88" t="s">
        <v>273</v>
      </c>
      <c r="L14" s="106"/>
      <c r="M14" s="106"/>
      <c r="N14" s="106"/>
      <c r="O14" s="106"/>
      <c r="P14" s="106"/>
      <c r="Q14" s="106"/>
      <c r="R14" s="106"/>
      <c r="S14" s="129"/>
      <c r="T14" s="134" t="s">
        <v>59</v>
      </c>
      <c r="U14" s="106"/>
      <c r="V14" s="106"/>
      <c r="W14" s="106"/>
      <c r="X14" s="106"/>
      <c r="Y14" s="106"/>
      <c r="Z14" s="106"/>
      <c r="AA14" s="106"/>
      <c r="AB14" s="149"/>
      <c r="AG14" s="175"/>
      <c r="AH14" s="190"/>
      <c r="AI14" s="190"/>
      <c r="AJ14" s="190"/>
      <c r="AK14" s="196"/>
      <c r="AL14" s="175" t="s">
        <v>203</v>
      </c>
      <c r="AM14" s="190"/>
      <c r="AN14" s="190"/>
      <c r="AO14" s="190"/>
      <c r="AP14" s="190"/>
      <c r="AQ14" s="196"/>
      <c r="AR14" s="214" t="str">
        <f>K15</f>
        <v>高知</v>
      </c>
      <c r="AS14" s="222"/>
      <c r="AT14" s="222"/>
      <c r="AU14" s="222"/>
      <c r="AV14" s="222"/>
      <c r="AW14" s="222"/>
      <c r="AX14" s="222"/>
      <c r="AY14" s="222"/>
      <c r="AZ14" s="222"/>
      <c r="BA14" s="222"/>
      <c r="BB14" s="222"/>
      <c r="BC14" s="222"/>
      <c r="BD14" s="222"/>
      <c r="BE14" s="238"/>
      <c r="BF14" s="242" t="str">
        <f>T15</f>
        <v>太郎</v>
      </c>
      <c r="BG14" s="244"/>
      <c r="BH14" s="244"/>
      <c r="BI14" s="244"/>
      <c r="BJ14" s="244"/>
      <c r="BK14" s="244"/>
      <c r="BL14" s="244"/>
      <c r="BM14" s="244"/>
      <c r="BN14" s="244"/>
      <c r="BO14" s="244"/>
      <c r="BP14" s="244"/>
      <c r="BQ14" s="244"/>
      <c r="BR14" s="244"/>
      <c r="BS14" s="244"/>
      <c r="BT14" s="244"/>
      <c r="BU14" s="256"/>
      <c r="BW14" s="30"/>
    </row>
    <row r="15" spans="2:78" ht="17.5" customHeight="1">
      <c r="B15" s="41">
        <v>4</v>
      </c>
      <c r="C15" s="61" t="s">
        <v>15</v>
      </c>
      <c r="D15" s="61"/>
      <c r="E15" s="61"/>
      <c r="F15" s="61"/>
      <c r="G15" s="61"/>
      <c r="H15" s="61"/>
      <c r="I15" s="61"/>
      <c r="J15" s="81"/>
      <c r="K15" s="89" t="s">
        <v>142</v>
      </c>
      <c r="L15" s="107"/>
      <c r="M15" s="107"/>
      <c r="N15" s="107"/>
      <c r="O15" s="107"/>
      <c r="P15" s="107"/>
      <c r="Q15" s="107"/>
      <c r="R15" s="107"/>
      <c r="S15" s="130"/>
      <c r="T15" s="135" t="s">
        <v>272</v>
      </c>
      <c r="U15" s="136"/>
      <c r="V15" s="136"/>
      <c r="W15" s="136"/>
      <c r="X15" s="136"/>
      <c r="Y15" s="136"/>
      <c r="Z15" s="136"/>
      <c r="AA15" s="136"/>
      <c r="AB15" s="150"/>
      <c r="AG15" s="175"/>
      <c r="AH15" s="190"/>
      <c r="AI15" s="190"/>
      <c r="AJ15" s="190"/>
      <c r="AK15" s="196"/>
      <c r="AL15" s="176"/>
      <c r="AM15" s="191"/>
      <c r="AN15" s="191"/>
      <c r="AO15" s="191"/>
      <c r="AP15" s="191"/>
      <c r="AQ15" s="197"/>
      <c r="AR15" s="215"/>
      <c r="AS15" s="223"/>
      <c r="AT15" s="223"/>
      <c r="AU15" s="223"/>
      <c r="AV15" s="223"/>
      <c r="AW15" s="223"/>
      <c r="AX15" s="223"/>
      <c r="AY15" s="223"/>
      <c r="AZ15" s="223"/>
      <c r="BA15" s="223"/>
      <c r="BB15" s="223"/>
      <c r="BC15" s="223"/>
      <c r="BD15" s="223"/>
      <c r="BE15" s="239"/>
      <c r="BF15" s="227"/>
      <c r="BG15" s="230"/>
      <c r="BH15" s="230"/>
      <c r="BI15" s="230"/>
      <c r="BJ15" s="230"/>
      <c r="BK15" s="230"/>
      <c r="BL15" s="230"/>
      <c r="BM15" s="230"/>
      <c r="BN15" s="230"/>
      <c r="BO15" s="230"/>
      <c r="BP15" s="230"/>
      <c r="BQ15" s="230"/>
      <c r="BR15" s="230"/>
      <c r="BS15" s="230"/>
      <c r="BT15" s="230"/>
      <c r="BU15" s="243"/>
      <c r="BW15" s="30"/>
    </row>
    <row r="16" spans="2:78" ht="24" customHeight="1">
      <c r="B16" s="41">
        <v>5</v>
      </c>
      <c r="C16" s="61" t="s">
        <v>44</v>
      </c>
      <c r="D16" s="61"/>
      <c r="E16" s="61"/>
      <c r="F16" s="61"/>
      <c r="G16" s="61"/>
      <c r="H16" s="61"/>
      <c r="I16" s="61"/>
      <c r="J16" s="81"/>
      <c r="K16" s="85">
        <v>32927</v>
      </c>
      <c r="L16" s="103"/>
      <c r="M16" s="103"/>
      <c r="N16" s="103"/>
      <c r="O16" s="103"/>
      <c r="P16" s="103"/>
      <c r="Q16" s="103"/>
      <c r="R16" s="103"/>
      <c r="S16" s="103"/>
      <c r="T16" s="103"/>
      <c r="U16" s="103"/>
      <c r="V16" s="103"/>
      <c r="W16" s="103"/>
      <c r="X16" s="103"/>
      <c r="Y16" s="103"/>
      <c r="Z16" s="103"/>
      <c r="AA16" s="103"/>
      <c r="AB16" s="146"/>
      <c r="AG16" s="175"/>
      <c r="AH16" s="190"/>
      <c r="AI16" s="190"/>
      <c r="AJ16" s="190"/>
      <c r="AK16" s="196"/>
      <c r="AL16" s="177" t="s">
        <v>208</v>
      </c>
      <c r="AM16" s="192"/>
      <c r="AN16" s="192"/>
      <c r="AO16" s="192"/>
      <c r="AP16" s="192"/>
      <c r="AQ16" s="198"/>
      <c r="AR16" s="216">
        <f>K16</f>
        <v>32927</v>
      </c>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57"/>
      <c r="BW16" s="30"/>
    </row>
    <row r="17" spans="2:75" ht="24" customHeight="1">
      <c r="B17" s="40" t="s">
        <v>54</v>
      </c>
      <c r="C17" s="64" t="s">
        <v>213</v>
      </c>
      <c r="D17" s="64"/>
      <c r="E17" s="64"/>
      <c r="F17" s="64"/>
      <c r="G17" s="64"/>
      <c r="H17" s="64"/>
      <c r="I17" s="64"/>
      <c r="J17" s="64"/>
      <c r="K17" s="90" t="s">
        <v>274</v>
      </c>
      <c r="L17" s="108"/>
      <c r="M17" s="108"/>
      <c r="N17" s="108"/>
      <c r="O17" s="108"/>
      <c r="P17" s="108"/>
      <c r="Q17" s="108"/>
      <c r="R17" s="108"/>
      <c r="S17" s="108"/>
      <c r="T17" s="108"/>
      <c r="U17" s="108"/>
      <c r="V17" s="108"/>
      <c r="W17" s="108"/>
      <c r="X17" s="108"/>
      <c r="Y17" s="108"/>
      <c r="Z17" s="108"/>
      <c r="AA17" s="108"/>
      <c r="AB17" s="151"/>
      <c r="AG17" s="176"/>
      <c r="AH17" s="191"/>
      <c r="AI17" s="191"/>
      <c r="AJ17" s="191"/>
      <c r="AK17" s="197"/>
      <c r="AL17" s="203" t="s">
        <v>322</v>
      </c>
      <c r="AM17" s="206"/>
      <c r="AN17" s="206"/>
      <c r="AO17" s="206"/>
      <c r="AP17" s="206"/>
      <c r="AQ17" s="210"/>
      <c r="AR17" s="217" t="str">
        <f>K17</f>
        <v>088-821-4592</v>
      </c>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58"/>
      <c r="BW17" s="30"/>
    </row>
    <row r="18" spans="2:75" s="27" customFormat="1" ht="18" customHeight="1">
      <c r="B18" s="42"/>
      <c r="C18" s="65"/>
      <c r="D18" s="65"/>
      <c r="E18" s="65"/>
      <c r="F18" s="65"/>
      <c r="G18" s="65"/>
      <c r="H18" s="65"/>
      <c r="I18" s="65"/>
      <c r="J18" s="65"/>
      <c r="K18" s="91"/>
      <c r="L18" s="109"/>
      <c r="M18" s="109"/>
      <c r="N18" s="109"/>
      <c r="O18" s="109"/>
      <c r="P18" s="109"/>
      <c r="Q18" s="109"/>
      <c r="R18" s="109"/>
      <c r="S18" s="109"/>
      <c r="T18" s="109"/>
      <c r="U18" s="109"/>
      <c r="V18" s="109"/>
      <c r="W18" s="109"/>
      <c r="X18" s="109"/>
      <c r="Y18" s="109"/>
      <c r="Z18" s="109"/>
      <c r="AA18" s="109"/>
      <c r="AB18" s="109"/>
      <c r="AC18" s="159"/>
      <c r="AG18" s="177" t="s">
        <v>181</v>
      </c>
      <c r="AH18" s="192"/>
      <c r="AI18" s="192"/>
      <c r="AJ18" s="192"/>
      <c r="AK18" s="198"/>
      <c r="AL18" s="182" t="s">
        <v>211</v>
      </c>
      <c r="AM18" s="182"/>
      <c r="AN18" s="182"/>
      <c r="AO18" s="182"/>
      <c r="AP18" s="182"/>
      <c r="AQ18" s="182"/>
      <c r="AR18" s="218" t="str">
        <f>K19</f>
        <v>高知県香美市土佐山田町加茂字前田777番</v>
      </c>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30"/>
      <c r="BW18" s="30"/>
    </row>
    <row r="19" spans="2:75" s="27" customFormat="1" ht="18" customHeight="1">
      <c r="B19" s="40" t="s">
        <v>120</v>
      </c>
      <c r="C19" s="61" t="s">
        <v>111</v>
      </c>
      <c r="D19" s="61"/>
      <c r="E19" s="61"/>
      <c r="F19" s="61"/>
      <c r="G19" s="61"/>
      <c r="H19" s="61"/>
      <c r="I19" s="61"/>
      <c r="J19" s="81"/>
      <c r="K19" s="92" t="s">
        <v>113</v>
      </c>
      <c r="L19" s="110"/>
      <c r="M19" s="110"/>
      <c r="N19" s="110"/>
      <c r="O19" s="110"/>
      <c r="P19" s="110"/>
      <c r="Q19" s="110"/>
      <c r="R19" s="110"/>
      <c r="S19" s="110"/>
      <c r="T19" s="110"/>
      <c r="U19" s="110"/>
      <c r="V19" s="110"/>
      <c r="W19" s="110"/>
      <c r="X19" s="110"/>
      <c r="Y19" s="110"/>
      <c r="Z19" s="110"/>
      <c r="AA19" s="110"/>
      <c r="AB19" s="152"/>
      <c r="AC19" s="159"/>
      <c r="AG19" s="178"/>
      <c r="AH19" s="170"/>
      <c r="AI19" s="170"/>
      <c r="AJ19" s="170"/>
      <c r="AK19" s="199"/>
      <c r="AL19" s="182"/>
      <c r="AM19" s="182"/>
      <c r="AN19" s="182"/>
      <c r="AO19" s="182"/>
      <c r="AP19" s="182"/>
      <c r="AQ19" s="182"/>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30"/>
      <c r="BW19" s="30"/>
    </row>
    <row r="20" spans="2:75" s="27" customFormat="1" ht="24" customHeight="1">
      <c r="B20" s="39"/>
      <c r="C20" s="61" t="s">
        <v>215</v>
      </c>
      <c r="D20" s="61"/>
      <c r="E20" s="61"/>
      <c r="F20" s="61"/>
      <c r="G20" s="61"/>
      <c r="H20" s="61"/>
      <c r="I20" s="61"/>
      <c r="J20" s="81"/>
      <c r="K20" s="93"/>
      <c r="L20" s="111"/>
      <c r="M20" s="111"/>
      <c r="N20" s="111"/>
      <c r="O20" s="111"/>
      <c r="P20" s="111"/>
      <c r="Q20" s="111"/>
      <c r="R20" s="111"/>
      <c r="S20" s="111"/>
      <c r="T20" s="111"/>
      <c r="U20" s="111"/>
      <c r="V20" s="111"/>
      <c r="W20" s="111"/>
      <c r="X20" s="111"/>
      <c r="Y20" s="111"/>
      <c r="Z20" s="111"/>
      <c r="AA20" s="111"/>
      <c r="AB20" s="153"/>
      <c r="AC20" s="159"/>
      <c r="AG20" s="178"/>
      <c r="AH20" s="170"/>
      <c r="AI20" s="170"/>
      <c r="AJ20" s="170"/>
      <c r="AK20" s="199"/>
      <c r="AL20" s="204" t="s">
        <v>212</v>
      </c>
      <c r="AM20" s="206"/>
      <c r="AN20" s="206"/>
      <c r="AO20" s="206"/>
      <c r="AP20" s="206"/>
      <c r="AQ20" s="210"/>
      <c r="AR20" s="204" t="str">
        <f>+IF(K21="","令和　　年　　月　　日",IF(K21&gt;=DATE(2019,5,1),"令和"&amp;IF(YEAR(K21)-2018=1,"元",YEAR(K21)-2018)&amp;"年"&amp;MONTH(K21)&amp;"月"&amp;DAY(K21)&amp;"日"))</f>
        <v>令和8年9月24日</v>
      </c>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10"/>
      <c r="BV20" s="30"/>
      <c r="BW20" s="30"/>
    </row>
    <row r="21" spans="2:75" s="27" customFormat="1" ht="19" customHeight="1">
      <c r="B21" s="40"/>
      <c r="C21" s="61" t="s">
        <v>214</v>
      </c>
      <c r="D21" s="61"/>
      <c r="E21" s="61"/>
      <c r="F21" s="61"/>
      <c r="G21" s="61"/>
      <c r="H21" s="61"/>
      <c r="I21" s="61"/>
      <c r="J21" s="81"/>
      <c r="K21" s="85">
        <v>46289</v>
      </c>
      <c r="L21" s="103"/>
      <c r="M21" s="103"/>
      <c r="N21" s="103"/>
      <c r="O21" s="103"/>
      <c r="P21" s="103"/>
      <c r="Q21" s="103"/>
      <c r="R21" s="103"/>
      <c r="S21" s="103"/>
      <c r="T21" s="103"/>
      <c r="U21" s="103"/>
      <c r="V21" s="103"/>
      <c r="W21" s="103"/>
      <c r="X21" s="103"/>
      <c r="Y21" s="103"/>
      <c r="Z21" s="103"/>
      <c r="AA21" s="103"/>
      <c r="AB21" s="146"/>
      <c r="AC21" s="159"/>
      <c r="AG21" s="178"/>
      <c r="AH21" s="170"/>
      <c r="AI21" s="170"/>
      <c r="AJ21" s="170"/>
      <c r="AK21" s="199"/>
      <c r="AL21" s="182" t="s">
        <v>264</v>
      </c>
      <c r="AM21" s="182"/>
      <c r="AN21" s="182"/>
      <c r="AO21" s="182"/>
      <c r="AP21" s="182"/>
      <c r="AQ21" s="182"/>
      <c r="AR21" s="174" t="str">
        <f>K22&amp;"個人住宅 "&amp;P22&amp;"分譲住宅"</f>
        <v>■個人住宅 □分譲住宅</v>
      </c>
      <c r="AS21" s="189"/>
      <c r="AT21" s="189"/>
      <c r="AU21" s="189"/>
      <c r="AV21" s="189"/>
      <c r="AW21" s="189"/>
      <c r="AX21" s="189"/>
      <c r="AY21" s="189"/>
      <c r="AZ21" s="189"/>
      <c r="BA21" s="195"/>
      <c r="BB21" s="177" t="s">
        <v>265</v>
      </c>
      <c r="BC21" s="192"/>
      <c r="BD21" s="192"/>
      <c r="BE21" s="192"/>
      <c r="BF21" s="192"/>
      <c r="BG21" s="192"/>
      <c r="BH21" s="247" t="str">
        <f>" "&amp;K23&amp;"新築  "&amp;N23&amp;"増築 "&amp;R23&amp;"新築・増築"</f>
        <v xml:space="preserve"> ■新築  □増築 □新築・増築</v>
      </c>
      <c r="BI21" s="185"/>
      <c r="BJ21" s="185"/>
      <c r="BK21" s="185"/>
      <c r="BL21" s="185"/>
      <c r="BM21" s="185"/>
      <c r="BN21" s="185"/>
      <c r="BO21" s="185"/>
      <c r="BP21" s="185"/>
      <c r="BQ21" s="185"/>
      <c r="BR21" s="185"/>
      <c r="BS21" s="185"/>
      <c r="BT21" s="185"/>
      <c r="BU21" s="259"/>
      <c r="BV21" s="30"/>
      <c r="BW21" s="30"/>
    </row>
    <row r="22" spans="2:75" s="27" customFormat="1" ht="19" customHeight="1">
      <c r="B22" s="39"/>
      <c r="C22" s="61" t="s">
        <v>264</v>
      </c>
      <c r="D22" s="61"/>
      <c r="E22" s="61"/>
      <c r="F22" s="61"/>
      <c r="G22" s="61"/>
      <c r="H22" s="61"/>
      <c r="I22" s="61"/>
      <c r="J22" s="81"/>
      <c r="K22" s="94" t="s">
        <v>251</v>
      </c>
      <c r="L22" s="112" t="s">
        <v>115</v>
      </c>
      <c r="M22" s="112"/>
      <c r="N22" s="112"/>
      <c r="O22" s="124"/>
      <c r="P22" s="125" t="s">
        <v>190</v>
      </c>
      <c r="Q22" s="112" t="s">
        <v>266</v>
      </c>
      <c r="R22" s="128"/>
      <c r="S22" s="128"/>
      <c r="T22" s="112"/>
      <c r="U22" s="112"/>
      <c r="V22" s="112"/>
      <c r="W22" s="112"/>
      <c r="X22" s="112"/>
      <c r="Y22" s="112"/>
      <c r="Z22" s="124"/>
      <c r="AA22" s="124"/>
      <c r="AB22" s="154"/>
      <c r="AC22" s="159"/>
      <c r="AG22" s="179"/>
      <c r="AH22" s="193"/>
      <c r="AI22" s="193"/>
      <c r="AJ22" s="193"/>
      <c r="AK22" s="200"/>
      <c r="AL22" s="182"/>
      <c r="AM22" s="182"/>
      <c r="AN22" s="182"/>
      <c r="AO22" s="182"/>
      <c r="AP22" s="182"/>
      <c r="AQ22" s="182"/>
      <c r="AR22" s="176"/>
      <c r="AS22" s="191"/>
      <c r="AT22" s="191"/>
      <c r="AU22" s="191"/>
      <c r="AV22" s="191"/>
      <c r="AW22" s="191"/>
      <c r="AX22" s="191"/>
      <c r="AY22" s="191"/>
      <c r="AZ22" s="191"/>
      <c r="BA22" s="197"/>
      <c r="BB22" s="179"/>
      <c r="BC22" s="193"/>
      <c r="BD22" s="193"/>
      <c r="BE22" s="193"/>
      <c r="BF22" s="193"/>
      <c r="BG22" s="193"/>
      <c r="BH22" s="248" t="str">
        <f>" "&amp;K24&amp;"増築・ﾘﾌｫｰﾑ  "&amp;U24&amp;"ﾘﾌｫｰﾑ"</f>
        <v xml:space="preserve"> □増築・ﾘﾌｫｰﾑ  □ﾘﾌｫｰﾑ</v>
      </c>
      <c r="BI22" s="249"/>
      <c r="BJ22" s="249"/>
      <c r="BK22" s="249"/>
      <c r="BL22" s="249"/>
      <c r="BM22" s="249"/>
      <c r="BN22" s="249"/>
      <c r="BO22" s="249"/>
      <c r="BP22" s="249"/>
      <c r="BQ22" s="249"/>
      <c r="BR22" s="249"/>
      <c r="BS22" s="249"/>
      <c r="BT22" s="249"/>
      <c r="BU22" s="260"/>
      <c r="BV22" s="30"/>
      <c r="BW22" s="30"/>
    </row>
    <row r="23" spans="2:75" s="27" customFormat="1" ht="20" customHeight="1">
      <c r="B23" s="40"/>
      <c r="C23" s="61" t="s">
        <v>265</v>
      </c>
      <c r="D23" s="61"/>
      <c r="E23" s="61"/>
      <c r="F23" s="61"/>
      <c r="G23" s="61"/>
      <c r="H23" s="61"/>
      <c r="I23" s="61"/>
      <c r="J23" s="61"/>
      <c r="K23" s="95" t="s">
        <v>251</v>
      </c>
      <c r="L23" s="79" t="s">
        <v>267</v>
      </c>
      <c r="M23" s="79"/>
      <c r="N23" s="121" t="s">
        <v>190</v>
      </c>
      <c r="O23" s="79" t="s">
        <v>46</v>
      </c>
      <c r="P23" s="126"/>
      <c r="Q23" s="115"/>
      <c r="R23" s="121" t="s">
        <v>190</v>
      </c>
      <c r="S23" s="72" t="s">
        <v>268</v>
      </c>
      <c r="T23" s="126"/>
      <c r="U23" s="72"/>
      <c r="V23" s="72"/>
      <c r="W23" s="72"/>
      <c r="X23" s="72"/>
      <c r="Y23" s="72"/>
      <c r="Z23" s="79"/>
      <c r="AA23" s="79"/>
      <c r="AB23" s="155"/>
      <c r="AC23" s="159" t="b">
        <v>0</v>
      </c>
      <c r="AG23" s="180" t="s">
        <v>84</v>
      </c>
      <c r="AH23" s="192"/>
      <c r="AI23" s="192"/>
      <c r="AJ23" s="192"/>
      <c r="AK23" s="198"/>
      <c r="AL23" s="174" t="s">
        <v>297</v>
      </c>
      <c r="AM23" s="189"/>
      <c r="AN23" s="189"/>
      <c r="AO23" s="189"/>
      <c r="AP23" s="189"/>
      <c r="AQ23" s="195"/>
      <c r="AR23" s="218" t="str">
        <f>K39</f>
        <v>経済設計事務所　土佐 花子</v>
      </c>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30"/>
      <c r="BW23" s="30"/>
    </row>
    <row r="24" spans="2:75" s="27" customFormat="1" ht="20" customHeight="1">
      <c r="B24" s="42"/>
      <c r="K24" s="96" t="s">
        <v>190</v>
      </c>
      <c r="L24" s="76" t="s">
        <v>269</v>
      </c>
      <c r="M24" s="76"/>
      <c r="N24" s="76"/>
      <c r="O24" s="76"/>
      <c r="P24" s="127"/>
      <c r="Q24" s="127"/>
      <c r="R24" s="127"/>
      <c r="S24" s="131"/>
      <c r="T24" s="131"/>
      <c r="U24" s="137" t="s">
        <v>190</v>
      </c>
      <c r="V24" s="138" t="s">
        <v>117</v>
      </c>
      <c r="W24" s="138"/>
      <c r="X24" s="138"/>
      <c r="Y24" s="76"/>
      <c r="Z24" s="76"/>
      <c r="AA24" s="76"/>
      <c r="AB24" s="156"/>
      <c r="AC24" s="159"/>
      <c r="AG24" s="178"/>
      <c r="AH24" s="170"/>
      <c r="AI24" s="170"/>
      <c r="AJ24" s="170"/>
      <c r="AK24" s="199"/>
      <c r="AL24" s="176"/>
      <c r="AM24" s="191"/>
      <c r="AN24" s="191"/>
      <c r="AO24" s="191"/>
      <c r="AP24" s="191"/>
      <c r="AQ24" s="197"/>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30"/>
      <c r="BW24" s="30"/>
    </row>
    <row r="25" spans="2:75" s="27" customFormat="1" ht="24" customHeight="1">
      <c r="B25" s="40"/>
      <c r="C25" s="61"/>
      <c r="D25" s="61"/>
      <c r="E25" s="61"/>
      <c r="F25" s="61"/>
      <c r="G25" s="61"/>
      <c r="H25" s="61"/>
      <c r="I25" s="61"/>
      <c r="J25" s="61"/>
      <c r="AC25" s="158"/>
      <c r="AG25" s="179"/>
      <c r="AH25" s="193"/>
      <c r="AI25" s="193"/>
      <c r="AJ25" s="193"/>
      <c r="AK25" s="200"/>
      <c r="AL25" s="203" t="s">
        <v>324</v>
      </c>
      <c r="AM25" s="206"/>
      <c r="AN25" s="206"/>
      <c r="AO25" s="206"/>
      <c r="AP25" s="206"/>
      <c r="AQ25" s="210"/>
      <c r="AR25" s="213" t="str">
        <f>K40</f>
        <v>088-821-4591</v>
      </c>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37"/>
      <c r="BV25" s="30"/>
      <c r="BW25" s="30"/>
    </row>
    <row r="26" spans="2:75" s="27" customFormat="1" ht="18" customHeight="1">
      <c r="B26" s="40"/>
      <c r="C26" s="61"/>
      <c r="D26" s="61"/>
      <c r="E26" s="61"/>
      <c r="F26" s="61"/>
      <c r="G26" s="61"/>
      <c r="H26" s="61"/>
      <c r="I26" s="61"/>
      <c r="J26" s="61"/>
      <c r="K26" s="97"/>
      <c r="L26" s="97"/>
      <c r="M26" s="97"/>
      <c r="N26" s="97"/>
      <c r="O26" s="97"/>
      <c r="P26" s="34"/>
      <c r="Q26" s="34"/>
      <c r="R26" s="34"/>
      <c r="S26" s="34"/>
      <c r="T26" s="73"/>
      <c r="U26" s="73"/>
      <c r="V26" s="73"/>
      <c r="W26" s="73"/>
      <c r="X26" s="73"/>
      <c r="Y26" s="73"/>
      <c r="Z26" s="97"/>
      <c r="AA26" s="97"/>
      <c r="AB26" s="97"/>
      <c r="AC26" s="159"/>
      <c r="AG26" s="30" t="s">
        <v>282</v>
      </c>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row>
    <row r="27" spans="2:75" s="27" customFormat="1" ht="18" customHeight="1">
      <c r="B27" s="40"/>
      <c r="C27" s="61"/>
      <c r="D27" s="61"/>
      <c r="E27" s="61"/>
      <c r="F27" s="61"/>
      <c r="G27" s="61"/>
      <c r="H27" s="61"/>
      <c r="I27" s="61"/>
      <c r="J27" s="61"/>
      <c r="K27" s="74"/>
      <c r="L27" s="74"/>
      <c r="M27" s="74"/>
      <c r="N27" s="74"/>
      <c r="O27" s="74"/>
      <c r="P27" s="74"/>
      <c r="Q27" s="74"/>
      <c r="R27" s="74"/>
      <c r="S27" s="74"/>
      <c r="T27" s="74"/>
      <c r="U27" s="74"/>
      <c r="V27" s="74"/>
      <c r="W27" s="74"/>
      <c r="X27" s="74"/>
      <c r="Y27" s="74"/>
      <c r="Z27" s="74"/>
      <c r="AA27" s="74"/>
      <c r="AB27" s="74"/>
      <c r="AC27" s="159"/>
      <c r="AG27" s="30" t="s">
        <v>283</v>
      </c>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row>
    <row r="28" spans="2:75" s="27" customFormat="1" ht="18" customHeight="1">
      <c r="B28" s="40"/>
      <c r="C28" s="64"/>
      <c r="D28" s="77"/>
      <c r="E28" s="77"/>
      <c r="F28" s="77"/>
      <c r="G28" s="77"/>
      <c r="H28" s="78"/>
      <c r="I28" s="78"/>
      <c r="J28" s="78"/>
      <c r="K28" s="74"/>
      <c r="L28" s="74"/>
      <c r="M28" s="74"/>
      <c r="N28" s="74"/>
      <c r="O28" s="74"/>
      <c r="P28" s="74"/>
      <c r="Q28" s="74"/>
      <c r="R28" s="74"/>
      <c r="S28" s="74"/>
      <c r="T28" s="74"/>
      <c r="U28" s="74"/>
      <c r="V28" s="74"/>
      <c r="W28" s="74"/>
      <c r="X28" s="74"/>
      <c r="Y28" s="74"/>
      <c r="Z28" s="74"/>
      <c r="AA28" s="74"/>
      <c r="AB28" s="74"/>
      <c r="AG28" s="30" t="s">
        <v>284</v>
      </c>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row>
    <row r="29" spans="2:75" s="27" customFormat="1" ht="18" customHeight="1">
      <c r="B29" s="39"/>
      <c r="C29" s="66"/>
      <c r="D29" s="66"/>
      <c r="E29" s="66"/>
      <c r="F29" s="66"/>
      <c r="G29" s="66"/>
      <c r="H29" s="66"/>
      <c r="I29" s="66"/>
      <c r="J29" s="66"/>
      <c r="K29" s="98"/>
      <c r="L29" s="98"/>
      <c r="M29" s="98"/>
      <c r="N29" s="98"/>
      <c r="O29" s="98"/>
      <c r="P29" s="98"/>
      <c r="Q29" s="98"/>
      <c r="R29" s="98"/>
      <c r="S29" s="98"/>
      <c r="T29" s="98"/>
      <c r="U29" s="98"/>
      <c r="V29" s="98"/>
      <c r="W29" s="98"/>
      <c r="X29" s="98"/>
      <c r="Y29" s="98"/>
      <c r="Z29" s="98"/>
      <c r="AA29" s="98"/>
      <c r="AB29" s="98"/>
      <c r="AC29" s="159"/>
      <c r="AG29" s="30" t="s">
        <v>249</v>
      </c>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row>
    <row r="30" spans="2:75" s="27" customFormat="1" ht="13" customHeight="1">
      <c r="B30" s="39"/>
      <c r="C30" s="29"/>
      <c r="E30" s="34"/>
      <c r="F30" s="34"/>
      <c r="G30" s="34"/>
      <c r="H30" s="34"/>
      <c r="I30" s="34"/>
      <c r="J30" s="34"/>
      <c r="K30" s="34"/>
      <c r="L30" s="34"/>
      <c r="M30" s="34"/>
      <c r="N30" s="34"/>
      <c r="O30" s="34"/>
      <c r="P30" s="34"/>
      <c r="Q30" s="34"/>
      <c r="R30" s="34"/>
      <c r="S30" s="34"/>
      <c r="T30" s="34"/>
      <c r="U30" s="34"/>
      <c r="V30" s="34"/>
      <c r="W30" s="34"/>
      <c r="X30" s="34"/>
      <c r="Y30" s="34"/>
      <c r="Z30" s="34"/>
      <c r="AA30" s="34"/>
      <c r="AB30" s="34"/>
      <c r="AG30" s="181"/>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row>
    <row r="31" spans="2:75" s="27" customFormat="1" ht="20" customHeight="1">
      <c r="B31" s="40"/>
      <c r="C31" s="61"/>
      <c r="D31" s="61"/>
      <c r="E31" s="61"/>
      <c r="F31" s="61"/>
      <c r="G31" s="61"/>
      <c r="H31" s="61"/>
      <c r="I31" s="61"/>
      <c r="J31" s="61"/>
      <c r="K31" s="97"/>
      <c r="L31" s="97"/>
      <c r="M31" s="97"/>
      <c r="N31" s="97"/>
      <c r="O31" s="97"/>
      <c r="P31" s="34"/>
      <c r="Q31" s="34"/>
      <c r="R31" s="34"/>
      <c r="S31" s="34"/>
      <c r="T31" s="73"/>
      <c r="U31" s="73"/>
      <c r="V31" s="73"/>
      <c r="W31" s="73"/>
      <c r="X31" s="73"/>
      <c r="Y31" s="73"/>
      <c r="Z31" s="97"/>
      <c r="AA31" s="97"/>
      <c r="AB31" s="97"/>
      <c r="AC31" s="159"/>
      <c r="AF31" s="34"/>
      <c r="AG31" s="177" t="s">
        <v>288</v>
      </c>
      <c r="AH31" s="192"/>
      <c r="AI31" s="192"/>
      <c r="AJ31" s="192"/>
      <c r="AK31" s="192"/>
      <c r="AL31" s="192"/>
      <c r="AM31" s="192"/>
      <c r="AN31" s="192"/>
      <c r="AO31" s="192"/>
      <c r="AP31" s="192"/>
      <c r="AQ31" s="192"/>
      <c r="AR31" s="192"/>
      <c r="AS31" s="192"/>
      <c r="AT31" s="198"/>
      <c r="AU31" s="177" t="s">
        <v>127</v>
      </c>
      <c r="AV31" s="192"/>
      <c r="AW31" s="192"/>
      <c r="AX31" s="192"/>
      <c r="AY31" s="192"/>
      <c r="AZ31" s="192"/>
      <c r="BA31" s="192"/>
      <c r="BB31" s="192"/>
      <c r="BC31" s="192"/>
      <c r="BD31" s="192"/>
      <c r="BE31" s="192"/>
      <c r="BF31" s="198"/>
      <c r="BG31" s="177" t="s">
        <v>285</v>
      </c>
      <c r="BH31" s="192"/>
      <c r="BI31" s="192"/>
      <c r="BJ31" s="192"/>
      <c r="BK31" s="192"/>
      <c r="BL31" s="192"/>
      <c r="BM31" s="192"/>
      <c r="BN31" s="198"/>
      <c r="BO31" s="192" t="s">
        <v>287</v>
      </c>
      <c r="BP31" s="192"/>
      <c r="BQ31" s="192"/>
      <c r="BR31" s="192"/>
      <c r="BS31" s="192"/>
      <c r="BT31" s="192"/>
      <c r="BU31" s="198"/>
      <c r="BV31" s="30"/>
      <c r="BW31" s="30"/>
    </row>
    <row r="32" spans="2:75" s="27" customFormat="1" ht="20" customHeight="1">
      <c r="B32" s="40"/>
      <c r="C32" s="61"/>
      <c r="D32" s="61"/>
      <c r="E32" s="61"/>
      <c r="F32" s="61"/>
      <c r="G32" s="61"/>
      <c r="H32" s="61"/>
      <c r="I32" s="61"/>
      <c r="J32" s="61"/>
      <c r="K32" s="99"/>
      <c r="L32" s="99"/>
      <c r="M32" s="99"/>
      <c r="N32" s="99"/>
      <c r="O32" s="99"/>
      <c r="P32" s="99"/>
      <c r="Q32" s="99"/>
      <c r="R32" s="99"/>
      <c r="S32" s="99"/>
      <c r="T32" s="99"/>
      <c r="U32" s="99"/>
      <c r="V32" s="99"/>
      <c r="W32" s="99"/>
      <c r="X32" s="99"/>
      <c r="Y32" s="99"/>
      <c r="Z32" s="99"/>
      <c r="AA32" s="99"/>
      <c r="AB32" s="99"/>
      <c r="AC32" s="29"/>
      <c r="AG32" s="179"/>
      <c r="AH32" s="193"/>
      <c r="AI32" s="193"/>
      <c r="AJ32" s="193"/>
      <c r="AK32" s="193"/>
      <c r="AL32" s="193"/>
      <c r="AM32" s="193"/>
      <c r="AN32" s="193"/>
      <c r="AO32" s="193"/>
      <c r="AP32" s="193"/>
      <c r="AQ32" s="193"/>
      <c r="AR32" s="193"/>
      <c r="AS32" s="193"/>
      <c r="AT32" s="200"/>
      <c r="AU32" s="227" t="s">
        <v>50</v>
      </c>
      <c r="AV32" s="230"/>
      <c r="AW32" s="230"/>
      <c r="AX32" s="230"/>
      <c r="AY32" s="230"/>
      <c r="AZ32" s="230"/>
      <c r="BA32" s="230"/>
      <c r="BB32" s="230"/>
      <c r="BC32" s="230"/>
      <c r="BD32" s="230"/>
      <c r="BE32" s="230"/>
      <c r="BF32" s="243"/>
      <c r="BG32" s="179"/>
      <c r="BH32" s="193"/>
      <c r="BI32" s="193"/>
      <c r="BJ32" s="193"/>
      <c r="BK32" s="193"/>
      <c r="BL32" s="193"/>
      <c r="BM32" s="193"/>
      <c r="BN32" s="200"/>
      <c r="BO32" s="193"/>
      <c r="BP32" s="193"/>
      <c r="BQ32" s="193"/>
      <c r="BR32" s="193"/>
      <c r="BS32" s="193"/>
      <c r="BT32" s="193"/>
      <c r="BU32" s="200"/>
      <c r="BV32" s="30"/>
      <c r="BW32" s="30"/>
    </row>
    <row r="33" spans="1:75" s="27" customFormat="1" ht="24" customHeight="1">
      <c r="B33" s="40"/>
      <c r="C33" s="61"/>
      <c r="D33" s="78"/>
      <c r="E33" s="78"/>
      <c r="F33" s="78"/>
      <c r="G33" s="78"/>
      <c r="H33" s="78"/>
      <c r="I33" s="78"/>
      <c r="J33" s="78"/>
      <c r="K33" s="99"/>
      <c r="L33" s="99"/>
      <c r="M33" s="99"/>
      <c r="N33" s="99"/>
      <c r="O33" s="99"/>
      <c r="P33" s="99"/>
      <c r="Q33" s="99"/>
      <c r="R33" s="99"/>
      <c r="S33" s="99"/>
      <c r="T33" s="99"/>
      <c r="U33" s="99"/>
      <c r="V33" s="99"/>
      <c r="W33" s="99"/>
      <c r="X33" s="99"/>
      <c r="Y33" s="99"/>
      <c r="Z33" s="99"/>
      <c r="AA33" s="99"/>
      <c r="AB33" s="99"/>
      <c r="AC33" s="29"/>
      <c r="AF33" s="168"/>
      <c r="AG33" s="182" t="s">
        <v>33</v>
      </c>
      <c r="AH33" s="182"/>
      <c r="AI33" s="182"/>
      <c r="AJ33" s="182"/>
      <c r="AK33" s="182"/>
      <c r="AL33" s="182" t="s">
        <v>183</v>
      </c>
      <c r="AM33" s="182"/>
      <c r="AN33" s="182"/>
      <c r="AO33" s="182"/>
      <c r="AP33" s="182"/>
      <c r="AQ33" s="182"/>
      <c r="AR33" s="182"/>
      <c r="AS33" s="182"/>
      <c r="AT33" s="182"/>
      <c r="AU33" s="181"/>
      <c r="AV33" s="231"/>
      <c r="AW33" s="231"/>
      <c r="AX33" s="231"/>
      <c r="AY33" s="234">
        <f>ROUNDDOWN(M47+M52,0)</f>
        <v>13</v>
      </c>
      <c r="AZ33" s="234"/>
      <c r="BA33" s="234"/>
      <c r="BB33" s="234"/>
      <c r="BC33" s="231"/>
      <c r="BD33" s="231"/>
      <c r="BE33" s="240" t="s">
        <v>196</v>
      </c>
      <c r="BF33" s="207"/>
      <c r="BG33" s="245" t="s">
        <v>187</v>
      </c>
      <c r="BH33" s="245"/>
      <c r="BI33" s="245"/>
      <c r="BJ33" s="245"/>
      <c r="BK33" s="245"/>
      <c r="BL33" s="245"/>
      <c r="BM33" s="245"/>
      <c r="BN33" s="245"/>
      <c r="BO33" s="251">
        <f>ROUNDDOWN(20000*AY33,-3)</f>
        <v>260000</v>
      </c>
      <c r="BP33" s="252"/>
      <c r="BQ33" s="252"/>
      <c r="BR33" s="252"/>
      <c r="BS33" s="252"/>
      <c r="BT33" s="240" t="s">
        <v>88</v>
      </c>
      <c r="BU33" s="261"/>
      <c r="BV33" s="264"/>
      <c r="BW33" s="264"/>
    </row>
    <row r="34" spans="1:75" s="27" customFormat="1" ht="24" customHeight="1">
      <c r="B34" s="39"/>
      <c r="C34" s="66"/>
      <c r="D34" s="66"/>
      <c r="E34" s="66"/>
      <c r="F34" s="66"/>
      <c r="G34" s="66"/>
      <c r="H34" s="66"/>
      <c r="I34" s="66"/>
      <c r="J34" s="66"/>
      <c r="K34" s="100"/>
      <c r="L34" s="100"/>
      <c r="M34" s="100"/>
      <c r="N34" s="100"/>
      <c r="O34" s="100"/>
      <c r="P34" s="100"/>
      <c r="Q34" s="100"/>
      <c r="R34" s="100"/>
      <c r="S34" s="100"/>
      <c r="T34" s="100"/>
      <c r="U34" s="100"/>
      <c r="V34" s="100"/>
      <c r="W34" s="100"/>
      <c r="X34" s="100"/>
      <c r="Y34" s="100"/>
      <c r="Z34" s="100"/>
      <c r="AA34" s="100"/>
      <c r="AB34" s="100"/>
      <c r="AC34" s="29"/>
      <c r="AG34" s="182" t="s">
        <v>70</v>
      </c>
      <c r="AH34" s="182"/>
      <c r="AI34" s="182"/>
      <c r="AJ34" s="182"/>
      <c r="AK34" s="182"/>
      <c r="AL34" s="182" t="s">
        <v>184</v>
      </c>
      <c r="AM34" s="182"/>
      <c r="AN34" s="182"/>
      <c r="AO34" s="182"/>
      <c r="AP34" s="182"/>
      <c r="AQ34" s="182"/>
      <c r="AR34" s="182"/>
      <c r="AS34" s="182"/>
      <c r="AT34" s="182"/>
      <c r="AU34" s="181"/>
      <c r="AV34" s="232"/>
      <c r="AW34" s="232"/>
      <c r="AX34" s="232"/>
      <c r="AY34" s="234">
        <f>ROUNDDOWN(M46+M51,0)-AY33</f>
        <v>9</v>
      </c>
      <c r="AZ34" s="234"/>
      <c r="BA34" s="234"/>
      <c r="BB34" s="234"/>
      <c r="BC34" s="232"/>
      <c r="BD34" s="232"/>
      <c r="BE34" s="240" t="s">
        <v>196</v>
      </c>
      <c r="BF34" s="207"/>
      <c r="BG34" s="245" t="s">
        <v>254</v>
      </c>
      <c r="BH34" s="245"/>
      <c r="BI34" s="245"/>
      <c r="BJ34" s="245"/>
      <c r="BK34" s="245"/>
      <c r="BL34" s="245"/>
      <c r="BM34" s="245"/>
      <c r="BN34" s="245"/>
      <c r="BO34" s="251">
        <f>ROUNDDOWN(11000*AY34,-3)</f>
        <v>99000</v>
      </c>
      <c r="BP34" s="252"/>
      <c r="BQ34" s="252"/>
      <c r="BR34" s="252"/>
      <c r="BS34" s="252"/>
      <c r="BT34" s="240" t="s">
        <v>88</v>
      </c>
      <c r="BU34" s="261"/>
      <c r="BV34" s="30"/>
      <c r="BW34" s="30"/>
    </row>
    <row r="35" spans="1:75" s="27" customFormat="1" ht="24" customHeight="1">
      <c r="B35" s="43"/>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G35" s="183" t="s">
        <v>132</v>
      </c>
      <c r="AH35" s="183"/>
      <c r="AI35" s="183"/>
      <c r="AJ35" s="183"/>
      <c r="AK35" s="183"/>
      <c r="AL35" s="183" t="s">
        <v>36</v>
      </c>
      <c r="AM35" s="183"/>
      <c r="AN35" s="183"/>
      <c r="AO35" s="183"/>
      <c r="AP35" s="183"/>
      <c r="AQ35" s="183"/>
      <c r="AR35" s="183"/>
      <c r="AS35" s="183"/>
      <c r="AT35" s="183"/>
      <c r="AU35" s="228"/>
      <c r="AV35" s="233"/>
      <c r="AW35" s="233"/>
      <c r="AX35" s="233"/>
      <c r="AY35" s="234">
        <f>ROUNDDOWN(M48,0)</f>
        <v>6</v>
      </c>
      <c r="AZ35" s="234"/>
      <c r="BA35" s="234"/>
      <c r="BB35" s="234"/>
      <c r="BC35" s="235"/>
      <c r="BD35" s="233"/>
      <c r="BE35" s="241" t="s">
        <v>196</v>
      </c>
      <c r="BF35" s="241"/>
      <c r="BG35" s="246" t="s">
        <v>20</v>
      </c>
      <c r="BH35" s="246"/>
      <c r="BI35" s="246"/>
      <c r="BJ35" s="246"/>
      <c r="BK35" s="246"/>
      <c r="BL35" s="246"/>
      <c r="BM35" s="246"/>
      <c r="BN35" s="246"/>
      <c r="BO35" s="251">
        <f>ROUNDDOWN(5000*AY35,-3)</f>
        <v>30000</v>
      </c>
      <c r="BP35" s="252"/>
      <c r="BQ35" s="252"/>
      <c r="BR35" s="252"/>
      <c r="BS35" s="252"/>
      <c r="BT35" s="241" t="s">
        <v>88</v>
      </c>
      <c r="BU35" s="262"/>
      <c r="BV35" s="30"/>
      <c r="BW35" s="30"/>
    </row>
    <row r="36" spans="1:75" s="27" customFormat="1" ht="24" customHeight="1">
      <c r="A36" s="31">
        <f>IF(K36="",0,1)</f>
        <v>0</v>
      </c>
      <c r="B36" s="44"/>
      <c r="C36" s="67"/>
      <c r="D36" s="67"/>
      <c r="E36" s="67"/>
      <c r="F36" s="67"/>
      <c r="G36" s="67"/>
      <c r="H36" s="67"/>
      <c r="I36" s="67"/>
      <c r="J36" s="67"/>
      <c r="K36" s="101"/>
      <c r="L36" s="101"/>
      <c r="M36" s="115"/>
      <c r="N36" s="115"/>
      <c r="O36" s="97"/>
      <c r="P36" s="97"/>
      <c r="Q36" s="97"/>
      <c r="R36" s="97"/>
      <c r="S36" s="97"/>
      <c r="T36" s="97"/>
      <c r="U36" s="97"/>
      <c r="V36" s="139"/>
      <c r="W36" s="139"/>
      <c r="X36" s="139"/>
      <c r="Y36" s="139"/>
      <c r="Z36" s="139"/>
      <c r="AA36" s="139"/>
      <c r="AB36" s="29"/>
      <c r="AC36" s="29"/>
      <c r="AG36" s="183" t="s">
        <v>136</v>
      </c>
      <c r="AH36" s="183"/>
      <c r="AI36" s="183"/>
      <c r="AJ36" s="183"/>
      <c r="AK36" s="183"/>
      <c r="AL36" s="182" t="s">
        <v>197</v>
      </c>
      <c r="AM36" s="182"/>
      <c r="AN36" s="182"/>
      <c r="AO36" s="182"/>
      <c r="AP36" s="182"/>
      <c r="AQ36" s="182"/>
      <c r="AR36" s="182"/>
      <c r="AS36" s="182"/>
      <c r="AT36" s="182"/>
      <c r="AU36" s="30"/>
      <c r="AV36" s="232"/>
      <c r="AW36" s="232"/>
      <c r="AX36" s="232"/>
      <c r="AY36" s="234">
        <f>M56</f>
        <v>107</v>
      </c>
      <c r="AZ36" s="234"/>
      <c r="BA36" s="234"/>
      <c r="BB36" s="234"/>
      <c r="BC36" s="232"/>
      <c r="BD36" s="232"/>
      <c r="BE36" s="240" t="s">
        <v>194</v>
      </c>
      <c r="BF36" s="207"/>
      <c r="BG36" s="245" t="s">
        <v>259</v>
      </c>
      <c r="BH36" s="245"/>
      <c r="BI36" s="245"/>
      <c r="BJ36" s="245"/>
      <c r="BK36" s="245"/>
      <c r="BL36" s="245"/>
      <c r="BM36" s="245"/>
      <c r="BN36" s="245"/>
      <c r="BO36" s="251">
        <f>ROUNDDOWN(2000*AY36,-3)</f>
        <v>214000</v>
      </c>
      <c r="BP36" s="252"/>
      <c r="BQ36" s="252"/>
      <c r="BR36" s="252"/>
      <c r="BS36" s="252"/>
      <c r="BT36" s="240" t="s">
        <v>88</v>
      </c>
      <c r="BU36" s="261"/>
      <c r="BV36" s="30"/>
      <c r="BW36" s="30"/>
    </row>
    <row r="37" spans="1:75" s="27" customFormat="1" ht="24" customHeight="1">
      <c r="A37" s="31">
        <f>IF(K37="",0,1)</f>
        <v>0</v>
      </c>
      <c r="B37" s="28"/>
      <c r="E37" s="68"/>
      <c r="F37" s="68"/>
      <c r="G37" s="68"/>
      <c r="H37" s="68"/>
      <c r="I37" s="68"/>
      <c r="J37" s="68"/>
      <c r="K37" s="101"/>
      <c r="L37" s="101"/>
      <c r="M37" s="115"/>
      <c r="N37" s="115"/>
      <c r="O37" s="97"/>
      <c r="P37" s="97"/>
      <c r="Q37" s="97"/>
      <c r="R37" s="97"/>
      <c r="S37" s="97"/>
      <c r="T37" s="97"/>
      <c r="U37" s="97"/>
      <c r="V37" s="139"/>
      <c r="W37" s="139"/>
      <c r="X37" s="139"/>
      <c r="Y37" s="139"/>
      <c r="Z37" s="139"/>
      <c r="AA37" s="139"/>
      <c r="AB37" s="29"/>
      <c r="AC37" s="29"/>
      <c r="AG37" s="183" t="s">
        <v>141</v>
      </c>
      <c r="AH37" s="183"/>
      <c r="AI37" s="183"/>
      <c r="AJ37" s="183"/>
      <c r="AK37" s="183"/>
      <c r="AL37" s="204" t="s">
        <v>0</v>
      </c>
      <c r="AM37" s="206"/>
      <c r="AN37" s="206"/>
      <c r="AO37" s="206"/>
      <c r="AP37" s="206"/>
      <c r="AQ37" s="206"/>
      <c r="AR37" s="206"/>
      <c r="AS37" s="206"/>
      <c r="AT37" s="210"/>
      <c r="AU37" s="229" t="s">
        <v>153</v>
      </c>
      <c r="AV37" s="207"/>
      <c r="AW37" s="207"/>
      <c r="AX37" s="207"/>
      <c r="AY37" s="207"/>
      <c r="AZ37" s="207"/>
      <c r="BA37" s="207"/>
      <c r="BB37" s="207"/>
      <c r="BC37" s="207"/>
      <c r="BD37" s="207"/>
      <c r="BE37" s="207"/>
      <c r="BF37" s="207"/>
      <c r="BG37" s="245" t="s">
        <v>174</v>
      </c>
      <c r="BH37" s="245"/>
      <c r="BI37" s="245"/>
      <c r="BJ37" s="245"/>
      <c r="BK37" s="245"/>
      <c r="BL37" s="245"/>
      <c r="BM37" s="245"/>
      <c r="BN37" s="245"/>
      <c r="BO37" s="251">
        <f>V58</f>
        <v>100000</v>
      </c>
      <c r="BP37" s="252"/>
      <c r="BQ37" s="252"/>
      <c r="BR37" s="252"/>
      <c r="BS37" s="252"/>
      <c r="BT37" s="240" t="s">
        <v>88</v>
      </c>
      <c r="BU37" s="261"/>
      <c r="BV37" s="30"/>
      <c r="BW37" s="30"/>
    </row>
    <row r="38" spans="1:75" s="27" customFormat="1" ht="24" customHeight="1">
      <c r="B38" s="45" t="s">
        <v>80</v>
      </c>
      <c r="C38" s="68" t="s">
        <v>82</v>
      </c>
      <c r="D38" s="68"/>
      <c r="E38" s="68"/>
      <c r="F38" s="68"/>
      <c r="G38" s="68"/>
      <c r="H38" s="68"/>
      <c r="I38" s="68"/>
      <c r="J38" s="68"/>
      <c r="K38" s="97"/>
      <c r="L38" s="97"/>
      <c r="M38" s="97"/>
      <c r="N38" s="97"/>
      <c r="O38" s="97"/>
      <c r="P38" s="34"/>
      <c r="Q38" s="34"/>
      <c r="R38" s="34"/>
      <c r="S38" s="34"/>
      <c r="T38" s="73"/>
      <c r="U38" s="73"/>
      <c r="V38" s="73"/>
      <c r="W38" s="73"/>
      <c r="X38" s="73"/>
      <c r="Y38" s="73"/>
      <c r="Z38" s="97"/>
      <c r="AA38" s="97"/>
      <c r="AB38" s="97"/>
      <c r="AC38" s="29"/>
      <c r="AF38" s="169"/>
      <c r="AG38" s="183" t="s">
        <v>97</v>
      </c>
      <c r="AH38" s="183"/>
      <c r="AI38" s="183"/>
      <c r="AJ38" s="183"/>
      <c r="AK38" s="183"/>
      <c r="AL38" s="179" t="s">
        <v>217</v>
      </c>
      <c r="AM38" s="193"/>
      <c r="AN38" s="193"/>
      <c r="AO38" s="193"/>
      <c r="AP38" s="193"/>
      <c r="AQ38" s="193"/>
      <c r="AR38" s="193"/>
      <c r="AS38" s="193"/>
      <c r="AT38" s="200"/>
      <c r="AU38" s="229" t="s">
        <v>153</v>
      </c>
      <c r="AV38" s="207"/>
      <c r="AW38" s="207"/>
      <c r="AX38" s="207"/>
      <c r="AY38" s="207"/>
      <c r="AZ38" s="207"/>
      <c r="BA38" s="207"/>
      <c r="BB38" s="207"/>
      <c r="BC38" s="207"/>
      <c r="BD38" s="207"/>
      <c r="BE38" s="207"/>
      <c r="BF38" s="207"/>
      <c r="BG38" s="245" t="s">
        <v>316</v>
      </c>
      <c r="BH38" s="245"/>
      <c r="BI38" s="245"/>
      <c r="BJ38" s="245"/>
      <c r="BK38" s="245"/>
      <c r="BL38" s="245"/>
      <c r="BM38" s="245"/>
      <c r="BN38" s="245"/>
      <c r="BO38" s="251">
        <f>V60</f>
        <v>214000</v>
      </c>
      <c r="BP38" s="252"/>
      <c r="BQ38" s="252"/>
      <c r="BR38" s="252"/>
      <c r="BS38" s="252"/>
      <c r="BT38" s="240" t="s">
        <v>88</v>
      </c>
      <c r="BU38" s="261"/>
      <c r="BV38" s="30"/>
      <c r="BW38" s="30"/>
    </row>
    <row r="39" spans="1:75" s="27" customFormat="1" ht="31" customHeight="1">
      <c r="C39" s="69" t="s">
        <v>327</v>
      </c>
      <c r="D39" s="69"/>
      <c r="E39" s="69"/>
      <c r="F39" s="69"/>
      <c r="G39" s="69"/>
      <c r="H39" s="69"/>
      <c r="I39" s="69"/>
      <c r="J39" s="82"/>
      <c r="K39" s="85" t="s">
        <v>8</v>
      </c>
      <c r="L39" s="103"/>
      <c r="M39" s="103"/>
      <c r="N39" s="103"/>
      <c r="O39" s="103"/>
      <c r="P39" s="103"/>
      <c r="Q39" s="103"/>
      <c r="R39" s="103"/>
      <c r="S39" s="103"/>
      <c r="T39" s="103"/>
      <c r="U39" s="103"/>
      <c r="V39" s="103"/>
      <c r="W39" s="103"/>
      <c r="X39" s="103"/>
      <c r="Y39" s="103"/>
      <c r="Z39" s="103"/>
      <c r="AA39" s="103"/>
      <c r="AB39" s="146"/>
      <c r="AC39" s="29"/>
      <c r="AF39" s="115"/>
      <c r="AG39" s="184" t="s">
        <v>315</v>
      </c>
      <c r="AH39" s="194"/>
      <c r="AI39" s="194"/>
      <c r="AJ39" s="194"/>
      <c r="AK39" s="201"/>
      <c r="AL39" s="205" t="s">
        <v>137</v>
      </c>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50"/>
      <c r="BO39" s="251">
        <f>IF(SUM(BO33:BS38)&gt;1000000,1000000,SUM(BO33:BS38))</f>
        <v>917000</v>
      </c>
      <c r="BP39" s="252"/>
      <c r="BQ39" s="252"/>
      <c r="BR39" s="252"/>
      <c r="BS39" s="252"/>
      <c r="BT39" s="240" t="s">
        <v>88</v>
      </c>
      <c r="BU39" s="261"/>
      <c r="BV39" s="30"/>
      <c r="BW39" s="30"/>
    </row>
    <row r="40" spans="1:75" s="27" customFormat="1" ht="31" customHeight="1">
      <c r="B40" s="39"/>
      <c r="C40" s="68" t="s">
        <v>138</v>
      </c>
      <c r="D40" s="68"/>
      <c r="E40" s="68"/>
      <c r="F40" s="68"/>
      <c r="G40" s="68"/>
      <c r="H40" s="68"/>
      <c r="I40" s="68"/>
      <c r="J40" s="83"/>
      <c r="K40" s="85" t="s">
        <v>275</v>
      </c>
      <c r="L40" s="103"/>
      <c r="M40" s="103"/>
      <c r="N40" s="103"/>
      <c r="O40" s="103"/>
      <c r="P40" s="103"/>
      <c r="Q40" s="103"/>
      <c r="R40" s="103"/>
      <c r="S40" s="103"/>
      <c r="T40" s="103"/>
      <c r="U40" s="103"/>
      <c r="V40" s="103"/>
      <c r="W40" s="103"/>
      <c r="X40" s="103"/>
      <c r="Y40" s="103"/>
      <c r="Z40" s="103"/>
      <c r="AA40" s="103"/>
      <c r="AB40" s="146"/>
      <c r="AC40" s="97"/>
      <c r="AF40" s="115"/>
      <c r="AG40" s="182" t="s">
        <v>244</v>
      </c>
      <c r="AH40" s="182"/>
      <c r="AI40" s="182"/>
      <c r="AJ40" s="182"/>
      <c r="AK40" s="182"/>
      <c r="AL40" s="182"/>
      <c r="AM40" s="182"/>
      <c r="AN40" s="182"/>
      <c r="AO40" s="182"/>
      <c r="AP40" s="182"/>
      <c r="AQ40" s="182"/>
      <c r="AR40" s="182"/>
      <c r="AS40" s="182"/>
      <c r="AT40" s="182"/>
      <c r="AU40" s="182" t="s">
        <v>291</v>
      </c>
      <c r="AV40" s="182"/>
      <c r="AW40" s="182"/>
      <c r="AX40" s="182"/>
      <c r="AY40" s="182"/>
      <c r="AZ40" s="182"/>
      <c r="BA40" s="182"/>
      <c r="BB40" s="182"/>
      <c r="BC40" s="182"/>
      <c r="BD40" s="182"/>
      <c r="BE40" s="182"/>
      <c r="BF40" s="182"/>
      <c r="BG40" s="182"/>
      <c r="BH40" s="182"/>
      <c r="BI40" s="182"/>
      <c r="BJ40" s="182"/>
      <c r="BK40" s="182"/>
      <c r="BL40" s="182"/>
      <c r="BM40" s="182"/>
      <c r="BN40" s="182"/>
      <c r="BO40" s="251"/>
      <c r="BP40" s="252"/>
      <c r="BQ40" s="252"/>
      <c r="BR40" s="252"/>
      <c r="BS40" s="252"/>
      <c r="BT40" s="181" t="s">
        <v>88</v>
      </c>
      <c r="BU40" s="263"/>
      <c r="BV40" s="30"/>
      <c r="BW40" s="30"/>
    </row>
    <row r="41" spans="1:75" s="27" customFormat="1" ht="20" customHeight="1">
      <c r="B41" s="39"/>
      <c r="C41" s="70"/>
      <c r="D41" s="70"/>
      <c r="E41" s="70"/>
      <c r="F41" s="70"/>
      <c r="G41" s="70"/>
      <c r="H41" s="70"/>
      <c r="I41" s="70"/>
      <c r="J41" s="70"/>
      <c r="K41" s="102"/>
      <c r="L41" s="102"/>
      <c r="M41" s="102"/>
      <c r="N41" s="102"/>
      <c r="O41" s="102"/>
      <c r="P41" s="102"/>
      <c r="Q41" s="102"/>
      <c r="R41" s="102"/>
      <c r="S41" s="102"/>
      <c r="T41" s="102"/>
      <c r="U41" s="102"/>
      <c r="V41" s="102"/>
      <c r="W41" s="102"/>
      <c r="X41" s="102"/>
      <c r="Y41" s="102"/>
      <c r="Z41" s="102"/>
      <c r="AA41" s="102"/>
      <c r="AB41" s="102"/>
      <c r="AC41" s="29"/>
      <c r="AG41" s="185" t="s">
        <v>290</v>
      </c>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253"/>
      <c r="BU41" s="253"/>
      <c r="BV41" s="30"/>
    </row>
    <row r="42" spans="1:75" s="27" customFormat="1" ht="20" customHeight="1">
      <c r="A42" s="32"/>
      <c r="B42" s="46" t="s">
        <v>209</v>
      </c>
      <c r="C42" s="71"/>
      <c r="D42" s="71"/>
      <c r="E42" s="71"/>
      <c r="F42" s="71"/>
      <c r="G42" s="71"/>
      <c r="H42" s="71"/>
      <c r="I42" s="71"/>
      <c r="J42" s="70"/>
      <c r="K42" s="102"/>
      <c r="L42" s="102"/>
      <c r="M42" s="102"/>
      <c r="N42" s="102"/>
      <c r="O42" s="102"/>
      <c r="P42" s="102"/>
      <c r="Q42" s="102"/>
      <c r="R42" s="102"/>
      <c r="S42" s="102"/>
      <c r="T42" s="102"/>
      <c r="U42" s="102"/>
      <c r="V42" s="102"/>
      <c r="W42" s="102"/>
      <c r="X42" s="102"/>
      <c r="Y42" s="102"/>
      <c r="Z42" s="102"/>
      <c r="AA42" s="102"/>
      <c r="AB42" s="102"/>
      <c r="AC42" s="29"/>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30"/>
    </row>
    <row r="43" spans="1:75" s="27" customFormat="1" ht="15" customHeight="1">
      <c r="A43" s="32"/>
      <c r="B43" s="47" t="s">
        <v>170</v>
      </c>
      <c r="C43" s="70"/>
      <c r="D43" s="70"/>
      <c r="E43" s="70"/>
      <c r="F43" s="70"/>
      <c r="G43" s="70"/>
      <c r="H43" s="70"/>
      <c r="I43" s="70"/>
      <c r="J43" s="70"/>
      <c r="K43" s="102"/>
      <c r="L43" s="102"/>
      <c r="M43" s="102"/>
      <c r="N43" s="102"/>
      <c r="O43" s="102"/>
      <c r="P43" s="102"/>
      <c r="Q43" s="102"/>
      <c r="R43" s="102"/>
      <c r="S43" s="102"/>
      <c r="T43" s="102"/>
      <c r="U43" s="102"/>
      <c r="V43" s="102"/>
      <c r="W43" s="102"/>
      <c r="X43" s="102"/>
      <c r="Y43" s="102"/>
      <c r="Z43" s="102"/>
      <c r="AA43" s="102"/>
      <c r="AB43" s="102"/>
      <c r="AC43" s="29"/>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30"/>
    </row>
    <row r="44" spans="1:75" s="27" customFormat="1" ht="15" customHeight="1">
      <c r="A44" s="32"/>
      <c r="B44" s="47" t="s">
        <v>292</v>
      </c>
      <c r="C44" s="70"/>
      <c r="D44" s="70"/>
      <c r="E44" s="70"/>
      <c r="F44" s="70"/>
      <c r="G44" s="70"/>
      <c r="H44" s="70"/>
      <c r="I44" s="70"/>
      <c r="J44" s="70"/>
      <c r="K44" s="102"/>
      <c r="L44" s="102"/>
      <c r="M44" s="102"/>
      <c r="N44" s="102"/>
      <c r="O44" s="102"/>
      <c r="P44" s="102"/>
      <c r="Q44" s="102"/>
      <c r="R44" s="102"/>
      <c r="S44" s="102"/>
      <c r="T44" s="102"/>
      <c r="U44" s="102"/>
      <c r="V44" s="102"/>
      <c r="W44" s="102"/>
      <c r="X44" s="102"/>
      <c r="Y44" s="102"/>
      <c r="Z44" s="102"/>
      <c r="AA44" s="102"/>
      <c r="AB44" s="102"/>
      <c r="AC44" s="29"/>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30"/>
    </row>
    <row r="45" spans="1:75" s="27" customFormat="1" ht="20" customHeight="1">
      <c r="B45" s="48"/>
      <c r="C45" s="72" t="s">
        <v>222</v>
      </c>
      <c r="D45" s="79"/>
      <c r="E45" s="79"/>
      <c r="F45" s="79"/>
      <c r="G45" s="79"/>
      <c r="H45" s="79"/>
      <c r="I45" s="79"/>
      <c r="J45" s="79"/>
      <c r="K45" s="79"/>
      <c r="L45" s="79"/>
      <c r="M45" s="116" t="s">
        <v>262</v>
      </c>
      <c r="N45" s="79"/>
      <c r="O45" s="79"/>
      <c r="P45" s="79"/>
      <c r="Q45" s="79"/>
      <c r="R45" s="79"/>
      <c r="S45" s="79"/>
      <c r="T45" s="79"/>
      <c r="U45" s="79"/>
      <c r="V45" s="79"/>
      <c r="W45" s="79"/>
      <c r="X45" s="79"/>
      <c r="Y45" s="79"/>
      <c r="Z45" s="79"/>
      <c r="AA45" s="79"/>
      <c r="AB45" s="157"/>
      <c r="AC45" s="160"/>
      <c r="AD45" s="74"/>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30"/>
    </row>
    <row r="46" spans="1:75" s="27" customFormat="1" ht="20" customHeight="1">
      <c r="B46" s="49" t="s">
        <v>33</v>
      </c>
      <c r="C46" s="29" t="s">
        <v>289</v>
      </c>
      <c r="E46" s="29"/>
      <c r="F46" s="29"/>
      <c r="G46" s="29"/>
      <c r="H46" s="29"/>
      <c r="I46" s="29"/>
      <c r="J46" s="29"/>
      <c r="K46" s="29"/>
      <c r="L46" s="113"/>
      <c r="M46" s="117">
        <v>17.984000000000002</v>
      </c>
      <c r="N46" s="122"/>
      <c r="O46" s="122"/>
      <c r="P46" s="122"/>
      <c r="Q46" s="122"/>
      <c r="R46" s="122"/>
      <c r="S46" s="132"/>
      <c r="T46" s="97" t="s">
        <v>196</v>
      </c>
      <c r="U46" s="97"/>
      <c r="AC46" s="161"/>
      <c r="AD46" s="33"/>
      <c r="AE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0"/>
    </row>
    <row r="47" spans="1:75" s="27" customFormat="1" ht="20" customHeight="1">
      <c r="B47" s="50"/>
      <c r="C47" s="29" t="s">
        <v>314</v>
      </c>
      <c r="E47" s="29"/>
      <c r="F47" s="29"/>
      <c r="G47" s="29"/>
      <c r="H47" s="29"/>
      <c r="I47" s="29"/>
      <c r="J47" s="29"/>
      <c r="K47" s="29"/>
      <c r="L47" s="113"/>
      <c r="M47" s="117">
        <v>11.641</v>
      </c>
      <c r="N47" s="122"/>
      <c r="O47" s="122"/>
      <c r="P47" s="122"/>
      <c r="Q47" s="122"/>
      <c r="R47" s="122"/>
      <c r="S47" s="132"/>
      <c r="T47" s="97" t="s">
        <v>196</v>
      </c>
      <c r="U47" s="97"/>
      <c r="AC47" s="161"/>
      <c r="AD47" s="33"/>
      <c r="AE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0"/>
    </row>
    <row r="48" spans="1:75" s="27" customFormat="1" ht="20" customHeight="1">
      <c r="B48" s="50"/>
      <c r="C48" s="29" t="s">
        <v>191</v>
      </c>
      <c r="D48" s="29"/>
      <c r="E48" s="29"/>
      <c r="F48" s="29"/>
      <c r="G48" s="29"/>
      <c r="H48" s="29"/>
      <c r="I48" s="29"/>
      <c r="J48" s="29"/>
      <c r="K48" s="29"/>
      <c r="L48" s="29"/>
      <c r="M48" s="117">
        <v>6.79</v>
      </c>
      <c r="N48" s="122"/>
      <c r="O48" s="122"/>
      <c r="P48" s="122"/>
      <c r="Q48" s="122"/>
      <c r="R48" s="122"/>
      <c r="S48" s="132"/>
      <c r="T48" s="97" t="s">
        <v>196</v>
      </c>
      <c r="U48" s="29"/>
      <c r="AC48" s="161"/>
      <c r="AD48" s="33"/>
      <c r="AE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0"/>
    </row>
    <row r="49" spans="1:75" s="27" customFormat="1" ht="10.5" customHeight="1">
      <c r="A49" s="33"/>
      <c r="B49" s="50"/>
      <c r="C49" s="33"/>
      <c r="D49" s="33"/>
      <c r="E49" s="33"/>
      <c r="F49" s="33"/>
      <c r="G49" s="33"/>
      <c r="H49" s="33"/>
      <c r="I49" s="33"/>
      <c r="J49" s="33"/>
      <c r="K49" s="33"/>
      <c r="L49" s="33"/>
      <c r="M49" s="33"/>
      <c r="N49" s="33"/>
      <c r="O49" s="33"/>
      <c r="P49" s="33"/>
      <c r="Q49" s="33"/>
      <c r="R49" s="33"/>
      <c r="S49" s="33"/>
      <c r="T49" s="33"/>
      <c r="U49" s="97"/>
      <c r="W49" s="97"/>
      <c r="X49" s="97"/>
      <c r="Y49" s="97"/>
      <c r="Z49" s="97"/>
      <c r="AA49" s="97"/>
      <c r="AB49" s="33"/>
      <c r="AC49" s="11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row>
    <row r="50" spans="1:75" ht="20" customHeight="1">
      <c r="B50" s="51"/>
      <c r="C50" s="63" t="s">
        <v>223</v>
      </c>
      <c r="M50" s="118" t="s">
        <v>262</v>
      </c>
      <c r="U50" s="27"/>
      <c r="V50" s="27" t="s">
        <v>263</v>
      </c>
      <c r="W50" s="73"/>
      <c r="X50" s="73"/>
      <c r="Y50" s="73"/>
      <c r="Z50" s="73"/>
      <c r="AA50" s="73"/>
      <c r="AB50" s="73"/>
      <c r="AC50" s="162"/>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row>
    <row r="51" spans="1:75" ht="20" customHeight="1">
      <c r="B51" s="50"/>
      <c r="C51" s="29" t="s">
        <v>289</v>
      </c>
      <c r="L51" s="113"/>
      <c r="M51" s="117">
        <v>4.5789999999999997</v>
      </c>
      <c r="N51" s="122"/>
      <c r="O51" s="122"/>
      <c r="P51" s="122"/>
      <c r="Q51" s="122"/>
      <c r="R51" s="122"/>
      <c r="S51" s="132"/>
      <c r="T51" s="97" t="s">
        <v>196</v>
      </c>
      <c r="U51" s="97"/>
      <c r="V51" s="140">
        <f>M46+M51</f>
        <v>22.563000000000002</v>
      </c>
      <c r="W51" s="101"/>
      <c r="X51" s="101"/>
      <c r="Y51" s="101"/>
      <c r="Z51" s="101"/>
      <c r="AA51" s="101"/>
      <c r="AB51" s="101"/>
      <c r="AC51" s="162"/>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row>
    <row r="52" spans="1:75" ht="20" customHeight="1">
      <c r="B52" s="52"/>
      <c r="C52" s="29" t="s">
        <v>314</v>
      </c>
      <c r="L52" s="113"/>
      <c r="M52" s="117">
        <v>1.843</v>
      </c>
      <c r="N52" s="122"/>
      <c r="O52" s="122"/>
      <c r="P52" s="122"/>
      <c r="Q52" s="122"/>
      <c r="R52" s="122"/>
      <c r="S52" s="132"/>
      <c r="T52" s="97" t="s">
        <v>196</v>
      </c>
      <c r="U52" s="97"/>
      <c r="V52" s="140">
        <f>M47+M52</f>
        <v>13.484</v>
      </c>
      <c r="W52" s="101"/>
      <c r="X52" s="101"/>
      <c r="Y52" s="101"/>
      <c r="Z52" s="101"/>
      <c r="AA52" s="101"/>
      <c r="AB52" s="101"/>
      <c r="AC52" s="162"/>
    </row>
    <row r="53" spans="1:75" ht="10.5" customHeight="1">
      <c r="B53" s="53"/>
      <c r="AC53" s="162"/>
    </row>
    <row r="54" spans="1:75" ht="20" customHeight="1">
      <c r="B54" s="54" t="s">
        <v>136</v>
      </c>
      <c r="C54" s="63" t="s">
        <v>134</v>
      </c>
      <c r="D54" s="80"/>
      <c r="E54" s="80"/>
      <c r="F54" s="80"/>
      <c r="G54" s="80"/>
      <c r="H54" s="80"/>
      <c r="I54" s="80"/>
      <c r="J54" s="33"/>
      <c r="K54" s="33"/>
      <c r="L54" s="33"/>
      <c r="M54" s="33"/>
      <c r="N54" s="33"/>
      <c r="O54" s="33"/>
      <c r="P54" s="33"/>
      <c r="Q54" s="33"/>
      <c r="R54" s="33"/>
      <c r="S54" s="33"/>
      <c r="T54" s="33"/>
      <c r="AC54" s="162"/>
    </row>
    <row r="55" spans="1:75" ht="20" customHeight="1">
      <c r="B55" s="53"/>
      <c r="C55" s="73" t="s">
        <v>319</v>
      </c>
      <c r="E55" s="73"/>
      <c r="F55" s="73"/>
      <c r="G55" s="73"/>
      <c r="H55" s="73"/>
      <c r="I55" s="73"/>
      <c r="J55" s="73"/>
      <c r="K55" s="73"/>
      <c r="L55" s="33"/>
      <c r="M55" s="117">
        <v>119.548</v>
      </c>
      <c r="N55" s="122"/>
      <c r="O55" s="122"/>
      <c r="P55" s="122"/>
      <c r="Q55" s="122"/>
      <c r="R55" s="122"/>
      <c r="S55" s="132"/>
      <c r="T55" s="33" t="s">
        <v>194</v>
      </c>
      <c r="AC55" s="162"/>
    </row>
    <row r="56" spans="1:75" ht="20" customHeight="1">
      <c r="A56" s="33"/>
      <c r="B56" s="55"/>
      <c r="C56" s="29" t="s">
        <v>320</v>
      </c>
      <c r="E56" s="33"/>
      <c r="F56" s="33"/>
      <c r="G56" s="33"/>
      <c r="H56" s="33"/>
      <c r="I56" s="33"/>
      <c r="J56" s="33"/>
      <c r="K56" s="33"/>
      <c r="L56" s="33"/>
      <c r="M56" s="119">
        <f>ROUNDDOWN(M55*0.9,0)</f>
        <v>107</v>
      </c>
      <c r="N56" s="123"/>
      <c r="O56" s="123"/>
      <c r="P56" s="123"/>
      <c r="Q56" s="123"/>
      <c r="R56" s="123"/>
      <c r="S56" s="133"/>
      <c r="T56" s="33" t="s">
        <v>194</v>
      </c>
      <c r="U56" s="97"/>
      <c r="V56" s="97"/>
      <c r="AC56" s="162"/>
    </row>
    <row r="57" spans="1:75" s="27" customFormat="1" ht="10.5" customHeight="1">
      <c r="A57" s="34"/>
      <c r="B57" s="53"/>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113"/>
      <c r="AF57" s="115"/>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row>
    <row r="58" spans="1:75" s="27" customFormat="1" ht="20" customHeight="1">
      <c r="B58" s="56" t="s">
        <v>141</v>
      </c>
      <c r="C58" s="74" t="s">
        <v>0</v>
      </c>
      <c r="D58" s="74"/>
      <c r="E58" s="74"/>
      <c r="F58" s="74"/>
      <c r="G58" s="74"/>
      <c r="H58" s="74"/>
      <c r="I58" s="74"/>
      <c r="J58" s="84"/>
      <c r="K58" s="94" t="s">
        <v>277</v>
      </c>
      <c r="L58" s="114"/>
      <c r="O58" s="29"/>
      <c r="P58" s="29"/>
      <c r="Q58" s="29"/>
      <c r="R58" s="29"/>
      <c r="S58" s="29"/>
      <c r="T58" s="29"/>
      <c r="U58" s="29"/>
      <c r="V58" s="141">
        <f>IF(K58="有",IF(K59="有","0 ",100000),"0 ")</f>
        <v>100000</v>
      </c>
      <c r="W58" s="142"/>
      <c r="X58" s="142"/>
      <c r="Y58" s="142"/>
      <c r="Z58" s="142"/>
      <c r="AA58" s="144"/>
      <c r="AB58" s="29" t="s">
        <v>51</v>
      </c>
      <c r="AC58" s="162"/>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0"/>
      <c r="BV58" s="30"/>
    </row>
    <row r="59" spans="1:75" s="27" customFormat="1" ht="16" customHeight="1">
      <c r="A59" s="35"/>
      <c r="B59" s="57"/>
      <c r="C59" s="7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16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0"/>
      <c r="BV59" s="30"/>
    </row>
    <row r="60" spans="1:75" s="27" customFormat="1" ht="20" customHeight="1">
      <c r="B60" s="56" t="s">
        <v>97</v>
      </c>
      <c r="C60" s="74" t="s">
        <v>139</v>
      </c>
      <c r="D60" s="74"/>
      <c r="E60" s="74"/>
      <c r="F60" s="74"/>
      <c r="G60" s="74"/>
      <c r="H60" s="74"/>
      <c r="I60" s="74"/>
      <c r="J60" s="84"/>
      <c r="K60" s="94" t="s">
        <v>277</v>
      </c>
      <c r="L60" s="114"/>
      <c r="O60" s="29"/>
      <c r="P60" s="29"/>
      <c r="Q60" s="29"/>
      <c r="R60" s="29"/>
      <c r="S60" s="29"/>
      <c r="T60" s="29"/>
      <c r="U60" s="29"/>
      <c r="V60" s="141">
        <f>IF(K60="有",BO36,"0 ")</f>
        <v>214000</v>
      </c>
      <c r="W60" s="142"/>
      <c r="X60" s="142"/>
      <c r="Y60" s="142"/>
      <c r="Z60" s="142"/>
      <c r="AA60" s="144"/>
      <c r="AB60" s="29" t="s">
        <v>51</v>
      </c>
      <c r="AC60" s="164"/>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0"/>
    </row>
    <row r="61" spans="1:75" s="27" customFormat="1" ht="20" customHeight="1">
      <c r="B61" s="58"/>
      <c r="C61" s="76"/>
      <c r="D61" s="76"/>
      <c r="E61" s="76"/>
      <c r="F61" s="76"/>
      <c r="G61" s="76"/>
      <c r="H61" s="76"/>
      <c r="I61" s="76"/>
      <c r="J61" s="76"/>
      <c r="K61" s="76"/>
      <c r="L61" s="76"/>
      <c r="M61" s="120"/>
      <c r="N61" s="120"/>
      <c r="O61" s="120"/>
      <c r="P61" s="120"/>
      <c r="Q61" s="120"/>
      <c r="R61" s="120"/>
      <c r="S61" s="120"/>
      <c r="T61" s="76"/>
      <c r="U61" s="76"/>
      <c r="V61" s="120"/>
      <c r="W61" s="138"/>
      <c r="X61" s="138"/>
      <c r="Y61" s="138"/>
      <c r="Z61" s="138"/>
      <c r="AA61" s="138"/>
      <c r="AB61" s="138"/>
      <c r="AC61" s="156"/>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0"/>
    </row>
    <row r="62" spans="1:75" ht="10.5" customHeight="1">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row>
  </sheetData>
  <sheetProtection password="E8E3" sheet="1" objects="1" scenarios="1"/>
  <mergeCells count="113">
    <mergeCell ref="B2:J2"/>
    <mergeCell ref="AG5:BU5"/>
    <mergeCell ref="BE8:BT8"/>
    <mergeCell ref="K10:AB10"/>
    <mergeCell ref="K11:AB11"/>
    <mergeCell ref="AL11:AQ11"/>
    <mergeCell ref="AT11:BA11"/>
    <mergeCell ref="K12:AB12"/>
    <mergeCell ref="AL12:AQ12"/>
    <mergeCell ref="AR12:BU12"/>
    <mergeCell ref="AL13:AQ13"/>
    <mergeCell ref="AR13:BE13"/>
    <mergeCell ref="BF13:BU13"/>
    <mergeCell ref="K14:S14"/>
    <mergeCell ref="T14:AB14"/>
    <mergeCell ref="K15:S15"/>
    <mergeCell ref="T15:AB15"/>
    <mergeCell ref="K16:AB16"/>
    <mergeCell ref="AL16:AQ16"/>
    <mergeCell ref="AR16:BU16"/>
    <mergeCell ref="K17:AB17"/>
    <mergeCell ref="AL17:AQ17"/>
    <mergeCell ref="AR17:BU17"/>
    <mergeCell ref="AL20:AQ20"/>
    <mergeCell ref="AR20:BU20"/>
    <mergeCell ref="K21:AB21"/>
    <mergeCell ref="BH21:BU21"/>
    <mergeCell ref="BH22:BU22"/>
    <mergeCell ref="C25:J25"/>
    <mergeCell ref="AL25:AQ25"/>
    <mergeCell ref="AR25:BU25"/>
    <mergeCell ref="C26:J26"/>
    <mergeCell ref="C31:J31"/>
    <mergeCell ref="AU31:BF31"/>
    <mergeCell ref="AU32:BF32"/>
    <mergeCell ref="AG33:AK33"/>
    <mergeCell ref="AL33:AT33"/>
    <mergeCell ref="AY33:BB33"/>
    <mergeCell ref="BG33:BN33"/>
    <mergeCell ref="BO33:BS33"/>
    <mergeCell ref="K34:AB34"/>
    <mergeCell ref="AG34:AK34"/>
    <mergeCell ref="AL34:AT34"/>
    <mergeCell ref="AY34:BB34"/>
    <mergeCell ref="BG34:BN34"/>
    <mergeCell ref="BO34:BS34"/>
    <mergeCell ref="AG35:AK35"/>
    <mergeCell ref="AL35:AT35"/>
    <mergeCell ref="AY35:BB35"/>
    <mergeCell ref="BG35:BN35"/>
    <mergeCell ref="BO35:BS35"/>
    <mergeCell ref="C36:J36"/>
    <mergeCell ref="K36:L36"/>
    <mergeCell ref="V36:AA36"/>
    <mergeCell ref="AG36:AK36"/>
    <mergeCell ref="AL36:AT36"/>
    <mergeCell ref="AY36:BB36"/>
    <mergeCell ref="BG36:BN36"/>
    <mergeCell ref="BO36:BS36"/>
    <mergeCell ref="K37:L37"/>
    <mergeCell ref="V37:AA37"/>
    <mergeCell ref="AG37:AK37"/>
    <mergeCell ref="AL37:AT37"/>
    <mergeCell ref="BG37:BN37"/>
    <mergeCell ref="BO37:BS37"/>
    <mergeCell ref="AG38:AK38"/>
    <mergeCell ref="AL38:AT38"/>
    <mergeCell ref="BG38:BN38"/>
    <mergeCell ref="BO38:BS38"/>
    <mergeCell ref="C39:J39"/>
    <mergeCell ref="K39:AB39"/>
    <mergeCell ref="AG39:AK39"/>
    <mergeCell ref="BO39:BS39"/>
    <mergeCell ref="K40:AB40"/>
    <mergeCell ref="AG40:AT40"/>
    <mergeCell ref="AU40:BN40"/>
    <mergeCell ref="BO40:BS40"/>
    <mergeCell ref="AG41:BU41"/>
    <mergeCell ref="M46:S46"/>
    <mergeCell ref="M47:S47"/>
    <mergeCell ref="M48:S48"/>
    <mergeCell ref="M51:S51"/>
    <mergeCell ref="V51:AB51"/>
    <mergeCell ref="M52:S52"/>
    <mergeCell ref="V52:AB52"/>
    <mergeCell ref="M55:S55"/>
    <mergeCell ref="M56:S56"/>
    <mergeCell ref="C58:J58"/>
    <mergeCell ref="K58:L58"/>
    <mergeCell ref="V58:AA58"/>
    <mergeCell ref="C60:J60"/>
    <mergeCell ref="K60:L60"/>
    <mergeCell ref="V60:AA60"/>
    <mergeCell ref="AG9:AQ10"/>
    <mergeCell ref="AR9:BU10"/>
    <mergeCell ref="AL14:AQ15"/>
    <mergeCell ref="AR14:BE15"/>
    <mergeCell ref="BF14:BU15"/>
    <mergeCell ref="AG18:AK22"/>
    <mergeCell ref="AL18:AQ19"/>
    <mergeCell ref="AR18:BU19"/>
    <mergeCell ref="K19:AB20"/>
    <mergeCell ref="AL21:AQ22"/>
    <mergeCell ref="AR21:BA22"/>
    <mergeCell ref="BB21:BG22"/>
    <mergeCell ref="AG23:AK25"/>
    <mergeCell ref="AL23:AQ24"/>
    <mergeCell ref="AR23:BU24"/>
    <mergeCell ref="AG31:AT32"/>
    <mergeCell ref="BG31:BN32"/>
    <mergeCell ref="BO31:BU32"/>
    <mergeCell ref="K32:AB33"/>
    <mergeCell ref="AG11:AK17"/>
  </mergeCells>
  <phoneticPr fontId="18"/>
  <dataValidations count="4">
    <dataValidation type="list" allowBlank="0" showDropDown="0" showInputMessage="1" showErrorMessage="1" sqref="K58:L58 K60:L60 K36:L37">
      <formula1>"有,無"</formula1>
    </dataValidation>
    <dataValidation allowBlank="1" showDropDown="0" showInputMessage="1" showErrorMessage="1" prompt="建築士事務所に属する、実際に担当される方。_x000a_管理建築士でなくてもかまいません。" sqref="K32 K27"/>
    <dataValidation allowBlank="1" showDropDown="0" showInputMessage="0" showErrorMessage="1" prompt="＊ここに入力された担当者が委任状の担当者となります。_x000a_建築士でなくてもかまいません。" sqref="K19"/>
    <dataValidation type="list" allowBlank="1" showDropDown="0" showInputMessage="1" showErrorMessage="1" sqref="U24 K22:K24 P22 N23 R23">
      <formula1>"□,■"</formula1>
    </dataValidation>
  </dataValidations>
  <printOptions horizontalCentered="1"/>
  <pageMargins left="0.51181102362204722" right="0.15748031496062992" top="0.66929133858267709" bottom="0.39370078740157483" header="0.31496062992125984" footer="0.31496062992125984"/>
  <pageSetup paperSize="9" fitToWidth="1" fitToHeight="1" orientation="portrait"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BX54"/>
  <sheetViews>
    <sheetView showZeros="0" zoomScale="85" zoomScaleNormal="85" zoomScaleSheetLayoutView="100" workbookViewId="0">
      <selection activeCell="AR50" sqref="AR50"/>
    </sheetView>
  </sheetViews>
  <sheetFormatPr defaultColWidth="2.125" defaultRowHeight="15" customHeight="1"/>
  <cols>
    <col min="1" max="26" width="2.125" style="29" bestFit="1" customWidth="0"/>
    <col min="27" max="27" width="2.125" style="27" bestFit="1" customWidth="0"/>
    <col min="28" max="28" width="2.25" style="27" customWidth="1"/>
    <col min="29" max="29" width="2.5" style="27" customWidth="1"/>
    <col min="30" max="67" width="2" style="27" customWidth="1"/>
    <col min="68" max="16384" width="2.125" style="27" bestFit="1" customWidth="0"/>
  </cols>
  <sheetData>
    <row r="1" spans="1:76" ht="15" customHeight="1">
      <c r="Z1" s="143"/>
      <c r="AA1" s="320" t="s">
        <v>190</v>
      </c>
      <c r="AB1" s="327" t="s">
        <v>192</v>
      </c>
      <c r="AC1" s="31"/>
    </row>
    <row r="2" spans="1:76" ht="15" customHeight="1">
      <c r="B2" s="272" t="s">
        <v>48</v>
      </c>
      <c r="C2" s="272"/>
      <c r="D2" s="272"/>
      <c r="E2" s="272"/>
      <c r="F2" s="272"/>
      <c r="G2" s="272"/>
      <c r="H2" s="272"/>
      <c r="I2" s="272"/>
      <c r="J2" s="272"/>
      <c r="K2" s="272"/>
      <c r="L2" s="272"/>
      <c r="M2" s="272"/>
      <c r="N2" s="272"/>
      <c r="O2" s="272"/>
      <c r="P2" s="272"/>
      <c r="Q2" s="272"/>
      <c r="R2" s="272"/>
      <c r="S2" s="272"/>
      <c r="T2" s="272"/>
      <c r="U2" s="272"/>
      <c r="V2" s="272"/>
      <c r="W2" s="272"/>
      <c r="X2" s="272"/>
      <c r="Y2" s="272"/>
    </row>
    <row r="3" spans="1:76" ht="15" customHeight="1">
      <c r="B3" s="273" t="s">
        <v>34</v>
      </c>
      <c r="C3" s="273"/>
      <c r="D3" s="273"/>
      <c r="E3" s="273"/>
      <c r="F3" s="273"/>
      <c r="G3" s="273"/>
      <c r="H3" s="273"/>
      <c r="I3" s="273"/>
      <c r="J3" s="273"/>
      <c r="K3" s="273"/>
      <c r="L3" s="273"/>
      <c r="M3" s="273"/>
      <c r="N3" s="273"/>
      <c r="O3" s="273"/>
      <c r="P3" s="273"/>
      <c r="Q3" s="273"/>
      <c r="R3" s="273"/>
      <c r="S3" s="273"/>
      <c r="T3" s="273"/>
      <c r="U3" s="273"/>
      <c r="V3" s="273"/>
      <c r="W3" s="273"/>
      <c r="X3" s="273"/>
      <c r="Y3" s="273"/>
    </row>
    <row r="4" spans="1:76" ht="15" customHeight="1">
      <c r="AD4" s="27" t="s">
        <v>30</v>
      </c>
    </row>
    <row r="5" spans="1:76" ht="15" customHeight="1">
      <c r="AD5" s="27" t="s">
        <v>42</v>
      </c>
    </row>
    <row r="6" spans="1:76" ht="15" customHeight="1"/>
    <row r="7" spans="1:76" ht="15" customHeight="1"/>
    <row r="8" spans="1:76" ht="15" customHeight="1">
      <c r="AB8" s="34"/>
      <c r="AC8" s="168" t="s">
        <v>16</v>
      </c>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row>
    <row r="9" spans="1:76" ht="15" customHeight="1">
      <c r="A9" s="266"/>
      <c r="AA9" s="29"/>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row>
    <row r="10" spans="1:76" ht="15" customHeight="1">
      <c r="A10" s="266"/>
      <c r="AC10" s="315" t="s">
        <v>60</v>
      </c>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row>
    <row r="11" spans="1:76" ht="15" customHeight="1">
      <c r="A11" s="266"/>
      <c r="AA11" s="29"/>
    </row>
    <row r="12" spans="1:76" ht="15" customHeight="1">
      <c r="A12" s="266"/>
      <c r="B12" s="77" t="s">
        <v>13</v>
      </c>
      <c r="C12" s="77"/>
      <c r="D12" s="77"/>
      <c r="E12" s="77"/>
      <c r="F12" s="77"/>
      <c r="G12" s="287"/>
      <c r="H12" s="289"/>
      <c r="I12" s="289"/>
      <c r="J12" s="292"/>
      <c r="K12" s="298"/>
      <c r="L12" s="298"/>
      <c r="M12" s="298"/>
      <c r="N12" s="298"/>
      <c r="O12" s="298"/>
      <c r="P12" s="298"/>
      <c r="Q12" s="298"/>
      <c r="R12" s="298"/>
      <c r="S12" s="298"/>
      <c r="T12" s="298"/>
      <c r="U12" s="298"/>
      <c r="V12" s="298"/>
      <c r="W12" s="298"/>
      <c r="X12" s="298"/>
      <c r="Y12" s="298"/>
      <c r="Z12" s="298"/>
      <c r="AA12" s="321"/>
      <c r="BF12" s="373" t="str">
        <f>+IF(J12="","令和　　年　　月　　日",IF(J12&gt;=DATE(2019,5,1),"令和"&amp;IF(YEAR(J12)-2018=1,"元",YEAR(J12)-2018)&amp;"年"&amp;MONTH(J12)&amp;"月"&amp;DAY(J12)&amp;"日"))</f>
        <v>令和　　年　　月　　日</v>
      </c>
      <c r="BG12" s="373"/>
      <c r="BH12" s="373"/>
      <c r="BI12" s="373"/>
      <c r="BJ12" s="373"/>
      <c r="BK12" s="373"/>
      <c r="BL12" s="373"/>
      <c r="BM12" s="373"/>
      <c r="BN12" s="373"/>
      <c r="BO12" s="373"/>
      <c r="BP12" s="373"/>
      <c r="BQ12" s="373"/>
      <c r="BR12" s="373"/>
      <c r="BS12" s="373"/>
      <c r="BT12" s="373"/>
      <c r="BU12" s="373"/>
    </row>
    <row r="13" spans="1:76" ht="15" customHeight="1">
      <c r="AD13" s="34"/>
      <c r="AQ13" s="34"/>
      <c r="AR13" s="34"/>
      <c r="AS13" s="34"/>
      <c r="AT13" s="34"/>
      <c r="AU13" s="34"/>
      <c r="AV13" s="34"/>
      <c r="AW13" s="34"/>
      <c r="AX13" s="34"/>
      <c r="AY13" s="34"/>
      <c r="AZ13" s="34"/>
      <c r="BA13" s="34"/>
      <c r="BB13" s="34"/>
      <c r="BC13" s="34"/>
      <c r="BD13" s="34"/>
      <c r="BE13" s="34"/>
    </row>
    <row r="14" spans="1:76" ht="15" customHeight="1">
      <c r="A14" s="267"/>
      <c r="B14" s="77" t="s">
        <v>15</v>
      </c>
      <c r="C14" s="77"/>
      <c r="D14" s="77"/>
      <c r="E14" s="77"/>
      <c r="F14" s="77"/>
      <c r="G14" s="77"/>
      <c r="H14" s="77"/>
      <c r="I14" s="77"/>
      <c r="J14" s="293"/>
      <c r="K14" s="299"/>
      <c r="L14" s="299"/>
      <c r="M14" s="299"/>
      <c r="N14" s="299"/>
      <c r="O14" s="299"/>
      <c r="P14" s="299"/>
      <c r="Q14" s="299"/>
      <c r="R14" s="299"/>
      <c r="S14" s="299"/>
      <c r="T14" s="299"/>
      <c r="U14" s="299"/>
      <c r="V14" s="299"/>
      <c r="W14" s="299"/>
      <c r="X14" s="299"/>
      <c r="Y14" s="299"/>
      <c r="Z14" s="299"/>
      <c r="AA14" s="322"/>
      <c r="AE14" s="315" t="s">
        <v>148</v>
      </c>
      <c r="AF14" s="315"/>
      <c r="AG14" s="315"/>
      <c r="AH14" s="315"/>
      <c r="AI14" s="315"/>
      <c r="AJ14" s="315"/>
      <c r="AK14" s="315"/>
      <c r="AL14" s="315"/>
      <c r="AM14" s="315"/>
      <c r="AN14" s="315"/>
      <c r="AO14" s="315"/>
      <c r="AP14" s="315"/>
      <c r="BR14" s="377"/>
    </row>
    <row r="15" spans="1:76" ht="15" customHeight="1"/>
    <row r="16" spans="1:76" ht="18" customHeight="1">
      <c r="B16" s="77" t="s">
        <v>7</v>
      </c>
      <c r="C16" s="77"/>
      <c r="D16" s="77"/>
      <c r="E16" s="77"/>
      <c r="F16" s="77"/>
      <c r="G16" s="77"/>
      <c r="H16" s="77"/>
      <c r="I16" s="77"/>
      <c r="J16" s="294"/>
      <c r="K16" s="299"/>
      <c r="L16" s="299"/>
      <c r="M16" s="299"/>
      <c r="N16" s="299"/>
      <c r="O16" s="299"/>
      <c r="P16" s="299"/>
      <c r="Q16" s="299"/>
      <c r="R16" s="299"/>
      <c r="S16" s="299"/>
      <c r="T16" s="299"/>
      <c r="U16" s="299"/>
      <c r="V16" s="299"/>
      <c r="W16" s="299"/>
      <c r="X16" s="299"/>
      <c r="Y16" s="299"/>
      <c r="Z16" s="299"/>
      <c r="AA16" s="322"/>
      <c r="AM16" s="34"/>
      <c r="AN16" s="34"/>
      <c r="AO16" s="34"/>
      <c r="AP16" s="34"/>
      <c r="AQ16" s="34"/>
      <c r="AR16" s="34"/>
      <c r="AS16" s="343" t="s">
        <v>53</v>
      </c>
      <c r="AT16" s="34" t="s">
        <v>71</v>
      </c>
      <c r="AU16" s="34"/>
      <c r="AW16" s="34"/>
      <c r="AX16" s="356">
        <f>+J16</f>
        <v>0</v>
      </c>
      <c r="AY16" s="356"/>
      <c r="AZ16" s="356"/>
      <c r="BA16" s="356"/>
      <c r="BB16" s="356"/>
      <c r="BC16" s="356"/>
      <c r="BD16" s="356"/>
      <c r="BE16" s="356"/>
      <c r="BF16" s="356"/>
      <c r="BG16" s="356"/>
      <c r="BH16" s="356"/>
      <c r="BI16" s="356"/>
      <c r="BJ16" s="356"/>
      <c r="BK16" s="356"/>
      <c r="BL16" s="356"/>
      <c r="BM16" s="356"/>
      <c r="BN16" s="356"/>
      <c r="BO16" s="356"/>
      <c r="BP16" s="356"/>
      <c r="BQ16" s="356"/>
    </row>
    <row r="17" spans="1:73" ht="22.5" customHeight="1">
      <c r="AT17" s="315" t="s">
        <v>49</v>
      </c>
      <c r="AX17" s="356" t="str">
        <f>+J14&amp;"　　"</f>
        <v>　　</v>
      </c>
      <c r="AY17" s="356"/>
      <c r="AZ17" s="356"/>
      <c r="BA17" s="356"/>
      <c r="BB17" s="356"/>
      <c r="BC17" s="356"/>
      <c r="BD17" s="356"/>
      <c r="BE17" s="356"/>
      <c r="BF17" s="356"/>
      <c r="BG17" s="356"/>
      <c r="BH17" s="356"/>
      <c r="BI17" s="356"/>
      <c r="BJ17" s="356"/>
      <c r="BK17" s="356"/>
      <c r="BL17" s="356"/>
      <c r="BM17" s="356"/>
      <c r="BN17" s="356"/>
      <c r="BO17" s="356"/>
      <c r="BP17" s="356"/>
      <c r="BQ17" s="356"/>
      <c r="BS17" s="27" t="s">
        <v>41</v>
      </c>
    </row>
    <row r="18" spans="1:73" ht="15" customHeight="1">
      <c r="B18" s="77" t="s">
        <v>44</v>
      </c>
      <c r="C18" s="77"/>
      <c r="D18" s="77"/>
      <c r="E18" s="77"/>
      <c r="F18" s="77"/>
      <c r="G18" s="77"/>
      <c r="H18" s="77"/>
      <c r="I18" s="77"/>
      <c r="J18" s="292"/>
      <c r="K18" s="298"/>
      <c r="L18" s="298"/>
      <c r="M18" s="298"/>
      <c r="N18" s="298"/>
      <c r="O18" s="298"/>
      <c r="P18" s="298"/>
      <c r="Q18" s="298"/>
      <c r="R18" s="298"/>
      <c r="S18" s="298"/>
      <c r="T18" s="298"/>
      <c r="U18" s="298"/>
      <c r="V18" s="298"/>
      <c r="W18" s="298"/>
      <c r="X18" s="298"/>
      <c r="Y18" s="298"/>
      <c r="Z18" s="298"/>
      <c r="AA18" s="321"/>
      <c r="AR18" s="34"/>
      <c r="AS18" s="34"/>
      <c r="AT18" s="34"/>
      <c r="AU18" s="34"/>
      <c r="AV18" s="34"/>
      <c r="AW18" s="34"/>
      <c r="AX18" s="34"/>
      <c r="AY18" s="34"/>
      <c r="AZ18" s="34"/>
      <c r="BA18" s="34"/>
      <c r="BB18" s="34"/>
      <c r="BH18" s="27" t="s">
        <v>40</v>
      </c>
    </row>
    <row r="19" spans="1:73" ht="18" customHeight="1">
      <c r="AR19" s="343"/>
      <c r="AS19" s="343"/>
      <c r="AT19" s="343"/>
      <c r="AU19" s="315" t="s">
        <v>14</v>
      </c>
      <c r="AV19" s="343"/>
      <c r="AX19" s="343"/>
      <c r="AY19" s="343"/>
      <c r="AZ19" s="365">
        <f>+J18</f>
        <v>0</v>
      </c>
      <c r="BA19" s="315"/>
      <c r="BB19" s="315"/>
      <c r="BC19" s="315"/>
      <c r="BD19" s="315"/>
      <c r="BE19" s="315"/>
      <c r="BF19" s="315"/>
      <c r="BG19" s="315"/>
      <c r="BH19" s="315"/>
      <c r="BI19" s="315"/>
      <c r="BJ19" s="315"/>
      <c r="BK19" s="315"/>
      <c r="BL19" s="315"/>
      <c r="BM19" s="315"/>
      <c r="BN19" s="315"/>
      <c r="BO19" s="315"/>
      <c r="BP19" s="315"/>
      <c r="BQ19" s="315"/>
    </row>
    <row r="20" spans="1:73" ht="15" customHeight="1">
      <c r="AL20" s="343"/>
      <c r="AM20" s="343"/>
      <c r="AN20" s="343"/>
      <c r="AO20" s="315"/>
      <c r="AP20" s="343"/>
      <c r="AR20" s="343"/>
      <c r="AS20" s="343"/>
      <c r="AT20" s="355"/>
      <c r="AU20" s="34"/>
      <c r="AV20" s="34"/>
      <c r="AW20" s="34"/>
      <c r="AX20" s="34"/>
      <c r="AY20" s="34"/>
      <c r="AZ20" s="34"/>
      <c r="BA20" s="34"/>
      <c r="BB20" s="34"/>
      <c r="BC20" s="34"/>
      <c r="BD20" s="34"/>
      <c r="BE20" s="34"/>
      <c r="BF20" s="34"/>
      <c r="BG20" s="34"/>
      <c r="BH20" s="34"/>
      <c r="BI20" s="34"/>
      <c r="BJ20" s="34"/>
      <c r="BK20" s="34"/>
    </row>
    <row r="21" spans="1:73" s="27" customFormat="1" ht="19" customHeight="1">
      <c r="A21" s="267" t="s">
        <v>3</v>
      </c>
      <c r="B21" s="77" t="s">
        <v>38</v>
      </c>
      <c r="C21" s="77"/>
      <c r="D21" s="77"/>
      <c r="E21" s="77"/>
      <c r="F21" s="77"/>
      <c r="G21" s="77"/>
      <c r="H21" s="77"/>
      <c r="I21" s="77"/>
      <c r="J21" s="295"/>
      <c r="K21" s="300"/>
      <c r="L21" s="300"/>
      <c r="M21" s="300"/>
      <c r="N21" s="300"/>
      <c r="O21" s="300"/>
      <c r="P21" s="300"/>
      <c r="Q21" s="300"/>
      <c r="R21" s="300"/>
      <c r="S21" s="300"/>
      <c r="T21" s="300"/>
      <c r="U21" s="300"/>
      <c r="V21" s="300"/>
      <c r="W21" s="300"/>
      <c r="X21" s="300"/>
      <c r="Y21" s="300"/>
      <c r="Z21" s="300"/>
      <c r="AA21" s="323"/>
      <c r="AB21" s="159"/>
      <c r="AE21" s="27">
        <v>1</v>
      </c>
      <c r="AG21" s="27" t="s">
        <v>77</v>
      </c>
      <c r="AN21" s="27" t="s">
        <v>81</v>
      </c>
      <c r="AT21" s="356">
        <f>J21</f>
        <v>0</v>
      </c>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row>
    <row r="22" spans="1:73" s="27" customFormat="1" ht="19" customHeight="1">
      <c r="A22" s="266"/>
      <c r="B22" s="29"/>
      <c r="C22" s="77" t="s">
        <v>86</v>
      </c>
      <c r="D22" s="77"/>
      <c r="E22" s="77"/>
      <c r="F22" s="77"/>
      <c r="G22" s="77"/>
      <c r="H22" s="77"/>
      <c r="I22" s="77"/>
      <c r="J22" s="28" t="s">
        <v>90</v>
      </c>
      <c r="K22" s="28"/>
      <c r="L22" s="306"/>
      <c r="M22" s="310"/>
      <c r="N22" s="29"/>
      <c r="O22" s="168" t="s">
        <v>5</v>
      </c>
      <c r="P22" s="168"/>
      <c r="Q22" s="168"/>
      <c r="R22" s="168"/>
      <c r="S22" s="278"/>
      <c r="T22" s="301"/>
      <c r="U22" s="301"/>
      <c r="V22" s="301"/>
      <c r="W22" s="301"/>
      <c r="X22" s="281"/>
      <c r="Y22" s="29"/>
      <c r="Z22" s="29"/>
      <c r="AA22" s="29"/>
      <c r="AB22" s="159">
        <f>IF(L22="",0,IF(L22="行政書士",0.3,0.1))+IF(S22="",0,0.2)</f>
        <v>0</v>
      </c>
      <c r="AN22" s="27" t="s">
        <v>91</v>
      </c>
      <c r="AS22" s="351">
        <f>L22</f>
        <v>0</v>
      </c>
      <c r="AT22" s="351"/>
      <c r="AU22" s="351"/>
      <c r="AV22" s="27" t="s">
        <v>68</v>
      </c>
      <c r="AW22" s="168" t="s">
        <v>85</v>
      </c>
      <c r="AX22" s="168"/>
      <c r="AY22" s="168"/>
      <c r="AZ22" s="168"/>
      <c r="BA22" s="168"/>
      <c r="BB22" s="168">
        <f>S22</f>
        <v>0</v>
      </c>
      <c r="BC22" s="168"/>
      <c r="BD22" s="168"/>
      <c r="BE22" s="168"/>
      <c r="BF22" s="168"/>
      <c r="BG22" s="168"/>
      <c r="BH22" s="115" t="s">
        <v>68</v>
      </c>
      <c r="BI22" s="42" t="s">
        <v>95</v>
      </c>
      <c r="BJ22" s="42"/>
      <c r="BK22" s="42"/>
      <c r="BL22" s="42"/>
      <c r="BM22" s="42"/>
      <c r="BN22" s="42">
        <f>S23</f>
        <v>0</v>
      </c>
      <c r="BO22" s="42"/>
      <c r="BP22" s="42"/>
      <c r="BQ22" s="42"/>
      <c r="BR22" s="42"/>
      <c r="BS22" s="115" t="s">
        <v>68</v>
      </c>
    </row>
    <row r="23" spans="1:73" s="27" customFormat="1" ht="19" customHeight="1">
      <c r="A23" s="266"/>
      <c r="B23" s="29"/>
      <c r="C23" s="29"/>
      <c r="D23" s="29"/>
      <c r="E23" s="29"/>
      <c r="F23" s="29"/>
      <c r="G23" s="29"/>
      <c r="H23" s="29"/>
      <c r="I23" s="29"/>
      <c r="J23" s="29"/>
      <c r="K23" s="29"/>
      <c r="L23" s="29"/>
      <c r="M23" s="29"/>
      <c r="N23" s="29"/>
      <c r="O23" s="168" t="s">
        <v>96</v>
      </c>
      <c r="P23" s="168"/>
      <c r="Q23" s="168"/>
      <c r="R23" s="168"/>
      <c r="S23" s="278"/>
      <c r="T23" s="301"/>
      <c r="U23" s="301"/>
      <c r="V23" s="301"/>
      <c r="W23" s="301"/>
      <c r="X23" s="281"/>
      <c r="Y23" s="29"/>
      <c r="Z23" s="29"/>
      <c r="AA23" s="29"/>
      <c r="AB23" s="159">
        <f>IF(S23="",0,0.1)</f>
        <v>0</v>
      </c>
      <c r="AN23" s="27" t="s">
        <v>83</v>
      </c>
      <c r="AS23" s="34"/>
      <c r="AT23" s="34"/>
      <c r="AU23" s="356">
        <f>G24</f>
        <v>0</v>
      </c>
      <c r="AV23" s="356"/>
      <c r="AW23" s="356"/>
      <c r="AX23" s="356"/>
      <c r="AY23" s="356"/>
      <c r="AZ23" s="356"/>
      <c r="BA23" s="356"/>
      <c r="BB23" s="356"/>
      <c r="BC23" s="356"/>
      <c r="BD23" s="356"/>
      <c r="BE23" s="356"/>
      <c r="BF23" s="356"/>
      <c r="BG23" s="356"/>
      <c r="BH23" s="356"/>
      <c r="BI23" s="356"/>
      <c r="BJ23" s="356"/>
      <c r="BK23" s="356"/>
      <c r="BL23" s="356"/>
      <c r="BM23" s="356"/>
      <c r="BN23" s="356"/>
      <c r="BO23" s="356"/>
      <c r="BP23" s="356"/>
      <c r="BQ23" s="356"/>
      <c r="BR23" s="356"/>
      <c r="BU23" s="333"/>
    </row>
    <row r="24" spans="1:73" s="27" customFormat="1" ht="19" customHeight="1">
      <c r="A24" s="266"/>
      <c r="B24" s="29"/>
      <c r="C24" s="77" t="s">
        <v>98</v>
      </c>
      <c r="D24" s="77"/>
      <c r="E24" s="77"/>
      <c r="F24" s="77"/>
      <c r="G24" s="288"/>
      <c r="H24" s="290"/>
      <c r="I24" s="290"/>
      <c r="J24" s="290"/>
      <c r="K24" s="290"/>
      <c r="L24" s="290"/>
      <c r="M24" s="311"/>
      <c r="N24" s="29"/>
      <c r="O24" s="313" t="s">
        <v>55</v>
      </c>
      <c r="P24" s="313"/>
      <c r="Q24" s="313"/>
      <c r="R24" s="313"/>
      <c r="S24" s="294"/>
      <c r="T24" s="299"/>
      <c r="U24" s="299"/>
      <c r="V24" s="299"/>
      <c r="W24" s="299"/>
      <c r="X24" s="299"/>
      <c r="Y24" s="299"/>
      <c r="Z24" s="299"/>
      <c r="AA24" s="322"/>
      <c r="AB24" s="159">
        <f>IF(G24="",0,0.1)+IF(S24="",0,0.2)</f>
        <v>0</v>
      </c>
      <c r="AN24" s="27" t="s">
        <v>74</v>
      </c>
      <c r="AU24" s="315">
        <f>S24</f>
        <v>0</v>
      </c>
      <c r="AV24" s="315"/>
      <c r="AW24" s="315"/>
      <c r="AX24" s="315"/>
      <c r="AY24" s="315"/>
      <c r="AZ24" s="315"/>
      <c r="BA24" s="315"/>
      <c r="BB24" s="315"/>
      <c r="BC24" s="315"/>
      <c r="BD24" s="315"/>
      <c r="BE24" s="315"/>
      <c r="BF24" s="315"/>
      <c r="BG24" s="315"/>
      <c r="BH24" s="315"/>
      <c r="BI24" s="315"/>
      <c r="BJ24" s="315"/>
      <c r="BK24" s="315"/>
      <c r="BL24" s="315"/>
      <c r="BM24" s="315"/>
    </row>
    <row r="25" spans="1:73" s="27" customFormat="1" ht="3" customHeight="1">
      <c r="A25" s="266"/>
      <c r="B25" s="29"/>
      <c r="C25" s="275"/>
      <c r="D25" s="280"/>
      <c r="E25" s="280"/>
      <c r="F25" s="280"/>
      <c r="G25" s="280"/>
      <c r="H25" s="280"/>
      <c r="I25" s="280"/>
      <c r="J25" s="280"/>
      <c r="K25" s="280"/>
      <c r="L25" s="280"/>
      <c r="M25" s="280"/>
      <c r="N25" s="280"/>
      <c r="O25" s="280"/>
      <c r="P25" s="280"/>
      <c r="Q25" s="280"/>
      <c r="R25" s="280"/>
      <c r="S25" s="280"/>
      <c r="T25" s="280"/>
      <c r="U25" s="280"/>
      <c r="V25" s="280"/>
      <c r="W25" s="280"/>
      <c r="X25" s="280"/>
      <c r="Y25" s="280"/>
      <c r="Z25" s="73"/>
      <c r="AA25" s="73"/>
      <c r="AB25" s="158"/>
      <c r="AZ25" s="34"/>
      <c r="BA25" s="34"/>
      <c r="BB25" s="34"/>
      <c r="BC25" s="34"/>
      <c r="BD25" s="34"/>
      <c r="BE25" s="34"/>
      <c r="BF25" s="34"/>
      <c r="BG25" s="34"/>
      <c r="BH25" s="34"/>
      <c r="BI25" s="34"/>
      <c r="BJ25" s="34"/>
      <c r="BK25" s="34"/>
      <c r="BL25" s="34"/>
      <c r="BM25" s="34"/>
      <c r="BN25" s="34"/>
      <c r="BO25" s="34"/>
      <c r="BP25" s="34"/>
      <c r="BQ25" s="34"/>
      <c r="BR25" s="34"/>
      <c r="BU25" s="333"/>
    </row>
    <row r="26" spans="1:73" s="27" customFormat="1" ht="19" customHeight="1">
      <c r="A26" s="267" t="s">
        <v>75</v>
      </c>
      <c r="B26" s="77" t="s">
        <v>101</v>
      </c>
      <c r="C26" s="77"/>
      <c r="D26" s="77"/>
      <c r="E26" s="77"/>
      <c r="F26" s="77"/>
      <c r="G26" s="77"/>
      <c r="H26" s="77"/>
      <c r="I26" s="77"/>
      <c r="J26" s="294"/>
      <c r="K26" s="299"/>
      <c r="L26" s="299"/>
      <c r="M26" s="299"/>
      <c r="N26" s="299"/>
      <c r="O26" s="299"/>
      <c r="P26" s="299"/>
      <c r="Q26" s="299"/>
      <c r="R26" s="299"/>
      <c r="S26" s="299"/>
      <c r="T26" s="299"/>
      <c r="U26" s="299"/>
      <c r="V26" s="299"/>
      <c r="W26" s="299"/>
      <c r="X26" s="299"/>
      <c r="Y26" s="299"/>
      <c r="Z26" s="299"/>
      <c r="AA26" s="322"/>
      <c r="AB26" s="159">
        <f>IF(J26="",0,0.3)</f>
        <v>0</v>
      </c>
      <c r="AE26" s="27">
        <v>2</v>
      </c>
      <c r="AG26" s="27" t="s">
        <v>102</v>
      </c>
      <c r="AN26" s="27" t="s">
        <v>81</v>
      </c>
      <c r="AT26" s="356">
        <f>J26</f>
        <v>0</v>
      </c>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U26" s="333"/>
    </row>
    <row r="27" spans="1:73" s="27" customFormat="1" ht="19" customHeight="1">
      <c r="A27" s="266"/>
      <c r="B27" s="29"/>
      <c r="C27" s="77" t="s">
        <v>86</v>
      </c>
      <c r="D27" s="77"/>
      <c r="E27" s="77"/>
      <c r="F27" s="77"/>
      <c r="G27" s="77"/>
      <c r="H27" s="77"/>
      <c r="I27" s="77"/>
      <c r="J27" s="28" t="s">
        <v>90</v>
      </c>
      <c r="K27" s="28"/>
      <c r="L27" s="307"/>
      <c r="M27" s="312"/>
      <c r="N27" s="29"/>
      <c r="O27" s="168" t="s">
        <v>5</v>
      </c>
      <c r="P27" s="168"/>
      <c r="Q27" s="168"/>
      <c r="R27" s="168"/>
      <c r="S27" s="278"/>
      <c r="T27" s="301"/>
      <c r="U27" s="301"/>
      <c r="V27" s="301"/>
      <c r="W27" s="301"/>
      <c r="X27" s="281"/>
      <c r="Y27" s="29"/>
      <c r="Z27" s="29"/>
      <c r="AA27" s="29"/>
      <c r="AB27" s="159">
        <f>IF(L27="",0,IF(L27="行政書士",0.3,0.1))+IF(S27="",0,0.2)</f>
        <v>0</v>
      </c>
      <c r="AN27" s="27" t="s">
        <v>91</v>
      </c>
      <c r="AS27" s="351">
        <f>L27</f>
        <v>0</v>
      </c>
      <c r="AT27" s="351"/>
      <c r="AU27" s="351"/>
      <c r="AV27" s="27" t="s">
        <v>68</v>
      </c>
      <c r="AW27" s="168" t="s">
        <v>85</v>
      </c>
      <c r="AX27" s="168"/>
      <c r="AY27" s="168"/>
      <c r="AZ27" s="168"/>
      <c r="BA27" s="168"/>
      <c r="BB27" s="168">
        <f>S27</f>
        <v>0</v>
      </c>
      <c r="BC27" s="168"/>
      <c r="BD27" s="168"/>
      <c r="BE27" s="168"/>
      <c r="BF27" s="168"/>
      <c r="BG27" s="168"/>
      <c r="BH27" s="115" t="s">
        <v>68</v>
      </c>
      <c r="BI27" s="42" t="s">
        <v>95</v>
      </c>
      <c r="BJ27" s="42"/>
      <c r="BK27" s="42"/>
      <c r="BL27" s="42"/>
      <c r="BM27" s="42"/>
      <c r="BN27" s="42">
        <f>S28</f>
        <v>0</v>
      </c>
      <c r="BO27" s="42"/>
      <c r="BP27" s="42"/>
      <c r="BQ27" s="42"/>
      <c r="BR27" s="42"/>
      <c r="BS27" s="115" t="s">
        <v>68</v>
      </c>
    </row>
    <row r="28" spans="1:73" s="27" customFormat="1" ht="19" customHeight="1">
      <c r="A28" s="266"/>
      <c r="B28" s="29"/>
      <c r="C28" s="29"/>
      <c r="D28" s="29"/>
      <c r="E28" s="29"/>
      <c r="F28" s="29"/>
      <c r="G28" s="29"/>
      <c r="H28" s="29"/>
      <c r="I28" s="29"/>
      <c r="J28" s="29"/>
      <c r="K28" s="29"/>
      <c r="L28" s="29"/>
      <c r="M28" s="29"/>
      <c r="N28" s="29"/>
      <c r="O28" s="168" t="s">
        <v>96</v>
      </c>
      <c r="P28" s="168"/>
      <c r="Q28" s="168"/>
      <c r="R28" s="168"/>
      <c r="S28" s="278"/>
      <c r="T28" s="301"/>
      <c r="U28" s="301"/>
      <c r="V28" s="301"/>
      <c r="W28" s="301"/>
      <c r="X28" s="281"/>
      <c r="Y28" s="29"/>
      <c r="Z28" s="29"/>
      <c r="AA28" s="29"/>
      <c r="AB28" s="159">
        <f>IF(S28="",0,0.1)</f>
        <v>0</v>
      </c>
      <c r="AN28" s="27" t="s">
        <v>49</v>
      </c>
      <c r="AS28" s="34"/>
      <c r="AT28" s="34"/>
      <c r="AU28" s="315">
        <f>G30</f>
        <v>0</v>
      </c>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U28" s="333"/>
    </row>
    <row r="29" spans="1:73" s="27" customFormat="1" ht="3" customHeight="1">
      <c r="A29" s="266"/>
      <c r="B29" s="29"/>
      <c r="C29" s="29"/>
      <c r="D29" s="29"/>
      <c r="E29" s="29"/>
      <c r="F29" s="29"/>
      <c r="G29" s="29"/>
      <c r="H29" s="29"/>
      <c r="I29" s="29"/>
      <c r="J29" s="29"/>
      <c r="K29" s="29"/>
      <c r="L29" s="29"/>
      <c r="M29" s="29"/>
      <c r="N29" s="29"/>
      <c r="O29" s="42"/>
      <c r="P29" s="42"/>
      <c r="Q29" s="42"/>
      <c r="R29" s="42"/>
      <c r="S29" s="28"/>
      <c r="T29" s="28"/>
      <c r="U29" s="28"/>
      <c r="V29" s="28"/>
      <c r="W29" s="28"/>
      <c r="X29" s="28"/>
      <c r="Y29" s="29"/>
      <c r="Z29" s="29"/>
      <c r="AA29" s="29"/>
      <c r="AB29" s="159"/>
      <c r="AS29" s="42"/>
      <c r="AT29" s="4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U29" s="333"/>
    </row>
    <row r="30" spans="1:73" s="27" customFormat="1" ht="19" customHeight="1">
      <c r="A30" s="266"/>
      <c r="B30" s="29"/>
      <c r="C30" s="77" t="s">
        <v>103</v>
      </c>
      <c r="D30" s="77"/>
      <c r="E30" s="77"/>
      <c r="F30" s="77"/>
      <c r="G30" s="288"/>
      <c r="H30" s="290"/>
      <c r="I30" s="290"/>
      <c r="J30" s="290"/>
      <c r="K30" s="290"/>
      <c r="L30" s="290"/>
      <c r="M30" s="311"/>
      <c r="N30" s="29"/>
      <c r="O30" s="314"/>
      <c r="P30" s="314"/>
      <c r="Q30" s="314"/>
      <c r="R30" s="314"/>
      <c r="S30" s="73"/>
      <c r="T30" s="73"/>
      <c r="U30" s="73"/>
      <c r="V30" s="73"/>
      <c r="W30" s="73"/>
      <c r="X30" s="73"/>
      <c r="Y30" s="73"/>
      <c r="Z30" s="73"/>
      <c r="AA30" s="73"/>
      <c r="AB30" s="158"/>
      <c r="AE30" s="27">
        <v>3</v>
      </c>
      <c r="AG30" s="27" t="s">
        <v>105</v>
      </c>
      <c r="AN30" s="315" t="s">
        <v>106</v>
      </c>
      <c r="AO30" s="315"/>
      <c r="AP30" s="315"/>
      <c r="AQ30" s="315"/>
      <c r="AR30" s="315"/>
      <c r="AS30" s="315"/>
      <c r="AT30" s="356">
        <f>J31</f>
        <v>0</v>
      </c>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row>
    <row r="31" spans="1:73" s="27" customFormat="1" ht="19" customHeight="1">
      <c r="A31" s="267" t="s">
        <v>99</v>
      </c>
      <c r="B31" s="77" t="s">
        <v>104</v>
      </c>
      <c r="C31" s="77"/>
      <c r="D31" s="77"/>
      <c r="E31" s="77"/>
      <c r="F31" s="77"/>
      <c r="G31" s="77"/>
      <c r="H31" s="77"/>
      <c r="I31" s="77"/>
      <c r="J31" s="278"/>
      <c r="K31" s="301"/>
      <c r="L31" s="301"/>
      <c r="M31" s="301"/>
      <c r="N31" s="301"/>
      <c r="O31" s="301"/>
      <c r="P31" s="301"/>
      <c r="Q31" s="301"/>
      <c r="R31" s="301"/>
      <c r="S31" s="301"/>
      <c r="T31" s="301"/>
      <c r="U31" s="301"/>
      <c r="V31" s="301"/>
      <c r="W31" s="301"/>
      <c r="X31" s="301"/>
      <c r="Y31" s="301"/>
      <c r="Z31" s="301"/>
      <c r="AA31" s="281"/>
      <c r="AB31" s="159">
        <f>IF(J31="",0,0.5)</f>
        <v>0</v>
      </c>
      <c r="AN31" s="315" t="s">
        <v>62</v>
      </c>
      <c r="AO31" s="315"/>
      <c r="AP31" s="315"/>
      <c r="AQ31" s="315"/>
      <c r="AR31" s="315"/>
      <c r="AS31" s="315"/>
      <c r="AT31" s="315"/>
      <c r="AU31" s="315" t="s">
        <v>64</v>
      </c>
      <c r="AV31" s="168">
        <f>K32</f>
        <v>0</v>
      </c>
      <c r="AW31" s="168"/>
      <c r="AX31" s="168"/>
      <c r="AY31" s="315" t="s">
        <v>68</v>
      </c>
      <c r="AZ31" s="315"/>
      <c r="BA31" s="168">
        <f>P32</f>
        <v>0</v>
      </c>
      <c r="BB31" s="168"/>
      <c r="BC31" s="168" t="s">
        <v>109</v>
      </c>
      <c r="BD31" s="168">
        <f>S32</f>
        <v>0</v>
      </c>
      <c r="BE31" s="168"/>
      <c r="BF31" s="168"/>
      <c r="BG31" s="168"/>
      <c r="BH31" s="168"/>
      <c r="BI31" s="315"/>
      <c r="BJ31" s="315"/>
      <c r="BK31" s="315"/>
      <c r="BL31" s="315"/>
      <c r="BM31" s="315"/>
      <c r="BN31" s="315"/>
      <c r="BO31" s="315"/>
      <c r="BP31" s="34"/>
      <c r="BQ31" s="34"/>
      <c r="BR31" s="34"/>
    </row>
    <row r="32" spans="1:73" s="27" customFormat="1" ht="19" customHeight="1">
      <c r="A32" s="266"/>
      <c r="C32" s="77" t="s">
        <v>107</v>
      </c>
      <c r="D32" s="77"/>
      <c r="E32" s="77"/>
      <c r="F32" s="77"/>
      <c r="G32" s="77"/>
      <c r="H32" s="77"/>
      <c r="I32" s="77"/>
      <c r="J32" s="66" t="s">
        <v>64</v>
      </c>
      <c r="K32" s="278"/>
      <c r="L32" s="301"/>
      <c r="M32" s="281"/>
      <c r="N32" s="66" t="s">
        <v>68</v>
      </c>
      <c r="O32" s="315"/>
      <c r="P32" s="278"/>
      <c r="Q32" s="281"/>
      <c r="R32" s="317" t="s">
        <v>109</v>
      </c>
      <c r="S32" s="278"/>
      <c r="T32" s="301"/>
      <c r="U32" s="301"/>
      <c r="V32" s="301"/>
      <c r="W32" s="281"/>
      <c r="X32" s="29"/>
      <c r="Y32" s="29"/>
      <c r="Z32" s="29"/>
      <c r="AA32" s="29"/>
      <c r="AB32" s="159"/>
      <c r="BP32" s="32"/>
      <c r="BQ32" s="32"/>
      <c r="BR32" s="32"/>
    </row>
    <row r="33" spans="1:76" s="27" customFormat="1" ht="19" customHeight="1">
      <c r="A33" s="266"/>
      <c r="B33" s="29"/>
      <c r="AE33" s="27">
        <v>4</v>
      </c>
      <c r="AG33" s="27" t="s">
        <v>112</v>
      </c>
    </row>
    <row r="34" spans="1:76" s="27" customFormat="1" ht="19" customHeight="1">
      <c r="A34" s="268">
        <v>4</v>
      </c>
      <c r="B34" s="64" t="s">
        <v>111</v>
      </c>
      <c r="C34" s="77"/>
      <c r="D34" s="77"/>
      <c r="E34" s="77"/>
      <c r="F34" s="77"/>
      <c r="G34" s="77"/>
      <c r="H34" s="77"/>
      <c r="I34" s="77"/>
      <c r="J34" s="29"/>
      <c r="K34" s="29"/>
      <c r="L34" s="29"/>
      <c r="M34" s="29"/>
      <c r="N34" s="29"/>
      <c r="O34" s="29"/>
      <c r="P34" s="29"/>
      <c r="Q34" s="29"/>
      <c r="R34" s="29"/>
      <c r="S34" s="29"/>
      <c r="T34" s="29"/>
      <c r="U34" s="29"/>
      <c r="V34" s="29"/>
      <c r="W34" s="29"/>
      <c r="X34" s="29"/>
      <c r="Y34" s="29"/>
      <c r="Z34" s="29"/>
      <c r="AA34" s="29"/>
      <c r="AB34" s="159"/>
      <c r="AF34" s="328" t="s">
        <v>178</v>
      </c>
      <c r="AG34" s="335"/>
      <c r="AH34" s="335"/>
      <c r="AI34" s="335"/>
      <c r="AJ34" s="335"/>
      <c r="AK34" s="335"/>
      <c r="AL34" s="335"/>
      <c r="AM34" s="335"/>
      <c r="AN34" s="335"/>
      <c r="AO34" s="335"/>
      <c r="AP34" s="346"/>
      <c r="AQ34" s="347">
        <f>J35</f>
        <v>0</v>
      </c>
      <c r="AR34" s="348"/>
      <c r="AS34" s="348"/>
      <c r="AT34" s="348"/>
      <c r="AU34" s="348"/>
      <c r="AV34" s="348"/>
      <c r="AW34" s="348"/>
      <c r="AX34" s="348"/>
      <c r="AY34" s="348"/>
      <c r="AZ34" s="348"/>
      <c r="BA34" s="348"/>
      <c r="BB34" s="348"/>
      <c r="BC34" s="348"/>
      <c r="BD34" s="348"/>
      <c r="BE34" s="348"/>
      <c r="BF34" s="348"/>
      <c r="BG34" s="348"/>
      <c r="BH34" s="348"/>
      <c r="BI34" s="348"/>
      <c r="BJ34" s="348"/>
      <c r="BK34" s="348"/>
      <c r="BL34" s="348"/>
      <c r="BM34" s="348"/>
      <c r="BN34" s="348"/>
      <c r="BO34" s="348"/>
      <c r="BP34" s="348"/>
      <c r="BQ34" s="348"/>
      <c r="BR34" s="348"/>
      <c r="BS34" s="348"/>
      <c r="BT34" s="348"/>
      <c r="BU34" s="348"/>
      <c r="BV34" s="378"/>
    </row>
    <row r="35" spans="1:76" s="27" customFormat="1" ht="19" customHeight="1">
      <c r="A35" s="159"/>
      <c r="B35" s="29"/>
      <c r="C35" s="277" t="s">
        <v>31</v>
      </c>
      <c r="D35" s="277"/>
      <c r="E35" s="277"/>
      <c r="F35" s="277"/>
      <c r="G35" s="277"/>
      <c r="H35" s="277"/>
      <c r="I35" s="277"/>
      <c r="J35" s="296"/>
      <c r="K35" s="302"/>
      <c r="L35" s="302"/>
      <c r="M35" s="302"/>
      <c r="N35" s="302"/>
      <c r="O35" s="302"/>
      <c r="P35" s="302"/>
      <c r="Q35" s="302"/>
      <c r="R35" s="302"/>
      <c r="S35" s="302"/>
      <c r="T35" s="302"/>
      <c r="U35" s="302"/>
      <c r="V35" s="302"/>
      <c r="W35" s="302"/>
      <c r="X35" s="302"/>
      <c r="Y35" s="302"/>
      <c r="Z35" s="302"/>
      <c r="AA35" s="324"/>
      <c r="AB35" s="29"/>
      <c r="AF35" s="328" t="s">
        <v>179</v>
      </c>
      <c r="AG35" s="335"/>
      <c r="AH35" s="335"/>
      <c r="AI35" s="335"/>
      <c r="AJ35" s="335"/>
      <c r="AK35" s="335"/>
      <c r="AL35" s="335"/>
      <c r="AM35" s="335"/>
      <c r="AN35" s="335"/>
      <c r="AO35" s="335"/>
      <c r="AP35" s="346"/>
      <c r="AQ35" s="340"/>
      <c r="AR35" s="349"/>
      <c r="AS35" s="349"/>
      <c r="AT35" s="349"/>
      <c r="AU35" s="221" t="str">
        <f>+IF(J36="","令和　　年　　月　　日",IF(J36&gt;=DATE(2019,5,1),"令和"&amp;IF(YEAR(J36)-2018=1,"元",YEAR(J36)-2018)&amp;"年"&amp;MONTH(J36)&amp;"月"&amp;DAY(J36)&amp;"日"))</f>
        <v>令和　　年　　月　　日</v>
      </c>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342"/>
      <c r="BT35" s="342"/>
      <c r="BU35" s="342"/>
      <c r="BV35" s="370"/>
    </row>
    <row r="36" spans="1:76" s="27" customFormat="1" ht="19" customHeight="1">
      <c r="A36" s="159"/>
      <c r="C36" s="276" t="s">
        <v>123</v>
      </c>
      <c r="D36" s="276"/>
      <c r="E36" s="276"/>
      <c r="F36" s="276"/>
      <c r="G36" s="276"/>
      <c r="H36" s="276"/>
      <c r="I36" s="291"/>
      <c r="J36" s="297"/>
      <c r="K36" s="303"/>
      <c r="L36" s="303"/>
      <c r="M36" s="303"/>
      <c r="N36" s="303"/>
      <c r="O36" s="303"/>
      <c r="P36" s="303"/>
      <c r="Q36" s="303"/>
      <c r="R36" s="303"/>
      <c r="S36" s="303"/>
      <c r="T36" s="303"/>
      <c r="U36" s="303"/>
      <c r="V36" s="303"/>
      <c r="W36" s="303"/>
      <c r="X36" s="303"/>
      <c r="Y36" s="303"/>
      <c r="Z36" s="303"/>
      <c r="AA36" s="325"/>
      <c r="AB36" s="29"/>
    </row>
    <row r="37" spans="1:76" s="27" customFormat="1" ht="19" customHeight="1">
      <c r="A37" s="159">
        <f>IF(J36="",0,1)</f>
        <v>0</v>
      </c>
      <c r="AB37" s="33"/>
      <c r="AC37" s="33"/>
      <c r="AD37" s="33"/>
      <c r="AE37" s="168">
        <v>5</v>
      </c>
      <c r="AF37" s="329"/>
      <c r="AG37" s="329" t="s">
        <v>124</v>
      </c>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329"/>
      <c r="BJ37" s="329"/>
      <c r="BK37" s="329"/>
      <c r="BL37" s="329"/>
      <c r="BM37" s="329"/>
      <c r="BN37" s="329"/>
      <c r="BO37" s="329"/>
      <c r="BP37" s="329"/>
      <c r="BQ37" s="329"/>
      <c r="BR37" s="42"/>
      <c r="BS37" s="42"/>
      <c r="BT37" s="42"/>
      <c r="BU37" s="42"/>
      <c r="BV37" s="42"/>
      <c r="BW37" s="42"/>
      <c r="BX37" s="42"/>
    </row>
    <row r="38" spans="1:76" s="27" customFormat="1" ht="19" customHeight="1">
      <c r="A38" s="269">
        <v>3</v>
      </c>
      <c r="B38" s="77" t="s">
        <v>93</v>
      </c>
      <c r="C38" s="77"/>
      <c r="D38" s="77"/>
      <c r="E38" s="77"/>
      <c r="F38" s="77"/>
      <c r="G38" s="77"/>
      <c r="H38" s="77"/>
      <c r="I38" s="77"/>
      <c r="J38" s="29"/>
      <c r="K38" s="29"/>
      <c r="L38" s="29"/>
      <c r="M38" s="29"/>
      <c r="N38" s="29"/>
      <c r="O38" s="29"/>
      <c r="P38" s="29"/>
      <c r="Q38" s="29"/>
      <c r="R38" s="29"/>
      <c r="S38" s="29"/>
      <c r="T38" s="29"/>
      <c r="U38" s="29"/>
      <c r="V38" s="29"/>
      <c r="W38" s="29"/>
      <c r="X38" s="29"/>
      <c r="Y38" s="29"/>
      <c r="Z38" s="29"/>
      <c r="AA38" s="29"/>
      <c r="AB38" s="29"/>
      <c r="AF38" s="330"/>
      <c r="AG38" s="336"/>
      <c r="AH38" s="330" t="s">
        <v>126</v>
      </c>
      <c r="AI38" s="338"/>
      <c r="AJ38" s="338"/>
      <c r="AK38" s="338"/>
      <c r="AL38" s="338"/>
      <c r="AM38" s="338"/>
      <c r="AN38" s="338"/>
      <c r="AO38" s="338"/>
      <c r="AP38" s="338"/>
      <c r="AQ38" s="338"/>
      <c r="AR38" s="336"/>
      <c r="AS38" s="352" t="s">
        <v>127</v>
      </c>
      <c r="AT38" s="357"/>
      <c r="AU38" s="357"/>
      <c r="AV38" s="357"/>
      <c r="AW38" s="357"/>
      <c r="AX38" s="357"/>
      <c r="AY38" s="357"/>
      <c r="AZ38" s="357"/>
      <c r="BA38" s="357"/>
      <c r="BB38" s="357"/>
      <c r="BC38" s="368"/>
      <c r="BD38" s="330" t="s">
        <v>114</v>
      </c>
      <c r="BE38" s="338"/>
      <c r="BF38" s="338"/>
      <c r="BG38" s="338"/>
      <c r="BH38" s="338"/>
      <c r="BI38" s="338"/>
      <c r="BJ38" s="338"/>
      <c r="BK38" s="338"/>
      <c r="BL38" s="338"/>
      <c r="BM38" s="338"/>
      <c r="BN38" s="338"/>
      <c r="BO38" s="338"/>
      <c r="BP38" s="338"/>
      <c r="BQ38" s="338"/>
      <c r="BR38" s="338"/>
      <c r="BS38" s="338"/>
      <c r="BT38" s="338"/>
      <c r="BU38" s="338"/>
      <c r="BV38" s="336"/>
    </row>
    <row r="39" spans="1:76" s="27" customFormat="1" ht="19" customHeight="1">
      <c r="A39" s="159"/>
      <c r="B39" s="78" t="s">
        <v>185</v>
      </c>
      <c r="C39" s="78"/>
      <c r="D39" s="78"/>
      <c r="E39" s="78"/>
      <c r="F39" s="78"/>
      <c r="G39" s="78"/>
      <c r="H39" s="78"/>
      <c r="I39" s="78"/>
      <c r="J39" s="78"/>
      <c r="K39" s="304" t="s">
        <v>129</v>
      </c>
      <c r="L39" s="308"/>
      <c r="M39" s="308"/>
      <c r="N39" s="308"/>
      <c r="O39" s="308"/>
      <c r="P39" s="308"/>
      <c r="Q39" s="308"/>
      <c r="R39" s="308"/>
      <c r="S39" s="308"/>
      <c r="T39" s="308"/>
      <c r="U39" s="308"/>
      <c r="V39" s="308"/>
      <c r="W39" s="308"/>
      <c r="X39" s="308"/>
      <c r="Y39" s="318"/>
      <c r="Z39" s="319"/>
      <c r="AA39" s="73"/>
      <c r="AB39" s="29"/>
      <c r="AF39" s="331"/>
      <c r="AG39" s="337"/>
      <c r="AH39" s="331"/>
      <c r="AI39" s="339"/>
      <c r="AJ39" s="339"/>
      <c r="AK39" s="339"/>
      <c r="AL39" s="339"/>
      <c r="AM39" s="339"/>
      <c r="AN39" s="339"/>
      <c r="AO39" s="339"/>
      <c r="AP39" s="339"/>
      <c r="AQ39" s="339"/>
      <c r="AR39" s="337"/>
      <c r="AS39" s="353" t="s">
        <v>50</v>
      </c>
      <c r="AT39" s="358"/>
      <c r="AU39" s="358"/>
      <c r="AV39" s="358"/>
      <c r="AW39" s="358"/>
      <c r="AX39" s="358"/>
      <c r="AY39" s="358"/>
      <c r="AZ39" s="358"/>
      <c r="BA39" s="358"/>
      <c r="BB39" s="358"/>
      <c r="BC39" s="369"/>
      <c r="BD39" s="371"/>
      <c r="BE39" s="168"/>
      <c r="BF39" s="168"/>
      <c r="BG39" s="168"/>
      <c r="BH39" s="168"/>
      <c r="BI39" s="168"/>
      <c r="BJ39" s="168"/>
      <c r="BK39" s="168"/>
      <c r="BL39" s="168"/>
      <c r="BM39" s="168"/>
      <c r="BN39" s="168"/>
      <c r="BO39" s="168"/>
      <c r="BP39" s="168"/>
      <c r="BQ39" s="168"/>
      <c r="BR39" s="168"/>
      <c r="BS39" s="168"/>
      <c r="BT39" s="168"/>
      <c r="BU39" s="168"/>
      <c r="BV39" s="379"/>
    </row>
    <row r="40" spans="1:76" s="27" customFormat="1" ht="19" customHeight="1">
      <c r="A40" s="29"/>
      <c r="B40" s="78" t="s">
        <v>186</v>
      </c>
      <c r="C40" s="78"/>
      <c r="D40" s="78"/>
      <c r="E40" s="78"/>
      <c r="F40" s="78"/>
      <c r="G40" s="78"/>
      <c r="H40" s="78"/>
      <c r="I40" s="78"/>
      <c r="J40" s="78"/>
      <c r="K40" s="304" t="s">
        <v>129</v>
      </c>
      <c r="L40" s="308"/>
      <c r="M40" s="308"/>
      <c r="N40" s="308"/>
      <c r="O40" s="308"/>
      <c r="P40" s="308"/>
      <c r="Q40" s="308"/>
      <c r="R40" s="308"/>
      <c r="S40" s="308"/>
      <c r="T40" s="308"/>
      <c r="U40" s="308"/>
      <c r="V40" s="308"/>
      <c r="W40" s="308"/>
      <c r="X40" s="308"/>
      <c r="Y40" s="318"/>
      <c r="Z40" s="319" t="e">
        <f>+#REF!+#REF!</f>
        <v>#REF!</v>
      </c>
      <c r="AA40" s="73"/>
      <c r="AB40" s="29"/>
      <c r="AF40" s="332" t="s">
        <v>33</v>
      </c>
      <c r="AG40" s="332"/>
      <c r="AH40" s="328" t="s">
        <v>183</v>
      </c>
      <c r="AI40" s="335"/>
      <c r="AJ40" s="335"/>
      <c r="AK40" s="335"/>
      <c r="AL40" s="335"/>
      <c r="AM40" s="335"/>
      <c r="AN40" s="335"/>
      <c r="AO40" s="335"/>
      <c r="AP40" s="335"/>
      <c r="AQ40" s="335"/>
      <c r="AR40" s="335"/>
      <c r="AS40" s="354"/>
      <c r="AT40" s="359" t="e">
        <f>ROUNDDOWN(#REF!+#REF!,0)</f>
        <v>#REF!</v>
      </c>
      <c r="AU40" s="359"/>
      <c r="AV40" s="359"/>
      <c r="AW40" s="359"/>
      <c r="AX40" s="359"/>
      <c r="AY40" s="359"/>
      <c r="AZ40" s="342"/>
      <c r="BA40" s="342" t="s">
        <v>66</v>
      </c>
      <c r="BB40" s="342"/>
      <c r="BC40" s="370"/>
      <c r="BD40" s="372"/>
      <c r="BE40" s="360" t="s">
        <v>180</v>
      </c>
      <c r="BF40" s="360"/>
      <c r="BG40" s="360"/>
      <c r="BH40" s="360"/>
      <c r="BI40" s="360"/>
      <c r="BJ40" s="360"/>
      <c r="BK40" s="360"/>
      <c r="BL40" s="360"/>
      <c r="BM40" s="360"/>
      <c r="BN40" s="374"/>
      <c r="BO40" s="375" t="e">
        <f>ROUNDDOWN(20000*AT40,-3)</f>
        <v>#REF!</v>
      </c>
      <c r="BP40" s="376"/>
      <c r="BQ40" s="376"/>
      <c r="BR40" s="376"/>
      <c r="BS40" s="376"/>
      <c r="BT40" s="376"/>
      <c r="BU40" s="342" t="s">
        <v>88</v>
      </c>
      <c r="BV40" s="370"/>
    </row>
    <row r="41" spans="1:76" s="27" customFormat="1" ht="19" customHeight="1">
      <c r="A41" s="159"/>
      <c r="B41" s="78" t="s">
        <v>125</v>
      </c>
      <c r="C41" s="78"/>
      <c r="D41" s="78"/>
      <c r="E41" s="78"/>
      <c r="F41" s="78"/>
      <c r="G41" s="78"/>
      <c r="H41" s="78"/>
      <c r="I41" s="78"/>
      <c r="J41" s="78"/>
      <c r="K41" s="304" t="s">
        <v>129</v>
      </c>
      <c r="L41" s="308"/>
      <c r="M41" s="308"/>
      <c r="N41" s="308"/>
      <c r="O41" s="308"/>
      <c r="P41" s="308"/>
      <c r="Q41" s="308"/>
      <c r="R41" s="308"/>
      <c r="S41" s="308"/>
      <c r="T41" s="308"/>
      <c r="U41" s="308"/>
      <c r="V41" s="308"/>
      <c r="W41" s="308"/>
      <c r="X41" s="308"/>
      <c r="Y41" s="318"/>
      <c r="Z41" s="319"/>
      <c r="AA41" s="73"/>
      <c r="AB41" s="29"/>
      <c r="AE41" s="169"/>
      <c r="AF41" s="332" t="s">
        <v>70</v>
      </c>
      <c r="AG41" s="332"/>
      <c r="AH41" s="328" t="s">
        <v>184</v>
      </c>
      <c r="AI41" s="335"/>
      <c r="AJ41" s="335"/>
      <c r="AK41" s="335"/>
      <c r="AL41" s="335"/>
      <c r="AM41" s="335"/>
      <c r="AN41" s="335"/>
      <c r="AO41" s="335"/>
      <c r="AP41" s="335"/>
      <c r="AQ41" s="335"/>
      <c r="AR41" s="335"/>
      <c r="AS41" s="354"/>
      <c r="AT41" s="359" t="e">
        <f>ROUNDDOWN(#REF!+#REF!-#REF!-#REF!,0)</f>
        <v>#REF!</v>
      </c>
      <c r="AU41" s="359"/>
      <c r="AV41" s="359"/>
      <c r="AW41" s="359"/>
      <c r="AX41" s="359"/>
      <c r="AY41" s="359"/>
      <c r="AZ41" s="342"/>
      <c r="BA41" s="342" t="s">
        <v>66</v>
      </c>
      <c r="BB41" s="342"/>
      <c r="BC41" s="370"/>
      <c r="BD41" s="372"/>
      <c r="BE41" s="360" t="s">
        <v>182</v>
      </c>
      <c r="BF41" s="360"/>
      <c r="BG41" s="360"/>
      <c r="BH41" s="360"/>
      <c r="BI41" s="360"/>
      <c r="BJ41" s="360"/>
      <c r="BK41" s="360"/>
      <c r="BL41" s="360"/>
      <c r="BM41" s="360"/>
      <c r="BN41" s="374"/>
      <c r="BO41" s="375" t="e">
        <f>ROUNDDOWN(12000*AT41,-3)</f>
        <v>#REF!</v>
      </c>
      <c r="BP41" s="376"/>
      <c r="BQ41" s="376"/>
      <c r="BR41" s="376"/>
      <c r="BS41" s="376"/>
      <c r="BT41" s="376"/>
      <c r="BU41" s="342" t="s">
        <v>88</v>
      </c>
      <c r="BV41" s="370"/>
    </row>
    <row r="42" spans="1:76" s="27" customFormat="1" ht="19" customHeight="1">
      <c r="A42" s="15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E42" s="169"/>
      <c r="AF42" s="332" t="s">
        <v>132</v>
      </c>
      <c r="AG42" s="332"/>
      <c r="AH42" s="328" t="s">
        <v>134</v>
      </c>
      <c r="AI42" s="335"/>
      <c r="AJ42" s="335"/>
      <c r="AK42" s="335"/>
      <c r="AL42" s="335"/>
      <c r="AM42" s="335"/>
      <c r="AN42" s="335"/>
      <c r="AO42" s="335"/>
      <c r="AP42" s="335"/>
      <c r="AQ42" s="335"/>
      <c r="AR42" s="335"/>
      <c r="AS42" s="354"/>
      <c r="AT42" s="359" t="e">
        <f>ROUNDDOWN(#REF!,0)</f>
        <v>#REF!</v>
      </c>
      <c r="AU42" s="359"/>
      <c r="AV42" s="359"/>
      <c r="AW42" s="359"/>
      <c r="AX42" s="359"/>
      <c r="AY42" s="359"/>
      <c r="AZ42" s="342"/>
      <c r="BA42" s="342" t="s">
        <v>121</v>
      </c>
      <c r="BB42" s="342"/>
      <c r="BC42" s="370"/>
      <c r="BD42" s="372"/>
      <c r="BE42" s="360" t="s">
        <v>131</v>
      </c>
      <c r="BF42" s="360"/>
      <c r="BG42" s="360"/>
      <c r="BH42" s="360"/>
      <c r="BI42" s="360"/>
      <c r="BJ42" s="360"/>
      <c r="BK42" s="360"/>
      <c r="BL42" s="360"/>
      <c r="BM42" s="360"/>
      <c r="BN42" s="374"/>
      <c r="BO42" s="375" t="e">
        <f>ROUNDDOWN(2000*AT42,-3)</f>
        <v>#REF!</v>
      </c>
      <c r="BP42" s="376"/>
      <c r="BQ42" s="376"/>
      <c r="BR42" s="376"/>
      <c r="BS42" s="376"/>
      <c r="BT42" s="376"/>
      <c r="BU42" s="342" t="s">
        <v>88</v>
      </c>
      <c r="BV42" s="370"/>
    </row>
    <row r="43" spans="1:76" s="27" customFormat="1" ht="19" customHeight="1">
      <c r="A43" s="159">
        <f>IF(I43="",0,1)</f>
        <v>1</v>
      </c>
      <c r="B43" s="77" t="s">
        <v>0</v>
      </c>
      <c r="C43" s="77"/>
      <c r="D43" s="77"/>
      <c r="E43" s="77"/>
      <c r="F43" s="77"/>
      <c r="G43" s="77"/>
      <c r="H43" s="77"/>
      <c r="I43" s="278" t="s">
        <v>176</v>
      </c>
      <c r="J43" s="281"/>
      <c r="K43" s="29"/>
      <c r="L43" s="29"/>
      <c r="M43" s="29"/>
      <c r="N43" s="29"/>
      <c r="O43" s="29"/>
      <c r="P43" s="29"/>
      <c r="Q43" s="29"/>
      <c r="R43" s="29"/>
      <c r="S43" s="29"/>
      <c r="T43" s="29"/>
      <c r="U43" s="141" t="str">
        <f>IF(I43="有",IF(C48="有","0 ",100000),"0 ")</f>
        <v xml:space="preserve">0 </v>
      </c>
      <c r="V43" s="142"/>
      <c r="W43" s="142"/>
      <c r="X43" s="142"/>
      <c r="Y43" s="142"/>
      <c r="Z43" s="144"/>
      <c r="AA43" s="29" t="s">
        <v>51</v>
      </c>
      <c r="AB43" s="29"/>
      <c r="AE43" s="169"/>
      <c r="AF43" s="332" t="s">
        <v>136</v>
      </c>
      <c r="AG43" s="332"/>
      <c r="AH43" s="328" t="s">
        <v>76</v>
      </c>
      <c r="AI43" s="335"/>
      <c r="AJ43" s="335"/>
      <c r="AK43" s="335"/>
      <c r="AL43" s="335"/>
      <c r="AM43" s="335"/>
      <c r="AN43" s="335"/>
      <c r="AO43" s="335"/>
      <c r="AP43" s="335"/>
      <c r="AQ43" s="335"/>
      <c r="AR43" s="335"/>
      <c r="AS43" s="354"/>
      <c r="AT43" s="342"/>
      <c r="AU43" s="360" t="str">
        <f>IF(I43="有",IF(C48="有",AA1,AB1),AA1)</f>
        <v>□</v>
      </c>
      <c r="AV43" s="342" t="s">
        <v>25</v>
      </c>
      <c r="AW43" s="342"/>
      <c r="AX43" s="342"/>
      <c r="AY43" s="342"/>
      <c r="AZ43" s="360" t="str">
        <f>IF(I43="無",AB1,IF(C48="有",AB1,AA1))</f>
        <v>☑</v>
      </c>
      <c r="BA43" s="342" t="s">
        <v>73</v>
      </c>
      <c r="BB43" s="342"/>
      <c r="BC43" s="370"/>
      <c r="BD43" s="372" t="s">
        <v>200</v>
      </c>
      <c r="BE43" s="360"/>
      <c r="BF43" s="360"/>
      <c r="BG43" s="360"/>
      <c r="BH43" s="360"/>
      <c r="BI43" s="360"/>
      <c r="BJ43" s="360"/>
      <c r="BK43" s="360"/>
      <c r="BL43" s="360"/>
      <c r="BM43" s="360"/>
      <c r="BN43" s="374"/>
      <c r="BO43" s="375" t="str">
        <f>U43</f>
        <v xml:space="preserve">0 </v>
      </c>
      <c r="BP43" s="376"/>
      <c r="BQ43" s="376"/>
      <c r="BR43" s="376"/>
      <c r="BS43" s="376"/>
      <c r="BT43" s="376"/>
      <c r="BU43" s="342" t="s">
        <v>88</v>
      </c>
      <c r="BV43" s="370"/>
    </row>
    <row r="44" spans="1:76" s="27" customFormat="1" ht="19" customHeight="1">
      <c r="A44" s="159">
        <f>IF(I44="",0,1)</f>
        <v>1</v>
      </c>
      <c r="B44" s="77" t="s">
        <v>139</v>
      </c>
      <c r="C44" s="77"/>
      <c r="D44" s="77"/>
      <c r="E44" s="77"/>
      <c r="F44" s="77"/>
      <c r="G44" s="77"/>
      <c r="H44" s="77"/>
      <c r="I44" s="278" t="s">
        <v>176</v>
      </c>
      <c r="J44" s="281"/>
      <c r="K44" s="29"/>
      <c r="L44" s="29"/>
      <c r="M44" s="29"/>
      <c r="N44" s="29"/>
      <c r="O44" s="29"/>
      <c r="P44" s="29"/>
      <c r="Q44" s="29"/>
      <c r="R44" s="29"/>
      <c r="S44" s="29"/>
      <c r="T44" s="29"/>
      <c r="U44" s="141" t="str">
        <f>IF(I44="有",BO42,"0 ")</f>
        <v xml:space="preserve">0 </v>
      </c>
      <c r="V44" s="142"/>
      <c r="W44" s="142"/>
      <c r="X44" s="142"/>
      <c r="Y44" s="142"/>
      <c r="Z44" s="144"/>
      <c r="AA44" s="29" t="s">
        <v>51</v>
      </c>
      <c r="AB44" s="29"/>
      <c r="AE44" s="169"/>
      <c r="AF44" s="332" t="s">
        <v>141</v>
      </c>
      <c r="AG44" s="332"/>
      <c r="AH44" s="328" t="s">
        <v>139</v>
      </c>
      <c r="AI44" s="335"/>
      <c r="AJ44" s="335"/>
      <c r="AK44" s="335"/>
      <c r="AL44" s="335"/>
      <c r="AM44" s="335"/>
      <c r="AN44" s="335"/>
      <c r="AO44" s="335"/>
      <c r="AP44" s="335"/>
      <c r="AQ44" s="335"/>
      <c r="AR44" s="335"/>
      <c r="AS44" s="354"/>
      <c r="AT44" s="342"/>
      <c r="AU44" s="360" t="str">
        <f>IF(I44="有",AB1,AA1)</f>
        <v>□</v>
      </c>
      <c r="AV44" s="342" t="s">
        <v>25</v>
      </c>
      <c r="AW44" s="342"/>
      <c r="AX44" s="342"/>
      <c r="AY44" s="342"/>
      <c r="AZ44" s="360" t="str">
        <f>IF(I44="無",AB1,AA1)</f>
        <v>☑</v>
      </c>
      <c r="BA44" s="342" t="s">
        <v>73</v>
      </c>
      <c r="BB44" s="342"/>
      <c r="BC44" s="370"/>
      <c r="BD44" s="372" t="s">
        <v>201</v>
      </c>
      <c r="BE44" s="360"/>
      <c r="BF44" s="360"/>
      <c r="BG44" s="360"/>
      <c r="BH44" s="360"/>
      <c r="BI44" s="360"/>
      <c r="BJ44" s="360"/>
      <c r="BK44" s="360"/>
      <c r="BL44" s="360"/>
      <c r="BM44" s="360"/>
      <c r="BN44" s="374"/>
      <c r="BO44" s="375" t="str">
        <f>U44</f>
        <v xml:space="preserve">0 </v>
      </c>
      <c r="BP44" s="376"/>
      <c r="BQ44" s="376"/>
      <c r="BR44" s="376"/>
      <c r="BS44" s="376"/>
      <c r="BT44" s="376"/>
      <c r="BU44" s="342" t="s">
        <v>88</v>
      </c>
      <c r="BV44" s="370"/>
    </row>
    <row r="45" spans="1:76" s="27" customFormat="1" ht="19" customHeight="1">
      <c r="A45" s="15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E45" s="169"/>
      <c r="AF45" s="332" t="s">
        <v>97</v>
      </c>
      <c r="AG45" s="332"/>
      <c r="AH45" s="340" t="s">
        <v>204</v>
      </c>
      <c r="AI45" s="341"/>
      <c r="AJ45" s="342"/>
      <c r="AK45" s="342"/>
      <c r="AL45" s="342"/>
      <c r="AM45" s="342"/>
      <c r="AN45" s="342"/>
      <c r="AO45" s="342"/>
      <c r="AP45" s="342"/>
      <c r="AQ45" s="342"/>
      <c r="AR45" s="342"/>
      <c r="AS45" s="342"/>
      <c r="AT45" s="342"/>
      <c r="AU45" s="342"/>
      <c r="AV45" s="342"/>
      <c r="AW45" s="342"/>
      <c r="AX45" s="342"/>
      <c r="AY45" s="342"/>
      <c r="AZ45" s="342"/>
      <c r="BA45" s="342"/>
      <c r="BB45" s="342"/>
      <c r="BC45" s="342"/>
      <c r="BD45" s="342"/>
      <c r="BE45" s="342"/>
      <c r="BF45" s="342"/>
      <c r="BG45" s="342"/>
      <c r="BH45" s="342"/>
      <c r="BI45" s="342"/>
      <c r="BJ45" s="342"/>
      <c r="BK45" s="342"/>
      <c r="BL45" s="342"/>
      <c r="BM45" s="342"/>
      <c r="BN45" s="370"/>
      <c r="BO45" s="375" t="e">
        <f>IF(SUM(BO40:BT44)&gt;800000,800000,SUM(BO40:BT44))</f>
        <v>#REF!</v>
      </c>
      <c r="BP45" s="376"/>
      <c r="BQ45" s="376"/>
      <c r="BR45" s="376"/>
      <c r="BS45" s="376"/>
      <c r="BT45" s="376"/>
      <c r="BU45" s="342" t="s">
        <v>88</v>
      </c>
      <c r="BV45" s="370"/>
    </row>
    <row r="46" spans="1:76" s="27" customFormat="1" ht="19" customHeight="1">
      <c r="A46" s="159"/>
      <c r="B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F46" s="330" t="s">
        <v>143</v>
      </c>
      <c r="AG46" s="338"/>
      <c r="AH46" s="338"/>
      <c r="AI46" s="338"/>
      <c r="AJ46" s="338"/>
      <c r="AK46" s="338"/>
      <c r="AL46" s="338"/>
      <c r="AM46" s="338"/>
      <c r="AN46" s="336"/>
      <c r="AO46" s="344"/>
      <c r="AP46" s="338" t="str">
        <f>IF(OR(C48="有",C49="有",C50="有"),AB1,AA1)</f>
        <v>□</v>
      </c>
      <c r="AQ46" s="338" t="s">
        <v>25</v>
      </c>
      <c r="AR46" s="350"/>
      <c r="AS46" s="350"/>
      <c r="AT46" s="338" t="str">
        <f>IF(AP46=AA1,AB1,AA1)</f>
        <v>☑</v>
      </c>
      <c r="AU46" s="338" t="s">
        <v>122</v>
      </c>
      <c r="AV46" s="361"/>
      <c r="AW46" s="363"/>
      <c r="AX46" s="363" t="s">
        <v>145</v>
      </c>
      <c r="AY46" s="363"/>
      <c r="AZ46" s="363"/>
      <c r="BA46" s="350"/>
      <c r="BB46" s="366" t="str">
        <f>+IF(C48="有",E48,IF(C49="有",K49,IF(C50="有",K50,"")))</f>
        <v/>
      </c>
      <c r="BC46" s="366"/>
      <c r="BD46" s="366"/>
      <c r="BE46" s="366"/>
      <c r="BF46" s="366"/>
      <c r="BG46" s="366"/>
      <c r="BH46" s="366"/>
      <c r="BI46" s="366"/>
      <c r="BJ46" s="366"/>
      <c r="BK46" s="366"/>
      <c r="BL46" s="366"/>
      <c r="BM46" s="366"/>
      <c r="BN46" s="366"/>
      <c r="BO46" s="366"/>
      <c r="BP46" s="366"/>
      <c r="BQ46" s="366"/>
      <c r="BR46" s="366"/>
      <c r="BS46" s="366"/>
      <c r="BT46" s="366"/>
      <c r="BU46" s="366"/>
      <c r="BV46" s="361" t="s">
        <v>68</v>
      </c>
    </row>
    <row r="47" spans="1:76" s="27" customFormat="1" ht="19" customHeight="1">
      <c r="A47" s="270"/>
      <c r="B47" s="274" t="s">
        <v>63</v>
      </c>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F47" s="331"/>
      <c r="AG47" s="339"/>
      <c r="AH47" s="339"/>
      <c r="AI47" s="339"/>
      <c r="AJ47" s="339"/>
      <c r="AK47" s="339"/>
      <c r="AL47" s="339"/>
      <c r="AM47" s="339"/>
      <c r="AN47" s="337"/>
      <c r="AO47" s="345"/>
      <c r="AP47" s="339"/>
      <c r="AQ47" s="339"/>
      <c r="AR47" s="329"/>
      <c r="AS47" s="329"/>
      <c r="AT47" s="339"/>
      <c r="AU47" s="339"/>
      <c r="AV47" s="362"/>
      <c r="AW47" s="329"/>
      <c r="AX47" s="364" t="s">
        <v>145</v>
      </c>
      <c r="AY47" s="329"/>
      <c r="AZ47" s="329"/>
      <c r="BA47" s="329"/>
      <c r="BB47" s="367" t="str">
        <f>IF(C48="有",IF(C49="有",K49,IF(C50="有",K50,"")),IF(C49="有",K50,""))</f>
        <v/>
      </c>
      <c r="BC47" s="367"/>
      <c r="BD47" s="367"/>
      <c r="BE47" s="367"/>
      <c r="BF47" s="367"/>
      <c r="BG47" s="367"/>
      <c r="BH47" s="367"/>
      <c r="BI47" s="367"/>
      <c r="BJ47" s="367"/>
      <c r="BK47" s="367"/>
      <c r="BL47" s="367"/>
      <c r="BM47" s="367"/>
      <c r="BN47" s="367"/>
      <c r="BO47" s="367"/>
      <c r="BP47" s="367"/>
      <c r="BQ47" s="367"/>
      <c r="BR47" s="367"/>
      <c r="BS47" s="367"/>
      <c r="BT47" s="367"/>
      <c r="BU47" s="367"/>
      <c r="BV47" s="362"/>
    </row>
    <row r="48" spans="1:76" s="27" customFormat="1" ht="19" customHeight="1">
      <c r="A48" s="159">
        <f>IF(C48="",0,1)</f>
        <v>1</v>
      </c>
      <c r="B48" s="29"/>
      <c r="C48" s="278" t="s">
        <v>176</v>
      </c>
      <c r="D48" s="281"/>
      <c r="E48" s="283" t="s">
        <v>12</v>
      </c>
      <c r="F48" s="286"/>
      <c r="G48" s="286"/>
      <c r="H48" s="286"/>
      <c r="I48" s="286"/>
      <c r="J48" s="286"/>
      <c r="K48" s="286"/>
      <c r="L48" s="286"/>
      <c r="M48" s="286"/>
      <c r="N48" s="286"/>
      <c r="O48" s="316" t="str">
        <f>IF(I43="有",IF(I43=C48,"長期加算とグリーン化事業は併用できません",""),IF(OR(C48="無",C48=""),"","地域材加算はできませんので、ご注意ください。"))</f>
        <v/>
      </c>
      <c r="P48" s="316"/>
      <c r="Q48" s="316"/>
      <c r="R48" s="316"/>
      <c r="S48" s="316"/>
      <c r="T48" s="316"/>
      <c r="U48" s="316"/>
      <c r="V48" s="316"/>
      <c r="W48" s="316"/>
      <c r="X48" s="316"/>
      <c r="Y48" s="316"/>
      <c r="Z48" s="316"/>
      <c r="AA48" s="316"/>
      <c r="AB48" s="29"/>
      <c r="BS48" s="333"/>
    </row>
    <row r="49" spans="1:34" s="27" customFormat="1" ht="19" customHeight="1">
      <c r="A49" s="159"/>
      <c r="B49" s="29"/>
      <c r="C49" s="279" t="s">
        <v>176</v>
      </c>
      <c r="D49" s="282"/>
      <c r="E49" s="284" t="s">
        <v>155</v>
      </c>
      <c r="F49" s="284"/>
      <c r="G49" s="285"/>
      <c r="H49" s="285"/>
      <c r="I49" s="285"/>
      <c r="J49" s="285"/>
      <c r="K49" s="305"/>
      <c r="L49" s="309"/>
      <c r="M49" s="309"/>
      <c r="N49" s="309"/>
      <c r="O49" s="309"/>
      <c r="P49" s="309"/>
      <c r="Q49" s="309"/>
      <c r="R49" s="309"/>
      <c r="S49" s="309"/>
      <c r="T49" s="309"/>
      <c r="U49" s="309"/>
      <c r="V49" s="309"/>
      <c r="W49" s="309"/>
      <c r="X49" s="309"/>
      <c r="Y49" s="309"/>
      <c r="Z49" s="309"/>
      <c r="AA49" s="326"/>
      <c r="AB49" s="29"/>
      <c r="AE49" s="115">
        <v>6</v>
      </c>
      <c r="AF49" s="333"/>
      <c r="AG49" s="27" t="s">
        <v>188</v>
      </c>
    </row>
    <row r="50" spans="1:34" s="27" customFormat="1" ht="19" customHeight="1">
      <c r="A50" s="159">
        <f>IF(C50="",0,1)</f>
        <v>1</v>
      </c>
      <c r="B50" s="29"/>
      <c r="C50" s="278" t="s">
        <v>176</v>
      </c>
      <c r="D50" s="281"/>
      <c r="E50" s="285" t="s">
        <v>67</v>
      </c>
      <c r="F50" s="285"/>
      <c r="G50" s="285"/>
      <c r="H50" s="285"/>
      <c r="I50" s="285"/>
      <c r="J50" s="285"/>
      <c r="K50" s="305"/>
      <c r="L50" s="309"/>
      <c r="M50" s="309"/>
      <c r="N50" s="309"/>
      <c r="O50" s="309"/>
      <c r="P50" s="309"/>
      <c r="Q50" s="309"/>
      <c r="R50" s="309"/>
      <c r="S50" s="309"/>
      <c r="T50" s="309"/>
      <c r="U50" s="309"/>
      <c r="V50" s="309"/>
      <c r="W50" s="309"/>
      <c r="X50" s="309"/>
      <c r="Y50" s="309"/>
      <c r="Z50" s="309"/>
      <c r="AA50" s="326"/>
      <c r="AB50" s="29"/>
      <c r="AF50" s="334">
        <v>1</v>
      </c>
      <c r="AG50" s="334"/>
      <c r="AH50" s="334" t="s">
        <v>87</v>
      </c>
    </row>
    <row r="51" spans="1:34" s="27" customFormat="1" ht="19" customHeight="1">
      <c r="A51" s="159" t="e">
        <f>IF(#REF!="",0,IF(#REF!="有",IF(#REF!="",0,1),1))</f>
        <v>#REF!</v>
      </c>
      <c r="B51" s="29"/>
      <c r="C51" s="73"/>
      <c r="D51" s="101"/>
      <c r="E51" s="284"/>
      <c r="F51" s="284"/>
      <c r="G51" s="285"/>
      <c r="H51" s="285"/>
      <c r="I51" s="285"/>
      <c r="J51" s="285"/>
      <c r="K51" s="285"/>
      <c r="L51" s="285"/>
      <c r="M51" s="29"/>
      <c r="N51" s="29"/>
      <c r="O51" s="29"/>
      <c r="P51" s="29"/>
      <c r="Q51" s="29"/>
      <c r="R51" s="29"/>
      <c r="S51" s="29"/>
      <c r="T51" s="29"/>
      <c r="U51" s="29"/>
      <c r="V51" s="29"/>
      <c r="W51" s="29"/>
      <c r="X51" s="29"/>
      <c r="Y51" s="29"/>
      <c r="Z51" s="29"/>
      <c r="AA51" s="29"/>
      <c r="AB51" s="314"/>
      <c r="AF51" s="334">
        <v>2</v>
      </c>
      <c r="AG51" s="334"/>
      <c r="AH51" s="334" t="s">
        <v>61</v>
      </c>
    </row>
    <row r="52" spans="1:34" s="27" customFormat="1" ht="19" customHeight="1">
      <c r="A52" s="270"/>
      <c r="B52" s="29"/>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29"/>
      <c r="AF52" s="334">
        <v>3</v>
      </c>
      <c r="AG52" s="334"/>
      <c r="AH52" s="334" t="s">
        <v>58</v>
      </c>
    </row>
    <row r="53" spans="1:34" s="27" customFormat="1" ht="19.149999999999999" customHeight="1">
      <c r="A53" s="159" t="e">
        <f>IF(#REF!="",0,IF(#REF!="有",IF(#REF!="",0,1),1))</f>
        <v>#REF!</v>
      </c>
      <c r="B53" s="29"/>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29"/>
      <c r="AF53" s="334"/>
      <c r="AG53" s="334"/>
      <c r="AH53" s="334"/>
    </row>
    <row r="54" spans="1:34" s="27" customFormat="1" ht="19.149999999999999" customHeight="1">
      <c r="A54" s="271"/>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74"/>
      <c r="AF54" s="334"/>
      <c r="AG54" s="334"/>
      <c r="AH54" s="334"/>
    </row>
  </sheetData>
  <mergeCells count="135">
    <mergeCell ref="B2:Y2"/>
    <mergeCell ref="B3:Y3"/>
    <mergeCell ref="AC8:BX8"/>
    <mergeCell ref="AC9:BM9"/>
    <mergeCell ref="AC10:BX10"/>
    <mergeCell ref="B12:F12"/>
    <mergeCell ref="H12:I12"/>
    <mergeCell ref="J12:AA12"/>
    <mergeCell ref="BF12:BU12"/>
    <mergeCell ref="B14:I14"/>
    <mergeCell ref="J14:AA14"/>
    <mergeCell ref="AE14:AP14"/>
    <mergeCell ref="B16:I16"/>
    <mergeCell ref="J16:AA16"/>
    <mergeCell ref="AX16:BQ16"/>
    <mergeCell ref="AX17:BQ17"/>
    <mergeCell ref="B18:I18"/>
    <mergeCell ref="J18:AA18"/>
    <mergeCell ref="AZ19:BQ19"/>
    <mergeCell ref="B21:I21"/>
    <mergeCell ref="J21:AA21"/>
    <mergeCell ref="AT21:BR21"/>
    <mergeCell ref="C22:I22"/>
    <mergeCell ref="J22:K22"/>
    <mergeCell ref="L22:M22"/>
    <mergeCell ref="O22:R22"/>
    <mergeCell ref="S22:X22"/>
    <mergeCell ref="AS22:AU22"/>
    <mergeCell ref="AW22:BA22"/>
    <mergeCell ref="BB22:BG22"/>
    <mergeCell ref="BI22:BM22"/>
    <mergeCell ref="BN22:BR22"/>
    <mergeCell ref="O23:R23"/>
    <mergeCell ref="S23:X23"/>
    <mergeCell ref="AU23:BR23"/>
    <mergeCell ref="C24:F24"/>
    <mergeCell ref="G24:M24"/>
    <mergeCell ref="O24:R24"/>
    <mergeCell ref="S24:AA24"/>
    <mergeCell ref="AU24:BM24"/>
    <mergeCell ref="D25:Y25"/>
    <mergeCell ref="B26:I26"/>
    <mergeCell ref="J26:AA26"/>
    <mergeCell ref="AT26:BR26"/>
    <mergeCell ref="C27:I27"/>
    <mergeCell ref="J27:K27"/>
    <mergeCell ref="L27:M27"/>
    <mergeCell ref="O27:R27"/>
    <mergeCell ref="S27:X27"/>
    <mergeCell ref="AS27:AU27"/>
    <mergeCell ref="AW27:BA27"/>
    <mergeCell ref="BB27:BG27"/>
    <mergeCell ref="BI27:BM27"/>
    <mergeCell ref="BN27:BR27"/>
    <mergeCell ref="O28:R28"/>
    <mergeCell ref="S28:X28"/>
    <mergeCell ref="AU28:BR28"/>
    <mergeCell ref="C30:F30"/>
    <mergeCell ref="G30:M30"/>
    <mergeCell ref="AT30:BR30"/>
    <mergeCell ref="B31:I31"/>
    <mergeCell ref="J31:AA31"/>
    <mergeCell ref="AN31:AT31"/>
    <mergeCell ref="AV31:AX31"/>
    <mergeCell ref="BA31:BB31"/>
    <mergeCell ref="BD31:BH31"/>
    <mergeCell ref="C32:I32"/>
    <mergeCell ref="K32:M32"/>
    <mergeCell ref="P32:Q32"/>
    <mergeCell ref="S32:W32"/>
    <mergeCell ref="AF34:AP34"/>
    <mergeCell ref="AQ34:BV34"/>
    <mergeCell ref="C35:I35"/>
    <mergeCell ref="J35:AA35"/>
    <mergeCell ref="AF35:AP35"/>
    <mergeCell ref="AU35:BR35"/>
    <mergeCell ref="C36:I36"/>
    <mergeCell ref="J36:AA36"/>
    <mergeCell ref="B38:I38"/>
    <mergeCell ref="AS38:BC38"/>
    <mergeCell ref="B39:J39"/>
    <mergeCell ref="K39:Y39"/>
    <mergeCell ref="AS39:BC39"/>
    <mergeCell ref="B40:J40"/>
    <mergeCell ref="K40:Y40"/>
    <mergeCell ref="AF40:AG40"/>
    <mergeCell ref="AH40:AR40"/>
    <mergeCell ref="AT40:AY40"/>
    <mergeCell ref="BE40:BL40"/>
    <mergeCell ref="BO40:BT40"/>
    <mergeCell ref="B41:J41"/>
    <mergeCell ref="K41:Y41"/>
    <mergeCell ref="AF41:AG41"/>
    <mergeCell ref="AH41:AR41"/>
    <mergeCell ref="AT41:AY41"/>
    <mergeCell ref="BE41:BL41"/>
    <mergeCell ref="BO41:BT41"/>
    <mergeCell ref="AF42:AG42"/>
    <mergeCell ref="AH42:AR42"/>
    <mergeCell ref="AT42:AY42"/>
    <mergeCell ref="BE42:BL42"/>
    <mergeCell ref="BO42:BT42"/>
    <mergeCell ref="B43:H43"/>
    <mergeCell ref="I43:J43"/>
    <mergeCell ref="U43:Z43"/>
    <mergeCell ref="AF43:AG43"/>
    <mergeCell ref="AH43:AR43"/>
    <mergeCell ref="BD43:BN43"/>
    <mergeCell ref="BO43:BT43"/>
    <mergeCell ref="B44:H44"/>
    <mergeCell ref="I44:J44"/>
    <mergeCell ref="U44:Z44"/>
    <mergeCell ref="AF44:AG44"/>
    <mergeCell ref="AH44:AR44"/>
    <mergeCell ref="BD44:BN44"/>
    <mergeCell ref="BO44:BT44"/>
    <mergeCell ref="AF45:AG45"/>
    <mergeCell ref="BO45:BT45"/>
    <mergeCell ref="BB46:BU46"/>
    <mergeCell ref="BB47:BU47"/>
    <mergeCell ref="C48:D48"/>
    <mergeCell ref="E48:N48"/>
    <mergeCell ref="O48:AA48"/>
    <mergeCell ref="C49:D49"/>
    <mergeCell ref="K49:AA49"/>
    <mergeCell ref="C50:D50"/>
    <mergeCell ref="K50:AA50"/>
    <mergeCell ref="AF38:AG39"/>
    <mergeCell ref="AH38:AR39"/>
    <mergeCell ref="BD38:BV39"/>
    <mergeCell ref="AF46:AN47"/>
    <mergeCell ref="AP46:AP47"/>
    <mergeCell ref="AQ46:AQ47"/>
    <mergeCell ref="AT46:AT47"/>
    <mergeCell ref="AU46:AU47"/>
  </mergeCells>
  <phoneticPr fontId="18"/>
  <dataValidations count="8">
    <dataValidation type="list" allowBlank="1" showDropDown="0" showInputMessage="1" showErrorMessage="1" sqref="S27:X27 S22:X22">
      <formula1>"　,高知県知事,徳島県知事,香川県知事,愛媛県知事,北海道知事,青森県知事,岩手県知事,秋田県知事,宮城県知事,山形県知事,福島県知事,　東京都知事,神奈川県知事,千葉県知事,埼玉県知事,茨城県知事,栃木県知事,群馬県知事,新潟県知事,長野県知事,山梨県知事,　富山県知事,石川県知事,福井県知事,　岐阜県知事,静岡県知事,愛知県知事,三重県知事,　滋賀県知事,京都府知事,大阪府知事,兵庫県知事,奈良県知事,和歌山県知事,　鳥取県知事,島根県知事,岡山県知事,広島県知事"</formula1>
    </dataValidation>
    <dataValidation type="list" allowBlank="1" showDropDown="0" showInputMessage="1" showErrorMessage="1" sqref="L22:M22">
      <formula1>"　,１級,２級,木造,行政書士"</formula1>
    </dataValidation>
    <dataValidation allowBlank="1" showDropDown="0" showInputMessage="1" showErrorMessage="1" prompt="業務で使用している携帯電話がある場合のみ" sqref="Z25:AA25"/>
    <dataValidation allowBlank="1" showDropDown="0" showInputMessage="0" showErrorMessage="1" prompt="＊ここに入力された担当者が委任状の担当者となります。_x000a_建築士でなくてもかまいません。" sqref="G24:M24"/>
    <dataValidation type="list" allowBlank="1" showDropDown="0" showInputMessage="1" showErrorMessage="1" sqref="L27:M27">
      <formula1>"　,１級,２級,木造"</formula1>
    </dataValidation>
    <dataValidation allowBlank="1" showDropDown="0" showInputMessage="1" showErrorMessage="1" prompt="建築士事務所に属する、実際に担当される方。_x000a_管理建築士でなくてもかまいません。" sqref="G30:M30"/>
    <dataValidation type="list" allowBlank="1" showDropDown="0" showInputMessage="1" showErrorMessage="1" sqref="K32:M32">
      <formula1>"一般,特定"</formula1>
    </dataValidation>
    <dataValidation type="list" allowBlank="0" showDropDown="0" showInputMessage="1" showErrorMessage="1" sqref="C48:D50 I43:J44">
      <formula1>"有,無"</formula1>
    </dataValidation>
  </dataValidations>
  <printOptions horizontalCentered="1"/>
  <pageMargins left="0.51181102362204722" right="0.15748031496062992" top="0.19685039370078736" bottom="0.31496062992125984" header="0.31496062992125984" footer="0.31496062992125984"/>
  <pageSetup paperSize="9" fitToWidth="1" fitToHeight="1" orientation="portrait" usePrinterDefaults="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2:BU14"/>
  <sheetViews>
    <sheetView showZeros="0" zoomScaleSheetLayoutView="75" workbookViewId="0">
      <selection activeCell="J5" sqref="J5:AA5"/>
    </sheetView>
  </sheetViews>
  <sheetFormatPr defaultColWidth="2.125" defaultRowHeight="12.6" customHeight="1"/>
  <cols>
    <col min="1" max="1" width="2.375" style="380" bestFit="1" customWidth="1"/>
    <col min="2" max="28" width="2.125" style="381" bestFit="1" customWidth="0"/>
    <col min="29" max="31" width="1.875" style="382" customWidth="1"/>
    <col min="32" max="32" width="2.5" style="382" customWidth="1"/>
    <col min="33" max="44" width="2.125" style="382" bestFit="1" customWidth="0"/>
    <col min="45" max="46" width="3.125" style="382" customWidth="1"/>
    <col min="47" max="16384" width="2.125" style="382" bestFit="1" customWidth="0"/>
  </cols>
  <sheetData>
    <row r="1" spans="1:73" ht="15" customHeight="1"/>
    <row r="2" spans="1:73" ht="15" customHeight="1">
      <c r="C2" s="386" t="s">
        <v>48</v>
      </c>
      <c r="D2" s="386"/>
      <c r="E2" s="386"/>
      <c r="F2" s="386"/>
      <c r="G2" s="386"/>
      <c r="H2" s="386"/>
      <c r="I2" s="386"/>
      <c r="J2" s="386"/>
      <c r="K2" s="386"/>
      <c r="L2" s="386"/>
      <c r="M2" s="386"/>
      <c r="N2" s="386"/>
      <c r="O2" s="386"/>
      <c r="P2" s="386"/>
      <c r="Q2" s="386"/>
      <c r="R2" s="386"/>
      <c r="S2" s="386"/>
      <c r="T2" s="386"/>
      <c r="U2" s="386"/>
      <c r="V2" s="386"/>
      <c r="W2" s="386"/>
      <c r="X2" s="386"/>
      <c r="Y2" s="386"/>
      <c r="Z2" s="386"/>
      <c r="AA2" s="393"/>
      <c r="BS2" s="404"/>
    </row>
    <row r="3" spans="1:73" ht="15" customHeight="1">
      <c r="C3" s="387" t="s">
        <v>34</v>
      </c>
      <c r="D3" s="387"/>
      <c r="E3" s="387"/>
      <c r="F3" s="387"/>
      <c r="G3" s="387"/>
      <c r="H3" s="387"/>
      <c r="I3" s="387"/>
      <c r="J3" s="387"/>
      <c r="K3" s="387"/>
      <c r="L3" s="387"/>
      <c r="M3" s="387"/>
      <c r="N3" s="387"/>
      <c r="O3" s="387"/>
      <c r="P3" s="387"/>
      <c r="Q3" s="387"/>
      <c r="R3" s="387"/>
      <c r="S3" s="387"/>
      <c r="T3" s="387"/>
      <c r="U3" s="387"/>
      <c r="V3" s="387"/>
      <c r="W3" s="387"/>
      <c r="X3" s="387"/>
      <c r="Y3" s="387"/>
      <c r="Z3" s="387"/>
      <c r="AA3" s="394"/>
      <c r="AF3" s="390" t="s">
        <v>189</v>
      </c>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9"/>
      <c r="BR3" s="399"/>
      <c r="BU3" s="404"/>
    </row>
    <row r="4" spans="1:73" ht="12.6" customHeight="1"/>
    <row r="5" spans="1:73" ht="20.100000000000001" customHeight="1">
      <c r="A5" s="383" t="s">
        <v>32</v>
      </c>
      <c r="B5" s="384" t="s">
        <v>101</v>
      </c>
      <c r="C5" s="384"/>
      <c r="D5" s="384"/>
      <c r="E5" s="384"/>
      <c r="F5" s="384"/>
      <c r="G5" s="384"/>
      <c r="H5" s="384"/>
      <c r="I5" s="384"/>
      <c r="J5" s="278"/>
      <c r="K5" s="301"/>
      <c r="L5" s="301"/>
      <c r="M5" s="301"/>
      <c r="N5" s="301"/>
      <c r="O5" s="301"/>
      <c r="P5" s="301"/>
      <c r="Q5" s="301"/>
      <c r="R5" s="301"/>
      <c r="S5" s="301"/>
      <c r="T5" s="301"/>
      <c r="U5" s="301"/>
      <c r="V5" s="301"/>
      <c r="W5" s="301"/>
      <c r="X5" s="301"/>
      <c r="Y5" s="301"/>
      <c r="Z5" s="301"/>
      <c r="AA5" s="281"/>
      <c r="AF5" s="382">
        <v>2</v>
      </c>
      <c r="AH5" s="382" t="s">
        <v>28</v>
      </c>
      <c r="AN5" s="395" t="s">
        <v>81</v>
      </c>
      <c r="AO5" s="395"/>
      <c r="AP5" s="395"/>
      <c r="AQ5" s="395"/>
      <c r="AR5" s="395"/>
      <c r="AS5" s="395"/>
      <c r="AT5" s="398">
        <f>J5</f>
        <v>0</v>
      </c>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row>
    <row r="6" spans="1:73" ht="12.6" customHeight="1">
      <c r="B6" s="385"/>
      <c r="AN6" s="395"/>
      <c r="AO6" s="395"/>
      <c r="AP6" s="395"/>
      <c r="AQ6" s="395"/>
      <c r="AR6" s="395"/>
      <c r="AS6" s="395"/>
      <c r="AT6" s="395"/>
      <c r="AU6" s="395"/>
      <c r="AV6" s="395"/>
      <c r="AW6" s="395"/>
      <c r="AX6" s="395"/>
      <c r="AY6" s="395"/>
      <c r="AZ6" s="395"/>
      <c r="BA6" s="395"/>
      <c r="BB6" s="400"/>
      <c r="BC6" s="400"/>
      <c r="BD6" s="400"/>
      <c r="BE6" s="400"/>
      <c r="BF6" s="400"/>
      <c r="BG6" s="400"/>
      <c r="BH6" s="400"/>
      <c r="BI6" s="400"/>
      <c r="BJ6" s="400"/>
      <c r="BK6" s="400"/>
      <c r="BL6" s="400"/>
      <c r="BM6" s="400"/>
      <c r="BN6" s="400"/>
      <c r="BO6" s="400"/>
      <c r="BP6" s="400"/>
      <c r="BQ6" s="400"/>
      <c r="BR6" s="400"/>
    </row>
    <row r="7" spans="1:73" ht="20.100000000000001" customHeight="1">
      <c r="C7" s="384" t="s">
        <v>86</v>
      </c>
      <c r="D7" s="384"/>
      <c r="E7" s="384"/>
      <c r="F7" s="384"/>
      <c r="G7" s="384"/>
      <c r="H7" s="384"/>
      <c r="I7" s="384"/>
      <c r="J7" s="389" t="s">
        <v>90</v>
      </c>
      <c r="K7" s="389"/>
      <c r="L7" s="307"/>
      <c r="M7" s="312"/>
      <c r="O7" s="390" t="s">
        <v>5</v>
      </c>
      <c r="P7" s="390"/>
      <c r="Q7" s="390"/>
      <c r="R7" s="390"/>
      <c r="S7" s="278"/>
      <c r="T7" s="301"/>
      <c r="U7" s="301"/>
      <c r="V7" s="301"/>
      <c r="W7" s="301"/>
      <c r="X7" s="281"/>
      <c r="AN7" s="396" t="s">
        <v>91</v>
      </c>
      <c r="AO7" s="396"/>
      <c r="AP7" s="396"/>
      <c r="AQ7" s="396"/>
      <c r="AR7" s="396"/>
      <c r="AS7" s="397">
        <f>L7</f>
        <v>0</v>
      </c>
      <c r="AT7" s="397"/>
      <c r="AU7" s="382" t="s">
        <v>68</v>
      </c>
      <c r="AV7" s="390" t="s">
        <v>85</v>
      </c>
      <c r="AW7" s="390"/>
      <c r="AX7" s="390"/>
      <c r="AY7" s="390"/>
      <c r="AZ7" s="390"/>
      <c r="BA7" s="397">
        <f>S7</f>
        <v>0</v>
      </c>
      <c r="BB7" s="397"/>
      <c r="BC7" s="397"/>
      <c r="BD7" s="397"/>
      <c r="BE7" s="397"/>
      <c r="BF7" s="397"/>
      <c r="BG7" s="401" t="s">
        <v>68</v>
      </c>
      <c r="BH7" s="402" t="s">
        <v>95</v>
      </c>
      <c r="BI7" s="402"/>
      <c r="BJ7" s="402"/>
      <c r="BK7" s="402"/>
      <c r="BL7" s="402"/>
      <c r="BM7" s="403">
        <f>S9</f>
        <v>0</v>
      </c>
      <c r="BN7" s="403"/>
      <c r="BO7" s="403"/>
      <c r="BP7" s="403"/>
      <c r="BQ7" s="403"/>
      <c r="BR7" s="401" t="s">
        <v>68</v>
      </c>
    </row>
    <row r="8" spans="1:73" ht="12.6" customHeight="1">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row>
    <row r="9" spans="1:73" ht="20.100000000000001" customHeight="1">
      <c r="O9" s="390" t="s">
        <v>96</v>
      </c>
      <c r="P9" s="390"/>
      <c r="Q9" s="390"/>
      <c r="R9" s="390"/>
      <c r="S9" s="278"/>
      <c r="T9" s="301"/>
      <c r="U9" s="301"/>
      <c r="V9" s="301"/>
      <c r="W9" s="301"/>
      <c r="X9" s="281"/>
      <c r="AN9" s="382" t="s">
        <v>49</v>
      </c>
      <c r="AS9" s="390"/>
      <c r="AT9" s="390"/>
      <c r="AU9" s="398">
        <f>G12</f>
        <v>0</v>
      </c>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U9" s="405"/>
    </row>
    <row r="10" spans="1:73" ht="12.6" customHeight="1"/>
    <row r="11" spans="1:73" ht="20.100000000000001" customHeight="1">
      <c r="AZ11" s="398"/>
      <c r="BA11" s="398"/>
      <c r="BB11" s="398"/>
      <c r="BC11" s="398"/>
      <c r="BD11" s="398"/>
      <c r="BE11" s="398"/>
      <c r="BF11" s="398"/>
      <c r="BG11" s="398"/>
      <c r="BH11" s="398"/>
      <c r="BI11" s="398"/>
      <c r="BJ11" s="398"/>
      <c r="BK11" s="398"/>
      <c r="BL11" s="398"/>
      <c r="BM11" s="398"/>
      <c r="BN11" s="398"/>
      <c r="BO11" s="398"/>
      <c r="BP11" s="398"/>
      <c r="BQ11" s="398"/>
      <c r="BR11" s="398"/>
    </row>
    <row r="12" spans="1:73" ht="20.100000000000001" customHeight="1">
      <c r="C12" s="384" t="s">
        <v>103</v>
      </c>
      <c r="D12" s="384"/>
      <c r="E12" s="384"/>
      <c r="F12" s="384"/>
      <c r="G12" s="288"/>
      <c r="H12" s="290"/>
      <c r="I12" s="290"/>
      <c r="J12" s="290"/>
      <c r="K12" s="290"/>
      <c r="L12" s="290"/>
      <c r="M12" s="311"/>
      <c r="O12" s="391"/>
      <c r="P12" s="391"/>
      <c r="Q12" s="391"/>
      <c r="R12" s="391"/>
      <c r="S12" s="392"/>
      <c r="T12" s="392"/>
      <c r="U12" s="392"/>
      <c r="V12" s="392"/>
      <c r="W12" s="392"/>
      <c r="X12" s="392"/>
      <c r="Y12" s="392"/>
      <c r="Z12" s="392"/>
      <c r="AA12" s="392"/>
      <c r="AZ12" s="398"/>
      <c r="BA12" s="398"/>
      <c r="BB12" s="398"/>
      <c r="BC12" s="398"/>
      <c r="BD12" s="398"/>
      <c r="BE12" s="398"/>
      <c r="BF12" s="398"/>
      <c r="BG12" s="398"/>
      <c r="BH12" s="398"/>
      <c r="BI12" s="398"/>
      <c r="BJ12" s="398"/>
      <c r="BK12" s="398"/>
      <c r="BL12" s="398"/>
      <c r="BM12" s="398"/>
      <c r="BN12" s="398"/>
      <c r="BO12" s="398"/>
      <c r="BP12" s="398"/>
      <c r="BQ12" s="398"/>
      <c r="BR12" s="398"/>
      <c r="BU12" s="405"/>
    </row>
    <row r="13" spans="1:73" ht="12.6" customHeight="1">
      <c r="C13" s="388"/>
    </row>
    <row r="14" spans="1:73" ht="20.100000000000001" customHeight="1">
      <c r="O14" s="391"/>
      <c r="P14" s="391"/>
      <c r="Q14" s="391"/>
      <c r="R14" s="391"/>
      <c r="S14" s="392"/>
      <c r="T14" s="392"/>
      <c r="U14" s="392"/>
      <c r="V14" s="392"/>
      <c r="W14" s="392"/>
      <c r="X14" s="392"/>
      <c r="Y14" s="392"/>
      <c r="Z14" s="392"/>
      <c r="AA14" s="392"/>
    </row>
    <row r="15" spans="1:73" ht="12.6" customHeight="1"/>
    <row r="16" spans="1:73" ht="20.100000000000001" customHeight="1"/>
  </sheetData>
  <sheetProtection password="E8E3" sheet="1" objects="1" scenarios="1" selectLockedCells="1"/>
  <mergeCells count="30">
    <mergeCell ref="C2:Z2"/>
    <mergeCell ref="C3:Z3"/>
    <mergeCell ref="AF3:BP3"/>
    <mergeCell ref="B5:I5"/>
    <mergeCell ref="J5:AA5"/>
    <mergeCell ref="AN5:AS5"/>
    <mergeCell ref="AT5:BR5"/>
    <mergeCell ref="C7:I7"/>
    <mergeCell ref="J7:K7"/>
    <mergeCell ref="L7:M7"/>
    <mergeCell ref="O7:R7"/>
    <mergeCell ref="S7:X7"/>
    <mergeCell ref="AN7:AR7"/>
    <mergeCell ref="AS7:AT7"/>
    <mergeCell ref="AV7:AZ7"/>
    <mergeCell ref="BA7:BF7"/>
    <mergeCell ref="BH7:BL7"/>
    <mergeCell ref="BM7:BQ7"/>
    <mergeCell ref="O9:R9"/>
    <mergeCell ref="S9:X9"/>
    <mergeCell ref="AS9:AT9"/>
    <mergeCell ref="AU9:BR9"/>
    <mergeCell ref="AZ11:BR11"/>
    <mergeCell ref="C12:F12"/>
    <mergeCell ref="G12:M12"/>
    <mergeCell ref="O12:R12"/>
    <mergeCell ref="S12:AA12"/>
    <mergeCell ref="AZ12:BR12"/>
    <mergeCell ref="O14:R14"/>
    <mergeCell ref="S14:AA14"/>
  </mergeCells>
  <phoneticPr fontId="18"/>
  <dataValidations count="4">
    <dataValidation allowBlank="1" showDropDown="0" showInputMessage="1" showErrorMessage="1" prompt="業務で使用している携帯電話がある場合のみ" sqref="S14:AA14"/>
    <dataValidation allowBlank="1" showDropDown="0" showInputMessage="1" showErrorMessage="1" prompt="建築士事務所に属する、実際に担当される方。_x000a_管理建築士でなくてもかまいません。" sqref="G12:M12"/>
    <dataValidation type="list" allowBlank="1" showDropDown="0" showInputMessage="1" showErrorMessage="1" sqref="L7:M7">
      <formula1>"　,１級,２級,木造"</formula1>
    </dataValidation>
    <dataValidation type="list" allowBlank="1" showDropDown="0" showInputMessage="1" showErrorMessage="1" sqref="S7:X7">
      <formula1>"　,高知県知事,徳島県知事,香川県知事,愛媛県知事,北海道知事,青森県知事,岩手県知事,秋田県知事,宮城県知事,山形県知事,福島県知事,　東京都知事,神奈川県知事,千葉県知事,埼玉県知事,茨城県知事,栃木県知事,群馬県知事,新潟県知事,長野県知事,山梨県知事,　富山県知事,石川県知事,福井県知事,　岐阜県知事,静岡県知事,愛知県知事,三重県知事,　滋賀県知事,京都府知事,大阪府知事,兵庫県知事,奈良県知事,和歌山県知事,　鳥取県知事,島根県知事,岡山県知事,広島県知事"</formula1>
    </dataValidation>
  </dataValidations>
  <printOptions horizontalCentered="1"/>
  <pageMargins left="0.51181102362204722" right="0.15748031496062992" top="0.19685039370078741" bottom="0.31496062992125984" header="0.31496062992125984" footer="0.31496062992125984"/>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2:BU12"/>
  <sheetViews>
    <sheetView showZeros="0" zoomScaleSheetLayoutView="75" workbookViewId="0">
      <selection activeCell="J5" sqref="J5:AA5"/>
    </sheetView>
  </sheetViews>
  <sheetFormatPr defaultColWidth="2.125" defaultRowHeight="12.6" customHeight="1"/>
  <cols>
    <col min="1" max="1" width="2.375" style="380" bestFit="1" customWidth="1"/>
    <col min="2" max="28" width="2.125" style="381" bestFit="1" customWidth="0"/>
    <col min="29" max="31" width="1.875" style="382" customWidth="1"/>
    <col min="32" max="32" width="2.5" style="382" customWidth="1"/>
    <col min="33" max="44" width="2.125" style="382" bestFit="1" customWidth="0"/>
    <col min="45" max="46" width="3.125" style="382" customWidth="1"/>
    <col min="47" max="16384" width="2.125" style="382" bestFit="1" customWidth="0"/>
  </cols>
  <sheetData>
    <row r="1" spans="1:73" ht="15" customHeight="1"/>
    <row r="2" spans="1:73" ht="15" customHeight="1">
      <c r="C2" s="386" t="s">
        <v>48</v>
      </c>
      <c r="D2" s="386"/>
      <c r="E2" s="386"/>
      <c r="F2" s="386"/>
      <c r="G2" s="386"/>
      <c r="H2" s="386"/>
      <c r="I2" s="386"/>
      <c r="J2" s="386"/>
      <c r="K2" s="386"/>
      <c r="L2" s="386"/>
      <c r="M2" s="386"/>
      <c r="N2" s="386"/>
      <c r="O2" s="386"/>
      <c r="P2" s="386"/>
      <c r="Q2" s="386"/>
      <c r="R2" s="386"/>
      <c r="S2" s="386"/>
      <c r="T2" s="386"/>
      <c r="U2" s="386"/>
      <c r="V2" s="386"/>
      <c r="W2" s="386"/>
      <c r="X2" s="386"/>
      <c r="Y2" s="386"/>
      <c r="Z2" s="386"/>
      <c r="AA2" s="393"/>
      <c r="BS2" s="404"/>
    </row>
    <row r="3" spans="1:73" ht="15" customHeight="1">
      <c r="C3" s="387" t="s">
        <v>34</v>
      </c>
      <c r="D3" s="387"/>
      <c r="E3" s="387"/>
      <c r="F3" s="387"/>
      <c r="G3" s="387"/>
      <c r="H3" s="387"/>
      <c r="I3" s="387"/>
      <c r="J3" s="387"/>
      <c r="K3" s="387"/>
      <c r="L3" s="387"/>
      <c r="M3" s="387"/>
      <c r="N3" s="387"/>
      <c r="O3" s="387"/>
      <c r="P3" s="387"/>
      <c r="Q3" s="387"/>
      <c r="R3" s="387"/>
      <c r="S3" s="387"/>
      <c r="T3" s="387"/>
      <c r="U3" s="387"/>
      <c r="V3" s="387"/>
      <c r="W3" s="387"/>
      <c r="X3" s="387"/>
      <c r="Y3" s="387"/>
      <c r="Z3" s="387"/>
      <c r="AA3" s="394"/>
      <c r="AF3" s="390" t="s">
        <v>189</v>
      </c>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9"/>
      <c r="BR3" s="399"/>
      <c r="BU3" s="404"/>
    </row>
    <row r="4" spans="1:73" ht="12.6" customHeight="1"/>
    <row r="5" spans="1:73" ht="20.100000000000001" customHeight="1">
      <c r="A5" s="383" t="s">
        <v>177</v>
      </c>
      <c r="B5" s="384" t="s">
        <v>104</v>
      </c>
      <c r="C5" s="384"/>
      <c r="D5" s="384"/>
      <c r="E5" s="384"/>
      <c r="F5" s="384"/>
      <c r="G5" s="384"/>
      <c r="H5" s="384"/>
      <c r="I5" s="384"/>
      <c r="J5" s="278"/>
      <c r="K5" s="301"/>
      <c r="L5" s="301"/>
      <c r="M5" s="301"/>
      <c r="N5" s="301"/>
      <c r="O5" s="301"/>
      <c r="P5" s="301"/>
      <c r="Q5" s="301"/>
      <c r="R5" s="301"/>
      <c r="S5" s="301"/>
      <c r="T5" s="301"/>
      <c r="U5" s="301"/>
      <c r="V5" s="301"/>
      <c r="W5" s="301"/>
      <c r="X5" s="301"/>
      <c r="Y5" s="301"/>
      <c r="Z5" s="301"/>
      <c r="AA5" s="281"/>
      <c r="AF5" s="382">
        <v>3</v>
      </c>
      <c r="AH5" s="382" t="s">
        <v>105</v>
      </c>
      <c r="AN5" s="395" t="s">
        <v>106</v>
      </c>
      <c r="AO5" s="395"/>
      <c r="AP5" s="395"/>
      <c r="AQ5" s="395"/>
      <c r="AR5" s="395"/>
      <c r="AS5" s="395"/>
      <c r="AT5" s="398">
        <f>J5</f>
        <v>0</v>
      </c>
      <c r="AU5" s="398"/>
      <c r="AV5" s="398"/>
      <c r="AW5" s="398"/>
      <c r="AX5" s="398"/>
      <c r="AY5" s="398"/>
      <c r="AZ5" s="398"/>
      <c r="BA5" s="398"/>
      <c r="BB5" s="398"/>
      <c r="BC5" s="398"/>
      <c r="BD5" s="398"/>
      <c r="BE5" s="398"/>
      <c r="BF5" s="398"/>
      <c r="BG5" s="398"/>
      <c r="BH5" s="398"/>
      <c r="BI5" s="398"/>
      <c r="BJ5" s="398"/>
      <c r="BK5" s="398"/>
      <c r="BL5" s="398"/>
      <c r="BM5" s="398"/>
      <c r="BN5" s="398"/>
      <c r="BO5" s="398"/>
      <c r="BP5" s="398"/>
      <c r="BQ5" s="398"/>
      <c r="BR5" s="398"/>
    </row>
    <row r="6" spans="1:73" ht="12.6" customHeight="1">
      <c r="B6" s="385"/>
      <c r="AN6" s="395"/>
      <c r="AO6" s="395"/>
      <c r="AP6" s="395"/>
      <c r="AQ6" s="395"/>
      <c r="AR6" s="395"/>
      <c r="AS6" s="395"/>
      <c r="AT6" s="395"/>
      <c r="AU6" s="395"/>
      <c r="AV6" s="395"/>
      <c r="AW6" s="395"/>
      <c r="AX6" s="395"/>
      <c r="AY6" s="395"/>
      <c r="AZ6" s="395"/>
      <c r="BA6" s="395"/>
      <c r="BB6" s="400"/>
      <c r="BC6" s="400"/>
      <c r="BD6" s="400"/>
      <c r="BE6" s="400"/>
      <c r="BF6" s="400"/>
      <c r="BG6" s="400"/>
      <c r="BH6" s="400"/>
      <c r="BI6" s="400"/>
      <c r="BJ6" s="400"/>
      <c r="BK6" s="400"/>
      <c r="BL6" s="400"/>
      <c r="BM6" s="400"/>
      <c r="BN6" s="400"/>
      <c r="BO6" s="400"/>
      <c r="BP6" s="400"/>
      <c r="BQ6" s="400"/>
      <c r="BR6" s="400"/>
    </row>
    <row r="7" spans="1:73" ht="20.100000000000001" customHeight="1">
      <c r="C7" s="384" t="s">
        <v>107</v>
      </c>
      <c r="D7" s="384"/>
      <c r="E7" s="384"/>
      <c r="F7" s="384"/>
      <c r="G7" s="384"/>
      <c r="H7" s="384"/>
      <c r="I7" s="384"/>
      <c r="J7" s="398" t="s">
        <v>64</v>
      </c>
      <c r="K7" s="278"/>
      <c r="L7" s="301"/>
      <c r="M7" s="281"/>
      <c r="N7" s="398" t="s">
        <v>68</v>
      </c>
      <c r="O7" s="395"/>
      <c r="P7" s="278"/>
      <c r="Q7" s="281"/>
      <c r="R7" s="397" t="s">
        <v>109</v>
      </c>
      <c r="S7" s="278"/>
      <c r="T7" s="301"/>
      <c r="U7" s="301"/>
      <c r="V7" s="301"/>
      <c r="W7" s="281"/>
      <c r="AN7" s="395" t="s">
        <v>62</v>
      </c>
      <c r="AO7" s="395"/>
      <c r="AP7" s="395"/>
      <c r="AQ7" s="395"/>
      <c r="AR7" s="395"/>
      <c r="AS7" s="395"/>
      <c r="AT7" s="395"/>
      <c r="AU7" s="395" t="s">
        <v>64</v>
      </c>
      <c r="AV7" s="397">
        <f>K7</f>
        <v>0</v>
      </c>
      <c r="AW7" s="397"/>
      <c r="AX7" s="397"/>
      <c r="AY7" s="395" t="s">
        <v>68</v>
      </c>
      <c r="AZ7" s="395"/>
      <c r="BA7" s="397">
        <f>P7</f>
        <v>0</v>
      </c>
      <c r="BB7" s="397"/>
      <c r="BC7" s="390" t="s">
        <v>109</v>
      </c>
      <c r="BD7" s="397">
        <f>S7</f>
        <v>0</v>
      </c>
      <c r="BE7" s="397"/>
      <c r="BF7" s="397"/>
      <c r="BG7" s="397"/>
      <c r="BH7" s="397"/>
      <c r="BI7" s="395"/>
      <c r="BJ7" s="395"/>
      <c r="BK7" s="395"/>
      <c r="BL7" s="395"/>
      <c r="BM7" s="395"/>
      <c r="BN7" s="395"/>
      <c r="BO7" s="395"/>
      <c r="BP7" s="395"/>
      <c r="BQ7" s="395"/>
      <c r="BR7" s="395"/>
    </row>
    <row r="8" spans="1:73" ht="12.6" customHeight="1">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row>
    <row r="9" spans="1:73" ht="20.100000000000001" customHeight="1">
      <c r="C9" s="406"/>
      <c r="D9" s="406"/>
      <c r="E9" s="406"/>
      <c r="F9" s="406"/>
      <c r="G9" s="407"/>
      <c r="H9" s="407"/>
      <c r="I9" s="407"/>
      <c r="J9" s="407"/>
      <c r="K9" s="407"/>
      <c r="L9" s="407"/>
      <c r="M9" s="407"/>
      <c r="O9" s="391"/>
      <c r="P9" s="391"/>
      <c r="Q9" s="391"/>
      <c r="R9" s="391"/>
      <c r="S9" s="392"/>
      <c r="T9" s="392"/>
      <c r="U9" s="392"/>
      <c r="V9" s="392"/>
      <c r="W9" s="392"/>
      <c r="X9" s="392"/>
      <c r="Y9" s="392"/>
      <c r="Z9" s="392"/>
      <c r="AA9" s="392"/>
      <c r="AS9" s="390"/>
      <c r="AT9" s="390"/>
      <c r="AU9" s="398"/>
      <c r="AV9" s="398"/>
      <c r="AW9" s="398"/>
      <c r="AX9" s="398"/>
      <c r="AY9" s="398"/>
      <c r="AZ9" s="398"/>
      <c r="BA9" s="398"/>
      <c r="BB9" s="398"/>
      <c r="BC9" s="398"/>
      <c r="BD9" s="398"/>
      <c r="BE9" s="398"/>
      <c r="BF9" s="398"/>
      <c r="BG9" s="398"/>
      <c r="BH9" s="398"/>
      <c r="BI9" s="398"/>
      <c r="BJ9" s="398"/>
      <c r="BK9" s="398"/>
      <c r="BL9" s="398"/>
      <c r="BM9" s="398"/>
      <c r="BN9" s="398"/>
      <c r="BO9" s="398"/>
      <c r="BP9" s="398"/>
      <c r="BQ9" s="398"/>
      <c r="BR9" s="398"/>
      <c r="BU9" s="405"/>
    </row>
    <row r="10" spans="1:73" ht="12.6" customHeight="1">
      <c r="C10" s="388"/>
    </row>
    <row r="11" spans="1:73" ht="20.100000000000001" customHeight="1">
      <c r="O11" s="391"/>
      <c r="P11" s="391"/>
      <c r="Q11" s="391"/>
      <c r="R11" s="391"/>
      <c r="S11" s="392"/>
      <c r="T11" s="392"/>
      <c r="U11" s="392"/>
      <c r="V11" s="392"/>
      <c r="W11" s="392"/>
      <c r="X11" s="392"/>
      <c r="Y11" s="392"/>
      <c r="Z11" s="392"/>
      <c r="AA11" s="392"/>
      <c r="AZ11" s="398"/>
      <c r="BA11" s="398"/>
      <c r="BB11" s="398"/>
      <c r="BC11" s="398"/>
      <c r="BD11" s="398"/>
      <c r="BE11" s="398"/>
      <c r="BF11" s="398"/>
      <c r="BG11" s="398"/>
      <c r="BH11" s="398"/>
      <c r="BI11" s="398"/>
      <c r="BJ11" s="398"/>
      <c r="BK11" s="398"/>
      <c r="BL11" s="398"/>
      <c r="BM11" s="398"/>
      <c r="BN11" s="398"/>
      <c r="BO11" s="398"/>
      <c r="BP11" s="398"/>
      <c r="BQ11" s="398"/>
      <c r="BR11" s="398"/>
    </row>
    <row r="12" spans="1:73" ht="20.100000000000001" customHeight="1">
      <c r="AZ12" s="398"/>
      <c r="BA12" s="398"/>
      <c r="BB12" s="398"/>
      <c r="BC12" s="398"/>
      <c r="BD12" s="398"/>
      <c r="BE12" s="398"/>
      <c r="BF12" s="398"/>
      <c r="BG12" s="398"/>
      <c r="BH12" s="398"/>
      <c r="BI12" s="398"/>
      <c r="BJ12" s="398"/>
      <c r="BK12" s="398"/>
      <c r="BL12" s="398"/>
      <c r="BM12" s="398"/>
      <c r="BN12" s="398"/>
      <c r="BO12" s="398"/>
      <c r="BP12" s="398"/>
      <c r="BQ12" s="398"/>
      <c r="BR12" s="398"/>
      <c r="BU12" s="405"/>
    </row>
  </sheetData>
  <sheetProtection password="E8E3" sheet="1" objects="1" scenarios="1" selectLockedCells="1"/>
  <mergeCells count="25">
    <mergeCell ref="C2:Z2"/>
    <mergeCell ref="C3:Z3"/>
    <mergeCell ref="AF3:BP3"/>
    <mergeCell ref="B5:I5"/>
    <mergeCell ref="J5:AA5"/>
    <mergeCell ref="AN5:AS5"/>
    <mergeCell ref="AT5:BR5"/>
    <mergeCell ref="C7:I7"/>
    <mergeCell ref="K7:M7"/>
    <mergeCell ref="P7:Q7"/>
    <mergeCell ref="S7:W7"/>
    <mergeCell ref="AN7:AT7"/>
    <mergeCell ref="AV7:AX7"/>
    <mergeCell ref="BA7:BB7"/>
    <mergeCell ref="BD7:BH7"/>
    <mergeCell ref="C9:F9"/>
    <mergeCell ref="G9:M9"/>
    <mergeCell ref="O9:R9"/>
    <mergeCell ref="S9:AA9"/>
    <mergeCell ref="AS9:AT9"/>
    <mergeCell ref="AU9:BR9"/>
    <mergeCell ref="O11:R11"/>
    <mergeCell ref="S11:AA11"/>
    <mergeCell ref="AZ11:BR11"/>
    <mergeCell ref="AZ12:BR12"/>
  </mergeCells>
  <phoneticPr fontId="18"/>
  <dataValidations count="3">
    <dataValidation allowBlank="1" showDropDown="0" showInputMessage="0" showErrorMessage="1" prompt="建築士事務所に属する、実際に担当される方。_x000a_管理建築士でなくてもかまいません。" sqref="G9:M9"/>
    <dataValidation type="list" allowBlank="1" showDropDown="0" showInputMessage="1" showErrorMessage="1" sqref="K7:M7">
      <formula1>"一般,特定"</formula1>
    </dataValidation>
    <dataValidation allowBlank="1" showDropDown="0" showInputMessage="1" showErrorMessage="1" prompt="業務で使用している携帯電話がある場合のみ" sqref="S11:AA11"/>
  </dataValidations>
  <printOptions horizontalCentered="1"/>
  <pageMargins left="0.51181102362204722" right="0.15748031496062992" top="0.19685039370078741" bottom="0.31496062992125984" header="0.31496062992125984" footer="0.31496062992125984"/>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BS34"/>
  <sheetViews>
    <sheetView showGridLines="0" showZeros="0" topLeftCell="A10" zoomScaleSheetLayoutView="70" workbookViewId="0">
      <selection activeCell="J5" sqref="J5:AA5"/>
    </sheetView>
  </sheetViews>
  <sheetFormatPr defaultColWidth="2.125" defaultRowHeight="15" customHeight="1"/>
  <cols>
    <col min="1" max="2" width="2.125" style="382" bestFit="1" customWidth="0"/>
    <col min="3" max="3" width="2.75" style="382" bestFit="1" customWidth="1"/>
    <col min="4" max="24" width="2.125" style="382" bestFit="1" customWidth="0"/>
    <col min="25" max="25" width="6.375" style="382" customWidth="1"/>
    <col min="26" max="30" width="2.125" style="382" bestFit="1" customWidth="0"/>
    <col min="31" max="31" width="3.875" style="382" customWidth="1"/>
    <col min="32" max="45" width="2.125" style="382" bestFit="1" customWidth="0"/>
    <col min="46" max="46" width="2.75" style="382" bestFit="1" customWidth="1"/>
    <col min="47" max="47" width="2.375" style="382" bestFit="1" customWidth="1"/>
    <col min="48" max="16384" width="2.125" style="382" bestFit="1" customWidth="0"/>
  </cols>
  <sheetData>
    <row r="1" spans="1:71" ht="9.75" customHeight="1"/>
    <row r="2" spans="1:71" ht="9.75" customHeight="1">
      <c r="B2" s="386" t="s">
        <v>48</v>
      </c>
      <c r="C2" s="386"/>
      <c r="D2" s="386"/>
      <c r="E2" s="386"/>
      <c r="F2" s="386"/>
      <c r="G2" s="386"/>
      <c r="H2" s="386"/>
      <c r="I2" s="386"/>
      <c r="J2" s="386"/>
      <c r="K2" s="386"/>
      <c r="L2" s="386"/>
      <c r="M2" s="386"/>
      <c r="N2" s="386"/>
      <c r="O2" s="386"/>
      <c r="P2" s="386"/>
      <c r="Q2" s="386"/>
      <c r="R2" s="386"/>
      <c r="S2" s="386"/>
      <c r="T2" s="386"/>
      <c r="U2" s="386"/>
      <c r="V2" s="386"/>
      <c r="W2" s="386"/>
      <c r="X2" s="386"/>
      <c r="Y2" s="386"/>
      <c r="AB2" s="382" t="s">
        <v>9</v>
      </c>
    </row>
    <row r="3" spans="1:71" ht="9.75" customHeight="1">
      <c r="B3" s="386"/>
      <c r="C3" s="386"/>
      <c r="D3" s="386"/>
      <c r="E3" s="386"/>
      <c r="F3" s="386"/>
      <c r="G3" s="386"/>
      <c r="H3" s="386"/>
      <c r="I3" s="386"/>
      <c r="J3" s="386"/>
      <c r="K3" s="386"/>
      <c r="L3" s="386"/>
      <c r="M3" s="386"/>
      <c r="N3" s="386"/>
      <c r="O3" s="386"/>
      <c r="P3" s="386"/>
      <c r="Q3" s="386"/>
      <c r="R3" s="386"/>
      <c r="S3" s="386"/>
      <c r="T3" s="386"/>
      <c r="U3" s="386"/>
      <c r="V3" s="386"/>
      <c r="W3" s="386"/>
      <c r="X3" s="386"/>
      <c r="Y3" s="386"/>
    </row>
    <row r="4" spans="1:71" ht="9.75" customHeight="1">
      <c r="B4" s="387" t="s">
        <v>34</v>
      </c>
      <c r="C4" s="387"/>
      <c r="D4" s="387"/>
      <c r="E4" s="387"/>
      <c r="F4" s="387"/>
      <c r="G4" s="387"/>
      <c r="H4" s="387"/>
      <c r="I4" s="387"/>
      <c r="J4" s="387"/>
      <c r="K4" s="387"/>
      <c r="L4" s="387"/>
      <c r="M4" s="387"/>
      <c r="N4" s="387"/>
      <c r="O4" s="387"/>
      <c r="P4" s="387"/>
      <c r="Q4" s="387"/>
      <c r="R4" s="387"/>
      <c r="S4" s="387"/>
      <c r="T4" s="387"/>
      <c r="U4" s="387"/>
      <c r="V4" s="387"/>
      <c r="W4" s="387"/>
      <c r="X4" s="387"/>
      <c r="Y4" s="387"/>
    </row>
    <row r="5" spans="1:71" ht="18" customHeight="1">
      <c r="A5" s="408" t="s">
        <v>167</v>
      </c>
      <c r="B5" s="410"/>
      <c r="C5" s="410"/>
      <c r="D5" s="410"/>
      <c r="E5" s="410"/>
      <c r="AB5" s="399"/>
      <c r="AC5" s="399"/>
      <c r="AD5" s="399"/>
      <c r="AE5" s="390" t="s">
        <v>149</v>
      </c>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9"/>
      <c r="BO5" s="399"/>
      <c r="BP5" s="399"/>
      <c r="BQ5" s="399"/>
      <c r="BR5" s="399"/>
      <c r="BS5" s="404"/>
    </row>
    <row r="6" spans="1:71" ht="18" customHeight="1">
      <c r="A6" s="408" t="s">
        <v>146</v>
      </c>
      <c r="B6" s="410"/>
      <c r="C6" s="410"/>
      <c r="D6" s="410"/>
      <c r="E6" s="410"/>
    </row>
    <row r="7" spans="1:71" ht="18" customHeight="1">
      <c r="B7" s="384" t="s">
        <v>164</v>
      </c>
      <c r="C7" s="384"/>
      <c r="D7" s="384"/>
      <c r="E7" s="384"/>
      <c r="F7" s="384"/>
      <c r="G7" s="384"/>
      <c r="H7" s="384"/>
      <c r="I7" s="384"/>
      <c r="J7" s="384"/>
      <c r="K7" s="384"/>
      <c r="L7" s="384"/>
      <c r="M7" s="384"/>
      <c r="N7" s="384"/>
    </row>
    <row r="8" spans="1:71" ht="18" customHeight="1">
      <c r="C8" s="384"/>
      <c r="D8" s="384"/>
      <c r="E8" s="384"/>
      <c r="F8" s="384"/>
      <c r="G8" s="384"/>
      <c r="H8" s="384"/>
      <c r="I8" s="384"/>
      <c r="J8" s="384"/>
      <c r="K8" s="413"/>
      <c r="L8" s="421" t="s">
        <v>47</v>
      </c>
      <c r="M8" s="424"/>
      <c r="N8" s="424"/>
      <c r="O8" s="424"/>
      <c r="P8" s="424"/>
      <c r="Q8" s="424"/>
      <c r="R8" s="424"/>
      <c r="S8" s="424"/>
      <c r="T8" s="424"/>
      <c r="U8" s="424"/>
      <c r="V8" s="424"/>
      <c r="W8" s="424"/>
      <c r="X8" s="424"/>
      <c r="Y8" s="427"/>
      <c r="AD8" s="382" t="s">
        <v>159</v>
      </c>
    </row>
    <row r="9" spans="1:71" ht="18" customHeight="1">
      <c r="AD9" s="382" t="s">
        <v>158</v>
      </c>
    </row>
    <row r="10" spans="1:71" ht="18" customHeight="1"/>
    <row r="11" spans="1:71" ht="24" customHeight="1">
      <c r="AA11" s="390" t="s">
        <v>162</v>
      </c>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0"/>
      <c r="BB11" s="390"/>
      <c r="BC11" s="390"/>
      <c r="BD11" s="390"/>
      <c r="BE11" s="390"/>
      <c r="BF11" s="390"/>
      <c r="BG11" s="390"/>
      <c r="BH11" s="390"/>
      <c r="BI11" s="390"/>
      <c r="BJ11" s="390"/>
      <c r="BK11" s="390"/>
      <c r="BL11" s="390"/>
      <c r="BM11" s="390"/>
      <c r="BN11" s="390"/>
      <c r="BO11" s="390"/>
      <c r="BP11" s="390"/>
      <c r="BQ11" s="390"/>
      <c r="BR11" s="399"/>
    </row>
    <row r="12" spans="1:71" ht="15" customHeight="1">
      <c r="B12" s="384"/>
      <c r="C12" s="384"/>
      <c r="D12" s="384"/>
      <c r="E12" s="384"/>
      <c r="F12" s="384"/>
      <c r="G12" s="384"/>
      <c r="H12" s="384"/>
      <c r="I12" s="384"/>
      <c r="J12" s="384"/>
      <c r="K12" s="384"/>
      <c r="L12" s="384"/>
      <c r="M12" s="384"/>
      <c r="N12" s="384"/>
      <c r="AD12" s="382" t="s">
        <v>156</v>
      </c>
    </row>
    <row r="13" spans="1:71" ht="30" customHeight="1">
      <c r="B13" s="384"/>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AD13" s="433"/>
      <c r="AE13" s="434" t="s">
        <v>130</v>
      </c>
      <c r="AF13" s="441"/>
      <c r="AG13" s="441"/>
      <c r="AH13" s="441"/>
      <c r="AI13" s="441"/>
      <c r="AJ13" s="441"/>
      <c r="AK13" s="441"/>
      <c r="AL13" s="441"/>
      <c r="AM13" s="441"/>
      <c r="AN13" s="441"/>
      <c r="AO13" s="441"/>
      <c r="AP13" s="441"/>
      <c r="AQ13" s="441"/>
      <c r="AR13" s="441"/>
      <c r="AS13" s="447"/>
      <c r="AT13" s="448">
        <f>+様式0!AQ34</f>
        <v>0</v>
      </c>
      <c r="AU13" s="450"/>
      <c r="AV13" s="450"/>
      <c r="AW13" s="450"/>
      <c r="AX13" s="450"/>
      <c r="AY13" s="450"/>
      <c r="AZ13" s="450"/>
      <c r="BA13" s="450"/>
      <c r="BB13" s="450"/>
      <c r="BC13" s="450"/>
      <c r="BD13" s="450"/>
      <c r="BE13" s="450"/>
      <c r="BF13" s="450"/>
      <c r="BG13" s="450"/>
      <c r="BH13" s="450"/>
      <c r="BI13" s="450"/>
      <c r="BJ13" s="450"/>
      <c r="BK13" s="450"/>
      <c r="BL13" s="450"/>
      <c r="BM13" s="450"/>
      <c r="BN13" s="462"/>
      <c r="BS13" s="464"/>
    </row>
    <row r="14" spans="1:71" ht="21" customHeight="1">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AE14" s="435"/>
      <c r="AF14" s="435"/>
      <c r="AG14" s="435"/>
      <c r="AH14" s="435"/>
      <c r="AI14" s="435"/>
      <c r="AJ14" s="435"/>
      <c r="AK14" s="435"/>
      <c r="AL14" s="435"/>
      <c r="AM14" s="435"/>
      <c r="AN14" s="435"/>
      <c r="AO14" s="435"/>
      <c r="AP14" s="435"/>
      <c r="AQ14" s="435"/>
      <c r="AR14" s="435"/>
      <c r="AS14" s="435"/>
      <c r="AT14" s="449"/>
      <c r="AU14" s="451"/>
      <c r="AV14" s="451"/>
      <c r="AW14" s="451"/>
      <c r="AX14" s="452"/>
      <c r="AY14" s="452"/>
      <c r="AZ14" s="454"/>
      <c r="BA14" s="454"/>
      <c r="BB14" s="454"/>
      <c r="BC14" s="454"/>
      <c r="BD14" s="454"/>
      <c r="BE14" s="454"/>
      <c r="BF14" s="454"/>
      <c r="BG14" s="454"/>
      <c r="BH14" s="454"/>
      <c r="BI14" s="459"/>
      <c r="BJ14" s="460"/>
      <c r="BK14" s="460"/>
      <c r="BL14" s="460"/>
      <c r="BM14" s="460"/>
      <c r="BN14" s="460"/>
      <c r="BR14" s="464"/>
    </row>
    <row r="15" spans="1:71" ht="18" customHeight="1">
      <c r="C15" s="412"/>
      <c r="D15" s="412"/>
      <c r="E15" s="412"/>
      <c r="F15" s="412"/>
      <c r="G15" s="412"/>
      <c r="H15" s="412"/>
      <c r="I15" s="412"/>
      <c r="J15" s="412"/>
      <c r="K15" s="412"/>
      <c r="L15" s="412"/>
      <c r="M15" s="412"/>
      <c r="N15" s="412"/>
      <c r="O15" s="412"/>
      <c r="P15" s="412"/>
      <c r="Q15" s="412"/>
      <c r="R15" s="412"/>
      <c r="S15" s="412"/>
      <c r="T15" s="412"/>
      <c r="U15" s="412"/>
      <c r="V15" s="412"/>
      <c r="W15" s="412"/>
      <c r="X15" s="412"/>
      <c r="Y15" s="412"/>
    </row>
    <row r="16" spans="1:71" ht="18" customHeight="1">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AD16" s="382" t="s">
        <v>157</v>
      </c>
    </row>
    <row r="17" spans="1:71" ht="18" customHeight="1">
      <c r="B17" s="406" t="s">
        <v>169</v>
      </c>
      <c r="C17" s="406"/>
      <c r="D17" s="406"/>
      <c r="E17" s="406"/>
      <c r="F17" s="406"/>
      <c r="G17" s="406"/>
      <c r="H17" s="414"/>
      <c r="I17" s="414"/>
      <c r="J17" s="414"/>
      <c r="K17" s="420"/>
      <c r="L17" s="422"/>
      <c r="M17" s="425"/>
      <c r="N17" s="425"/>
      <c r="O17" s="425"/>
      <c r="P17" s="425"/>
      <c r="Q17" s="425"/>
      <c r="R17" s="425"/>
      <c r="S17" s="425"/>
      <c r="T17" s="425"/>
      <c r="U17" s="425"/>
      <c r="V17" s="425"/>
      <c r="W17" s="425"/>
      <c r="X17" s="425"/>
      <c r="Y17" s="428"/>
      <c r="AX17" s="453" t="s">
        <v>116</v>
      </c>
      <c r="AY17" s="453"/>
      <c r="AZ17" s="453"/>
      <c r="BA17" s="437"/>
      <c r="BB17" s="456" t="str">
        <f>+IF(L17="","令和　　年　　月　　日",IF(L17&gt;=DATE(2019,5,1),"令和"&amp;IF(YEAR(L17)-2018=1,"元",YEAR(L17)-2018)&amp;"年"&amp;MONTH(L17)&amp;"月"&amp;DAY(L17)&amp;"日"))</f>
        <v>令和　　年　　月　　日</v>
      </c>
      <c r="BC17" s="456"/>
      <c r="BD17" s="456"/>
      <c r="BE17" s="456"/>
      <c r="BF17" s="456"/>
      <c r="BG17" s="456"/>
      <c r="BH17" s="456"/>
      <c r="BI17" s="456"/>
      <c r="BJ17" s="456"/>
      <c r="BK17" s="456"/>
      <c r="BL17" s="456"/>
      <c r="BM17" s="461"/>
      <c r="BN17" s="461"/>
      <c r="BO17" s="461"/>
    </row>
    <row r="18" spans="1:71" ht="18" customHeight="1">
      <c r="AE18" s="436"/>
      <c r="AF18" s="436"/>
      <c r="AG18" s="442"/>
      <c r="AH18" s="442"/>
      <c r="AI18" s="442"/>
      <c r="AJ18" s="442"/>
      <c r="AK18" s="442"/>
      <c r="AL18" s="442"/>
      <c r="AM18" s="442"/>
      <c r="AN18" s="442"/>
      <c r="AO18" s="442"/>
      <c r="AP18" s="442"/>
      <c r="AQ18" s="442"/>
      <c r="AR18" s="442"/>
      <c r="AS18" s="442"/>
      <c r="AT18" s="442"/>
      <c r="AU18" s="442"/>
      <c r="AV18" s="442"/>
      <c r="AW18" s="442"/>
    </row>
    <row r="19" spans="1:71" ht="18" customHeight="1">
      <c r="B19" s="406" t="s">
        <v>57</v>
      </c>
      <c r="C19" s="406"/>
      <c r="D19" s="406"/>
      <c r="E19" s="406"/>
      <c r="F19" s="406"/>
      <c r="G19" s="406"/>
      <c r="H19" s="414"/>
      <c r="I19" s="414"/>
      <c r="J19" s="414"/>
      <c r="K19" s="420"/>
      <c r="L19" s="421" t="s">
        <v>175</v>
      </c>
      <c r="M19" s="424"/>
      <c r="N19" s="424"/>
      <c r="O19" s="424"/>
      <c r="P19" s="424"/>
      <c r="Q19" s="424"/>
      <c r="R19" s="424"/>
      <c r="S19" s="424"/>
      <c r="T19" s="424"/>
      <c r="U19" s="424"/>
      <c r="V19" s="424"/>
      <c r="W19" s="424"/>
      <c r="X19" s="424"/>
      <c r="Y19" s="427"/>
      <c r="AE19" s="437" t="s">
        <v>71</v>
      </c>
      <c r="AF19" s="436"/>
      <c r="AG19" s="443">
        <f>+様式0!J16</f>
        <v>0</v>
      </c>
      <c r="AH19" s="446"/>
      <c r="AI19" s="446"/>
      <c r="AJ19" s="446"/>
      <c r="AK19" s="446"/>
      <c r="AL19" s="446"/>
      <c r="AM19" s="446"/>
      <c r="AN19" s="446"/>
      <c r="AO19" s="446"/>
      <c r="AP19" s="446"/>
      <c r="AQ19" s="446"/>
      <c r="AR19" s="446"/>
      <c r="AS19" s="446"/>
      <c r="AT19" s="446"/>
      <c r="AU19" s="446"/>
      <c r="AV19" s="446"/>
      <c r="AW19" s="446"/>
      <c r="AX19" s="436"/>
      <c r="AY19" s="437" t="s">
        <v>49</v>
      </c>
      <c r="AZ19" s="436"/>
      <c r="BA19" s="436"/>
      <c r="BB19" s="457"/>
      <c r="BC19" s="457"/>
      <c r="BD19" s="457"/>
      <c r="BE19" s="457"/>
      <c r="BF19" s="457"/>
      <c r="BG19" s="457"/>
      <c r="BH19" s="457"/>
      <c r="BI19" s="457"/>
      <c r="BJ19" s="457"/>
      <c r="BK19" s="457"/>
      <c r="BL19" s="457"/>
      <c r="BM19" s="436"/>
      <c r="BN19" s="463" t="s">
        <v>41</v>
      </c>
      <c r="BS19" s="464"/>
    </row>
    <row r="20" spans="1:71" ht="18" customHeight="1">
      <c r="B20" s="384"/>
      <c r="C20" s="384"/>
      <c r="D20" s="384"/>
      <c r="E20" s="384"/>
      <c r="F20" s="384"/>
      <c r="G20" s="384"/>
      <c r="AE20" s="438"/>
      <c r="AF20" s="438"/>
      <c r="AG20" s="444"/>
      <c r="AH20" s="444"/>
      <c r="AI20" s="444"/>
      <c r="AJ20" s="444"/>
      <c r="AK20" s="444"/>
      <c r="AL20" s="444"/>
      <c r="AM20" s="444"/>
      <c r="AN20" s="444"/>
      <c r="AO20" s="444"/>
      <c r="AP20" s="444"/>
      <c r="AQ20" s="444"/>
      <c r="AR20" s="444"/>
      <c r="AS20" s="444"/>
      <c r="AT20" s="444"/>
      <c r="AU20" s="444"/>
      <c r="AV20" s="444"/>
      <c r="AW20" s="444"/>
      <c r="AX20" s="438"/>
      <c r="AY20" s="438"/>
      <c r="AZ20" s="438"/>
      <c r="BA20" s="455"/>
      <c r="BB20" s="455"/>
      <c r="BC20" s="455"/>
      <c r="BD20" s="455"/>
      <c r="BE20" s="455"/>
      <c r="BF20" s="455"/>
      <c r="BG20" s="455"/>
      <c r="BH20" s="455"/>
      <c r="BI20" s="455"/>
      <c r="BJ20" s="455"/>
      <c r="BK20" s="455"/>
      <c r="BL20" s="455"/>
      <c r="BM20" s="455"/>
      <c r="BN20" s="438"/>
      <c r="BS20" s="405"/>
    </row>
    <row r="21" spans="1:71" ht="18" customHeight="1">
      <c r="B21" s="406" t="s">
        <v>119</v>
      </c>
      <c r="C21" s="406"/>
      <c r="D21" s="406"/>
      <c r="E21" s="406"/>
      <c r="F21" s="406"/>
      <c r="G21" s="406"/>
      <c r="H21" s="406"/>
      <c r="I21" s="406"/>
      <c r="J21" s="406"/>
      <c r="K21" s="413"/>
      <c r="L21" s="423" t="s">
        <v>100</v>
      </c>
      <c r="M21" s="426"/>
      <c r="N21" s="426"/>
      <c r="O21" s="426"/>
      <c r="P21" s="426"/>
      <c r="Q21" s="426"/>
      <c r="R21" s="426"/>
      <c r="S21" s="426"/>
      <c r="T21" s="426"/>
      <c r="U21" s="426"/>
      <c r="V21" s="426"/>
      <c r="W21" s="426"/>
      <c r="X21" s="426"/>
      <c r="Y21" s="429"/>
      <c r="BA21" s="382" t="s">
        <v>151</v>
      </c>
    </row>
    <row r="22" spans="1:71" ht="18" customHeight="1">
      <c r="B22" s="396"/>
      <c r="C22" s="396"/>
      <c r="D22" s="396"/>
      <c r="E22" s="396"/>
      <c r="F22" s="396"/>
      <c r="G22" s="396"/>
      <c r="AD22" s="382" t="s">
        <v>163</v>
      </c>
    </row>
    <row r="23" spans="1:71" ht="18" customHeight="1">
      <c r="AA23" s="401"/>
      <c r="AE23" s="436"/>
      <c r="AF23" s="436"/>
      <c r="AG23" s="445"/>
      <c r="AH23" s="445"/>
      <c r="AI23" s="445"/>
      <c r="AJ23" s="445"/>
      <c r="AK23" s="445"/>
      <c r="AL23" s="445"/>
      <c r="AM23" s="445"/>
      <c r="AN23" s="445"/>
      <c r="AO23" s="445"/>
      <c r="AP23" s="445"/>
      <c r="AQ23" s="445"/>
      <c r="AR23" s="445"/>
      <c r="AS23" s="445"/>
      <c r="AT23" s="445"/>
      <c r="AU23" s="445"/>
      <c r="AV23" s="436"/>
      <c r="AW23" s="436"/>
      <c r="AX23" s="436"/>
      <c r="AY23" s="436"/>
      <c r="AZ23" s="436"/>
      <c r="BA23" s="445"/>
      <c r="BB23" s="445"/>
      <c r="BC23" s="445"/>
      <c r="BD23" s="445"/>
      <c r="BE23" s="445"/>
      <c r="BF23" s="445"/>
      <c r="BG23" s="445"/>
      <c r="BH23" s="445"/>
      <c r="BI23" s="445"/>
      <c r="BJ23" s="445"/>
      <c r="BK23" s="445"/>
      <c r="BL23" s="445"/>
      <c r="BM23" s="445"/>
    </row>
    <row r="24" spans="1:71" ht="16.149999999999999" customHeight="1">
      <c r="B24" s="384" t="s">
        <v>171</v>
      </c>
      <c r="C24" s="384"/>
      <c r="D24" s="384"/>
      <c r="E24" s="384"/>
      <c r="F24" s="384"/>
      <c r="G24" s="413"/>
      <c r="H24" s="415"/>
      <c r="I24" s="418"/>
      <c r="J24" s="418"/>
      <c r="K24" s="418"/>
      <c r="L24" s="418"/>
      <c r="M24" s="418"/>
      <c r="N24" s="418"/>
      <c r="O24" s="418"/>
      <c r="P24" s="418"/>
      <c r="Q24" s="418"/>
      <c r="R24" s="418"/>
      <c r="S24" s="418"/>
      <c r="T24" s="418"/>
      <c r="U24" s="418"/>
      <c r="V24" s="418"/>
      <c r="W24" s="418"/>
      <c r="X24" s="418"/>
      <c r="Y24" s="430"/>
      <c r="AB24" s="399"/>
      <c r="AC24" s="399"/>
      <c r="AD24" s="399"/>
      <c r="AE24" s="439" t="s">
        <v>166</v>
      </c>
      <c r="AF24" s="439"/>
      <c r="AG24" s="446">
        <f>H24</f>
        <v>0</v>
      </c>
      <c r="AH24" s="446"/>
      <c r="AI24" s="446"/>
      <c r="AJ24" s="446"/>
      <c r="AK24" s="446"/>
      <c r="AL24" s="446"/>
      <c r="AM24" s="446"/>
      <c r="AN24" s="446"/>
      <c r="AO24" s="446"/>
      <c r="AP24" s="446"/>
      <c r="AQ24" s="446"/>
      <c r="AR24" s="446"/>
      <c r="AS24" s="446"/>
      <c r="AT24" s="446"/>
      <c r="AU24" s="446"/>
      <c r="AV24" s="399"/>
      <c r="AW24" s="437" t="s">
        <v>81</v>
      </c>
      <c r="AX24" s="399"/>
      <c r="AY24" s="399"/>
      <c r="AZ24" s="399"/>
      <c r="BA24" s="446">
        <f>+様式0!J21</f>
        <v>0</v>
      </c>
      <c r="BB24" s="446"/>
      <c r="BC24" s="446"/>
      <c r="BD24" s="446"/>
      <c r="BE24" s="446"/>
      <c r="BF24" s="446"/>
      <c r="BG24" s="446"/>
      <c r="BH24" s="446"/>
      <c r="BI24" s="446"/>
      <c r="BJ24" s="446"/>
      <c r="BK24" s="446"/>
      <c r="BL24" s="446"/>
      <c r="BM24" s="446"/>
      <c r="BN24" s="437" t="s">
        <v>41</v>
      </c>
      <c r="BO24" s="409"/>
      <c r="BP24" s="409"/>
      <c r="BQ24" s="409"/>
      <c r="BR24" s="409"/>
    </row>
    <row r="25" spans="1:71" ht="18" customHeight="1">
      <c r="B25" s="384"/>
      <c r="C25" s="384"/>
      <c r="D25" s="384"/>
      <c r="E25" s="384"/>
      <c r="F25" s="384"/>
      <c r="G25" s="413"/>
      <c r="H25" s="416"/>
      <c r="I25" s="419"/>
      <c r="J25" s="419"/>
      <c r="K25" s="419"/>
      <c r="L25" s="419"/>
      <c r="M25" s="419"/>
      <c r="N25" s="419"/>
      <c r="O25" s="419"/>
      <c r="P25" s="419"/>
      <c r="Q25" s="419"/>
      <c r="R25" s="419"/>
      <c r="S25" s="419"/>
      <c r="T25" s="419"/>
      <c r="U25" s="419"/>
      <c r="V25" s="419"/>
      <c r="W25" s="419"/>
      <c r="X25" s="419"/>
      <c r="Y25" s="431"/>
      <c r="AE25" s="438"/>
      <c r="AF25" s="438"/>
      <c r="AG25" s="444"/>
      <c r="AH25" s="444"/>
      <c r="AI25" s="444"/>
      <c r="AJ25" s="444"/>
      <c r="AK25" s="444"/>
      <c r="AL25" s="444"/>
      <c r="AM25" s="444"/>
      <c r="AN25" s="444"/>
      <c r="AO25" s="444"/>
      <c r="AP25" s="444"/>
      <c r="AQ25" s="444"/>
      <c r="AR25" s="444"/>
      <c r="AS25" s="444"/>
      <c r="AT25" s="444"/>
      <c r="AU25" s="444"/>
      <c r="AV25" s="438"/>
      <c r="AW25" s="438"/>
      <c r="AX25" s="438"/>
      <c r="AY25" s="438"/>
      <c r="AZ25" s="438"/>
      <c r="BA25" s="444"/>
      <c r="BB25" s="444"/>
      <c r="BC25" s="444"/>
      <c r="BD25" s="444"/>
      <c r="BE25" s="444"/>
      <c r="BF25" s="444"/>
      <c r="BG25" s="444"/>
      <c r="BH25" s="444"/>
      <c r="BI25" s="444"/>
      <c r="BJ25" s="444"/>
      <c r="BK25" s="444"/>
      <c r="BL25" s="444"/>
      <c r="BM25" s="444"/>
      <c r="BN25" s="438"/>
    </row>
    <row r="26" spans="1:71" ht="18" customHeight="1">
      <c r="B26" s="384"/>
      <c r="C26" s="384"/>
      <c r="D26" s="384"/>
      <c r="E26" s="384"/>
      <c r="F26" s="384"/>
      <c r="G26" s="406"/>
      <c r="H26" s="417"/>
      <c r="I26" s="417"/>
      <c r="J26" s="417"/>
      <c r="K26" s="417"/>
      <c r="L26" s="417"/>
      <c r="M26" s="417"/>
      <c r="N26" s="417"/>
      <c r="O26" s="417"/>
      <c r="P26" s="417"/>
      <c r="Q26" s="417"/>
      <c r="R26" s="417"/>
      <c r="S26" s="417"/>
      <c r="T26" s="417"/>
      <c r="U26" s="417"/>
      <c r="V26" s="417"/>
      <c r="W26" s="417"/>
      <c r="X26" s="417"/>
      <c r="Y26" s="417"/>
      <c r="AE26" s="440"/>
      <c r="AF26" s="440"/>
      <c r="AG26" s="440"/>
      <c r="AH26" s="440"/>
      <c r="AI26" s="440"/>
      <c r="AJ26" s="440"/>
      <c r="AK26" s="440"/>
      <c r="AL26" s="440"/>
      <c r="AM26" s="440"/>
      <c r="AN26" s="440"/>
      <c r="AO26" s="440"/>
      <c r="AP26" s="440"/>
      <c r="AQ26" s="440"/>
      <c r="AR26" s="440"/>
      <c r="AS26" s="440"/>
      <c r="AT26" s="440"/>
      <c r="AU26" s="440"/>
      <c r="AV26" s="440"/>
      <c r="AW26" s="440"/>
      <c r="AX26" s="440"/>
      <c r="AY26" s="440"/>
      <c r="AZ26" s="440"/>
      <c r="BA26" s="440"/>
      <c r="BB26" s="440"/>
      <c r="BC26" s="440"/>
      <c r="BD26" s="440"/>
      <c r="BE26" s="440"/>
      <c r="BF26" s="440"/>
      <c r="BG26" s="440"/>
      <c r="BH26" s="440"/>
      <c r="BI26" s="440"/>
      <c r="BJ26" s="440"/>
      <c r="BK26" s="440"/>
      <c r="BL26" s="440"/>
      <c r="BM26" s="440"/>
      <c r="BN26" s="440"/>
    </row>
    <row r="27" spans="1:71" ht="18" customHeight="1">
      <c r="B27" s="411"/>
      <c r="C27" s="411"/>
      <c r="D27" s="411"/>
      <c r="E27" s="411"/>
      <c r="F27" s="411"/>
      <c r="G27" s="411"/>
      <c r="H27" s="411"/>
      <c r="I27" s="411"/>
      <c r="J27" s="411"/>
      <c r="K27" s="411"/>
      <c r="L27" s="411"/>
      <c r="M27" s="411"/>
      <c r="N27" s="411"/>
      <c r="O27" s="411"/>
      <c r="P27" s="411"/>
      <c r="Q27" s="411"/>
      <c r="R27" s="411"/>
      <c r="S27" s="411"/>
      <c r="T27" s="411"/>
      <c r="U27" s="411"/>
      <c r="V27" s="411"/>
      <c r="W27" s="411"/>
      <c r="X27" s="411"/>
      <c r="AW27" s="438" t="s">
        <v>83</v>
      </c>
      <c r="AX27" s="438"/>
      <c r="AY27" s="438"/>
      <c r="AZ27" s="438"/>
      <c r="BA27" s="438"/>
      <c r="BB27" s="458">
        <f>+様式0!AU23</f>
        <v>0</v>
      </c>
      <c r="BC27" s="458"/>
      <c r="BD27" s="458"/>
      <c r="BE27" s="458"/>
      <c r="BF27" s="458"/>
      <c r="BG27" s="458"/>
      <c r="BH27" s="458"/>
      <c r="BI27" s="458"/>
      <c r="BJ27" s="458"/>
      <c r="BK27" s="458"/>
      <c r="BL27" s="458"/>
      <c r="BM27" s="438"/>
      <c r="BN27" s="438" t="s">
        <v>41</v>
      </c>
    </row>
    <row r="28" spans="1:71" ht="18" customHeight="1">
      <c r="B28" s="384" t="s">
        <v>172</v>
      </c>
      <c r="C28" s="384"/>
      <c r="D28" s="384"/>
      <c r="E28" s="384"/>
      <c r="F28" s="384"/>
      <c r="G28" s="384"/>
      <c r="H28" s="384"/>
      <c r="I28" s="384"/>
      <c r="J28" s="384"/>
      <c r="K28" s="413"/>
      <c r="L28" s="421" t="s">
        <v>144</v>
      </c>
      <c r="M28" s="424"/>
      <c r="N28" s="424"/>
      <c r="O28" s="424"/>
      <c r="P28" s="424"/>
      <c r="Q28" s="424"/>
      <c r="R28" s="424"/>
      <c r="S28" s="424"/>
      <c r="T28" s="424"/>
      <c r="U28" s="424"/>
      <c r="V28" s="424"/>
      <c r="W28" s="424"/>
      <c r="X28" s="424"/>
      <c r="Y28" s="427"/>
      <c r="AA28" s="399"/>
      <c r="AB28" s="401"/>
      <c r="AC28" s="401"/>
      <c r="AD28" s="401"/>
      <c r="AE28" s="401"/>
      <c r="AF28" s="401"/>
      <c r="AG28" s="401"/>
      <c r="AH28" s="401"/>
      <c r="AI28" s="401"/>
      <c r="AJ28" s="401"/>
      <c r="AK28" s="401"/>
      <c r="AL28" s="401"/>
      <c r="AM28" s="401"/>
      <c r="AN28" s="401"/>
      <c r="AO28" s="401"/>
      <c r="AP28" s="401"/>
      <c r="AQ28" s="401"/>
      <c r="AR28" s="401"/>
      <c r="AS28" s="401"/>
      <c r="AT28" s="401"/>
      <c r="AU28" s="401"/>
      <c r="AV28" s="401"/>
      <c r="AW28" s="401"/>
      <c r="AX28" s="401"/>
      <c r="AY28" s="401"/>
      <c r="AZ28" s="401"/>
      <c r="BA28" s="401"/>
      <c r="BB28" s="401"/>
      <c r="BC28" s="401"/>
      <c r="BD28" s="401"/>
      <c r="BE28" s="401"/>
      <c r="BF28" s="401"/>
      <c r="BG28" s="401"/>
      <c r="BH28" s="401"/>
      <c r="BI28" s="401"/>
      <c r="BJ28" s="401"/>
      <c r="BK28" s="401"/>
      <c r="BL28" s="401"/>
      <c r="BM28" s="401"/>
      <c r="BN28" s="401"/>
      <c r="BO28" s="401"/>
      <c r="BP28" s="401"/>
      <c r="BQ28" s="401"/>
      <c r="BR28" s="401"/>
      <c r="BS28" s="465"/>
    </row>
    <row r="29" spans="1:71" ht="18" customHeight="1">
      <c r="B29" s="396"/>
      <c r="C29" s="396"/>
      <c r="D29" s="396"/>
      <c r="E29" s="396"/>
      <c r="BS29" s="405"/>
    </row>
    <row r="30" spans="1:71" ht="18" customHeight="1">
      <c r="AE30" s="382" t="s">
        <v>154</v>
      </c>
      <c r="BS30" s="464"/>
    </row>
    <row r="31" spans="1:71" ht="18" customHeight="1">
      <c r="BS31" s="464"/>
    </row>
    <row r="32" spans="1:71" s="399" customFormat="1" ht="18" customHeight="1">
      <c r="A32" s="401"/>
      <c r="B32" s="401"/>
      <c r="C32" s="401"/>
      <c r="D32" s="401"/>
      <c r="E32" s="401"/>
      <c r="F32" s="401"/>
      <c r="G32" s="401"/>
      <c r="H32" s="401"/>
      <c r="I32" s="401"/>
      <c r="J32" s="401"/>
      <c r="K32" s="401"/>
      <c r="L32" s="401"/>
      <c r="M32" s="401"/>
      <c r="N32" s="401"/>
      <c r="O32" s="401"/>
      <c r="P32" s="401"/>
      <c r="Q32" s="401"/>
      <c r="R32" s="401"/>
      <c r="S32" s="401"/>
      <c r="T32" s="401"/>
      <c r="U32" s="401"/>
      <c r="V32" s="401"/>
      <c r="W32" s="401"/>
      <c r="X32" s="401"/>
      <c r="Y32" s="401"/>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c r="AY32" s="432"/>
      <c r="AZ32" s="432"/>
      <c r="BA32" s="432"/>
      <c r="BB32" s="432"/>
      <c r="BC32" s="432"/>
      <c r="BD32" s="432"/>
      <c r="BE32" s="432"/>
      <c r="BF32" s="432"/>
      <c r="BG32" s="432"/>
      <c r="BH32" s="432"/>
      <c r="BI32" s="432"/>
      <c r="BJ32" s="432"/>
      <c r="BK32" s="432"/>
      <c r="BL32" s="432"/>
      <c r="BM32" s="432"/>
      <c r="BN32" s="432"/>
      <c r="BO32" s="432"/>
      <c r="BP32" s="432"/>
      <c r="BQ32" s="432"/>
      <c r="BR32" s="432"/>
      <c r="BS32" s="401"/>
    </row>
    <row r="33" spans="1:1" ht="5.25" customHeight="1"/>
    <row r="34" spans="1:1" ht="18" customHeight="1">
      <c r="A34" s="409"/>
    </row>
    <row r="35" spans="1:1" ht="18" customHeight="1"/>
    <row r="36" spans="1:1" ht="18" customHeight="1"/>
  </sheetData>
  <sheetProtection password="E8E3" sheet="1" objects="1" scenarios="1" selectLockedCells="1"/>
  <mergeCells count="39">
    <mergeCell ref="B4:Y4"/>
    <mergeCell ref="AE5:BM5"/>
    <mergeCell ref="B7:N7"/>
    <mergeCell ref="C8:K8"/>
    <mergeCell ref="L8:Y8"/>
    <mergeCell ref="AA11:BQ11"/>
    <mergeCell ref="B12:N12"/>
    <mergeCell ref="C13:Y13"/>
    <mergeCell ref="AE13:AS13"/>
    <mergeCell ref="AT13:BN13"/>
    <mergeCell ref="C14:Y14"/>
    <mergeCell ref="AE14:AS14"/>
    <mergeCell ref="AT14:AW14"/>
    <mergeCell ref="AZ14:BH14"/>
    <mergeCell ref="BI14:BL14"/>
    <mergeCell ref="BM14:BN14"/>
    <mergeCell ref="B17:G17"/>
    <mergeCell ref="L17:Y17"/>
    <mergeCell ref="AX17:AZ17"/>
    <mergeCell ref="BB17:BL17"/>
    <mergeCell ref="B19:G19"/>
    <mergeCell ref="L19:Y19"/>
    <mergeCell ref="BB19:BL19"/>
    <mergeCell ref="B20:G20"/>
    <mergeCell ref="B21:G21"/>
    <mergeCell ref="L21:Y21"/>
    <mergeCell ref="B22:G22"/>
    <mergeCell ref="AE24:AF24"/>
    <mergeCell ref="B27:G27"/>
    <mergeCell ref="BB27:BL27"/>
    <mergeCell ref="B28:J28"/>
    <mergeCell ref="L28:Y28"/>
    <mergeCell ref="B29:E29"/>
    <mergeCell ref="B2:Y3"/>
    <mergeCell ref="AG19:AW20"/>
    <mergeCell ref="B24:G25"/>
    <mergeCell ref="H24:Y25"/>
    <mergeCell ref="AG24:AU25"/>
    <mergeCell ref="BA24:BM25"/>
  </mergeCells>
  <phoneticPr fontId="18"/>
  <printOptions horizontalCentered="1"/>
  <pageMargins left="0.51181102362204722" right="0.15748031496062992" top="0.19685039370078741" bottom="0.31496062992125984" header="0.31496062992125984" footer="0.31496062992125984"/>
  <pageSetup paperSize="9" fitToWidth="1" fitToHeight="1" orientation="portrait" usePrinterDefaults="1" r:id="rId1"/>
  <colBreaks count="1" manualBreakCount="1">
    <brk id="70"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A6A6"/>
  </sheetPr>
  <dimension ref="A1:BW56"/>
  <sheetViews>
    <sheetView showGridLines="0" showZeros="0" zoomScaleSheetLayoutView="115" workbookViewId="0">
      <selection activeCell="U6" sqref="U6"/>
    </sheetView>
  </sheetViews>
  <sheetFormatPr defaultColWidth="2.125" defaultRowHeight="15" customHeight="1"/>
  <cols>
    <col min="1" max="1" width="2" style="27" customWidth="1"/>
    <col min="2" max="2" width="2.54296875" style="29" customWidth="1"/>
    <col min="3" max="27" width="2" style="29" customWidth="1"/>
    <col min="28" max="32" width="2" style="27" customWidth="1"/>
    <col min="33" max="74" width="2.26953125" style="30" customWidth="1"/>
    <col min="75" max="16382" width="2.125" style="27" bestFit="1" customWidth="0"/>
    <col min="16383" max="16384" width="2.125" style="27"/>
  </cols>
  <sheetData>
    <row r="1" spans="2:75" ht="15" customHeight="1">
      <c r="AA1" s="143"/>
      <c r="AB1" s="145" t="s">
        <v>190</v>
      </c>
      <c r="AC1" s="143" t="s">
        <v>192</v>
      </c>
      <c r="AD1" s="31"/>
    </row>
    <row r="2" spans="2:75" ht="25" customHeight="1">
      <c r="B2" s="467" t="s">
        <v>10</v>
      </c>
      <c r="C2" s="467"/>
      <c r="D2" s="467"/>
      <c r="E2" s="467"/>
      <c r="F2" s="467"/>
      <c r="G2" s="467"/>
      <c r="H2" s="467"/>
      <c r="I2" s="467"/>
      <c r="J2" s="467"/>
      <c r="K2" s="29" t="s">
        <v>303</v>
      </c>
    </row>
    <row r="3" spans="2:75" ht="15" customHeight="1">
      <c r="B3" s="468" t="s">
        <v>128</v>
      </c>
      <c r="D3" s="468"/>
      <c r="E3" s="468"/>
      <c r="F3" s="468"/>
      <c r="G3" s="468"/>
      <c r="H3" s="468"/>
      <c r="I3" s="468"/>
      <c r="J3" s="468"/>
      <c r="K3" s="468"/>
      <c r="L3" s="468"/>
      <c r="M3" s="468"/>
      <c r="N3" s="468"/>
      <c r="O3" s="468"/>
      <c r="P3" s="468"/>
      <c r="Q3" s="468"/>
      <c r="R3" s="468"/>
      <c r="S3" s="468"/>
      <c r="T3" s="468"/>
      <c r="U3" s="468"/>
      <c r="V3" s="468"/>
      <c r="W3" s="468"/>
      <c r="X3" s="468"/>
      <c r="Y3" s="468"/>
      <c r="Z3" s="468"/>
      <c r="AF3" s="167"/>
      <c r="AG3" s="30" t="s">
        <v>30</v>
      </c>
    </row>
    <row r="4" spans="2:75" ht="15" customHeight="1">
      <c r="B4" s="60" t="s">
        <v>34</v>
      </c>
      <c r="D4" s="60"/>
      <c r="E4" s="60"/>
      <c r="F4" s="60"/>
      <c r="G4" s="60"/>
      <c r="H4" s="60"/>
      <c r="I4" s="60"/>
      <c r="J4" s="60"/>
      <c r="K4" s="60"/>
      <c r="L4" s="60"/>
      <c r="M4" s="60"/>
      <c r="N4" s="60"/>
      <c r="O4" s="60"/>
      <c r="P4" s="60"/>
      <c r="Q4" s="60"/>
      <c r="R4" s="60"/>
      <c r="S4" s="60"/>
      <c r="T4" s="60"/>
      <c r="U4" s="60"/>
      <c r="V4" s="60"/>
      <c r="W4" s="60"/>
      <c r="X4" s="60"/>
      <c r="Y4" s="60"/>
      <c r="Z4" s="60"/>
      <c r="AF4" s="167"/>
      <c r="AG4" s="30" t="s">
        <v>168</v>
      </c>
    </row>
    <row r="5" spans="2:75" ht="15" customHeight="1">
      <c r="AE5" s="265"/>
      <c r="AF5" s="265"/>
      <c r="AG5" s="170" t="s">
        <v>205</v>
      </c>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1"/>
      <c r="BW5" s="265"/>
    </row>
    <row r="6" spans="2:75" ht="15" customHeight="1">
      <c r="AD6" s="165" t="s">
        <v>199</v>
      </c>
      <c r="AE6" s="165"/>
      <c r="AF6" s="165"/>
      <c r="AG6" s="171" t="s">
        <v>313</v>
      </c>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514"/>
    </row>
    <row r="7" spans="2:75" ht="15" customHeight="1">
      <c r="B7" s="266"/>
      <c r="AE7" s="166"/>
      <c r="AF7" s="166"/>
      <c r="AG7" s="30" t="s">
        <v>248</v>
      </c>
    </row>
    <row r="8" spans="2:75" ht="13" customHeight="1">
      <c r="B8" s="267"/>
      <c r="C8" s="78"/>
      <c r="D8" s="78"/>
      <c r="E8" s="78"/>
      <c r="F8" s="78"/>
      <c r="G8" s="78"/>
      <c r="H8" s="78"/>
      <c r="I8" s="289"/>
      <c r="J8" s="289"/>
      <c r="K8" s="98"/>
      <c r="L8" s="98"/>
      <c r="M8" s="98"/>
      <c r="N8" s="98"/>
      <c r="O8" s="98"/>
      <c r="P8" s="98"/>
      <c r="Q8" s="98"/>
      <c r="R8" s="98"/>
      <c r="S8" s="98"/>
      <c r="T8" s="98"/>
      <c r="U8" s="98"/>
      <c r="V8" s="98"/>
      <c r="W8" s="98"/>
      <c r="X8" s="98"/>
      <c r="Y8" s="98"/>
      <c r="Z8" s="98"/>
      <c r="AA8" s="98"/>
      <c r="AB8" s="98"/>
      <c r="BE8" s="236"/>
      <c r="BF8" s="236"/>
      <c r="BG8" s="236"/>
      <c r="BH8" s="236"/>
      <c r="BI8" s="236"/>
      <c r="BJ8" s="236"/>
      <c r="BK8" s="236"/>
      <c r="BL8" s="236"/>
      <c r="BM8" s="236"/>
      <c r="BN8" s="236"/>
      <c r="BO8" s="236"/>
      <c r="BP8" s="236"/>
      <c r="BQ8" s="236"/>
      <c r="BR8" s="236"/>
      <c r="BS8" s="236"/>
      <c r="BT8" s="236"/>
    </row>
    <row r="9" spans="2:75" ht="16" customHeight="1">
      <c r="B9" s="267"/>
      <c r="AE9" s="34"/>
      <c r="AG9" s="172" t="s">
        <v>219</v>
      </c>
      <c r="AH9" s="187"/>
      <c r="AI9" s="187"/>
      <c r="AJ9" s="187"/>
      <c r="AK9" s="187"/>
      <c r="AL9" s="187"/>
      <c r="AM9" s="187"/>
      <c r="AN9" s="187"/>
      <c r="AO9" s="187"/>
      <c r="AP9" s="187"/>
      <c r="AQ9" s="208"/>
      <c r="AR9" s="177" t="str">
        <f>+IF(K10="","令和　　年　　月　　日",IF(K10&gt;=DATE(2019,5,1),"令和"&amp;IF(YEAR(K10)-2018=1,"元",YEAR(K10)-2018)&amp;"年"&amp;MONTH(K10)&amp;"月"&amp;DAY(K10)&amp;"日"))</f>
        <v>令和8年4月5日</v>
      </c>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8"/>
    </row>
    <row r="10" spans="2:75" ht="16" customHeight="1">
      <c r="B10" s="40" t="s">
        <v>3</v>
      </c>
      <c r="C10" s="68" t="s">
        <v>13</v>
      </c>
      <c r="D10" s="68"/>
      <c r="E10" s="68"/>
      <c r="F10" s="68"/>
      <c r="G10" s="68"/>
      <c r="H10" s="68"/>
      <c r="I10" s="62"/>
      <c r="J10" s="62"/>
      <c r="K10" s="85">
        <v>46117</v>
      </c>
      <c r="L10" s="103"/>
      <c r="M10" s="103"/>
      <c r="N10" s="103"/>
      <c r="O10" s="103"/>
      <c r="P10" s="103"/>
      <c r="Q10" s="103"/>
      <c r="R10" s="103"/>
      <c r="S10" s="103"/>
      <c r="T10" s="103"/>
      <c r="U10" s="103"/>
      <c r="V10" s="103"/>
      <c r="W10" s="103"/>
      <c r="X10" s="103"/>
      <c r="Y10" s="103"/>
      <c r="Z10" s="103"/>
      <c r="AA10" s="103"/>
      <c r="AB10" s="146"/>
      <c r="AF10" s="34"/>
      <c r="AG10" s="173"/>
      <c r="AH10" s="188"/>
      <c r="AI10" s="188"/>
      <c r="AJ10" s="188"/>
      <c r="AK10" s="188"/>
      <c r="AL10" s="188"/>
      <c r="AM10" s="188"/>
      <c r="AN10" s="188"/>
      <c r="AO10" s="188"/>
      <c r="AP10" s="188"/>
      <c r="AQ10" s="209"/>
      <c r="AR10" s="179"/>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200"/>
    </row>
    <row r="11" spans="2:75" ht="17.5" customHeight="1">
      <c r="B11" s="40" t="s">
        <v>32</v>
      </c>
      <c r="C11" s="61" t="s">
        <v>281</v>
      </c>
      <c r="D11" s="61"/>
      <c r="E11" s="61"/>
      <c r="F11" s="61"/>
      <c r="G11" s="61"/>
      <c r="H11" s="61"/>
      <c r="I11" s="63"/>
      <c r="J11" s="63"/>
      <c r="K11" s="86">
        <v>7800850</v>
      </c>
      <c r="L11" s="104"/>
      <c r="M11" s="104"/>
      <c r="N11" s="104"/>
      <c r="O11" s="104"/>
      <c r="P11" s="104"/>
      <c r="Q11" s="104"/>
      <c r="R11" s="104"/>
      <c r="S11" s="104"/>
      <c r="T11" s="104"/>
      <c r="U11" s="104"/>
      <c r="V11" s="104"/>
      <c r="W11" s="104"/>
      <c r="X11" s="104"/>
      <c r="Y11" s="104"/>
      <c r="Z11" s="104"/>
      <c r="AA11" s="104"/>
      <c r="AB11" s="147"/>
      <c r="AG11" s="174" t="s">
        <v>218</v>
      </c>
      <c r="AH11" s="189"/>
      <c r="AI11" s="189"/>
      <c r="AJ11" s="189"/>
      <c r="AK11" s="195"/>
      <c r="AL11" s="174" t="s">
        <v>281</v>
      </c>
      <c r="AM11" s="189"/>
      <c r="AN11" s="189"/>
      <c r="AO11" s="189"/>
      <c r="AP11" s="189"/>
      <c r="AQ11" s="195"/>
      <c r="AR11" s="211" t="s">
        <v>110</v>
      </c>
      <c r="AS11" s="219"/>
      <c r="AT11" s="226">
        <f>+K11</f>
        <v>7800850</v>
      </c>
      <c r="AU11" s="226"/>
      <c r="AV11" s="226"/>
      <c r="AW11" s="226"/>
      <c r="AX11" s="226"/>
      <c r="AY11" s="226"/>
      <c r="AZ11" s="226"/>
      <c r="BA11" s="226"/>
      <c r="BB11" s="219"/>
      <c r="BC11" s="219"/>
      <c r="BD11" s="219"/>
      <c r="BE11" s="219"/>
      <c r="BF11" s="219"/>
      <c r="BG11" s="219"/>
      <c r="BH11" s="219"/>
      <c r="BI11" s="219"/>
      <c r="BJ11" s="219"/>
      <c r="BK11" s="219"/>
      <c r="BL11" s="219"/>
      <c r="BM11" s="219"/>
      <c r="BN11" s="219"/>
      <c r="BO11" s="219"/>
      <c r="BP11" s="219"/>
      <c r="BQ11" s="219"/>
      <c r="BR11" s="219"/>
      <c r="BS11" s="219"/>
      <c r="BT11" s="219"/>
      <c r="BU11" s="254"/>
    </row>
    <row r="12" spans="2:75" ht="25" customHeight="1">
      <c r="B12" s="28"/>
      <c r="C12" s="62" t="s">
        <v>71</v>
      </c>
      <c r="D12" s="63"/>
      <c r="E12" s="63"/>
      <c r="F12" s="63"/>
      <c r="G12" s="63"/>
      <c r="H12" s="63"/>
      <c r="I12" s="63"/>
      <c r="J12" s="63"/>
      <c r="K12" s="87" t="s">
        <v>69</v>
      </c>
      <c r="L12" s="105"/>
      <c r="M12" s="105"/>
      <c r="N12" s="105"/>
      <c r="O12" s="105"/>
      <c r="P12" s="105"/>
      <c r="Q12" s="105"/>
      <c r="R12" s="105"/>
      <c r="S12" s="105"/>
      <c r="T12" s="105"/>
      <c r="U12" s="105"/>
      <c r="V12" s="105"/>
      <c r="W12" s="105"/>
      <c r="X12" s="105"/>
      <c r="Y12" s="105"/>
      <c r="Z12" s="105"/>
      <c r="AA12" s="105"/>
      <c r="AB12" s="148"/>
      <c r="AG12" s="175"/>
      <c r="AH12" s="190"/>
      <c r="AI12" s="190"/>
      <c r="AJ12" s="190"/>
      <c r="AK12" s="196"/>
      <c r="AL12" s="202" t="s">
        <v>79</v>
      </c>
      <c r="AM12" s="193"/>
      <c r="AN12" s="193"/>
      <c r="AO12" s="193"/>
      <c r="AP12" s="193"/>
      <c r="AQ12" s="200"/>
      <c r="AR12" s="507" t="str">
        <f>" "&amp;+K12</f>
        <v xml:space="preserve"> 高知市丸ノ内１丁目２０番１号　メゾンウッドベル101号</v>
      </c>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55"/>
    </row>
    <row r="13" spans="2:75" ht="20" customHeight="1">
      <c r="B13" s="28"/>
      <c r="C13" s="63"/>
      <c r="D13" s="63"/>
      <c r="E13" s="63"/>
      <c r="F13" s="63"/>
      <c r="G13" s="63"/>
      <c r="H13" s="63"/>
      <c r="I13" s="63"/>
      <c r="J13" s="63"/>
      <c r="AG13" s="175"/>
      <c r="AH13" s="190"/>
      <c r="AI13" s="190"/>
      <c r="AJ13" s="190"/>
      <c r="AK13" s="196"/>
      <c r="AL13" s="174" t="s">
        <v>206</v>
      </c>
      <c r="AM13" s="189"/>
      <c r="AN13" s="189"/>
      <c r="AO13" s="189"/>
      <c r="AP13" s="189"/>
      <c r="AQ13" s="195"/>
      <c r="AR13" s="213" t="str">
        <f>K14</f>
        <v>こうち</v>
      </c>
      <c r="AS13" s="221"/>
      <c r="AT13" s="221"/>
      <c r="AU13" s="221"/>
      <c r="AV13" s="221"/>
      <c r="AW13" s="221"/>
      <c r="AX13" s="221"/>
      <c r="AY13" s="221"/>
      <c r="AZ13" s="221"/>
      <c r="BA13" s="221"/>
      <c r="BB13" s="221"/>
      <c r="BC13" s="221"/>
      <c r="BD13" s="221"/>
      <c r="BE13" s="237"/>
      <c r="BF13" s="213" t="str">
        <f>T14</f>
        <v>たろう</v>
      </c>
      <c r="BG13" s="221"/>
      <c r="BH13" s="221"/>
      <c r="BI13" s="221"/>
      <c r="BJ13" s="221"/>
      <c r="BK13" s="221"/>
      <c r="BL13" s="221"/>
      <c r="BM13" s="221"/>
      <c r="BN13" s="221"/>
      <c r="BO13" s="221"/>
      <c r="BP13" s="221"/>
      <c r="BQ13" s="221"/>
      <c r="BR13" s="221"/>
      <c r="BS13" s="221"/>
      <c r="BT13" s="221"/>
      <c r="BU13" s="237"/>
    </row>
    <row r="14" spans="2:75" ht="17.5" customHeight="1">
      <c r="B14" s="41">
        <v>3</v>
      </c>
      <c r="C14" s="68" t="s">
        <v>206</v>
      </c>
      <c r="D14" s="68"/>
      <c r="E14" s="68"/>
      <c r="F14" s="68"/>
      <c r="G14" s="68"/>
      <c r="H14" s="68"/>
      <c r="I14" s="68"/>
      <c r="J14" s="83"/>
      <c r="K14" s="88" t="s">
        <v>273</v>
      </c>
      <c r="L14" s="106"/>
      <c r="M14" s="106"/>
      <c r="N14" s="106"/>
      <c r="O14" s="106"/>
      <c r="P14" s="106"/>
      <c r="Q14" s="106"/>
      <c r="R14" s="106"/>
      <c r="S14" s="129"/>
      <c r="T14" s="134" t="s">
        <v>59</v>
      </c>
      <c r="U14" s="106"/>
      <c r="V14" s="106"/>
      <c r="W14" s="106"/>
      <c r="X14" s="106"/>
      <c r="Y14" s="106"/>
      <c r="Z14" s="106"/>
      <c r="AA14" s="106"/>
      <c r="AB14" s="149"/>
      <c r="AG14" s="175"/>
      <c r="AH14" s="190"/>
      <c r="AI14" s="190"/>
      <c r="AJ14" s="190"/>
      <c r="AK14" s="196"/>
      <c r="AL14" s="175" t="s">
        <v>203</v>
      </c>
      <c r="AM14" s="190"/>
      <c r="AN14" s="190"/>
      <c r="AO14" s="190"/>
      <c r="AP14" s="190"/>
      <c r="AQ14" s="196"/>
      <c r="AR14" s="214" t="str">
        <f>K15</f>
        <v>高知</v>
      </c>
      <c r="AS14" s="222"/>
      <c r="AT14" s="222"/>
      <c r="AU14" s="222"/>
      <c r="AV14" s="222"/>
      <c r="AW14" s="222"/>
      <c r="AX14" s="222"/>
      <c r="AY14" s="222"/>
      <c r="AZ14" s="222"/>
      <c r="BA14" s="222"/>
      <c r="BB14" s="222"/>
      <c r="BC14" s="222"/>
      <c r="BD14" s="222"/>
      <c r="BE14" s="238"/>
      <c r="BF14" s="242" t="str">
        <f>T15</f>
        <v>太郎</v>
      </c>
      <c r="BG14" s="244"/>
      <c r="BH14" s="244"/>
      <c r="BI14" s="244"/>
      <c r="BJ14" s="244"/>
      <c r="BK14" s="244"/>
      <c r="BL14" s="244"/>
      <c r="BM14" s="244"/>
      <c r="BN14" s="244"/>
      <c r="BO14" s="244"/>
      <c r="BP14" s="244"/>
      <c r="BQ14" s="244"/>
      <c r="BR14" s="244"/>
      <c r="BS14" s="244"/>
      <c r="BT14" s="244"/>
      <c r="BU14" s="256"/>
    </row>
    <row r="15" spans="2:75" ht="17.5" customHeight="1">
      <c r="B15" s="41">
        <v>4</v>
      </c>
      <c r="C15" s="68" t="s">
        <v>15</v>
      </c>
      <c r="D15" s="68"/>
      <c r="E15" s="68"/>
      <c r="F15" s="68"/>
      <c r="G15" s="68"/>
      <c r="H15" s="68"/>
      <c r="I15" s="68"/>
      <c r="J15" s="83"/>
      <c r="K15" s="89" t="s">
        <v>142</v>
      </c>
      <c r="L15" s="107"/>
      <c r="M15" s="107"/>
      <c r="N15" s="107"/>
      <c r="O15" s="107"/>
      <c r="P15" s="107"/>
      <c r="Q15" s="107"/>
      <c r="R15" s="107"/>
      <c r="S15" s="130"/>
      <c r="T15" s="135" t="s">
        <v>272</v>
      </c>
      <c r="U15" s="136"/>
      <c r="V15" s="136"/>
      <c r="W15" s="136"/>
      <c r="X15" s="136"/>
      <c r="Y15" s="136"/>
      <c r="Z15" s="136"/>
      <c r="AA15" s="136"/>
      <c r="AB15" s="150"/>
      <c r="AG15" s="175"/>
      <c r="AH15" s="190"/>
      <c r="AI15" s="190"/>
      <c r="AJ15" s="190"/>
      <c r="AK15" s="196"/>
      <c r="AL15" s="176"/>
      <c r="AM15" s="191"/>
      <c r="AN15" s="191"/>
      <c r="AO15" s="191"/>
      <c r="AP15" s="191"/>
      <c r="AQ15" s="197"/>
      <c r="AR15" s="215"/>
      <c r="AS15" s="223"/>
      <c r="AT15" s="223"/>
      <c r="AU15" s="223"/>
      <c r="AV15" s="223"/>
      <c r="AW15" s="223"/>
      <c r="AX15" s="223"/>
      <c r="AY15" s="223"/>
      <c r="AZ15" s="223"/>
      <c r="BA15" s="223"/>
      <c r="BB15" s="223"/>
      <c r="BC15" s="223"/>
      <c r="BD15" s="223"/>
      <c r="BE15" s="239"/>
      <c r="BF15" s="227"/>
      <c r="BG15" s="230"/>
      <c r="BH15" s="230"/>
      <c r="BI15" s="230"/>
      <c r="BJ15" s="230"/>
      <c r="BK15" s="230"/>
      <c r="BL15" s="230"/>
      <c r="BM15" s="230"/>
      <c r="BN15" s="230"/>
      <c r="BO15" s="230"/>
      <c r="BP15" s="230"/>
      <c r="BQ15" s="230"/>
      <c r="BR15" s="230"/>
      <c r="BS15" s="230"/>
      <c r="BT15" s="230"/>
      <c r="BU15" s="243"/>
    </row>
    <row r="16" spans="2:75" ht="24" customHeight="1">
      <c r="B16" s="41">
        <v>5</v>
      </c>
      <c r="C16" s="68" t="s">
        <v>44</v>
      </c>
      <c r="D16" s="68"/>
      <c r="E16" s="68"/>
      <c r="F16" s="68"/>
      <c r="G16" s="68"/>
      <c r="H16" s="68"/>
      <c r="I16" s="68"/>
      <c r="J16" s="83"/>
      <c r="K16" s="85">
        <v>32927</v>
      </c>
      <c r="L16" s="103"/>
      <c r="M16" s="103"/>
      <c r="N16" s="103"/>
      <c r="O16" s="103"/>
      <c r="P16" s="103"/>
      <c r="Q16" s="103"/>
      <c r="R16" s="103"/>
      <c r="S16" s="103"/>
      <c r="T16" s="103"/>
      <c r="U16" s="103"/>
      <c r="V16" s="103"/>
      <c r="W16" s="103"/>
      <c r="X16" s="103"/>
      <c r="Y16" s="103"/>
      <c r="Z16" s="103"/>
      <c r="AA16" s="103"/>
      <c r="AB16" s="146"/>
      <c r="AG16" s="175"/>
      <c r="AH16" s="190"/>
      <c r="AI16" s="190"/>
      <c r="AJ16" s="190"/>
      <c r="AK16" s="196"/>
      <c r="AL16" s="177" t="s">
        <v>208</v>
      </c>
      <c r="AM16" s="192"/>
      <c r="AN16" s="192"/>
      <c r="AO16" s="192"/>
      <c r="AP16" s="192"/>
      <c r="AQ16" s="198"/>
      <c r="AR16" s="216">
        <f>K16</f>
        <v>32927</v>
      </c>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57"/>
    </row>
    <row r="17" spans="2:74" ht="24" customHeight="1">
      <c r="B17" s="40" t="s">
        <v>54</v>
      </c>
      <c r="C17" s="62" t="s">
        <v>213</v>
      </c>
      <c r="D17" s="62"/>
      <c r="E17" s="62"/>
      <c r="F17" s="62"/>
      <c r="G17" s="62"/>
      <c r="H17" s="62"/>
      <c r="I17" s="62"/>
      <c r="J17" s="62"/>
      <c r="K17" s="90" t="s">
        <v>274</v>
      </c>
      <c r="L17" s="108"/>
      <c r="M17" s="108"/>
      <c r="N17" s="108"/>
      <c r="O17" s="108"/>
      <c r="P17" s="108"/>
      <c r="Q17" s="108"/>
      <c r="R17" s="108"/>
      <c r="S17" s="108"/>
      <c r="T17" s="108"/>
      <c r="U17" s="108"/>
      <c r="V17" s="108"/>
      <c r="W17" s="108"/>
      <c r="X17" s="108"/>
      <c r="Y17" s="108"/>
      <c r="Z17" s="108"/>
      <c r="AA17" s="108"/>
      <c r="AB17" s="151"/>
      <c r="AG17" s="176"/>
      <c r="AH17" s="191"/>
      <c r="AI17" s="191"/>
      <c r="AJ17" s="191"/>
      <c r="AK17" s="197"/>
      <c r="AL17" s="203" t="s">
        <v>322</v>
      </c>
      <c r="AM17" s="206"/>
      <c r="AN17" s="206"/>
      <c r="AO17" s="206"/>
      <c r="AP17" s="206"/>
      <c r="AQ17" s="210"/>
      <c r="AR17" s="217" t="str">
        <f>K17</f>
        <v>088-821-4592</v>
      </c>
      <c r="AS17" s="225"/>
      <c r="AT17" s="225"/>
      <c r="AU17" s="225"/>
      <c r="AV17" s="225"/>
      <c r="AW17" s="225"/>
      <c r="AX17" s="225"/>
      <c r="AY17" s="225"/>
      <c r="AZ17" s="225"/>
      <c r="BA17" s="225"/>
      <c r="BB17" s="225"/>
      <c r="BC17" s="225"/>
      <c r="BD17" s="225"/>
      <c r="BE17" s="225"/>
      <c r="BF17" s="225"/>
      <c r="BG17" s="225"/>
      <c r="BH17" s="225"/>
      <c r="BI17" s="225"/>
      <c r="BJ17" s="225"/>
      <c r="BK17" s="225"/>
      <c r="BL17" s="225"/>
      <c r="BM17" s="225"/>
      <c r="BN17" s="225"/>
      <c r="BO17" s="225"/>
      <c r="BP17" s="225"/>
      <c r="BQ17" s="225"/>
      <c r="BR17" s="225"/>
      <c r="BS17" s="225"/>
      <c r="BT17" s="225"/>
      <c r="BU17" s="258"/>
    </row>
    <row r="18" spans="2:74" s="27" customFormat="1" ht="18" customHeight="1">
      <c r="B18" s="42"/>
      <c r="C18" s="65"/>
      <c r="D18" s="65"/>
      <c r="E18" s="65"/>
      <c r="F18" s="65"/>
      <c r="G18" s="65"/>
      <c r="H18" s="65"/>
      <c r="I18" s="65"/>
      <c r="J18" s="65"/>
      <c r="K18" s="91"/>
      <c r="L18" s="109"/>
      <c r="M18" s="109"/>
      <c r="N18" s="109"/>
      <c r="O18" s="109"/>
      <c r="P18" s="109"/>
      <c r="Q18" s="109"/>
      <c r="R18" s="109"/>
      <c r="S18" s="109"/>
      <c r="T18" s="109"/>
      <c r="U18" s="109"/>
      <c r="V18" s="109"/>
      <c r="W18" s="109"/>
      <c r="X18" s="109"/>
      <c r="Y18" s="109"/>
      <c r="Z18" s="109"/>
      <c r="AA18" s="109"/>
      <c r="AB18" s="109"/>
      <c r="AC18" s="159"/>
      <c r="AG18" s="177" t="s">
        <v>181</v>
      </c>
      <c r="AH18" s="192"/>
      <c r="AI18" s="192"/>
      <c r="AJ18" s="192"/>
      <c r="AK18" s="198"/>
      <c r="AL18" s="182" t="s">
        <v>211</v>
      </c>
      <c r="AM18" s="182"/>
      <c r="AN18" s="182"/>
      <c r="AO18" s="182"/>
      <c r="AP18" s="182"/>
      <c r="AQ18" s="182"/>
      <c r="AR18" s="218" t="str">
        <f>K19</f>
        <v>高知県香美市土佐山田町加茂字前田777番</v>
      </c>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8"/>
      <c r="BP18" s="218"/>
      <c r="BQ18" s="218"/>
      <c r="BR18" s="218"/>
      <c r="BS18" s="218"/>
      <c r="BT18" s="218"/>
      <c r="BU18" s="218"/>
      <c r="BV18" s="30"/>
    </row>
    <row r="19" spans="2:74" s="27" customFormat="1" ht="18" customHeight="1">
      <c r="B19" s="40" t="s">
        <v>120</v>
      </c>
      <c r="C19" s="68" t="s">
        <v>111</v>
      </c>
      <c r="D19" s="68"/>
      <c r="E19" s="68"/>
      <c r="F19" s="68"/>
      <c r="G19" s="68"/>
      <c r="H19" s="68"/>
      <c r="I19" s="68"/>
      <c r="J19" s="83"/>
      <c r="K19" s="92" t="s">
        <v>113</v>
      </c>
      <c r="L19" s="110"/>
      <c r="M19" s="110"/>
      <c r="N19" s="110"/>
      <c r="O19" s="110"/>
      <c r="P19" s="110"/>
      <c r="Q19" s="110"/>
      <c r="R19" s="110"/>
      <c r="S19" s="110"/>
      <c r="T19" s="110"/>
      <c r="U19" s="110"/>
      <c r="V19" s="110"/>
      <c r="W19" s="110"/>
      <c r="X19" s="110"/>
      <c r="Y19" s="110"/>
      <c r="Z19" s="110"/>
      <c r="AA19" s="110"/>
      <c r="AB19" s="152"/>
      <c r="AC19" s="159"/>
      <c r="AG19" s="178"/>
      <c r="AH19" s="170"/>
      <c r="AI19" s="170"/>
      <c r="AJ19" s="170"/>
      <c r="AK19" s="199"/>
      <c r="AL19" s="182"/>
      <c r="AM19" s="182"/>
      <c r="AN19" s="182"/>
      <c r="AO19" s="182"/>
      <c r="AP19" s="182"/>
      <c r="AQ19" s="182"/>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8"/>
      <c r="BP19" s="218"/>
      <c r="BQ19" s="218"/>
      <c r="BR19" s="218"/>
      <c r="BS19" s="218"/>
      <c r="BT19" s="218"/>
      <c r="BU19" s="218"/>
      <c r="BV19" s="30"/>
    </row>
    <row r="20" spans="2:74" s="27" customFormat="1" ht="24" customHeight="1">
      <c r="B20" s="39"/>
      <c r="C20" s="68" t="s">
        <v>215</v>
      </c>
      <c r="D20" s="68"/>
      <c r="E20" s="68"/>
      <c r="F20" s="68"/>
      <c r="G20" s="68"/>
      <c r="H20" s="68"/>
      <c r="I20" s="68"/>
      <c r="J20" s="83"/>
      <c r="K20" s="93"/>
      <c r="L20" s="111"/>
      <c r="M20" s="111"/>
      <c r="N20" s="111"/>
      <c r="O20" s="111"/>
      <c r="P20" s="111"/>
      <c r="Q20" s="111"/>
      <c r="R20" s="111"/>
      <c r="S20" s="111"/>
      <c r="T20" s="111"/>
      <c r="U20" s="111"/>
      <c r="V20" s="111"/>
      <c r="W20" s="111"/>
      <c r="X20" s="111"/>
      <c r="Y20" s="111"/>
      <c r="Z20" s="111"/>
      <c r="AA20" s="111"/>
      <c r="AB20" s="153"/>
      <c r="AC20" s="159"/>
      <c r="AG20" s="178"/>
      <c r="AH20" s="170"/>
      <c r="AI20" s="170"/>
      <c r="AJ20" s="170"/>
      <c r="AK20" s="199"/>
      <c r="AL20" s="204" t="s">
        <v>212</v>
      </c>
      <c r="AM20" s="206"/>
      <c r="AN20" s="206"/>
      <c r="AO20" s="206"/>
      <c r="AP20" s="206"/>
      <c r="AQ20" s="210"/>
      <c r="AR20" s="204" t="str">
        <f>+IF(K21="","令和　　年　　月　　日",IF(K21&gt;=DATE(2019,5,1),"令和"&amp;IF(YEAR(K21)-2018=1,"元",YEAR(K21)-2018)&amp;"年"&amp;MONTH(K21)&amp;"月"&amp;DAY(K21)&amp;"日"))</f>
        <v>令和8年9月24日</v>
      </c>
      <c r="AS20" s="206"/>
      <c r="AT20" s="206"/>
      <c r="AU20" s="206"/>
      <c r="AV20" s="206"/>
      <c r="AW20" s="206"/>
      <c r="AX20" s="206"/>
      <c r="AY20" s="206"/>
      <c r="AZ20" s="206"/>
      <c r="BA20" s="206"/>
      <c r="BB20" s="206"/>
      <c r="BC20" s="206"/>
      <c r="BD20" s="206"/>
      <c r="BE20" s="206"/>
      <c r="BF20" s="206"/>
      <c r="BG20" s="206"/>
      <c r="BH20" s="206"/>
      <c r="BI20" s="206"/>
      <c r="BJ20" s="206"/>
      <c r="BK20" s="206"/>
      <c r="BL20" s="206"/>
      <c r="BM20" s="206"/>
      <c r="BN20" s="206"/>
      <c r="BO20" s="206"/>
      <c r="BP20" s="206"/>
      <c r="BQ20" s="206"/>
      <c r="BR20" s="206"/>
      <c r="BS20" s="206"/>
      <c r="BT20" s="206"/>
      <c r="BU20" s="210"/>
      <c r="BV20" s="30"/>
    </row>
    <row r="21" spans="2:74" s="27" customFormat="1" ht="19" customHeight="1">
      <c r="B21" s="40"/>
      <c r="C21" s="68" t="s">
        <v>214</v>
      </c>
      <c r="D21" s="68"/>
      <c r="E21" s="68"/>
      <c r="F21" s="68"/>
      <c r="G21" s="68"/>
      <c r="H21" s="68"/>
      <c r="I21" s="68"/>
      <c r="J21" s="83"/>
      <c r="K21" s="85">
        <v>46289</v>
      </c>
      <c r="L21" s="103"/>
      <c r="M21" s="103"/>
      <c r="N21" s="103"/>
      <c r="O21" s="103"/>
      <c r="P21" s="103"/>
      <c r="Q21" s="103"/>
      <c r="R21" s="103"/>
      <c r="S21" s="103"/>
      <c r="T21" s="103"/>
      <c r="U21" s="103"/>
      <c r="V21" s="103"/>
      <c r="W21" s="103"/>
      <c r="X21" s="103"/>
      <c r="Y21" s="103"/>
      <c r="Z21" s="103"/>
      <c r="AA21" s="103"/>
      <c r="AB21" s="146"/>
      <c r="AC21" s="159"/>
      <c r="AG21" s="178"/>
      <c r="AH21" s="170"/>
      <c r="AI21" s="170"/>
      <c r="AJ21" s="170"/>
      <c r="AK21" s="199"/>
      <c r="AL21" s="182" t="s">
        <v>264</v>
      </c>
      <c r="AM21" s="182"/>
      <c r="AN21" s="182"/>
      <c r="AO21" s="182"/>
      <c r="AP21" s="182"/>
      <c r="AQ21" s="182"/>
      <c r="AR21" s="174" t="str">
        <f>K22&amp;"個人住宅 "&amp;P22&amp;"分譲住宅"</f>
        <v>■個人住宅 □分譲住宅</v>
      </c>
      <c r="AS21" s="189"/>
      <c r="AT21" s="189"/>
      <c r="AU21" s="189"/>
      <c r="AV21" s="189"/>
      <c r="AW21" s="189"/>
      <c r="AX21" s="189"/>
      <c r="AY21" s="189"/>
      <c r="AZ21" s="189"/>
      <c r="BA21" s="195"/>
      <c r="BB21" s="177" t="s">
        <v>265</v>
      </c>
      <c r="BC21" s="192"/>
      <c r="BD21" s="192"/>
      <c r="BE21" s="192"/>
      <c r="BF21" s="192"/>
      <c r="BG21" s="192"/>
      <c r="BH21" s="247" t="str">
        <f>" "&amp;K23&amp;"新築  "&amp;N23&amp;"増築 "&amp;R23&amp;"新築・増築"</f>
        <v xml:space="preserve"> ■新築  □増築 □新築・増築</v>
      </c>
      <c r="BI21" s="185"/>
      <c r="BJ21" s="185"/>
      <c r="BK21" s="185"/>
      <c r="BL21" s="185"/>
      <c r="BM21" s="185"/>
      <c r="BN21" s="185"/>
      <c r="BO21" s="185"/>
      <c r="BP21" s="185"/>
      <c r="BQ21" s="185"/>
      <c r="BR21" s="185"/>
      <c r="BS21" s="185"/>
      <c r="BT21" s="185"/>
      <c r="BU21" s="259"/>
      <c r="BV21" s="30"/>
    </row>
    <row r="22" spans="2:74" s="27" customFormat="1" ht="19" customHeight="1">
      <c r="B22" s="39"/>
      <c r="C22" s="68" t="s">
        <v>264</v>
      </c>
      <c r="D22" s="68"/>
      <c r="E22" s="68"/>
      <c r="F22" s="68"/>
      <c r="G22" s="68"/>
      <c r="H22" s="68"/>
      <c r="I22" s="68"/>
      <c r="J22" s="83"/>
      <c r="K22" s="94" t="s">
        <v>251</v>
      </c>
      <c r="L22" s="112" t="s">
        <v>115</v>
      </c>
      <c r="M22" s="112"/>
      <c r="N22" s="112"/>
      <c r="O22" s="124"/>
      <c r="P22" s="125" t="s">
        <v>190</v>
      </c>
      <c r="Q22" s="112" t="s">
        <v>266</v>
      </c>
      <c r="R22" s="128"/>
      <c r="S22" s="128"/>
      <c r="T22" s="112"/>
      <c r="U22" s="112"/>
      <c r="V22" s="112"/>
      <c r="W22" s="112"/>
      <c r="X22" s="112"/>
      <c r="Y22" s="112"/>
      <c r="Z22" s="124"/>
      <c r="AA22" s="124"/>
      <c r="AB22" s="154"/>
      <c r="AC22" s="159"/>
      <c r="AG22" s="179"/>
      <c r="AH22" s="193"/>
      <c r="AI22" s="193"/>
      <c r="AJ22" s="193"/>
      <c r="AK22" s="200"/>
      <c r="AL22" s="182"/>
      <c r="AM22" s="182"/>
      <c r="AN22" s="182"/>
      <c r="AO22" s="182"/>
      <c r="AP22" s="182"/>
      <c r="AQ22" s="182"/>
      <c r="AR22" s="176"/>
      <c r="AS22" s="191"/>
      <c r="AT22" s="191"/>
      <c r="AU22" s="191"/>
      <c r="AV22" s="191"/>
      <c r="AW22" s="191"/>
      <c r="AX22" s="191"/>
      <c r="AY22" s="191"/>
      <c r="AZ22" s="191"/>
      <c r="BA22" s="197"/>
      <c r="BB22" s="179"/>
      <c r="BC22" s="193"/>
      <c r="BD22" s="193"/>
      <c r="BE22" s="193"/>
      <c r="BF22" s="193"/>
      <c r="BG22" s="193"/>
      <c r="BH22" s="248" t="str">
        <f>" "&amp;K24&amp;"増築・ﾘﾌｫｰﾑ  "&amp;U24&amp;"ﾘﾌｫｰﾑ"</f>
        <v xml:space="preserve"> □増築・ﾘﾌｫｰﾑ  □ﾘﾌｫｰﾑ</v>
      </c>
      <c r="BI22" s="249"/>
      <c r="BJ22" s="249"/>
      <c r="BK22" s="249"/>
      <c r="BL22" s="249"/>
      <c r="BM22" s="249"/>
      <c r="BN22" s="249"/>
      <c r="BO22" s="249"/>
      <c r="BP22" s="249"/>
      <c r="BQ22" s="249"/>
      <c r="BR22" s="249"/>
      <c r="BS22" s="249"/>
      <c r="BT22" s="249"/>
      <c r="BU22" s="260"/>
      <c r="BV22" s="30"/>
    </row>
    <row r="23" spans="2:74" s="27" customFormat="1" ht="20" customHeight="1">
      <c r="B23" s="40"/>
      <c r="C23" s="68" t="s">
        <v>265</v>
      </c>
      <c r="D23" s="68"/>
      <c r="E23" s="68"/>
      <c r="F23" s="68"/>
      <c r="G23" s="68"/>
      <c r="H23" s="68"/>
      <c r="I23" s="68"/>
      <c r="J23" s="68"/>
      <c r="K23" s="95" t="s">
        <v>251</v>
      </c>
      <c r="L23" s="79" t="s">
        <v>267</v>
      </c>
      <c r="M23" s="79"/>
      <c r="N23" s="121" t="s">
        <v>190</v>
      </c>
      <c r="O23" s="79" t="s">
        <v>46</v>
      </c>
      <c r="P23" s="126"/>
      <c r="Q23" s="157"/>
      <c r="R23" s="121" t="s">
        <v>190</v>
      </c>
      <c r="S23" s="72" t="s">
        <v>268</v>
      </c>
      <c r="T23" s="126"/>
      <c r="U23" s="72"/>
      <c r="V23" s="72"/>
      <c r="W23" s="72"/>
      <c r="X23" s="72"/>
      <c r="Y23" s="72"/>
      <c r="Z23" s="79"/>
      <c r="AA23" s="79"/>
      <c r="AB23" s="155"/>
      <c r="AC23" s="159"/>
      <c r="AG23" s="180" t="s">
        <v>84</v>
      </c>
      <c r="AH23" s="192"/>
      <c r="AI23" s="192"/>
      <c r="AJ23" s="192"/>
      <c r="AK23" s="198"/>
      <c r="AL23" s="174" t="s">
        <v>297</v>
      </c>
      <c r="AM23" s="189"/>
      <c r="AN23" s="189"/>
      <c r="AO23" s="189"/>
      <c r="AP23" s="189"/>
      <c r="AQ23" s="195"/>
      <c r="AR23" s="218" t="str">
        <f>K39</f>
        <v>経済設計事務所　土佐 花子</v>
      </c>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8"/>
      <c r="BV23" s="30"/>
    </row>
    <row r="24" spans="2:74" s="27" customFormat="1" ht="20" customHeight="1">
      <c r="B24" s="42"/>
      <c r="K24" s="477" t="s">
        <v>190</v>
      </c>
      <c r="L24" s="76" t="s">
        <v>269</v>
      </c>
      <c r="M24" s="76"/>
      <c r="N24" s="76"/>
      <c r="O24" s="76"/>
      <c r="P24" s="127"/>
      <c r="Q24" s="127"/>
      <c r="R24" s="127"/>
      <c r="S24" s="131"/>
      <c r="T24" s="131"/>
      <c r="U24" s="497" t="s">
        <v>190</v>
      </c>
      <c r="V24" s="138" t="s">
        <v>117</v>
      </c>
      <c r="W24" s="138"/>
      <c r="X24" s="138"/>
      <c r="Y24" s="76"/>
      <c r="Z24" s="76"/>
      <c r="AA24" s="76"/>
      <c r="AB24" s="156"/>
      <c r="AC24" s="159"/>
      <c r="AG24" s="178"/>
      <c r="AH24" s="170"/>
      <c r="AI24" s="170"/>
      <c r="AJ24" s="170"/>
      <c r="AK24" s="199"/>
      <c r="AL24" s="176"/>
      <c r="AM24" s="191"/>
      <c r="AN24" s="191"/>
      <c r="AO24" s="191"/>
      <c r="AP24" s="191"/>
      <c r="AQ24" s="197"/>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8"/>
      <c r="BP24" s="218"/>
      <c r="BQ24" s="218"/>
      <c r="BR24" s="218"/>
      <c r="BS24" s="218"/>
      <c r="BT24" s="218"/>
      <c r="BU24" s="218"/>
      <c r="BV24" s="30"/>
    </row>
    <row r="25" spans="2:74" s="27" customFormat="1" ht="24" customHeight="1">
      <c r="B25" s="267"/>
      <c r="C25" s="61"/>
      <c r="D25" s="61"/>
      <c r="E25" s="61"/>
      <c r="F25" s="61"/>
      <c r="G25" s="61"/>
      <c r="H25" s="61"/>
      <c r="I25" s="61"/>
      <c r="J25" s="61"/>
      <c r="K25" s="97"/>
      <c r="L25" s="97"/>
      <c r="M25" s="97"/>
      <c r="N25" s="97"/>
      <c r="O25" s="97"/>
      <c r="P25" s="34"/>
      <c r="Q25" s="34"/>
      <c r="R25" s="34"/>
      <c r="S25" s="494"/>
      <c r="T25" s="494"/>
      <c r="U25" s="498"/>
      <c r="V25" s="34"/>
      <c r="W25" s="73"/>
      <c r="X25" s="73"/>
      <c r="Y25" s="73"/>
      <c r="Z25" s="97"/>
      <c r="AA25" s="97"/>
      <c r="AB25" s="97"/>
      <c r="AC25" s="158"/>
      <c r="AG25" s="179"/>
      <c r="AH25" s="193"/>
      <c r="AI25" s="193"/>
      <c r="AJ25" s="193"/>
      <c r="AK25" s="200"/>
      <c r="AL25" s="203" t="s">
        <v>324</v>
      </c>
      <c r="AM25" s="206"/>
      <c r="AN25" s="206"/>
      <c r="AO25" s="206"/>
      <c r="AP25" s="206"/>
      <c r="AQ25" s="210"/>
      <c r="AR25" s="213" t="str">
        <f>K40</f>
        <v>088-821-4591</v>
      </c>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37"/>
      <c r="BV25" s="30"/>
    </row>
    <row r="26" spans="2:74" s="27" customFormat="1" ht="18" customHeight="1">
      <c r="B26" s="267"/>
      <c r="C26" s="61"/>
      <c r="D26" s="61"/>
      <c r="E26" s="61"/>
      <c r="F26" s="61"/>
      <c r="G26" s="61"/>
      <c r="H26" s="61"/>
      <c r="I26" s="61"/>
      <c r="J26" s="61"/>
      <c r="K26" s="97"/>
      <c r="L26" s="97"/>
      <c r="M26" s="97"/>
      <c r="N26" s="97"/>
      <c r="O26" s="97"/>
      <c r="P26" s="34"/>
      <c r="Q26" s="34"/>
      <c r="R26" s="34"/>
      <c r="S26" s="34"/>
      <c r="T26" s="73"/>
      <c r="U26" s="73"/>
      <c r="V26" s="73"/>
      <c r="W26" s="73"/>
      <c r="X26" s="73"/>
      <c r="Y26" s="73"/>
      <c r="Z26" s="97"/>
      <c r="AA26" s="97"/>
      <c r="AB26" s="97"/>
      <c r="AC26" s="159"/>
      <c r="AG26" s="30" t="s">
        <v>282</v>
      </c>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row>
    <row r="27" spans="2:74" s="27" customFormat="1" ht="18" customHeight="1">
      <c r="B27" s="267"/>
      <c r="C27" s="61"/>
      <c r="D27" s="61"/>
      <c r="E27" s="61"/>
      <c r="F27" s="61"/>
      <c r="G27" s="61"/>
      <c r="H27" s="61"/>
      <c r="I27" s="61"/>
      <c r="J27" s="61"/>
      <c r="K27" s="74"/>
      <c r="L27" s="74"/>
      <c r="M27" s="74"/>
      <c r="N27" s="74"/>
      <c r="O27" s="74"/>
      <c r="P27" s="74"/>
      <c r="Q27" s="74"/>
      <c r="R27" s="74"/>
      <c r="S27" s="74"/>
      <c r="T27" s="74"/>
      <c r="U27" s="74"/>
      <c r="V27" s="74"/>
      <c r="W27" s="74"/>
      <c r="X27" s="74"/>
      <c r="Y27" s="74"/>
      <c r="Z27" s="74"/>
      <c r="AA27" s="74"/>
      <c r="AB27" s="74"/>
      <c r="AC27" s="159"/>
      <c r="AG27" s="30" t="s">
        <v>283</v>
      </c>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row>
    <row r="28" spans="2:74" s="27" customFormat="1" ht="18" customHeight="1">
      <c r="B28" s="267"/>
      <c r="C28" s="64"/>
      <c r="D28" s="77"/>
      <c r="E28" s="77"/>
      <c r="F28" s="77"/>
      <c r="G28" s="77"/>
      <c r="H28" s="78"/>
      <c r="I28" s="78"/>
      <c r="J28" s="78"/>
      <c r="K28" s="74"/>
      <c r="L28" s="74"/>
      <c r="M28" s="74"/>
      <c r="N28" s="74"/>
      <c r="O28" s="74"/>
      <c r="P28" s="74"/>
      <c r="Q28" s="74"/>
      <c r="R28" s="74"/>
      <c r="S28" s="74"/>
      <c r="T28" s="74"/>
      <c r="U28" s="74"/>
      <c r="V28" s="74"/>
      <c r="W28" s="74"/>
      <c r="X28" s="74"/>
      <c r="Y28" s="74"/>
      <c r="Z28" s="74"/>
      <c r="AA28" s="74"/>
      <c r="AB28" s="74"/>
      <c r="AG28" s="30" t="s">
        <v>284</v>
      </c>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row>
    <row r="29" spans="2:74" s="27" customFormat="1" ht="18" customHeight="1">
      <c r="B29" s="266"/>
      <c r="C29" s="66"/>
      <c r="D29" s="66"/>
      <c r="E29" s="66"/>
      <c r="F29" s="66"/>
      <c r="G29" s="66"/>
      <c r="H29" s="66"/>
      <c r="I29" s="66"/>
      <c r="J29" s="66"/>
      <c r="K29" s="98"/>
      <c r="L29" s="98"/>
      <c r="M29" s="98"/>
      <c r="N29" s="98"/>
      <c r="O29" s="98"/>
      <c r="P29" s="98"/>
      <c r="Q29" s="98"/>
      <c r="R29" s="98"/>
      <c r="S29" s="98"/>
      <c r="T29" s="98"/>
      <c r="U29" s="98"/>
      <c r="V29" s="98"/>
      <c r="W29" s="98"/>
      <c r="X29" s="98"/>
      <c r="Y29" s="98"/>
      <c r="Z29" s="98"/>
      <c r="AA29" s="98"/>
      <c r="AB29" s="98"/>
      <c r="AC29" s="159"/>
      <c r="AG29" s="30" t="s">
        <v>249</v>
      </c>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row>
    <row r="30" spans="2:74" s="27" customFormat="1" ht="13" customHeight="1">
      <c r="B30" s="266"/>
      <c r="C30" s="29"/>
      <c r="E30" s="34"/>
      <c r="F30" s="34"/>
      <c r="G30" s="34"/>
      <c r="H30" s="34"/>
      <c r="I30" s="34"/>
      <c r="J30" s="34"/>
      <c r="K30" s="34"/>
      <c r="L30" s="34"/>
      <c r="M30" s="34"/>
      <c r="N30" s="34"/>
      <c r="O30" s="34"/>
      <c r="P30" s="34"/>
      <c r="Q30" s="34"/>
      <c r="R30" s="34"/>
      <c r="S30" s="34"/>
      <c r="T30" s="34"/>
      <c r="U30" s="34"/>
      <c r="V30" s="34"/>
      <c r="W30" s="34"/>
      <c r="X30" s="34"/>
      <c r="Y30" s="34"/>
      <c r="Z30" s="34"/>
      <c r="AA30" s="34"/>
      <c r="AB30" s="34"/>
      <c r="AG30" s="181"/>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row>
    <row r="31" spans="2:74" s="27" customFormat="1" ht="20" customHeight="1">
      <c r="B31" s="267"/>
      <c r="C31" s="61"/>
      <c r="D31" s="61"/>
      <c r="E31" s="61"/>
      <c r="F31" s="61"/>
      <c r="G31" s="61"/>
      <c r="H31" s="61"/>
      <c r="I31" s="61"/>
      <c r="J31" s="61"/>
      <c r="K31" s="97"/>
      <c r="L31" s="97"/>
      <c r="M31" s="97"/>
      <c r="N31" s="97"/>
      <c r="O31" s="97"/>
      <c r="P31" s="34"/>
      <c r="Q31" s="34"/>
      <c r="R31" s="34"/>
      <c r="S31" s="34"/>
      <c r="T31" s="73"/>
      <c r="U31" s="73"/>
      <c r="V31" s="73"/>
      <c r="W31" s="73"/>
      <c r="X31" s="73"/>
      <c r="Y31" s="73"/>
      <c r="Z31" s="97"/>
      <c r="AA31" s="97"/>
      <c r="AB31" s="97"/>
      <c r="AC31" s="159"/>
      <c r="AF31" s="34"/>
      <c r="AG31" s="177" t="s">
        <v>288</v>
      </c>
      <c r="AH31" s="192"/>
      <c r="AI31" s="192"/>
      <c r="AJ31" s="192"/>
      <c r="AK31" s="192"/>
      <c r="AL31" s="192"/>
      <c r="AM31" s="192"/>
      <c r="AN31" s="192"/>
      <c r="AO31" s="192"/>
      <c r="AP31" s="192"/>
      <c r="AQ31" s="192"/>
      <c r="AR31" s="192"/>
      <c r="AS31" s="192"/>
      <c r="AT31" s="198"/>
      <c r="AU31" s="177" t="s">
        <v>127</v>
      </c>
      <c r="AV31" s="192"/>
      <c r="AW31" s="192"/>
      <c r="AX31" s="192"/>
      <c r="AY31" s="192"/>
      <c r="AZ31" s="192"/>
      <c r="BA31" s="192"/>
      <c r="BB31" s="192"/>
      <c r="BC31" s="192"/>
      <c r="BD31" s="192"/>
      <c r="BE31" s="192"/>
      <c r="BF31" s="198"/>
      <c r="BG31" s="177" t="s">
        <v>285</v>
      </c>
      <c r="BH31" s="192"/>
      <c r="BI31" s="192"/>
      <c r="BJ31" s="192"/>
      <c r="BK31" s="192"/>
      <c r="BL31" s="192"/>
      <c r="BM31" s="192"/>
      <c r="BN31" s="198"/>
      <c r="BO31" s="192" t="s">
        <v>287</v>
      </c>
      <c r="BP31" s="192"/>
      <c r="BQ31" s="192"/>
      <c r="BR31" s="192"/>
      <c r="BS31" s="192"/>
      <c r="BT31" s="192"/>
      <c r="BU31" s="198"/>
      <c r="BV31" s="30"/>
    </row>
    <row r="32" spans="2:74" s="27" customFormat="1" ht="20" customHeight="1">
      <c r="B32" s="267"/>
      <c r="C32" s="61"/>
      <c r="D32" s="61"/>
      <c r="E32" s="61"/>
      <c r="F32" s="61"/>
      <c r="G32" s="61"/>
      <c r="H32" s="61"/>
      <c r="I32" s="61"/>
      <c r="J32" s="61"/>
      <c r="K32" s="99"/>
      <c r="L32" s="99"/>
      <c r="M32" s="99"/>
      <c r="N32" s="99"/>
      <c r="O32" s="99"/>
      <c r="P32" s="99"/>
      <c r="Q32" s="99"/>
      <c r="R32" s="99"/>
      <c r="S32" s="99"/>
      <c r="T32" s="99"/>
      <c r="U32" s="99"/>
      <c r="V32" s="99"/>
      <c r="W32" s="99"/>
      <c r="X32" s="99"/>
      <c r="Y32" s="99"/>
      <c r="Z32" s="99"/>
      <c r="AA32" s="99"/>
      <c r="AB32" s="99"/>
      <c r="AC32" s="29"/>
      <c r="AG32" s="179"/>
      <c r="AH32" s="193"/>
      <c r="AI32" s="193"/>
      <c r="AJ32" s="193"/>
      <c r="AK32" s="193"/>
      <c r="AL32" s="193"/>
      <c r="AM32" s="193"/>
      <c r="AN32" s="193"/>
      <c r="AO32" s="193"/>
      <c r="AP32" s="193"/>
      <c r="AQ32" s="193"/>
      <c r="AR32" s="193"/>
      <c r="AS32" s="193"/>
      <c r="AT32" s="200"/>
      <c r="AU32" s="227" t="s">
        <v>50</v>
      </c>
      <c r="AV32" s="230"/>
      <c r="AW32" s="230"/>
      <c r="AX32" s="230"/>
      <c r="AY32" s="230"/>
      <c r="AZ32" s="230"/>
      <c r="BA32" s="230"/>
      <c r="BB32" s="230"/>
      <c r="BC32" s="230"/>
      <c r="BD32" s="230"/>
      <c r="BE32" s="230"/>
      <c r="BF32" s="243"/>
      <c r="BG32" s="179"/>
      <c r="BH32" s="193"/>
      <c r="BI32" s="193"/>
      <c r="BJ32" s="193"/>
      <c r="BK32" s="193"/>
      <c r="BL32" s="193"/>
      <c r="BM32" s="193"/>
      <c r="BN32" s="200"/>
      <c r="BO32" s="193"/>
      <c r="BP32" s="193"/>
      <c r="BQ32" s="193"/>
      <c r="BR32" s="193"/>
      <c r="BS32" s="193"/>
      <c r="BT32" s="193"/>
      <c r="BU32" s="200"/>
      <c r="BV32" s="30"/>
    </row>
    <row r="33" spans="1:75" s="27" customFormat="1" ht="24" customHeight="1">
      <c r="B33" s="267"/>
      <c r="C33" s="61"/>
      <c r="D33" s="78"/>
      <c r="E33" s="78"/>
      <c r="F33" s="78"/>
      <c r="G33" s="78"/>
      <c r="H33" s="78"/>
      <c r="I33" s="78"/>
      <c r="J33" s="78"/>
      <c r="K33" s="99"/>
      <c r="L33" s="99"/>
      <c r="M33" s="99"/>
      <c r="N33" s="99"/>
      <c r="O33" s="99"/>
      <c r="P33" s="99"/>
      <c r="Q33" s="99"/>
      <c r="R33" s="99"/>
      <c r="S33" s="99"/>
      <c r="T33" s="99"/>
      <c r="U33" s="99"/>
      <c r="V33" s="99"/>
      <c r="W33" s="99"/>
      <c r="X33" s="99"/>
      <c r="Y33" s="99"/>
      <c r="Z33" s="99"/>
      <c r="AA33" s="99"/>
      <c r="AB33" s="99"/>
      <c r="AC33" s="29"/>
      <c r="AF33" s="168"/>
      <c r="AG33" s="182" t="s">
        <v>33</v>
      </c>
      <c r="AH33" s="182"/>
      <c r="AI33" s="182"/>
      <c r="AJ33" s="182"/>
      <c r="AK33" s="182"/>
      <c r="AL33" s="182" t="s">
        <v>183</v>
      </c>
      <c r="AM33" s="182"/>
      <c r="AN33" s="182"/>
      <c r="AO33" s="182"/>
      <c r="AP33" s="182"/>
      <c r="AQ33" s="182"/>
      <c r="AR33" s="182"/>
      <c r="AS33" s="182"/>
      <c r="AT33" s="182"/>
      <c r="AU33" s="181"/>
      <c r="AV33" s="231"/>
      <c r="AW33" s="231"/>
      <c r="AX33" s="231"/>
      <c r="AY33" s="234"/>
      <c r="AZ33" s="234"/>
      <c r="BA33" s="234"/>
      <c r="BB33" s="234"/>
      <c r="BC33" s="231"/>
      <c r="BD33" s="231"/>
      <c r="BE33" s="240" t="s">
        <v>196</v>
      </c>
      <c r="BF33" s="207"/>
      <c r="BG33" s="245" t="s">
        <v>187</v>
      </c>
      <c r="BH33" s="245"/>
      <c r="BI33" s="245"/>
      <c r="BJ33" s="245"/>
      <c r="BK33" s="245"/>
      <c r="BL33" s="245"/>
      <c r="BM33" s="245"/>
      <c r="BN33" s="245"/>
      <c r="BO33" s="251"/>
      <c r="BP33" s="252"/>
      <c r="BQ33" s="252"/>
      <c r="BR33" s="252"/>
      <c r="BS33" s="252"/>
      <c r="BT33" s="240" t="s">
        <v>88</v>
      </c>
      <c r="BU33" s="261"/>
      <c r="BV33" s="264"/>
      <c r="BW33" s="42"/>
    </row>
    <row r="34" spans="1:75" s="27" customFormat="1" ht="24" customHeight="1">
      <c r="B34" s="266"/>
      <c r="C34" s="66"/>
      <c r="D34" s="66"/>
      <c r="E34" s="66"/>
      <c r="F34" s="66"/>
      <c r="G34" s="66"/>
      <c r="H34" s="66"/>
      <c r="I34" s="66"/>
      <c r="J34" s="66"/>
      <c r="K34" s="100"/>
      <c r="L34" s="100"/>
      <c r="M34" s="100"/>
      <c r="N34" s="100"/>
      <c r="O34" s="100"/>
      <c r="P34" s="100"/>
      <c r="Q34" s="100"/>
      <c r="R34" s="100"/>
      <c r="S34" s="100"/>
      <c r="T34" s="100"/>
      <c r="U34" s="100"/>
      <c r="V34" s="100"/>
      <c r="W34" s="100"/>
      <c r="X34" s="100"/>
      <c r="Y34" s="100"/>
      <c r="Z34" s="100"/>
      <c r="AA34" s="100"/>
      <c r="AB34" s="100"/>
      <c r="AC34" s="29"/>
      <c r="AG34" s="182" t="s">
        <v>70</v>
      </c>
      <c r="AH34" s="182"/>
      <c r="AI34" s="182"/>
      <c r="AJ34" s="182"/>
      <c r="AK34" s="182"/>
      <c r="AL34" s="182" t="s">
        <v>184</v>
      </c>
      <c r="AM34" s="182"/>
      <c r="AN34" s="182"/>
      <c r="AO34" s="182"/>
      <c r="AP34" s="182"/>
      <c r="AQ34" s="182"/>
      <c r="AR34" s="182"/>
      <c r="AS34" s="182"/>
      <c r="AT34" s="182"/>
      <c r="AU34" s="181"/>
      <c r="AV34" s="232"/>
      <c r="AW34" s="232"/>
      <c r="AX34" s="232"/>
      <c r="AY34" s="234"/>
      <c r="AZ34" s="234"/>
      <c r="BA34" s="234"/>
      <c r="BB34" s="234"/>
      <c r="BC34" s="232"/>
      <c r="BD34" s="232"/>
      <c r="BE34" s="240" t="s">
        <v>196</v>
      </c>
      <c r="BF34" s="207"/>
      <c r="BG34" s="245" t="s">
        <v>254</v>
      </c>
      <c r="BH34" s="245"/>
      <c r="BI34" s="245"/>
      <c r="BJ34" s="245"/>
      <c r="BK34" s="245"/>
      <c r="BL34" s="245"/>
      <c r="BM34" s="245"/>
      <c r="BN34" s="245"/>
      <c r="BO34" s="251"/>
      <c r="BP34" s="252"/>
      <c r="BQ34" s="252"/>
      <c r="BR34" s="252"/>
      <c r="BS34" s="252"/>
      <c r="BT34" s="240" t="s">
        <v>88</v>
      </c>
      <c r="BU34" s="261"/>
      <c r="BV34" s="30"/>
    </row>
    <row r="35" spans="1:75" s="27" customFormat="1" ht="24" customHeight="1">
      <c r="B35" s="15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G35" s="183" t="s">
        <v>132</v>
      </c>
      <c r="AH35" s="183"/>
      <c r="AI35" s="183"/>
      <c r="AJ35" s="183"/>
      <c r="AK35" s="183"/>
      <c r="AL35" s="183" t="s">
        <v>36</v>
      </c>
      <c r="AM35" s="183"/>
      <c r="AN35" s="183"/>
      <c r="AO35" s="183"/>
      <c r="AP35" s="183"/>
      <c r="AQ35" s="183"/>
      <c r="AR35" s="183"/>
      <c r="AS35" s="183"/>
      <c r="AT35" s="183"/>
      <c r="AU35" s="228"/>
      <c r="AV35" s="233"/>
      <c r="AW35" s="233"/>
      <c r="AX35" s="233"/>
      <c r="AY35" s="510"/>
      <c r="AZ35" s="510"/>
      <c r="BA35" s="510"/>
      <c r="BB35" s="510"/>
      <c r="BC35" s="510"/>
      <c r="BD35" s="233"/>
      <c r="BE35" s="240" t="s">
        <v>196</v>
      </c>
      <c r="BF35" s="241"/>
      <c r="BG35" s="246" t="s">
        <v>20</v>
      </c>
      <c r="BH35" s="246"/>
      <c r="BI35" s="246"/>
      <c r="BJ35" s="246"/>
      <c r="BK35" s="246"/>
      <c r="BL35" s="246"/>
      <c r="BM35" s="246"/>
      <c r="BN35" s="246"/>
      <c r="BO35" s="512"/>
      <c r="BP35" s="513"/>
      <c r="BQ35" s="513"/>
      <c r="BR35" s="513"/>
      <c r="BS35" s="513"/>
      <c r="BT35" s="241" t="s">
        <v>88</v>
      </c>
      <c r="BU35" s="262"/>
      <c r="BV35" s="30"/>
    </row>
    <row r="36" spans="1:75" s="27" customFormat="1" ht="24" customHeight="1">
      <c r="A36" s="31">
        <f>IF(K36="",0,1)</f>
        <v>0</v>
      </c>
      <c r="B36" s="469"/>
      <c r="C36" s="67"/>
      <c r="D36" s="67"/>
      <c r="E36" s="67"/>
      <c r="F36" s="67"/>
      <c r="G36" s="67"/>
      <c r="H36" s="67"/>
      <c r="I36" s="67"/>
      <c r="J36" s="67"/>
      <c r="K36" s="101"/>
      <c r="L36" s="101"/>
      <c r="M36" s="115"/>
      <c r="N36" s="115"/>
      <c r="O36" s="97"/>
      <c r="P36" s="97"/>
      <c r="Q36" s="97"/>
      <c r="R36" s="97"/>
      <c r="S36" s="97"/>
      <c r="T36" s="97"/>
      <c r="U36" s="97"/>
      <c r="V36" s="139"/>
      <c r="W36" s="139"/>
      <c r="X36" s="139"/>
      <c r="Y36" s="139"/>
      <c r="Z36" s="139"/>
      <c r="AA36" s="139"/>
      <c r="AB36" s="29"/>
      <c r="AC36" s="29"/>
      <c r="AG36" s="183" t="s">
        <v>136</v>
      </c>
      <c r="AH36" s="183"/>
      <c r="AI36" s="183"/>
      <c r="AJ36" s="183"/>
      <c r="AK36" s="183"/>
      <c r="AL36" s="183" t="s">
        <v>197</v>
      </c>
      <c r="AM36" s="183"/>
      <c r="AN36" s="183"/>
      <c r="AO36" s="183"/>
      <c r="AP36" s="183"/>
      <c r="AQ36" s="183"/>
      <c r="AR36" s="183"/>
      <c r="AS36" s="183"/>
      <c r="AT36" s="183"/>
      <c r="AU36" s="509"/>
      <c r="AV36" s="233"/>
      <c r="AW36" s="233"/>
      <c r="AX36" s="233"/>
      <c r="AY36" s="510"/>
      <c r="AZ36" s="510"/>
      <c r="BA36" s="510"/>
      <c r="BB36" s="510"/>
      <c r="BC36" s="510"/>
      <c r="BD36" s="233"/>
      <c r="BE36" s="241" t="s">
        <v>194</v>
      </c>
      <c r="BF36" s="241"/>
      <c r="BG36" s="246" t="s">
        <v>259</v>
      </c>
      <c r="BH36" s="246"/>
      <c r="BI36" s="246"/>
      <c r="BJ36" s="246"/>
      <c r="BK36" s="246"/>
      <c r="BL36" s="246"/>
      <c r="BM36" s="246"/>
      <c r="BN36" s="246"/>
      <c r="BO36" s="512"/>
      <c r="BP36" s="513"/>
      <c r="BQ36" s="513"/>
      <c r="BR36" s="513"/>
      <c r="BS36" s="513"/>
      <c r="BT36" s="241" t="s">
        <v>88</v>
      </c>
      <c r="BU36" s="261"/>
      <c r="BV36" s="30"/>
    </row>
    <row r="37" spans="1:75" s="27" customFormat="1" ht="24" customHeight="1">
      <c r="A37" s="31">
        <f>IF(K37="",0,1)</f>
        <v>0</v>
      </c>
      <c r="E37" s="68"/>
      <c r="F37" s="68"/>
      <c r="G37" s="68"/>
      <c r="H37" s="68"/>
      <c r="I37" s="68"/>
      <c r="J37" s="68"/>
      <c r="K37" s="101"/>
      <c r="L37" s="101"/>
      <c r="M37" s="115"/>
      <c r="N37" s="115"/>
      <c r="O37" s="97"/>
      <c r="P37" s="97"/>
      <c r="Q37" s="97"/>
      <c r="R37" s="97"/>
      <c r="S37" s="97"/>
      <c r="T37" s="97"/>
      <c r="U37" s="97"/>
      <c r="V37" s="139"/>
      <c r="W37" s="139"/>
      <c r="X37" s="139"/>
      <c r="Y37" s="139"/>
      <c r="Z37" s="139"/>
      <c r="AA37" s="139"/>
      <c r="AB37" s="29"/>
      <c r="AC37" s="29"/>
      <c r="AG37" s="183" t="s">
        <v>141</v>
      </c>
      <c r="AH37" s="183"/>
      <c r="AI37" s="183"/>
      <c r="AJ37" s="183"/>
      <c r="AK37" s="183"/>
      <c r="AL37" s="184" t="s">
        <v>0</v>
      </c>
      <c r="AM37" s="194"/>
      <c r="AN37" s="194"/>
      <c r="AO37" s="194"/>
      <c r="AP37" s="194"/>
      <c r="AQ37" s="194"/>
      <c r="AR37" s="194"/>
      <c r="AS37" s="194"/>
      <c r="AT37" s="201"/>
      <c r="AU37" s="205" t="s">
        <v>153</v>
      </c>
      <c r="AV37" s="241"/>
      <c r="AW37" s="241"/>
      <c r="AX37" s="241"/>
      <c r="AY37" s="241"/>
      <c r="AZ37" s="241"/>
      <c r="BA37" s="241"/>
      <c r="BB37" s="241"/>
      <c r="BC37" s="241"/>
      <c r="BD37" s="241"/>
      <c r="BE37" s="241"/>
      <c r="BF37" s="241"/>
      <c r="BG37" s="246" t="s">
        <v>174</v>
      </c>
      <c r="BH37" s="246"/>
      <c r="BI37" s="246"/>
      <c r="BJ37" s="246"/>
      <c r="BK37" s="246"/>
      <c r="BL37" s="246"/>
      <c r="BM37" s="246"/>
      <c r="BN37" s="246"/>
      <c r="BO37" s="512"/>
      <c r="BP37" s="513"/>
      <c r="BQ37" s="513"/>
      <c r="BR37" s="513"/>
      <c r="BS37" s="513"/>
      <c r="BT37" s="241" t="s">
        <v>88</v>
      </c>
      <c r="BU37" s="261"/>
      <c r="BV37" s="30"/>
    </row>
    <row r="38" spans="1:75" s="27" customFormat="1" ht="24" customHeight="1">
      <c r="B38" s="470" t="s">
        <v>80</v>
      </c>
      <c r="C38" s="68" t="s">
        <v>82</v>
      </c>
      <c r="D38" s="68"/>
      <c r="E38" s="68"/>
      <c r="F38" s="68"/>
      <c r="G38" s="68"/>
      <c r="H38" s="68"/>
      <c r="I38" s="68"/>
      <c r="J38" s="68"/>
      <c r="K38" s="97"/>
      <c r="L38" s="97"/>
      <c r="M38" s="97"/>
      <c r="N38" s="97"/>
      <c r="O38" s="97"/>
      <c r="P38" s="34"/>
      <c r="Q38" s="34"/>
      <c r="R38" s="34"/>
      <c r="S38" s="34"/>
      <c r="T38" s="73"/>
      <c r="U38" s="73"/>
      <c r="V38" s="73"/>
      <c r="W38" s="73"/>
      <c r="X38" s="73"/>
      <c r="Y38" s="73"/>
      <c r="Z38" s="97"/>
      <c r="AA38" s="97"/>
      <c r="AB38" s="97"/>
      <c r="AC38" s="29"/>
      <c r="AF38" s="169"/>
      <c r="AG38" s="183" t="s">
        <v>97</v>
      </c>
      <c r="AH38" s="183"/>
      <c r="AI38" s="183"/>
      <c r="AJ38" s="183"/>
      <c r="AK38" s="183"/>
      <c r="AL38" s="505" t="s">
        <v>217</v>
      </c>
      <c r="AM38" s="506"/>
      <c r="AN38" s="506"/>
      <c r="AO38" s="506"/>
      <c r="AP38" s="506"/>
      <c r="AQ38" s="506"/>
      <c r="AR38" s="506"/>
      <c r="AS38" s="506"/>
      <c r="AT38" s="508"/>
      <c r="AU38" s="205" t="s">
        <v>153</v>
      </c>
      <c r="AV38" s="241"/>
      <c r="AW38" s="241"/>
      <c r="AX38" s="241"/>
      <c r="AY38" s="241"/>
      <c r="AZ38" s="241"/>
      <c r="BA38" s="241"/>
      <c r="BB38" s="241"/>
      <c r="BC38" s="241"/>
      <c r="BD38" s="241"/>
      <c r="BE38" s="241"/>
      <c r="BF38" s="241"/>
      <c r="BG38" s="246" t="s">
        <v>316</v>
      </c>
      <c r="BH38" s="246"/>
      <c r="BI38" s="246"/>
      <c r="BJ38" s="246"/>
      <c r="BK38" s="246"/>
      <c r="BL38" s="246"/>
      <c r="BM38" s="246"/>
      <c r="BN38" s="246"/>
      <c r="BO38" s="512"/>
      <c r="BP38" s="513"/>
      <c r="BQ38" s="513"/>
      <c r="BR38" s="513"/>
      <c r="BS38" s="513"/>
      <c r="BT38" s="241" t="s">
        <v>88</v>
      </c>
      <c r="BU38" s="261"/>
      <c r="BV38" s="30"/>
    </row>
    <row r="39" spans="1:75" s="27" customFormat="1" ht="31" customHeight="1">
      <c r="C39" s="69" t="s">
        <v>326</v>
      </c>
      <c r="D39" s="69"/>
      <c r="E39" s="69"/>
      <c r="F39" s="69"/>
      <c r="G39" s="69"/>
      <c r="H39" s="69"/>
      <c r="I39" s="69"/>
      <c r="J39" s="82"/>
      <c r="K39" s="85" t="s">
        <v>8</v>
      </c>
      <c r="L39" s="103"/>
      <c r="M39" s="103"/>
      <c r="N39" s="103"/>
      <c r="O39" s="103"/>
      <c r="P39" s="103"/>
      <c r="Q39" s="103"/>
      <c r="R39" s="103"/>
      <c r="S39" s="103"/>
      <c r="T39" s="103"/>
      <c r="U39" s="103"/>
      <c r="V39" s="103"/>
      <c r="W39" s="103"/>
      <c r="X39" s="103"/>
      <c r="Y39" s="103"/>
      <c r="Z39" s="103"/>
      <c r="AA39" s="103"/>
      <c r="AB39" s="146"/>
      <c r="AC39" s="29"/>
      <c r="AF39" s="115"/>
      <c r="AG39" s="184" t="s">
        <v>315</v>
      </c>
      <c r="AH39" s="194"/>
      <c r="AI39" s="194"/>
      <c r="AJ39" s="194"/>
      <c r="AK39" s="201"/>
      <c r="AL39" s="205" t="s">
        <v>137</v>
      </c>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511"/>
      <c r="BO39" s="512"/>
      <c r="BP39" s="513"/>
      <c r="BQ39" s="513"/>
      <c r="BR39" s="513"/>
      <c r="BS39" s="513"/>
      <c r="BT39" s="241" t="s">
        <v>88</v>
      </c>
      <c r="BU39" s="261"/>
      <c r="BV39" s="30"/>
    </row>
    <row r="40" spans="1:75" s="27" customFormat="1" ht="31" customHeight="1">
      <c r="B40" s="266"/>
      <c r="C40" s="61" t="s">
        <v>138</v>
      </c>
      <c r="D40" s="66"/>
      <c r="E40" s="66"/>
      <c r="F40" s="66"/>
      <c r="G40" s="66"/>
      <c r="H40" s="66"/>
      <c r="I40" s="66"/>
      <c r="J40" s="66"/>
      <c r="K40" s="85" t="s">
        <v>275</v>
      </c>
      <c r="L40" s="103"/>
      <c r="M40" s="103"/>
      <c r="N40" s="103"/>
      <c r="O40" s="103"/>
      <c r="P40" s="103"/>
      <c r="Q40" s="103"/>
      <c r="R40" s="103"/>
      <c r="S40" s="103"/>
      <c r="T40" s="103"/>
      <c r="U40" s="103"/>
      <c r="V40" s="103"/>
      <c r="W40" s="103"/>
      <c r="X40" s="103"/>
      <c r="Y40" s="103"/>
      <c r="Z40" s="103"/>
      <c r="AA40" s="103"/>
      <c r="AB40" s="146"/>
      <c r="AC40" s="97"/>
      <c r="AF40" s="115"/>
      <c r="AG40" s="182" t="s">
        <v>244</v>
      </c>
      <c r="AH40" s="182"/>
      <c r="AI40" s="182"/>
      <c r="AJ40" s="182"/>
      <c r="AK40" s="182"/>
      <c r="AL40" s="182"/>
      <c r="AM40" s="182"/>
      <c r="AN40" s="182"/>
      <c r="AO40" s="182"/>
      <c r="AP40" s="182"/>
      <c r="AQ40" s="182"/>
      <c r="AR40" s="182"/>
      <c r="AS40" s="182"/>
      <c r="AT40" s="182"/>
      <c r="AU40" s="182" t="s">
        <v>291</v>
      </c>
      <c r="AV40" s="182"/>
      <c r="AW40" s="182"/>
      <c r="AX40" s="182"/>
      <c r="AY40" s="182"/>
      <c r="AZ40" s="182"/>
      <c r="BA40" s="182"/>
      <c r="BB40" s="182"/>
      <c r="BC40" s="182"/>
      <c r="BD40" s="182"/>
      <c r="BE40" s="182"/>
      <c r="BF40" s="182"/>
      <c r="BG40" s="182"/>
      <c r="BH40" s="182"/>
      <c r="BI40" s="182"/>
      <c r="BJ40" s="182"/>
      <c r="BK40" s="182"/>
      <c r="BL40" s="182"/>
      <c r="BM40" s="182"/>
      <c r="BN40" s="182"/>
      <c r="BO40" s="251">
        <f>V44</f>
        <v>100000</v>
      </c>
      <c r="BP40" s="252"/>
      <c r="BQ40" s="252"/>
      <c r="BR40" s="252"/>
      <c r="BS40" s="252"/>
      <c r="BT40" s="181" t="s">
        <v>88</v>
      </c>
      <c r="BU40" s="263"/>
      <c r="BV40" s="30"/>
    </row>
    <row r="41" spans="1:75" s="27" customFormat="1" ht="20" customHeight="1">
      <c r="B41" s="266"/>
      <c r="C41" s="70"/>
      <c r="D41" s="70"/>
      <c r="E41" s="70"/>
      <c r="F41" s="70"/>
      <c r="G41" s="70"/>
      <c r="H41" s="70"/>
      <c r="I41" s="70"/>
      <c r="J41" s="70"/>
      <c r="K41" s="102"/>
      <c r="L41" s="102"/>
      <c r="M41" s="102"/>
      <c r="N41" s="102"/>
      <c r="O41" s="102"/>
      <c r="P41" s="102"/>
      <c r="Q41" s="102"/>
      <c r="R41" s="102"/>
      <c r="S41" s="102"/>
      <c r="T41" s="102"/>
      <c r="U41" s="102"/>
      <c r="V41" s="102"/>
      <c r="W41" s="102"/>
      <c r="X41" s="102"/>
      <c r="Y41" s="102"/>
      <c r="Z41" s="102"/>
      <c r="AA41" s="102"/>
      <c r="AB41" s="102"/>
      <c r="AC41" s="29"/>
      <c r="AG41" s="185" t="s">
        <v>290</v>
      </c>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185"/>
      <c r="BE41" s="185"/>
      <c r="BF41" s="185"/>
      <c r="BG41" s="185"/>
      <c r="BH41" s="185"/>
      <c r="BI41" s="185"/>
      <c r="BJ41" s="185"/>
      <c r="BK41" s="185"/>
      <c r="BL41" s="185"/>
      <c r="BM41" s="185"/>
      <c r="BN41" s="185"/>
      <c r="BO41" s="185"/>
      <c r="BP41" s="185"/>
      <c r="BQ41" s="185"/>
      <c r="BR41" s="185"/>
      <c r="BS41" s="185"/>
      <c r="BT41" s="253"/>
      <c r="BU41" s="253"/>
      <c r="BV41" s="30"/>
    </row>
    <row r="42" spans="1:75" ht="10.5" customHeight="1">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row>
    <row r="43" spans="1:75" ht="20" customHeight="1">
      <c r="B43" s="471" t="s">
        <v>302</v>
      </c>
      <c r="C43" s="475"/>
      <c r="D43" s="475"/>
      <c r="E43" s="475"/>
      <c r="F43" s="475"/>
      <c r="G43" s="475"/>
      <c r="H43" s="475"/>
      <c r="I43" s="475"/>
    </row>
    <row r="44" spans="1:75" ht="23.5" customHeight="1">
      <c r="B44" s="469" t="s">
        <v>10</v>
      </c>
      <c r="C44" s="67"/>
      <c r="D44" s="67"/>
      <c r="E44" s="67"/>
      <c r="F44" s="67"/>
      <c r="G44" s="67"/>
      <c r="H44" s="67"/>
      <c r="I44" s="67"/>
      <c r="J44" s="476"/>
      <c r="K44" s="478" t="s">
        <v>277</v>
      </c>
      <c r="L44" s="483"/>
      <c r="M44" s="27"/>
      <c r="N44" s="27"/>
      <c r="V44" s="141">
        <f>IF(K44="有",100000," ")</f>
        <v>100000</v>
      </c>
      <c r="W44" s="142"/>
      <c r="X44" s="142"/>
      <c r="Y44" s="142"/>
      <c r="Z44" s="142"/>
      <c r="AA44" s="144"/>
      <c r="AB44" s="29" t="s">
        <v>51</v>
      </c>
    </row>
    <row r="45" spans="1:75" ht="67" customHeight="1">
      <c r="B45" s="472" t="s">
        <v>140</v>
      </c>
      <c r="C45" s="472"/>
      <c r="D45" s="472"/>
      <c r="E45" s="472"/>
      <c r="F45" s="472"/>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2"/>
    </row>
    <row r="46" spans="1:75" ht="8.5" customHeight="1"/>
    <row r="47" spans="1:75" ht="15" customHeight="1">
      <c r="A47" s="466" t="s">
        <v>318</v>
      </c>
      <c r="C47" s="466"/>
      <c r="D47" s="466"/>
      <c r="E47" s="466"/>
      <c r="F47" s="466"/>
      <c r="G47" s="466"/>
      <c r="H47" s="466"/>
      <c r="I47" s="466"/>
      <c r="J47" s="466"/>
      <c r="K47" s="466"/>
      <c r="L47" s="466"/>
      <c r="M47" s="466"/>
      <c r="N47" s="466"/>
      <c r="O47" s="97"/>
      <c r="P47" s="97"/>
      <c r="Q47" s="97"/>
      <c r="R47" s="97"/>
      <c r="S47" s="97"/>
      <c r="T47" s="97"/>
      <c r="U47" s="97"/>
      <c r="V47" s="97"/>
      <c r="W47" s="97"/>
      <c r="X47" s="97"/>
      <c r="Y47" s="97"/>
      <c r="Z47" s="97"/>
      <c r="AA47" s="97"/>
    </row>
    <row r="48" spans="1:75" ht="4.5" customHeight="1">
      <c r="B48" s="97"/>
      <c r="C48" s="97"/>
      <c r="D48" s="97"/>
      <c r="E48" s="97"/>
      <c r="F48" s="97"/>
      <c r="G48" s="97"/>
      <c r="H48" s="97"/>
      <c r="AA48" s="97"/>
    </row>
    <row r="49" spans="2:34" ht="15" customHeight="1">
      <c r="B49" s="473"/>
      <c r="C49" s="473"/>
      <c r="D49" s="473"/>
      <c r="E49" s="473"/>
      <c r="F49" s="473"/>
      <c r="G49" s="473"/>
      <c r="H49" s="473"/>
      <c r="I49" s="473"/>
      <c r="J49" s="473"/>
      <c r="K49" s="479" t="s">
        <v>222</v>
      </c>
      <c r="L49" s="484"/>
      <c r="M49" s="484"/>
      <c r="N49" s="484"/>
      <c r="O49" s="484"/>
      <c r="P49" s="487"/>
      <c r="Q49" s="490"/>
      <c r="R49" s="492"/>
      <c r="AA49" s="97"/>
    </row>
    <row r="50" spans="2:34" ht="15" customHeight="1">
      <c r="B50" s="474" t="s">
        <v>280</v>
      </c>
      <c r="C50" s="474"/>
      <c r="D50" s="474"/>
      <c r="E50" s="474"/>
      <c r="F50" s="474"/>
      <c r="G50" s="474"/>
      <c r="H50" s="474"/>
      <c r="I50" s="474"/>
      <c r="J50" s="474"/>
      <c r="K50" s="480">
        <v>15.26</v>
      </c>
      <c r="L50" s="485"/>
      <c r="M50" s="485"/>
      <c r="N50" s="485"/>
      <c r="O50" s="485"/>
      <c r="P50" s="488"/>
      <c r="Q50" s="491" t="s">
        <v>196</v>
      </c>
      <c r="R50" s="493"/>
      <c r="AA50" s="97"/>
    </row>
    <row r="51" spans="2:34" ht="15" customHeight="1">
      <c r="B51" s="474" t="s">
        <v>317</v>
      </c>
      <c r="C51" s="474"/>
      <c r="D51" s="474"/>
      <c r="E51" s="474"/>
      <c r="F51" s="474"/>
      <c r="G51" s="474"/>
      <c r="H51" s="474"/>
      <c r="I51" s="474"/>
      <c r="J51" s="474"/>
      <c r="K51" s="480">
        <v>12.27</v>
      </c>
      <c r="L51" s="485"/>
      <c r="M51" s="485"/>
      <c r="N51" s="485"/>
      <c r="O51" s="485"/>
      <c r="P51" s="488"/>
      <c r="Q51" s="491" t="s">
        <v>196</v>
      </c>
      <c r="R51" s="493"/>
      <c r="T51" s="495" t="s">
        <v>108</v>
      </c>
      <c r="U51" s="495"/>
      <c r="V51" s="495"/>
      <c r="AA51" s="97"/>
    </row>
    <row r="52" spans="2:34" ht="15" customHeight="1">
      <c r="B52" s="474" t="s">
        <v>294</v>
      </c>
      <c r="C52" s="474"/>
      <c r="D52" s="474"/>
      <c r="E52" s="474"/>
      <c r="F52" s="474"/>
      <c r="G52" s="474"/>
      <c r="H52" s="474"/>
      <c r="I52" s="474"/>
      <c r="J52" s="474"/>
      <c r="K52" s="481">
        <f>K51/K50*100</f>
        <v>80.406290956749672</v>
      </c>
      <c r="L52" s="486"/>
      <c r="M52" s="486"/>
      <c r="N52" s="486"/>
      <c r="O52" s="486"/>
      <c r="P52" s="489"/>
      <c r="Q52" s="491" t="s">
        <v>293</v>
      </c>
      <c r="R52" s="493"/>
      <c r="T52" s="496" t="str">
        <f>IF(K52&gt;80,"OK","NG")</f>
        <v>OK</v>
      </c>
      <c r="U52" s="499"/>
      <c r="V52" s="500"/>
      <c r="AA52" s="97"/>
    </row>
    <row r="53" spans="2:34" ht="15" customHeight="1">
      <c r="B53" s="97"/>
      <c r="C53" s="97"/>
      <c r="D53" s="97"/>
      <c r="E53" s="97"/>
      <c r="F53" s="97"/>
      <c r="G53" s="97"/>
      <c r="H53" s="97"/>
      <c r="K53" s="482"/>
      <c r="L53" s="482"/>
      <c r="M53" s="482"/>
      <c r="N53" s="482"/>
      <c r="T53" s="28"/>
      <c r="U53" s="28"/>
      <c r="V53" s="28"/>
      <c r="AA53" s="97"/>
    </row>
    <row r="54" spans="2:34" ht="15" customHeight="1">
      <c r="B54" s="97"/>
      <c r="C54" s="97"/>
      <c r="D54" s="97"/>
      <c r="E54" s="97"/>
      <c r="F54" s="97"/>
      <c r="G54" s="97"/>
      <c r="H54" s="97"/>
      <c r="I54" s="97"/>
      <c r="J54" s="97"/>
      <c r="K54" s="97"/>
      <c r="L54" s="97"/>
      <c r="M54" s="97"/>
      <c r="N54" s="97"/>
      <c r="O54" s="97"/>
      <c r="P54" s="97"/>
      <c r="Q54" s="97"/>
      <c r="R54" s="97"/>
      <c r="S54" s="97"/>
      <c r="T54" s="97"/>
      <c r="U54" s="97"/>
      <c r="V54" s="97"/>
      <c r="W54" s="97"/>
      <c r="X54" s="97"/>
      <c r="Y54" s="97"/>
      <c r="Z54" s="97"/>
      <c r="AA54" s="501"/>
      <c r="AB54" s="503"/>
      <c r="AC54" s="503"/>
      <c r="AD54" s="503"/>
      <c r="AE54" s="503"/>
      <c r="AF54" s="503"/>
    </row>
    <row r="55" spans="2:34" ht="15" customHeight="1">
      <c r="AA55" s="502"/>
      <c r="AB55" s="503"/>
      <c r="AC55" s="503"/>
      <c r="AD55" s="503"/>
      <c r="AE55" s="503"/>
      <c r="AF55" s="503"/>
      <c r="AG55" s="504"/>
      <c r="AH55" s="504"/>
    </row>
    <row r="56" spans="2:34" ht="15" customHeight="1">
      <c r="AG56" s="504"/>
      <c r="AH56" s="504"/>
    </row>
  </sheetData>
  <sheetProtection password="E8E3" sheet="1" objects="1" scenarios="1"/>
  <mergeCells count="113">
    <mergeCell ref="B2:J2"/>
    <mergeCell ref="AG5:BU5"/>
    <mergeCell ref="C8:H8"/>
    <mergeCell ref="I8:J8"/>
    <mergeCell ref="BE8:BT8"/>
    <mergeCell ref="K10:AB10"/>
    <mergeCell ref="K11:AB11"/>
    <mergeCell ref="AL11:AQ11"/>
    <mergeCell ref="AT11:BA11"/>
    <mergeCell ref="K12:AB12"/>
    <mergeCell ref="AL12:AQ12"/>
    <mergeCell ref="AR12:BU12"/>
    <mergeCell ref="AL13:AQ13"/>
    <mergeCell ref="AR13:BE13"/>
    <mergeCell ref="BF13:BU13"/>
    <mergeCell ref="K14:S14"/>
    <mergeCell ref="T14:AB14"/>
    <mergeCell ref="K15:S15"/>
    <mergeCell ref="T15:AB15"/>
    <mergeCell ref="K16:AB16"/>
    <mergeCell ref="AL16:AQ16"/>
    <mergeCell ref="AR16:BU16"/>
    <mergeCell ref="K17:AB17"/>
    <mergeCell ref="AL17:AQ17"/>
    <mergeCell ref="AR17:BU17"/>
    <mergeCell ref="AL20:AQ20"/>
    <mergeCell ref="AR20:BU20"/>
    <mergeCell ref="K21:AB21"/>
    <mergeCell ref="BH21:BU21"/>
    <mergeCell ref="BH22:BU22"/>
    <mergeCell ref="C25:J25"/>
    <mergeCell ref="AL25:AQ25"/>
    <mergeCell ref="AR25:BU25"/>
    <mergeCell ref="C26:J26"/>
    <mergeCell ref="C31:J31"/>
    <mergeCell ref="AU31:BF31"/>
    <mergeCell ref="AU32:BF32"/>
    <mergeCell ref="AG33:AK33"/>
    <mergeCell ref="AL33:AT33"/>
    <mergeCell ref="AY33:BB33"/>
    <mergeCell ref="BG33:BN33"/>
    <mergeCell ref="BO33:BS33"/>
    <mergeCell ref="K34:AB34"/>
    <mergeCell ref="AG34:AK34"/>
    <mergeCell ref="AL34:AT34"/>
    <mergeCell ref="AY34:BB34"/>
    <mergeCell ref="BG34:BN34"/>
    <mergeCell ref="BO34:BS34"/>
    <mergeCell ref="AG35:AK35"/>
    <mergeCell ref="AL35:AT35"/>
    <mergeCell ref="AY35:BC35"/>
    <mergeCell ref="BG35:BN35"/>
    <mergeCell ref="BO35:BS35"/>
    <mergeCell ref="C36:J36"/>
    <mergeCell ref="K36:L36"/>
    <mergeCell ref="V36:AA36"/>
    <mergeCell ref="AG36:AK36"/>
    <mergeCell ref="AL36:AT36"/>
    <mergeCell ref="AY36:BC36"/>
    <mergeCell ref="BG36:BN36"/>
    <mergeCell ref="BO36:BS36"/>
    <mergeCell ref="K37:L37"/>
    <mergeCell ref="V37:AA37"/>
    <mergeCell ref="AG37:AK37"/>
    <mergeCell ref="AL37:AT37"/>
    <mergeCell ref="BG37:BN37"/>
    <mergeCell ref="BO37:BS37"/>
    <mergeCell ref="AG38:AK38"/>
    <mergeCell ref="AL38:AT38"/>
    <mergeCell ref="BG38:BN38"/>
    <mergeCell ref="BO38:BS38"/>
    <mergeCell ref="C39:J39"/>
    <mergeCell ref="K39:AB39"/>
    <mergeCell ref="AG39:AK39"/>
    <mergeCell ref="BO39:BS39"/>
    <mergeCell ref="K40:AB40"/>
    <mergeCell ref="AG40:AT40"/>
    <mergeCell ref="AU40:BN40"/>
    <mergeCell ref="BO40:BS40"/>
    <mergeCell ref="AG41:BU41"/>
    <mergeCell ref="K44:L44"/>
    <mergeCell ref="V44:AA44"/>
    <mergeCell ref="B45:AE45"/>
    <mergeCell ref="B49:J49"/>
    <mergeCell ref="K49:P49"/>
    <mergeCell ref="B50:J50"/>
    <mergeCell ref="K50:P50"/>
    <mergeCell ref="B51:J51"/>
    <mergeCell ref="K51:P51"/>
    <mergeCell ref="T51:V51"/>
    <mergeCell ref="B52:J52"/>
    <mergeCell ref="K52:P52"/>
    <mergeCell ref="T52:V52"/>
    <mergeCell ref="AG9:AQ10"/>
    <mergeCell ref="AR9:BU10"/>
    <mergeCell ref="AL14:AQ15"/>
    <mergeCell ref="AR14:BE15"/>
    <mergeCell ref="BF14:BU15"/>
    <mergeCell ref="AG18:AK22"/>
    <mergeCell ref="AL18:AQ19"/>
    <mergeCell ref="AR18:BU19"/>
    <mergeCell ref="K19:AB20"/>
    <mergeCell ref="AL21:AQ22"/>
    <mergeCell ref="AR21:BA22"/>
    <mergeCell ref="BB21:BG22"/>
    <mergeCell ref="AG23:AK25"/>
    <mergeCell ref="AL23:AQ24"/>
    <mergeCell ref="AR23:BU24"/>
    <mergeCell ref="AG31:AT32"/>
    <mergeCell ref="BG31:BN32"/>
    <mergeCell ref="BO31:BU32"/>
    <mergeCell ref="K32:AB33"/>
    <mergeCell ref="AG11:AK17"/>
  </mergeCells>
  <phoneticPr fontId="18"/>
  <conditionalFormatting sqref="T52:V53">
    <cfRule type="containsText" dxfId="0" priority="1" text="NG">
      <formula>NOT(ISERROR(SEARCH("NG",T52)))</formula>
    </cfRule>
  </conditionalFormatting>
  <dataValidations count="4">
    <dataValidation type="list" allowBlank="0" showDropDown="0" showInputMessage="1" showErrorMessage="1" sqref="K44:L44 K36:L37">
      <formula1>"有,無"</formula1>
    </dataValidation>
    <dataValidation allowBlank="1" showDropDown="0" showInputMessage="1" showErrorMessage="1" prompt="建築士事務所に属する、実際に担当される方。_x000a_管理建築士でなくてもかまいません。" sqref="K32 K27"/>
    <dataValidation allowBlank="1" showDropDown="0" showInputMessage="0" showErrorMessage="1" prompt="＊ここに入力された担当者が委任状の担当者となります。_x000a_建築士でなくてもかまいません。" sqref="K19"/>
    <dataValidation type="list" allowBlank="1" showDropDown="0" showInputMessage="1" showErrorMessage="1" sqref="K22:K23 P22 N23 R23">
      <formula1>"□,■"</formula1>
    </dataValidation>
  </dataValidations>
  <printOptions horizontalCentered="1"/>
  <pageMargins left="0.51181102362204722" right="0.15748031496062992" top="0.66929133858267709" bottom="0.39370078740157483" header="0.31496062992125984" footer="0.31496062992125984"/>
  <pageSetup paperSize="9" fitToWidth="1" fitToHeight="1" orientation="portrait" usePrinterDefaults="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EDBB9"/>
    <pageSetUpPr fitToPage="1"/>
  </sheetPr>
  <dimension ref="A2:BZ74"/>
  <sheetViews>
    <sheetView showGridLines="0" showZeros="0" topLeftCell="A43" zoomScaleSheetLayoutView="90" workbookViewId="0">
      <selection activeCell="BD52" sqref="BD52:BK52"/>
    </sheetView>
  </sheetViews>
  <sheetFormatPr defaultColWidth="2.125" defaultRowHeight="15" customHeight="1"/>
  <cols>
    <col min="1" max="1" width="2.1796875" style="27" customWidth="1"/>
    <col min="2" max="27" width="2.1796875" style="29" customWidth="1"/>
    <col min="28" max="31" width="2.1796875" style="27" customWidth="1"/>
    <col min="32" max="75" width="2.1796875" style="30" customWidth="1"/>
    <col min="76" max="77" width="2.1796875" style="27" customWidth="1"/>
    <col min="78" max="16384" width="2" style="27" customWidth="1"/>
  </cols>
  <sheetData>
    <row r="1" spans="1:77" ht="15" customHeight="1"/>
    <row r="2" spans="1:77" ht="25" customHeight="1">
      <c r="B2" s="515"/>
      <c r="C2" s="36" t="s">
        <v>304</v>
      </c>
      <c r="D2" s="36"/>
      <c r="E2" s="36"/>
      <c r="F2" s="36"/>
      <c r="G2" s="36"/>
      <c r="H2" s="36"/>
      <c r="I2" s="36"/>
      <c r="J2" s="36"/>
      <c r="K2" s="36"/>
      <c r="L2" s="29" t="s">
        <v>239</v>
      </c>
    </row>
    <row r="3" spans="1:77" ht="15" customHeight="1">
      <c r="C3" s="59" t="s">
        <v>128</v>
      </c>
      <c r="D3" s="59"/>
      <c r="F3" s="59"/>
      <c r="G3" s="59"/>
      <c r="H3" s="59"/>
      <c r="I3" s="59"/>
      <c r="J3" s="59"/>
      <c r="K3" s="59"/>
      <c r="L3" s="59"/>
      <c r="M3" s="59"/>
      <c r="N3" s="59"/>
      <c r="O3" s="59"/>
      <c r="P3" s="59"/>
      <c r="Q3" s="59"/>
      <c r="R3" s="59"/>
      <c r="S3" s="59"/>
      <c r="T3" s="59"/>
      <c r="U3" s="59"/>
      <c r="V3" s="59"/>
      <c r="W3" s="59"/>
      <c r="X3" s="59"/>
      <c r="Y3" s="59"/>
      <c r="Z3" s="59"/>
      <c r="AF3" s="30" t="s">
        <v>241</v>
      </c>
      <c r="BX3" s="631"/>
      <c r="BY3" s="631"/>
    </row>
    <row r="4" spans="1:77" ht="18" customHeight="1">
      <c r="C4" s="60" t="s">
        <v>34</v>
      </c>
      <c r="D4" s="60"/>
      <c r="F4" s="60"/>
      <c r="G4" s="60"/>
      <c r="H4" s="60"/>
      <c r="I4" s="60"/>
      <c r="J4" s="60"/>
      <c r="K4" s="60"/>
      <c r="L4" s="60"/>
      <c r="M4" s="60"/>
      <c r="N4" s="60"/>
      <c r="O4" s="60"/>
      <c r="P4" s="60"/>
      <c r="Q4" s="60"/>
      <c r="R4" s="60"/>
      <c r="S4" s="60"/>
      <c r="T4" s="60"/>
      <c r="U4" s="60"/>
      <c r="V4" s="541"/>
      <c r="W4" s="541"/>
      <c r="X4" s="541"/>
      <c r="Y4" s="541"/>
      <c r="Z4" s="541"/>
      <c r="AF4" s="170" t="s">
        <v>238</v>
      </c>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632"/>
      <c r="BY4" s="631"/>
    </row>
    <row r="5" spans="1:77" ht="18" customHeight="1">
      <c r="AD5" s="165" t="s">
        <v>240</v>
      </c>
      <c r="AE5" s="165"/>
      <c r="AF5" s="555" t="s">
        <v>210</v>
      </c>
      <c r="AG5" s="555"/>
      <c r="AH5" s="555"/>
      <c r="AI5" s="555"/>
      <c r="AJ5" s="555"/>
      <c r="AK5" s="555"/>
      <c r="AL5" s="555"/>
      <c r="AM5" s="555"/>
      <c r="AN5" s="555"/>
      <c r="AO5" s="555"/>
      <c r="AP5" s="555"/>
      <c r="AQ5" s="555"/>
      <c r="AR5" s="555"/>
      <c r="AS5" s="555"/>
      <c r="AT5" s="555"/>
      <c r="AU5" s="555"/>
      <c r="AV5" s="555"/>
      <c r="AW5" s="555"/>
      <c r="AX5" s="555"/>
      <c r="AY5" s="555"/>
      <c r="AZ5" s="555"/>
      <c r="BA5" s="555"/>
      <c r="BB5" s="555"/>
      <c r="BC5" s="555"/>
      <c r="BD5" s="555"/>
      <c r="BE5" s="555"/>
      <c r="BF5" s="555"/>
      <c r="BG5" s="555"/>
      <c r="BH5" s="555"/>
      <c r="BI5" s="555"/>
      <c r="BJ5" s="555"/>
      <c r="BK5" s="555"/>
      <c r="BL5" s="555"/>
      <c r="BM5" s="555"/>
      <c r="BN5" s="555"/>
      <c r="BO5" s="555"/>
      <c r="BP5" s="555"/>
      <c r="BQ5" s="555"/>
      <c r="BR5" s="555"/>
      <c r="BS5" s="555"/>
      <c r="BT5" s="555"/>
      <c r="BU5" s="555"/>
      <c r="BV5" s="555"/>
      <c r="BW5" s="555"/>
      <c r="BX5" s="555"/>
      <c r="BY5" s="635"/>
    </row>
    <row r="6" spans="1:77" ht="18" customHeight="1">
      <c r="AD6" s="165"/>
      <c r="AE6" s="165"/>
      <c r="AF6" s="30" t="s">
        <v>248</v>
      </c>
      <c r="BX6" s="632"/>
      <c r="BY6" s="631"/>
    </row>
    <row r="7" spans="1:77" ht="24" customHeight="1">
      <c r="C7" s="64" t="s">
        <v>260</v>
      </c>
      <c r="D7" s="64"/>
      <c r="E7" s="64"/>
      <c r="F7" s="64"/>
      <c r="G7" s="64"/>
      <c r="H7" s="64"/>
      <c r="I7" s="64"/>
      <c r="K7" s="85" t="s">
        <v>335</v>
      </c>
      <c r="L7" s="103"/>
      <c r="M7" s="103"/>
      <c r="N7" s="103"/>
      <c r="O7" s="103"/>
      <c r="P7" s="103"/>
      <c r="Q7" s="103"/>
      <c r="R7" s="103"/>
      <c r="S7" s="103"/>
      <c r="T7" s="103"/>
      <c r="U7" s="103"/>
      <c r="V7" s="103"/>
      <c r="W7" s="103"/>
      <c r="X7" s="103"/>
      <c r="Y7" s="103"/>
      <c r="Z7" s="103"/>
      <c r="AA7" s="103"/>
      <c r="AB7" s="146"/>
      <c r="AE7" s="166"/>
      <c r="BG7" s="613"/>
      <c r="BH7" s="204" t="s">
        <v>260</v>
      </c>
      <c r="BI7" s="206"/>
      <c r="BJ7" s="206"/>
      <c r="BK7" s="206"/>
      <c r="BL7" s="210"/>
      <c r="BM7" s="568" t="str">
        <f>K7</f>
        <v>R8-003</v>
      </c>
      <c r="BN7" s="568"/>
      <c r="BO7" s="568"/>
      <c r="BP7" s="568"/>
      <c r="BQ7" s="568"/>
      <c r="BR7" s="568"/>
      <c r="BS7" s="568"/>
      <c r="BT7" s="568"/>
      <c r="BU7" s="568"/>
      <c r="BV7" s="568"/>
      <c r="BW7" s="568"/>
      <c r="BX7" s="631"/>
      <c r="BY7" s="631"/>
    </row>
    <row r="8" spans="1:77" ht="24" customHeight="1">
      <c r="A8" s="42"/>
      <c r="B8" s="41" t="s">
        <v>150</v>
      </c>
      <c r="C8" s="62" t="s">
        <v>232</v>
      </c>
      <c r="D8" s="62"/>
      <c r="E8" s="62"/>
      <c r="F8" s="62"/>
      <c r="G8" s="62"/>
      <c r="H8" s="62"/>
      <c r="I8" s="62"/>
      <c r="J8" s="62"/>
      <c r="K8" s="85">
        <v>46296</v>
      </c>
      <c r="L8" s="103"/>
      <c r="M8" s="103"/>
      <c r="N8" s="103"/>
      <c r="O8" s="103"/>
      <c r="P8" s="103"/>
      <c r="Q8" s="103"/>
      <c r="R8" s="103"/>
      <c r="S8" s="103"/>
      <c r="T8" s="103"/>
      <c r="U8" s="103"/>
      <c r="V8" s="103"/>
      <c r="W8" s="103"/>
      <c r="X8" s="103"/>
      <c r="Y8" s="103"/>
      <c r="Z8" s="103"/>
      <c r="AA8" s="103"/>
      <c r="AB8" s="146"/>
      <c r="AF8" s="177" t="s">
        <v>242</v>
      </c>
      <c r="AG8" s="192"/>
      <c r="AH8" s="192"/>
      <c r="AI8" s="192"/>
      <c r="AJ8" s="192"/>
      <c r="AK8" s="192"/>
      <c r="AL8" s="192"/>
      <c r="AM8" s="192"/>
      <c r="AN8" s="192"/>
      <c r="AO8" s="192"/>
      <c r="AP8" s="198"/>
      <c r="AQ8" s="182" t="str">
        <f>+IF(K8="","令和　　年　　月　　日",IF(K8&gt;=DATE(2019,5,1),"令和"&amp;IF(YEAR(K8)-2018=1,"元",YEAR(K8)-2018)&amp;"年"&amp;MONTH(K8)&amp;"月"&amp;DAY(K8)&amp;"日"))</f>
        <v>令和8年10月1日</v>
      </c>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c r="BX8" s="631"/>
      <c r="BY8" s="631"/>
    </row>
    <row r="9" spans="1:77" ht="17.5" customHeight="1">
      <c r="A9" s="42"/>
      <c r="B9" s="41" t="s">
        <v>32</v>
      </c>
      <c r="C9" s="68" t="s">
        <v>281</v>
      </c>
      <c r="D9" s="68"/>
      <c r="E9" s="68"/>
      <c r="F9" s="68"/>
      <c r="G9" s="68"/>
      <c r="H9" s="68"/>
      <c r="I9" s="63"/>
      <c r="J9" s="63"/>
      <c r="K9" s="86">
        <v>7800850</v>
      </c>
      <c r="L9" s="104"/>
      <c r="M9" s="104"/>
      <c r="N9" s="104"/>
      <c r="O9" s="104"/>
      <c r="P9" s="104"/>
      <c r="Q9" s="104"/>
      <c r="R9" s="104"/>
      <c r="S9" s="104"/>
      <c r="T9" s="104"/>
      <c r="U9" s="104"/>
      <c r="V9" s="104"/>
      <c r="W9" s="104"/>
      <c r="X9" s="104"/>
      <c r="Y9" s="104"/>
      <c r="Z9" s="104"/>
      <c r="AA9" s="104"/>
      <c r="AB9" s="147"/>
      <c r="AC9" s="34"/>
      <c r="AE9" s="34"/>
      <c r="AF9" s="174" t="s">
        <v>295</v>
      </c>
      <c r="AG9" s="189"/>
      <c r="AH9" s="189"/>
      <c r="AI9" s="189"/>
      <c r="AJ9" s="195"/>
      <c r="AK9" s="174" t="s">
        <v>281</v>
      </c>
      <c r="AL9" s="189"/>
      <c r="AM9" s="189"/>
      <c r="AN9" s="189"/>
      <c r="AO9" s="189"/>
      <c r="AP9" s="195"/>
      <c r="AQ9" s="211" t="s">
        <v>110</v>
      </c>
      <c r="AR9" s="219"/>
      <c r="AS9" s="226">
        <f>+K9</f>
        <v>7800850</v>
      </c>
      <c r="AT9" s="226"/>
      <c r="AU9" s="226"/>
      <c r="AV9" s="226"/>
      <c r="AW9" s="226"/>
      <c r="AX9" s="226"/>
      <c r="AY9" s="226"/>
      <c r="AZ9" s="226"/>
      <c r="BA9" s="226"/>
      <c r="BD9" s="219"/>
      <c r="BE9" s="219"/>
      <c r="BF9" s="219"/>
      <c r="BG9" s="219"/>
      <c r="BH9" s="219"/>
      <c r="BI9" s="219"/>
      <c r="BJ9" s="219"/>
      <c r="BK9" s="219"/>
      <c r="BL9" s="219"/>
      <c r="BM9" s="219"/>
      <c r="BN9" s="219"/>
      <c r="BO9" s="219"/>
      <c r="BP9" s="219"/>
      <c r="BQ9" s="219"/>
      <c r="BR9" s="219"/>
      <c r="BS9" s="219"/>
      <c r="BT9" s="219"/>
      <c r="BU9" s="219"/>
      <c r="BW9" s="254"/>
      <c r="BX9" s="631"/>
      <c r="BY9" s="631"/>
    </row>
    <row r="10" spans="1:77" ht="25" customHeight="1">
      <c r="A10" s="42"/>
      <c r="B10" s="28"/>
      <c r="C10" s="69" t="s">
        <v>286</v>
      </c>
      <c r="D10" s="69"/>
      <c r="E10" s="69"/>
      <c r="F10" s="69"/>
      <c r="G10" s="69"/>
      <c r="H10" s="69"/>
      <c r="I10" s="69"/>
      <c r="J10" s="82"/>
      <c r="K10" s="87" t="s">
        <v>69</v>
      </c>
      <c r="L10" s="105"/>
      <c r="M10" s="105"/>
      <c r="N10" s="105"/>
      <c r="O10" s="105"/>
      <c r="P10" s="105"/>
      <c r="Q10" s="105"/>
      <c r="R10" s="105"/>
      <c r="S10" s="105"/>
      <c r="T10" s="105"/>
      <c r="U10" s="105"/>
      <c r="V10" s="105"/>
      <c r="W10" s="105"/>
      <c r="X10" s="105"/>
      <c r="Y10" s="105"/>
      <c r="Z10" s="105"/>
      <c r="AA10" s="105"/>
      <c r="AB10" s="148"/>
      <c r="AC10" s="65"/>
      <c r="AF10" s="175"/>
      <c r="AG10" s="190"/>
      <c r="AH10" s="190"/>
      <c r="AI10" s="190"/>
      <c r="AJ10" s="196"/>
      <c r="AK10" s="202" t="s">
        <v>79</v>
      </c>
      <c r="AL10" s="193"/>
      <c r="AM10" s="193"/>
      <c r="AN10" s="193"/>
      <c r="AO10" s="193"/>
      <c r="AP10" s="200"/>
      <c r="AQ10" s="567" t="str">
        <f>" "&amp;+K10</f>
        <v xml:space="preserve"> 高知市丸ノ内１丁目２０番１号　メゾンウッドベル101号</v>
      </c>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626"/>
      <c r="BX10" s="631"/>
      <c r="BY10" s="631"/>
    </row>
    <row r="11" spans="1:77" ht="20" customHeight="1">
      <c r="A11" s="42"/>
      <c r="B11" s="41">
        <v>3</v>
      </c>
      <c r="C11" s="68" t="s">
        <v>206</v>
      </c>
      <c r="D11" s="68"/>
      <c r="E11" s="68"/>
      <c r="F11" s="68"/>
      <c r="G11" s="68"/>
      <c r="H11" s="68"/>
      <c r="I11" s="68"/>
      <c r="J11" s="83"/>
      <c r="K11" s="88" t="s">
        <v>273</v>
      </c>
      <c r="L11" s="106"/>
      <c r="M11" s="106"/>
      <c r="N11" s="106"/>
      <c r="O11" s="106"/>
      <c r="P11" s="106"/>
      <c r="Q11" s="106"/>
      <c r="R11" s="106"/>
      <c r="S11" s="129"/>
      <c r="T11" s="134" t="s">
        <v>59</v>
      </c>
      <c r="U11" s="106"/>
      <c r="V11" s="106"/>
      <c r="W11" s="106"/>
      <c r="X11" s="106"/>
      <c r="Y11" s="106"/>
      <c r="Z11" s="106"/>
      <c r="AA11" s="106"/>
      <c r="AB11" s="149"/>
      <c r="AF11" s="175"/>
      <c r="AG11" s="190"/>
      <c r="AH11" s="190"/>
      <c r="AI11" s="190"/>
      <c r="AJ11" s="196"/>
      <c r="AK11" s="190" t="s">
        <v>206</v>
      </c>
      <c r="AL11" s="190"/>
      <c r="AM11" s="190"/>
      <c r="AN11" s="190"/>
      <c r="AO11" s="190"/>
      <c r="AP11" s="196"/>
      <c r="AQ11" s="213" t="str">
        <f>K11</f>
        <v>こうち</v>
      </c>
      <c r="AR11" s="221"/>
      <c r="AS11" s="221"/>
      <c r="AT11" s="221"/>
      <c r="AU11" s="221"/>
      <c r="AV11" s="221"/>
      <c r="AW11" s="221"/>
      <c r="AX11" s="221"/>
      <c r="AY11" s="221"/>
      <c r="AZ11" s="221"/>
      <c r="BA11" s="221"/>
      <c r="BB11" s="221"/>
      <c r="BC11" s="221"/>
      <c r="BD11" s="221"/>
      <c r="BE11" s="221"/>
      <c r="BF11" s="237"/>
      <c r="BG11" s="568" t="str">
        <f>T11</f>
        <v>たろう</v>
      </c>
      <c r="BH11" s="568"/>
      <c r="BI11" s="568"/>
      <c r="BJ11" s="568"/>
      <c r="BK11" s="568"/>
      <c r="BL11" s="568"/>
      <c r="BM11" s="568"/>
      <c r="BN11" s="568"/>
      <c r="BO11" s="568"/>
      <c r="BP11" s="568"/>
      <c r="BQ11" s="568"/>
      <c r="BR11" s="568"/>
      <c r="BS11" s="568"/>
      <c r="BT11" s="568"/>
      <c r="BU11" s="568"/>
      <c r="BV11" s="568"/>
      <c r="BW11" s="568"/>
      <c r="BX11" s="631"/>
      <c r="BY11" s="631"/>
    </row>
    <row r="12" spans="1:77" ht="17.5" customHeight="1">
      <c r="A12" s="42"/>
      <c r="B12" s="41">
        <v>4</v>
      </c>
      <c r="C12" s="62" t="s">
        <v>19</v>
      </c>
      <c r="D12" s="62"/>
      <c r="E12" s="62"/>
      <c r="F12" s="62"/>
      <c r="G12" s="62"/>
      <c r="H12" s="62"/>
      <c r="I12" s="62"/>
      <c r="J12" s="62"/>
      <c r="K12" s="524" t="s">
        <v>142</v>
      </c>
      <c r="L12" s="529"/>
      <c r="M12" s="529"/>
      <c r="N12" s="529"/>
      <c r="O12" s="529"/>
      <c r="P12" s="529"/>
      <c r="Q12" s="529"/>
      <c r="R12" s="529"/>
      <c r="S12" s="529"/>
      <c r="T12" s="540" t="s">
        <v>272</v>
      </c>
      <c r="U12" s="540"/>
      <c r="V12" s="540"/>
      <c r="W12" s="540"/>
      <c r="X12" s="540"/>
      <c r="Y12" s="540"/>
      <c r="Z12" s="540"/>
      <c r="AA12" s="540"/>
      <c r="AB12" s="550"/>
      <c r="AF12" s="175"/>
      <c r="AG12" s="190"/>
      <c r="AH12" s="190"/>
      <c r="AI12" s="190"/>
      <c r="AJ12" s="196"/>
      <c r="AK12" s="190" t="s">
        <v>203</v>
      </c>
      <c r="AL12" s="190"/>
      <c r="AM12" s="190"/>
      <c r="AN12" s="190"/>
      <c r="AO12" s="190"/>
      <c r="AP12" s="196"/>
      <c r="AQ12" s="214" t="str">
        <f>K12</f>
        <v>高知</v>
      </c>
      <c r="AR12" s="222"/>
      <c r="AS12" s="222"/>
      <c r="AT12" s="222"/>
      <c r="AU12" s="222"/>
      <c r="AV12" s="222"/>
      <c r="AW12" s="222"/>
      <c r="AX12" s="222"/>
      <c r="AY12" s="222"/>
      <c r="AZ12" s="222"/>
      <c r="BA12" s="222"/>
      <c r="BB12" s="222"/>
      <c r="BC12" s="222"/>
      <c r="BD12" s="222"/>
      <c r="BE12" s="222"/>
      <c r="BF12" s="238"/>
      <c r="BG12" s="570" t="str">
        <f>T12</f>
        <v>太郎</v>
      </c>
      <c r="BH12" s="570"/>
      <c r="BI12" s="570"/>
      <c r="BJ12" s="570"/>
      <c r="BK12" s="570"/>
      <c r="BL12" s="570"/>
      <c r="BM12" s="570"/>
      <c r="BN12" s="570"/>
      <c r="BO12" s="570"/>
      <c r="BP12" s="570"/>
      <c r="BQ12" s="570"/>
      <c r="BR12" s="570"/>
      <c r="BS12" s="570"/>
      <c r="BT12" s="570"/>
      <c r="BU12" s="570"/>
      <c r="BV12" s="570"/>
      <c r="BW12" s="570"/>
      <c r="BX12" s="631"/>
      <c r="BY12" s="631"/>
    </row>
    <row r="13" spans="1:77" ht="17.5" customHeight="1">
      <c r="A13" s="42"/>
      <c r="B13" s="41"/>
      <c r="C13" s="62"/>
      <c r="D13" s="62"/>
      <c r="E13" s="62"/>
      <c r="F13" s="62"/>
      <c r="G13" s="62"/>
      <c r="H13" s="62"/>
      <c r="I13" s="62"/>
      <c r="J13" s="62"/>
      <c r="K13" s="98"/>
      <c r="L13" s="98"/>
      <c r="M13" s="98"/>
      <c r="N13" s="98"/>
      <c r="O13" s="98"/>
      <c r="P13" s="98"/>
      <c r="Q13" s="98"/>
      <c r="R13" s="98"/>
      <c r="S13" s="98"/>
      <c r="T13" s="98"/>
      <c r="U13" s="98"/>
      <c r="V13" s="98"/>
      <c r="W13" s="98"/>
      <c r="X13" s="98"/>
      <c r="Y13" s="98"/>
      <c r="Z13" s="98"/>
      <c r="AA13" s="98"/>
      <c r="AB13" s="98"/>
      <c r="AF13" s="175"/>
      <c r="AG13" s="190"/>
      <c r="AH13" s="190"/>
      <c r="AI13" s="190"/>
      <c r="AJ13" s="196"/>
      <c r="AK13" s="191"/>
      <c r="AL13" s="191"/>
      <c r="AM13" s="191"/>
      <c r="AN13" s="191"/>
      <c r="AO13" s="191"/>
      <c r="AP13" s="197"/>
      <c r="AQ13" s="215"/>
      <c r="AR13" s="223"/>
      <c r="AS13" s="223"/>
      <c r="AT13" s="223"/>
      <c r="AU13" s="223"/>
      <c r="AV13" s="223"/>
      <c r="AW13" s="223"/>
      <c r="AX13" s="223"/>
      <c r="AY13" s="223"/>
      <c r="AZ13" s="223"/>
      <c r="BA13" s="223"/>
      <c r="BB13" s="223"/>
      <c r="BC13" s="223"/>
      <c r="BD13" s="223"/>
      <c r="BE13" s="223"/>
      <c r="BF13" s="239"/>
      <c r="BG13" s="570"/>
      <c r="BH13" s="570"/>
      <c r="BI13" s="570"/>
      <c r="BJ13" s="570"/>
      <c r="BK13" s="570"/>
      <c r="BL13" s="570"/>
      <c r="BM13" s="570"/>
      <c r="BN13" s="570"/>
      <c r="BO13" s="570"/>
      <c r="BP13" s="570"/>
      <c r="BQ13" s="570"/>
      <c r="BR13" s="570"/>
      <c r="BS13" s="570"/>
      <c r="BT13" s="570"/>
      <c r="BU13" s="570"/>
      <c r="BV13" s="570"/>
      <c r="BW13" s="570"/>
      <c r="BX13" s="631"/>
      <c r="BY13" s="631"/>
    </row>
    <row r="14" spans="1:77" ht="24" customHeight="1">
      <c r="A14" s="42"/>
      <c r="B14" s="41">
        <v>5</v>
      </c>
      <c r="C14" s="62" t="s">
        <v>236</v>
      </c>
      <c r="D14" s="63"/>
      <c r="E14" s="63"/>
      <c r="F14" s="63"/>
      <c r="G14" s="63"/>
      <c r="H14" s="63"/>
      <c r="I14" s="63"/>
      <c r="J14" s="63"/>
      <c r="K14" s="85">
        <v>32927</v>
      </c>
      <c r="L14" s="103"/>
      <c r="M14" s="103"/>
      <c r="N14" s="103"/>
      <c r="O14" s="103"/>
      <c r="P14" s="103"/>
      <c r="Q14" s="103"/>
      <c r="R14" s="103"/>
      <c r="S14" s="103"/>
      <c r="T14" s="103"/>
      <c r="U14" s="103"/>
      <c r="V14" s="103"/>
      <c r="W14" s="103"/>
      <c r="X14" s="103"/>
      <c r="Y14" s="103"/>
      <c r="Z14" s="103"/>
      <c r="AA14" s="103"/>
      <c r="AB14" s="146"/>
      <c r="AF14" s="175"/>
      <c r="AG14" s="190"/>
      <c r="AH14" s="190"/>
      <c r="AI14" s="190"/>
      <c r="AJ14" s="196"/>
      <c r="AK14" s="193" t="s">
        <v>208</v>
      </c>
      <c r="AL14" s="193"/>
      <c r="AM14" s="193"/>
      <c r="AN14" s="193"/>
      <c r="AO14" s="193"/>
      <c r="AP14" s="200"/>
      <c r="AQ14" s="568">
        <f>K14</f>
        <v>32927</v>
      </c>
      <c r="AR14" s="568"/>
      <c r="AS14" s="568"/>
      <c r="AT14" s="568"/>
      <c r="AU14" s="568"/>
      <c r="AV14" s="568"/>
      <c r="AW14" s="568"/>
      <c r="AX14" s="568"/>
      <c r="AY14" s="568"/>
      <c r="AZ14" s="568"/>
      <c r="BA14" s="568"/>
      <c r="BB14" s="568"/>
      <c r="BC14" s="568"/>
      <c r="BD14" s="568"/>
      <c r="BE14" s="568"/>
      <c r="BF14" s="568"/>
      <c r="BG14" s="568"/>
      <c r="BH14" s="568"/>
      <c r="BI14" s="568"/>
      <c r="BJ14" s="568"/>
      <c r="BK14" s="568"/>
      <c r="BL14" s="568"/>
      <c r="BM14" s="568"/>
      <c r="BN14" s="568"/>
      <c r="BO14" s="568"/>
      <c r="BP14" s="568"/>
      <c r="BQ14" s="568"/>
      <c r="BR14" s="568"/>
      <c r="BS14" s="568"/>
      <c r="BT14" s="568"/>
      <c r="BU14" s="568"/>
      <c r="BV14" s="568"/>
      <c r="BW14" s="568"/>
      <c r="BX14" s="631"/>
      <c r="BY14" s="631"/>
    </row>
    <row r="15" spans="1:77" ht="24" customHeight="1">
      <c r="A15" s="42"/>
      <c r="B15" s="41" t="s">
        <v>54</v>
      </c>
      <c r="C15" s="62" t="s">
        <v>237</v>
      </c>
      <c r="D15" s="62"/>
      <c r="E15" s="62"/>
      <c r="F15" s="62"/>
      <c r="G15" s="62"/>
      <c r="H15" s="62"/>
      <c r="I15" s="62"/>
      <c r="J15" s="62"/>
      <c r="K15" s="525" t="s">
        <v>274</v>
      </c>
      <c r="L15" s="108"/>
      <c r="M15" s="108"/>
      <c r="N15" s="108"/>
      <c r="O15" s="108"/>
      <c r="P15" s="108"/>
      <c r="Q15" s="108"/>
      <c r="R15" s="108"/>
      <c r="S15" s="108"/>
      <c r="T15" s="108"/>
      <c r="U15" s="108"/>
      <c r="V15" s="108"/>
      <c r="W15" s="108"/>
      <c r="X15" s="108"/>
      <c r="Y15" s="108"/>
      <c r="Z15" s="108"/>
      <c r="AA15" s="108"/>
      <c r="AB15" s="151"/>
      <c r="AF15" s="176"/>
      <c r="AG15" s="191"/>
      <c r="AH15" s="191"/>
      <c r="AI15" s="191"/>
      <c r="AJ15" s="197"/>
      <c r="AK15" s="562" t="s">
        <v>322</v>
      </c>
      <c r="AL15" s="193"/>
      <c r="AM15" s="193"/>
      <c r="AN15" s="193"/>
      <c r="AO15" s="193"/>
      <c r="AP15" s="200"/>
      <c r="AQ15" s="569" t="str">
        <f>K15</f>
        <v>088-821-4592</v>
      </c>
      <c r="AR15" s="569"/>
      <c r="AS15" s="569"/>
      <c r="AT15" s="569"/>
      <c r="AU15" s="569"/>
      <c r="AV15" s="569"/>
      <c r="AW15" s="569"/>
      <c r="AX15" s="569"/>
      <c r="AY15" s="569"/>
      <c r="AZ15" s="569"/>
      <c r="BA15" s="569"/>
      <c r="BB15" s="569"/>
      <c r="BC15" s="569"/>
      <c r="BD15" s="569"/>
      <c r="BE15" s="569"/>
      <c r="BF15" s="569"/>
      <c r="BG15" s="569"/>
      <c r="BH15" s="569"/>
      <c r="BI15" s="569"/>
      <c r="BJ15" s="569"/>
      <c r="BK15" s="569"/>
      <c r="BL15" s="569"/>
      <c r="BM15" s="569"/>
      <c r="BN15" s="569"/>
      <c r="BO15" s="569"/>
      <c r="BP15" s="569"/>
      <c r="BQ15" s="569"/>
      <c r="BR15" s="569"/>
      <c r="BS15" s="569"/>
      <c r="BT15" s="569"/>
      <c r="BU15" s="569"/>
      <c r="BV15" s="569"/>
      <c r="BW15" s="569"/>
      <c r="BX15" s="631"/>
      <c r="BY15" s="631"/>
    </row>
    <row r="16" spans="1:77" ht="18" customHeight="1">
      <c r="A16" s="42"/>
      <c r="B16" s="41" t="s">
        <v>120</v>
      </c>
      <c r="C16" s="69" t="s">
        <v>325</v>
      </c>
      <c r="D16" s="69"/>
      <c r="E16" s="69"/>
      <c r="F16" s="69"/>
      <c r="G16" s="69"/>
      <c r="H16" s="69"/>
      <c r="I16" s="69"/>
      <c r="J16" s="69"/>
      <c r="K16" s="95" t="s">
        <v>195</v>
      </c>
      <c r="L16" s="121"/>
      <c r="M16" s="121"/>
      <c r="N16" s="121"/>
      <c r="O16" s="121"/>
      <c r="P16" s="121"/>
      <c r="Q16" s="121"/>
      <c r="R16" s="121"/>
      <c r="S16" s="121"/>
      <c r="T16" s="121"/>
      <c r="U16" s="121"/>
      <c r="V16" s="121"/>
      <c r="W16" s="121"/>
      <c r="X16" s="121"/>
      <c r="Y16" s="121"/>
      <c r="Z16" s="121"/>
      <c r="AA16" s="121"/>
      <c r="AB16" s="532"/>
      <c r="AF16" s="177" t="s">
        <v>243</v>
      </c>
      <c r="AG16" s="192"/>
      <c r="AH16" s="192"/>
      <c r="AI16" s="192"/>
      <c r="AJ16" s="198"/>
      <c r="AK16" s="563" t="s">
        <v>160</v>
      </c>
      <c r="AL16" s="192"/>
      <c r="AM16" s="192"/>
      <c r="AN16" s="192"/>
      <c r="AO16" s="192"/>
      <c r="AP16" s="198"/>
      <c r="AQ16" s="218" t="str">
        <f>K16</f>
        <v>高知県香美市土佐山田町加茂777番地</v>
      </c>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c r="BX16" s="631"/>
      <c r="BY16" s="631"/>
    </row>
    <row r="17" spans="2:77" ht="18" customHeight="1">
      <c r="B17" s="39"/>
      <c r="C17" s="69"/>
      <c r="D17" s="69"/>
      <c r="E17" s="69"/>
      <c r="F17" s="69"/>
      <c r="G17" s="69"/>
      <c r="H17" s="69"/>
      <c r="I17" s="69"/>
      <c r="J17" s="69"/>
      <c r="K17" s="96"/>
      <c r="L17" s="137"/>
      <c r="M17" s="137"/>
      <c r="N17" s="137"/>
      <c r="O17" s="137"/>
      <c r="P17" s="137"/>
      <c r="Q17" s="137"/>
      <c r="R17" s="137"/>
      <c r="S17" s="137"/>
      <c r="T17" s="137"/>
      <c r="U17" s="137"/>
      <c r="V17" s="137"/>
      <c r="W17" s="137"/>
      <c r="X17" s="137"/>
      <c r="Y17" s="137"/>
      <c r="Z17" s="137"/>
      <c r="AA17" s="137"/>
      <c r="AB17" s="533"/>
      <c r="AF17" s="178"/>
      <c r="AG17" s="170"/>
      <c r="AH17" s="170"/>
      <c r="AI17" s="170"/>
      <c r="AJ17" s="199"/>
      <c r="AK17" s="193"/>
      <c r="AL17" s="193"/>
      <c r="AM17" s="193"/>
      <c r="AN17" s="193"/>
      <c r="AO17" s="193"/>
      <c r="AP17" s="200"/>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c r="BX17" s="631"/>
      <c r="BY17" s="631"/>
    </row>
    <row r="18" spans="2:77" ht="24" customHeight="1">
      <c r="B18" s="40"/>
      <c r="C18" s="68" t="s">
        <v>265</v>
      </c>
      <c r="D18" s="68"/>
      <c r="E18" s="68"/>
      <c r="F18" s="68"/>
      <c r="G18" s="68"/>
      <c r="H18" s="68"/>
      <c r="I18" s="68"/>
      <c r="J18" s="68"/>
      <c r="K18" s="95" t="s">
        <v>251</v>
      </c>
      <c r="L18" s="79" t="s">
        <v>267</v>
      </c>
      <c r="M18" s="79"/>
      <c r="N18" s="121" t="s">
        <v>190</v>
      </c>
      <c r="O18" s="79" t="s">
        <v>46</v>
      </c>
      <c r="P18" s="126"/>
      <c r="Q18" s="121" t="s">
        <v>190</v>
      </c>
      <c r="R18" s="72" t="s">
        <v>268</v>
      </c>
      <c r="S18" s="126"/>
      <c r="T18" s="72"/>
      <c r="U18" s="72"/>
      <c r="V18" s="72"/>
      <c r="W18" s="72"/>
      <c r="X18" s="72"/>
      <c r="Y18" s="72"/>
      <c r="Z18" s="79"/>
      <c r="AA18" s="79"/>
      <c r="AB18" s="155"/>
      <c r="AF18" s="179"/>
      <c r="AG18" s="193"/>
      <c r="AH18" s="193"/>
      <c r="AI18" s="193"/>
      <c r="AJ18" s="200"/>
      <c r="AK18" s="170" t="s">
        <v>152</v>
      </c>
      <c r="AL18" s="170"/>
      <c r="AM18" s="170"/>
      <c r="AN18" s="170"/>
      <c r="AO18" s="170"/>
      <c r="AP18" s="199"/>
      <c r="AQ18" s="187"/>
      <c r="AR18" s="185" t="str">
        <f>K18&amp;"新築  "&amp;N18&amp;"増築  "&amp;Q18&amp;"新築・増築  "&amp;K19&amp;"増築・ﾘﾌｫｰﾑ  "&amp;T19&amp;"ﾘﾌｫｰﾑ  "</f>
        <v xml:space="preserve">■新築  □増築  □新築・増築  □増築・ﾘﾌｫｰﾑ  □ﾘﾌｫｰﾑ  </v>
      </c>
      <c r="AS18" s="187"/>
      <c r="AT18" s="187"/>
      <c r="AU18" s="187"/>
      <c r="AV18" s="187"/>
      <c r="AW18" s="187"/>
      <c r="AX18" s="187"/>
      <c r="AY18" s="187"/>
      <c r="AZ18" s="185"/>
      <c r="BA18" s="187"/>
      <c r="BB18" s="187"/>
      <c r="BC18" s="187"/>
      <c r="BD18" s="187"/>
      <c r="BE18" s="187"/>
      <c r="BF18" s="187"/>
      <c r="BG18" s="185"/>
      <c r="BH18" s="187"/>
      <c r="BI18" s="187"/>
      <c r="BJ18" s="187"/>
      <c r="BK18" s="187"/>
      <c r="BL18" s="187"/>
      <c r="BM18" s="187"/>
      <c r="BN18" s="185"/>
      <c r="BO18" s="187"/>
      <c r="BP18" s="187"/>
      <c r="BQ18" s="187"/>
      <c r="BR18" s="187"/>
      <c r="BT18" s="187"/>
      <c r="BU18" s="187"/>
      <c r="BW18" s="259"/>
      <c r="BX18" s="631"/>
      <c r="BY18" s="631"/>
    </row>
    <row r="19" spans="2:77" s="27" customFormat="1" ht="19" customHeight="1">
      <c r="B19" s="39"/>
      <c r="C19" s="61"/>
      <c r="D19" s="61"/>
      <c r="E19" s="61"/>
      <c r="F19" s="61"/>
      <c r="G19" s="61"/>
      <c r="H19" s="61"/>
      <c r="I19" s="61"/>
      <c r="J19" s="61"/>
      <c r="K19" s="96" t="s">
        <v>190</v>
      </c>
      <c r="L19" s="76" t="s">
        <v>269</v>
      </c>
      <c r="M19" s="76"/>
      <c r="N19" s="76"/>
      <c r="O19" s="76"/>
      <c r="P19" s="127"/>
      <c r="Q19" s="127"/>
      <c r="R19" s="127"/>
      <c r="S19" s="127"/>
      <c r="T19" s="137" t="s">
        <v>190</v>
      </c>
      <c r="U19" s="138" t="s">
        <v>117</v>
      </c>
      <c r="V19" s="138"/>
      <c r="W19" s="138"/>
      <c r="X19" s="138"/>
      <c r="Y19" s="138"/>
      <c r="Z19" s="76"/>
      <c r="AA19" s="76"/>
      <c r="AB19" s="156"/>
      <c r="AF19" s="174" t="s">
        <v>94</v>
      </c>
      <c r="AG19" s="189"/>
      <c r="AH19" s="189"/>
      <c r="AI19" s="189"/>
      <c r="AJ19" s="189"/>
      <c r="AK19" s="189"/>
      <c r="AL19" s="189"/>
      <c r="AM19" s="189"/>
      <c r="AN19" s="189"/>
      <c r="AO19" s="189"/>
      <c r="AP19" s="195"/>
      <c r="AQ19" s="182" t="str">
        <f>+IF(K34="","令和　　年　　月　　日",IF(K34&gt;=DATE(2019,5,1),"令和"&amp;IF(YEAR(K34)-2018=1,"元",YEAR(K34)-2018)&amp;"年"&amp;MONTH(K34)&amp;"月"&amp;DAY(K34)&amp;"日"))</f>
        <v>令和8年9月16日</v>
      </c>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631"/>
      <c r="BY19" s="631"/>
    </row>
    <row r="20" spans="2:77" s="27" customFormat="1" ht="19" customHeight="1">
      <c r="AF20" s="176"/>
      <c r="AG20" s="191"/>
      <c r="AH20" s="191"/>
      <c r="AI20" s="191"/>
      <c r="AJ20" s="191"/>
      <c r="AK20" s="191"/>
      <c r="AL20" s="191"/>
      <c r="AM20" s="191"/>
      <c r="AN20" s="191"/>
      <c r="AO20" s="191"/>
      <c r="AP20" s="197"/>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631"/>
      <c r="BY20" s="631"/>
    </row>
    <row r="21" spans="2:77" s="27" customFormat="1" ht="20" customHeight="1">
      <c r="AC21" s="159"/>
      <c r="AF21" s="180" t="s">
        <v>279</v>
      </c>
      <c r="AG21" s="192"/>
      <c r="AH21" s="192"/>
      <c r="AI21" s="192"/>
      <c r="AJ21" s="198"/>
      <c r="AK21" s="189" t="s">
        <v>323</v>
      </c>
      <c r="AL21" s="189"/>
      <c r="AM21" s="189"/>
      <c r="AN21" s="189"/>
      <c r="AO21" s="189"/>
      <c r="AP21" s="195"/>
      <c r="AQ21" s="218" t="str">
        <f>K37</f>
        <v>経済設計事務所　土佐 花子</v>
      </c>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631"/>
      <c r="BY21" s="631"/>
    </row>
    <row r="22" spans="2:77" s="27" customFormat="1" ht="20" customHeight="1">
      <c r="AC22" s="159"/>
      <c r="AF22" s="178"/>
      <c r="AG22" s="170"/>
      <c r="AH22" s="170"/>
      <c r="AI22" s="170"/>
      <c r="AJ22" s="199"/>
      <c r="AK22" s="190"/>
      <c r="AL22" s="190"/>
      <c r="AM22" s="190"/>
      <c r="AN22" s="190"/>
      <c r="AO22" s="190"/>
      <c r="AP22" s="196"/>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631"/>
      <c r="BY22" s="631"/>
    </row>
    <row r="23" spans="2:77" s="27" customFormat="1" ht="19" customHeight="1">
      <c r="AC23" s="159"/>
      <c r="AF23" s="179"/>
      <c r="AG23" s="193"/>
      <c r="AH23" s="193"/>
      <c r="AI23" s="193"/>
      <c r="AJ23" s="200"/>
      <c r="AK23" s="562" t="s">
        <v>322</v>
      </c>
      <c r="AL23" s="193"/>
      <c r="AM23" s="193"/>
      <c r="AN23" s="193"/>
      <c r="AO23" s="193"/>
      <c r="AP23" s="200"/>
      <c r="AQ23" s="568" t="str">
        <f>K38</f>
        <v>088-821-4591</v>
      </c>
      <c r="AR23" s="568"/>
      <c r="AS23" s="568"/>
      <c r="AT23" s="568"/>
      <c r="AU23" s="568"/>
      <c r="AV23" s="568"/>
      <c r="AW23" s="568"/>
      <c r="AX23" s="568"/>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8"/>
      <c r="BX23" s="631"/>
      <c r="BY23" s="631"/>
    </row>
    <row r="24" spans="2:77" s="27" customFormat="1" ht="18" customHeight="1">
      <c r="AC24" s="159"/>
      <c r="AF24" s="30" t="s">
        <v>282</v>
      </c>
      <c r="AG24" s="30"/>
      <c r="AH24" s="30"/>
      <c r="AI24" s="30"/>
      <c r="AJ24" s="30"/>
      <c r="AK24" s="30"/>
      <c r="AL24" s="30"/>
      <c r="AM24" s="30"/>
      <c r="AN24" s="30"/>
      <c r="AO24" s="30"/>
      <c r="AP24" s="30"/>
      <c r="AQ24" s="30"/>
      <c r="AR24" s="30"/>
      <c r="AS24" s="30"/>
      <c r="AT24" s="30"/>
      <c r="AU24" s="30"/>
      <c r="AV24" s="30"/>
      <c r="AW24" s="30"/>
      <c r="AX24" s="30"/>
      <c r="AY24" s="593"/>
      <c r="AZ24" s="593"/>
      <c r="BA24" s="593"/>
      <c r="BB24" s="593"/>
      <c r="BC24" s="593"/>
      <c r="BD24" s="593"/>
      <c r="BE24" s="593"/>
      <c r="BF24" s="593"/>
      <c r="BG24" s="593"/>
      <c r="BH24" s="593"/>
      <c r="BI24" s="593"/>
      <c r="BJ24" s="593"/>
      <c r="BK24" s="593"/>
      <c r="BL24" s="593"/>
      <c r="BM24" s="593"/>
      <c r="BN24" s="593"/>
      <c r="BO24" s="593"/>
      <c r="BP24" s="593"/>
      <c r="BQ24" s="593"/>
      <c r="BR24" s="593"/>
      <c r="BS24" s="593"/>
      <c r="BT24" s="593"/>
      <c r="BU24" s="593"/>
      <c r="BV24" s="593"/>
      <c r="BW24" s="30"/>
      <c r="BX24" s="631"/>
      <c r="BY24" s="631"/>
    </row>
    <row r="25" spans="2:77" s="27" customFormat="1" ht="18" customHeight="1">
      <c r="B25" s="40"/>
      <c r="C25" s="68"/>
      <c r="D25" s="68"/>
      <c r="E25" s="68"/>
      <c r="F25" s="68"/>
      <c r="G25" s="68"/>
      <c r="H25" s="68"/>
      <c r="I25" s="68"/>
      <c r="J25" s="68"/>
      <c r="K25" s="97"/>
      <c r="L25" s="97"/>
      <c r="M25" s="97"/>
      <c r="N25" s="97"/>
      <c r="O25" s="97"/>
      <c r="P25" s="34"/>
      <c r="Q25" s="34"/>
      <c r="R25" s="34"/>
      <c r="S25" s="34"/>
      <c r="T25" s="73"/>
      <c r="U25" s="73"/>
      <c r="V25" s="73"/>
      <c r="W25" s="73"/>
      <c r="X25" s="73"/>
      <c r="Y25" s="73"/>
      <c r="Z25" s="97"/>
      <c r="AA25" s="97"/>
      <c r="AB25" s="97"/>
      <c r="AC25" s="159"/>
      <c r="AF25" s="30" t="s">
        <v>283</v>
      </c>
      <c r="AG25" s="30"/>
      <c r="AH25" s="30"/>
      <c r="AI25" s="30"/>
      <c r="AJ25" s="30"/>
      <c r="AK25" s="30"/>
      <c r="AL25" s="30"/>
      <c r="AM25" s="30"/>
      <c r="AN25" s="30"/>
      <c r="AO25" s="30"/>
      <c r="AP25" s="30"/>
      <c r="AQ25" s="30"/>
      <c r="AR25" s="30"/>
      <c r="AS25" s="30"/>
      <c r="AT25" s="30"/>
      <c r="AU25" s="30"/>
      <c r="AV25" s="30"/>
      <c r="AW25" s="30"/>
      <c r="AX25" s="30"/>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30"/>
      <c r="BX25" s="631"/>
      <c r="BY25" s="631"/>
    </row>
    <row r="26" spans="2:77" s="27" customFormat="1" ht="18" customHeight="1">
      <c r="B26" s="39"/>
      <c r="C26" s="68"/>
      <c r="D26" s="68"/>
      <c r="E26" s="68"/>
      <c r="F26" s="68"/>
      <c r="G26" s="68"/>
      <c r="H26" s="68"/>
      <c r="I26" s="68"/>
      <c r="J26" s="68"/>
      <c r="K26" s="97"/>
      <c r="L26" s="97"/>
      <c r="M26" s="97"/>
      <c r="N26" s="97"/>
      <c r="O26" s="97"/>
      <c r="P26" s="34"/>
      <c r="Q26" s="34"/>
      <c r="R26" s="34"/>
      <c r="S26" s="34"/>
      <c r="T26" s="73"/>
      <c r="U26" s="73"/>
      <c r="V26" s="73"/>
      <c r="W26" s="73"/>
      <c r="X26" s="73"/>
      <c r="Y26" s="73"/>
      <c r="Z26" s="97"/>
      <c r="AA26" s="97"/>
      <c r="AB26" s="97"/>
      <c r="AC26" s="159"/>
      <c r="AF26" s="30" t="s">
        <v>296</v>
      </c>
      <c r="AG26" s="30"/>
      <c r="AH26" s="30"/>
      <c r="AI26" s="30"/>
      <c r="AJ26" s="30"/>
      <c r="AK26" s="30"/>
      <c r="AL26" s="30"/>
      <c r="AM26" s="30"/>
      <c r="AN26" s="30"/>
      <c r="AO26" s="30"/>
      <c r="AP26" s="30"/>
      <c r="AQ26" s="30"/>
      <c r="AR26" s="30"/>
      <c r="AS26" s="30"/>
      <c r="AT26" s="30"/>
      <c r="AU26" s="30"/>
      <c r="AV26" s="30"/>
      <c r="AW26" s="30"/>
      <c r="AX26" s="30"/>
      <c r="AY26" s="593"/>
      <c r="AZ26" s="593"/>
      <c r="BA26" s="593"/>
      <c r="BB26" s="593"/>
      <c r="BC26" s="593"/>
      <c r="BD26" s="593"/>
      <c r="BE26" s="593"/>
      <c r="BF26" s="593"/>
      <c r="BG26" s="593"/>
      <c r="BH26" s="593"/>
      <c r="BI26" s="593"/>
      <c r="BJ26" s="593"/>
      <c r="BK26" s="593"/>
      <c r="BL26" s="593"/>
      <c r="BM26" s="593"/>
      <c r="BN26" s="593"/>
      <c r="BO26" s="593"/>
      <c r="BP26" s="593"/>
      <c r="BQ26" s="593"/>
      <c r="BR26" s="593"/>
      <c r="BS26" s="593"/>
      <c r="BT26" s="593"/>
      <c r="BU26" s="593"/>
      <c r="BV26" s="593"/>
      <c r="BW26" s="30"/>
      <c r="BX26" s="631"/>
      <c r="BY26" s="631"/>
    </row>
    <row r="27" spans="2:77" s="27" customFormat="1" ht="18" customHeight="1">
      <c r="B27" s="40"/>
      <c r="C27" s="68"/>
      <c r="D27" s="68"/>
      <c r="E27" s="68"/>
      <c r="F27" s="68"/>
      <c r="G27" s="68"/>
      <c r="H27" s="68"/>
      <c r="I27" s="68"/>
      <c r="J27" s="68"/>
      <c r="K27" s="97"/>
      <c r="L27" s="97"/>
      <c r="M27" s="97"/>
      <c r="N27" s="97"/>
      <c r="O27" s="97"/>
      <c r="P27" s="34"/>
      <c r="Q27" s="34"/>
      <c r="R27" s="34"/>
      <c r="S27" s="34"/>
      <c r="T27" s="73"/>
      <c r="U27" s="73"/>
      <c r="V27" s="73"/>
      <c r="W27" s="73"/>
      <c r="X27" s="73"/>
      <c r="Y27" s="73"/>
      <c r="Z27" s="97"/>
      <c r="AA27" s="97"/>
      <c r="AB27" s="97"/>
      <c r="AC27" s="158"/>
      <c r="AF27" s="30" t="s">
        <v>299</v>
      </c>
      <c r="AG27" s="30"/>
      <c r="AH27" s="30"/>
      <c r="AI27" s="30"/>
      <c r="AJ27" s="30"/>
      <c r="AK27" s="30"/>
      <c r="AL27" s="30"/>
      <c r="AM27" s="30"/>
      <c r="AN27" s="30"/>
      <c r="AO27" s="30"/>
      <c r="AP27" s="30"/>
      <c r="AQ27" s="30"/>
      <c r="AR27" s="30"/>
      <c r="AS27" s="30"/>
      <c r="AT27" s="30"/>
      <c r="AU27" s="30"/>
      <c r="AV27" s="30"/>
      <c r="AW27" s="30"/>
      <c r="AX27" s="30"/>
      <c r="AY27" s="593"/>
      <c r="AZ27" s="593"/>
      <c r="BA27" s="593"/>
      <c r="BB27" s="593"/>
      <c r="BC27" s="593"/>
      <c r="BD27" s="593"/>
      <c r="BE27" s="593"/>
      <c r="BF27" s="593"/>
      <c r="BG27" s="593"/>
      <c r="BH27" s="593"/>
      <c r="BI27" s="593"/>
      <c r="BJ27" s="593"/>
      <c r="BK27" s="593"/>
      <c r="BL27" s="593"/>
      <c r="BM27" s="593"/>
      <c r="BN27" s="593"/>
      <c r="BO27" s="593"/>
      <c r="BP27" s="593"/>
      <c r="BQ27" s="593"/>
      <c r="BR27" s="593"/>
      <c r="BS27" s="593"/>
      <c r="BT27" s="593"/>
      <c r="BU27" s="593"/>
      <c r="BV27" s="593"/>
      <c r="BW27" s="30"/>
      <c r="BX27" s="631"/>
      <c r="BY27" s="631"/>
    </row>
    <row r="28" spans="2:77" s="27" customFormat="1" ht="13" customHeight="1">
      <c r="B28" s="40"/>
      <c r="C28" s="68"/>
      <c r="D28" s="68"/>
      <c r="E28" s="68"/>
      <c r="F28" s="68"/>
      <c r="G28" s="68"/>
      <c r="H28" s="68"/>
      <c r="I28" s="68"/>
      <c r="J28" s="68"/>
      <c r="K28" s="115"/>
      <c r="L28" s="115"/>
      <c r="M28" s="115"/>
      <c r="N28" s="115"/>
      <c r="O28" s="115"/>
      <c r="P28" s="115"/>
      <c r="Q28" s="115"/>
      <c r="R28" s="115"/>
      <c r="S28" s="115"/>
      <c r="T28" s="115"/>
      <c r="U28" s="115"/>
      <c r="V28" s="115"/>
      <c r="W28" s="115"/>
      <c r="X28" s="115"/>
      <c r="Y28" s="115"/>
      <c r="Z28" s="115"/>
      <c r="AA28" s="115"/>
      <c r="AB28" s="115"/>
      <c r="AC28" s="159"/>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631"/>
      <c r="BY28" s="631"/>
    </row>
    <row r="29" spans="2:77" s="27" customFormat="1" ht="20" customHeight="1">
      <c r="B29" s="40"/>
      <c r="C29" s="67"/>
      <c r="D29" s="67"/>
      <c r="E29" s="67"/>
      <c r="F29" s="67"/>
      <c r="G29" s="67"/>
      <c r="H29" s="67"/>
      <c r="I29" s="67"/>
      <c r="J29" s="67"/>
      <c r="K29" s="98"/>
      <c r="L29" s="98"/>
      <c r="M29" s="98"/>
      <c r="N29" s="98"/>
      <c r="O29" s="98"/>
      <c r="P29" s="98"/>
      <c r="Q29" s="98"/>
      <c r="R29" s="98"/>
      <c r="S29" s="98"/>
      <c r="T29" s="98"/>
      <c r="U29" s="98"/>
      <c r="V29" s="98"/>
      <c r="W29" s="98"/>
      <c r="X29" s="98"/>
      <c r="Y29" s="98"/>
      <c r="Z29" s="98"/>
      <c r="AA29" s="98"/>
      <c r="AB29" s="98"/>
      <c r="AC29" s="159"/>
      <c r="AF29" s="177" t="s">
        <v>288</v>
      </c>
      <c r="AG29" s="192"/>
      <c r="AH29" s="192"/>
      <c r="AI29" s="192"/>
      <c r="AJ29" s="192"/>
      <c r="AK29" s="192"/>
      <c r="AL29" s="192"/>
      <c r="AM29" s="192"/>
      <c r="AN29" s="192"/>
      <c r="AO29" s="192"/>
      <c r="AP29" s="192"/>
      <c r="AQ29" s="192"/>
      <c r="AR29" s="192"/>
      <c r="AS29" s="198"/>
      <c r="AT29" s="575" t="s">
        <v>127</v>
      </c>
      <c r="AU29" s="580"/>
      <c r="AV29" s="580"/>
      <c r="AW29" s="580"/>
      <c r="AX29" s="580"/>
      <c r="AY29" s="580"/>
      <c r="AZ29" s="580"/>
      <c r="BA29" s="580"/>
      <c r="BB29" s="580"/>
      <c r="BC29" s="580"/>
      <c r="BD29" s="580"/>
      <c r="BE29" s="606"/>
      <c r="BF29" s="177" t="s">
        <v>285</v>
      </c>
      <c r="BG29" s="192"/>
      <c r="BH29" s="192"/>
      <c r="BI29" s="192"/>
      <c r="BJ29" s="192"/>
      <c r="BK29" s="192"/>
      <c r="BL29" s="192"/>
      <c r="BM29" s="198"/>
      <c r="BN29" s="177" t="s">
        <v>78</v>
      </c>
      <c r="BO29" s="192"/>
      <c r="BP29" s="192"/>
      <c r="BQ29" s="192"/>
      <c r="BR29" s="192"/>
      <c r="BS29" s="192"/>
      <c r="BT29" s="192"/>
      <c r="BU29" s="192"/>
      <c r="BV29" s="192"/>
      <c r="BW29" s="198"/>
      <c r="BX29" s="631"/>
      <c r="BY29" s="631"/>
    </row>
    <row r="30" spans="2:77" s="27" customFormat="1" ht="20" customHeight="1">
      <c r="B30" s="40"/>
      <c r="C30" s="67"/>
      <c r="D30" s="67"/>
      <c r="E30" s="67"/>
      <c r="F30" s="67"/>
      <c r="G30" s="67"/>
      <c r="H30" s="67"/>
      <c r="I30" s="67"/>
      <c r="J30" s="67"/>
      <c r="K30" s="98"/>
      <c r="L30" s="98"/>
      <c r="M30" s="98"/>
      <c r="N30" s="98"/>
      <c r="O30" s="98"/>
      <c r="P30" s="98"/>
      <c r="Q30" s="98"/>
      <c r="R30" s="98"/>
      <c r="S30" s="98"/>
      <c r="T30" s="98"/>
      <c r="U30" s="98"/>
      <c r="V30" s="98"/>
      <c r="W30" s="98"/>
      <c r="X30" s="98"/>
      <c r="Y30" s="98"/>
      <c r="Z30" s="98"/>
      <c r="AA30" s="98"/>
      <c r="AB30" s="98"/>
      <c r="AC30" s="159"/>
      <c r="AF30" s="179"/>
      <c r="AG30" s="193"/>
      <c r="AH30" s="193"/>
      <c r="AI30" s="193"/>
      <c r="AJ30" s="193"/>
      <c r="AK30" s="193"/>
      <c r="AL30" s="193"/>
      <c r="AM30" s="193"/>
      <c r="AN30" s="193"/>
      <c r="AO30" s="193"/>
      <c r="AP30" s="193"/>
      <c r="AQ30" s="193"/>
      <c r="AR30" s="193"/>
      <c r="AS30" s="200"/>
      <c r="AT30" s="576" t="s">
        <v>50</v>
      </c>
      <c r="AU30" s="581"/>
      <c r="AV30" s="581"/>
      <c r="AW30" s="581"/>
      <c r="AX30" s="581"/>
      <c r="AY30" s="581"/>
      <c r="AZ30" s="581"/>
      <c r="BA30" s="581"/>
      <c r="BB30" s="581"/>
      <c r="BC30" s="581"/>
      <c r="BD30" s="581"/>
      <c r="BE30" s="607"/>
      <c r="BF30" s="179"/>
      <c r="BG30" s="193"/>
      <c r="BH30" s="193"/>
      <c r="BI30" s="193"/>
      <c r="BJ30" s="193"/>
      <c r="BK30" s="193"/>
      <c r="BL30" s="193"/>
      <c r="BM30" s="200"/>
      <c r="BN30" s="179"/>
      <c r="BO30" s="193"/>
      <c r="BP30" s="193"/>
      <c r="BQ30" s="193"/>
      <c r="BR30" s="193"/>
      <c r="BS30" s="193"/>
      <c r="BT30" s="193"/>
      <c r="BU30" s="193"/>
      <c r="BV30" s="193"/>
      <c r="BW30" s="200"/>
      <c r="BX30" s="631"/>
      <c r="BY30" s="631"/>
    </row>
    <row r="31" spans="2:77" s="27" customFormat="1" ht="24" customHeight="1">
      <c r="B31" s="40"/>
      <c r="C31" s="78"/>
      <c r="D31" s="78"/>
      <c r="E31" s="78"/>
      <c r="F31" s="78"/>
      <c r="G31" s="78"/>
      <c r="H31" s="78"/>
      <c r="I31" s="78"/>
      <c r="J31" s="78"/>
      <c r="K31" s="100"/>
      <c r="L31" s="100"/>
      <c r="M31" s="100"/>
      <c r="N31" s="100"/>
      <c r="O31" s="100"/>
      <c r="P31" s="100"/>
      <c r="Q31" s="100"/>
      <c r="R31" s="100"/>
      <c r="S31" s="100"/>
      <c r="T31" s="100"/>
      <c r="U31" s="100"/>
      <c r="V31" s="100"/>
      <c r="W31" s="100"/>
      <c r="X31" s="100"/>
      <c r="Y31" s="100"/>
      <c r="Z31" s="100"/>
      <c r="AA31" s="100"/>
      <c r="AB31" s="100"/>
      <c r="AC31" s="159"/>
      <c r="AF31" s="204" t="s">
        <v>33</v>
      </c>
      <c r="AG31" s="206"/>
      <c r="AH31" s="206"/>
      <c r="AI31" s="206"/>
      <c r="AJ31" s="206"/>
      <c r="AK31" s="204" t="s">
        <v>183</v>
      </c>
      <c r="AL31" s="206"/>
      <c r="AM31" s="206"/>
      <c r="AN31" s="206"/>
      <c r="AO31" s="206"/>
      <c r="AP31" s="206"/>
      <c r="AQ31" s="206"/>
      <c r="AR31" s="206"/>
      <c r="AS31" s="210"/>
      <c r="AT31" s="577">
        <f>+ROUNDDOWN(BD59,0)</f>
        <v>13</v>
      </c>
      <c r="AU31" s="582"/>
      <c r="AV31" s="582"/>
      <c r="AW31" s="582"/>
      <c r="AX31" s="582"/>
      <c r="AY31" s="582"/>
      <c r="AZ31" s="582"/>
      <c r="BA31" s="231"/>
      <c r="BB31" s="181"/>
      <c r="BC31" s="240"/>
      <c r="BD31" s="240" t="s">
        <v>196</v>
      </c>
      <c r="BE31" s="261"/>
      <c r="BF31" s="206" t="s">
        <v>187</v>
      </c>
      <c r="BG31" s="206"/>
      <c r="BH31" s="206"/>
      <c r="BI31" s="206"/>
      <c r="BJ31" s="206"/>
      <c r="BK31" s="206"/>
      <c r="BL31" s="206"/>
      <c r="BM31" s="206"/>
      <c r="BN31" s="617"/>
      <c r="BO31" s="252">
        <f>ROUNDDOWN(20000*AT31,-3)</f>
        <v>260000</v>
      </c>
      <c r="BP31" s="252"/>
      <c r="BQ31" s="252"/>
      <c r="BR31" s="252"/>
      <c r="BS31" s="252"/>
      <c r="BT31" s="252"/>
      <c r="BU31" s="252"/>
      <c r="BV31" s="240" t="s">
        <v>88</v>
      </c>
      <c r="BW31" s="261"/>
      <c r="BX31" s="633"/>
      <c r="BY31" s="631"/>
    </row>
    <row r="32" spans="2:77" s="27" customFormat="1" ht="24" customHeight="1">
      <c r="B32" s="39"/>
      <c r="C32" s="78"/>
      <c r="D32" s="78"/>
      <c r="E32" s="78"/>
      <c r="F32" s="78"/>
      <c r="G32" s="78"/>
      <c r="H32" s="78"/>
      <c r="I32" s="78"/>
      <c r="J32" s="78"/>
      <c r="K32" s="74"/>
      <c r="L32" s="74"/>
      <c r="M32" s="74"/>
      <c r="N32" s="74"/>
      <c r="O32" s="74"/>
      <c r="P32" s="74"/>
      <c r="Q32" s="74"/>
      <c r="R32" s="74"/>
      <c r="S32" s="74"/>
      <c r="T32" s="74"/>
      <c r="U32" s="74"/>
      <c r="V32" s="74"/>
      <c r="W32" s="74"/>
      <c r="X32" s="74"/>
      <c r="Y32" s="74"/>
      <c r="Z32" s="74"/>
      <c r="AA32" s="74"/>
      <c r="AB32" s="74"/>
      <c r="AC32" s="159"/>
      <c r="AF32" s="204" t="s">
        <v>70</v>
      </c>
      <c r="AG32" s="206"/>
      <c r="AH32" s="206"/>
      <c r="AI32" s="206"/>
      <c r="AJ32" s="206"/>
      <c r="AK32" s="204" t="s">
        <v>184</v>
      </c>
      <c r="AL32" s="206"/>
      <c r="AM32" s="206"/>
      <c r="AN32" s="206"/>
      <c r="AO32" s="206"/>
      <c r="AP32" s="206"/>
      <c r="AQ32" s="206"/>
      <c r="AR32" s="206"/>
      <c r="AS32" s="210"/>
      <c r="AT32" s="577">
        <f>+ROUNDDOWN(BD61,0)-AT31</f>
        <v>9</v>
      </c>
      <c r="AU32" s="582"/>
      <c r="AV32" s="582"/>
      <c r="AW32" s="582"/>
      <c r="AX32" s="582"/>
      <c r="AY32" s="582"/>
      <c r="AZ32" s="582"/>
      <c r="BA32" s="240"/>
      <c r="BB32" s="181"/>
      <c r="BC32" s="240"/>
      <c r="BD32" s="240" t="s">
        <v>196</v>
      </c>
      <c r="BE32" s="261"/>
      <c r="BF32" s="206" t="s">
        <v>254</v>
      </c>
      <c r="BG32" s="206"/>
      <c r="BH32" s="206"/>
      <c r="BI32" s="206"/>
      <c r="BJ32" s="206"/>
      <c r="BK32" s="206"/>
      <c r="BL32" s="206"/>
      <c r="BM32" s="206"/>
      <c r="BN32" s="617"/>
      <c r="BO32" s="252">
        <f>ROUNDDOWN(11000*AT32,-3)</f>
        <v>99000</v>
      </c>
      <c r="BP32" s="252"/>
      <c r="BQ32" s="252"/>
      <c r="BR32" s="252"/>
      <c r="BS32" s="252"/>
      <c r="BT32" s="252"/>
      <c r="BU32" s="252"/>
      <c r="BV32" s="240" t="s">
        <v>88</v>
      </c>
      <c r="BW32" s="261"/>
      <c r="BX32" s="631"/>
      <c r="BY32" s="631"/>
    </row>
    <row r="33" spans="1:77" s="27" customFormat="1" ht="24" customHeight="1">
      <c r="B33" s="39"/>
      <c r="C33" s="78"/>
      <c r="D33" s="78"/>
      <c r="E33" s="78"/>
      <c r="F33" s="78"/>
      <c r="G33" s="78"/>
      <c r="H33" s="78"/>
      <c r="I33" s="78"/>
      <c r="J33" s="78"/>
      <c r="K33" s="526"/>
      <c r="L33" s="99"/>
      <c r="M33" s="99"/>
      <c r="N33" s="99"/>
      <c r="O33" s="99"/>
      <c r="P33" s="99"/>
      <c r="Q33" s="99"/>
      <c r="R33" s="99"/>
      <c r="S33" s="99"/>
      <c r="T33" s="99"/>
      <c r="U33" s="99"/>
      <c r="V33" s="99"/>
      <c r="W33" s="99"/>
      <c r="X33" s="99"/>
      <c r="Y33" s="99"/>
      <c r="Z33" s="99"/>
      <c r="AA33" s="99"/>
      <c r="AB33" s="99"/>
      <c r="AD33" s="33"/>
      <c r="AE33" s="33"/>
      <c r="AF33" s="556" t="s">
        <v>132</v>
      </c>
      <c r="AG33" s="556"/>
      <c r="AH33" s="556"/>
      <c r="AI33" s="556"/>
      <c r="AJ33" s="556"/>
      <c r="AK33" s="556" t="s">
        <v>36</v>
      </c>
      <c r="AL33" s="556"/>
      <c r="AM33" s="556"/>
      <c r="AN33" s="556"/>
      <c r="AO33" s="556"/>
      <c r="AP33" s="556"/>
      <c r="AQ33" s="556"/>
      <c r="AR33" s="556"/>
      <c r="AS33" s="556"/>
      <c r="AT33" s="577">
        <f>+ROUNDDOWN(BF55,0)</f>
        <v>6</v>
      </c>
      <c r="AU33" s="582"/>
      <c r="AV33" s="582"/>
      <c r="AW33" s="582"/>
      <c r="AX33" s="582"/>
      <c r="AY33" s="582"/>
      <c r="AZ33" s="582"/>
      <c r="BA33" s="596"/>
      <c r="BB33" s="596"/>
      <c r="BC33" s="598"/>
      <c r="BD33" s="603" t="s">
        <v>196</v>
      </c>
      <c r="BE33" s="603"/>
      <c r="BF33" s="611" t="s">
        <v>20</v>
      </c>
      <c r="BG33" s="611"/>
      <c r="BH33" s="611"/>
      <c r="BI33" s="611"/>
      <c r="BJ33" s="611"/>
      <c r="BK33" s="611"/>
      <c r="BL33" s="611"/>
      <c r="BM33" s="611"/>
      <c r="BN33" s="618"/>
      <c r="BO33" s="252">
        <f>ROUNDDOWN(5000*AT33,-3)</f>
        <v>30000</v>
      </c>
      <c r="BP33" s="252"/>
      <c r="BQ33" s="252"/>
      <c r="BR33" s="252"/>
      <c r="BS33" s="252"/>
      <c r="BT33" s="252"/>
      <c r="BU33" s="252"/>
      <c r="BV33" s="603" t="s">
        <v>88</v>
      </c>
      <c r="BW33" s="627"/>
      <c r="BX33" s="631"/>
      <c r="BY33" s="631"/>
    </row>
    <row r="34" spans="1:77" s="27" customFormat="1" ht="24" customHeight="1">
      <c r="A34" s="33"/>
      <c r="B34" s="40"/>
      <c r="C34" s="61" t="s">
        <v>118</v>
      </c>
      <c r="D34" s="78"/>
      <c r="E34" s="78"/>
      <c r="F34" s="78"/>
      <c r="G34" s="78"/>
      <c r="H34" s="78"/>
      <c r="I34" s="78"/>
      <c r="J34" s="523"/>
      <c r="K34" s="85">
        <v>46281</v>
      </c>
      <c r="L34" s="103"/>
      <c r="M34" s="103"/>
      <c r="N34" s="103"/>
      <c r="O34" s="103"/>
      <c r="P34" s="103"/>
      <c r="Q34" s="103"/>
      <c r="R34" s="103"/>
      <c r="S34" s="103"/>
      <c r="T34" s="103"/>
      <c r="U34" s="103"/>
      <c r="V34" s="103"/>
      <c r="W34" s="103"/>
      <c r="X34" s="103"/>
      <c r="Y34" s="103"/>
      <c r="Z34" s="103"/>
      <c r="AA34" s="103"/>
      <c r="AB34" s="146"/>
      <c r="AC34" s="159"/>
      <c r="AF34" s="557" t="s">
        <v>136</v>
      </c>
      <c r="AG34" s="561"/>
      <c r="AH34" s="561"/>
      <c r="AI34" s="561"/>
      <c r="AJ34" s="561"/>
      <c r="AK34" s="204" t="s">
        <v>197</v>
      </c>
      <c r="AL34" s="206"/>
      <c r="AM34" s="206"/>
      <c r="AN34" s="206"/>
      <c r="AO34" s="206"/>
      <c r="AP34" s="206"/>
      <c r="AQ34" s="206"/>
      <c r="AR34" s="206"/>
      <c r="AS34" s="210"/>
      <c r="AT34" s="577">
        <f>+ROUNDDOWN(BU68,0)</f>
        <v>130</v>
      </c>
      <c r="AU34" s="582"/>
      <c r="AV34" s="582"/>
      <c r="AW34" s="582"/>
      <c r="AX34" s="582"/>
      <c r="AY34" s="582"/>
      <c r="AZ34" s="582"/>
      <c r="BA34" s="240"/>
      <c r="BB34" s="181"/>
      <c r="BC34" s="240"/>
      <c r="BD34" s="240" t="s">
        <v>194</v>
      </c>
      <c r="BE34" s="261"/>
      <c r="BF34" s="206" t="s">
        <v>259</v>
      </c>
      <c r="BG34" s="206"/>
      <c r="BH34" s="206"/>
      <c r="BI34" s="206"/>
      <c r="BJ34" s="206"/>
      <c r="BK34" s="206"/>
      <c r="BL34" s="206"/>
      <c r="BM34" s="206"/>
      <c r="BN34" s="617"/>
      <c r="BO34" s="252">
        <f>ROUNDDOWN(2000*AT34,-3)</f>
        <v>260000</v>
      </c>
      <c r="BP34" s="252"/>
      <c r="BQ34" s="252"/>
      <c r="BR34" s="252"/>
      <c r="BS34" s="252"/>
      <c r="BT34" s="252"/>
      <c r="BU34" s="252"/>
      <c r="BV34" s="240" t="s">
        <v>88</v>
      </c>
      <c r="BW34" s="261"/>
      <c r="BX34" s="631"/>
      <c r="BY34" s="631"/>
    </row>
    <row r="35" spans="1:77" s="27" customFormat="1" ht="24" customHeight="1">
      <c r="A35" s="33"/>
      <c r="E35" s="68"/>
      <c r="F35" s="68"/>
      <c r="G35" s="68"/>
      <c r="H35" s="68"/>
      <c r="I35" s="68"/>
      <c r="J35" s="68"/>
      <c r="K35" s="527" t="s">
        <v>334</v>
      </c>
      <c r="L35" s="530"/>
      <c r="M35" s="530"/>
      <c r="N35" s="530"/>
      <c r="O35" s="530"/>
      <c r="P35" s="530"/>
      <c r="Q35" s="530"/>
      <c r="R35" s="530"/>
      <c r="S35" s="530"/>
      <c r="T35" s="530"/>
      <c r="U35" s="530"/>
      <c r="V35" s="530"/>
      <c r="W35" s="530"/>
      <c r="X35" s="530"/>
      <c r="Y35" s="530"/>
      <c r="Z35" s="530"/>
      <c r="AA35" s="530"/>
      <c r="AB35" s="530"/>
      <c r="AC35" s="33"/>
      <c r="AF35" s="557" t="s">
        <v>141</v>
      </c>
      <c r="AG35" s="561"/>
      <c r="AH35" s="561"/>
      <c r="AI35" s="561"/>
      <c r="AJ35" s="561"/>
      <c r="AK35" s="204" t="s">
        <v>0</v>
      </c>
      <c r="AL35" s="206"/>
      <c r="AM35" s="206"/>
      <c r="AN35" s="206"/>
      <c r="AO35" s="206"/>
      <c r="AP35" s="206"/>
      <c r="AQ35" s="206"/>
      <c r="AR35" s="206"/>
      <c r="AS35" s="210"/>
      <c r="AT35" s="578" t="s">
        <v>153</v>
      </c>
      <c r="AU35" s="583"/>
      <c r="AV35" s="583"/>
      <c r="AW35" s="583"/>
      <c r="AX35" s="583"/>
      <c r="AY35" s="583"/>
      <c r="AZ35" s="583"/>
      <c r="BA35" s="583"/>
      <c r="BB35" s="583"/>
      <c r="BC35" s="583"/>
      <c r="BD35" s="583"/>
      <c r="BE35" s="608"/>
      <c r="BF35" s="204" t="s">
        <v>233</v>
      </c>
      <c r="BG35" s="206"/>
      <c r="BH35" s="206"/>
      <c r="BI35" s="206"/>
      <c r="BJ35" s="206"/>
      <c r="BK35" s="206"/>
      <c r="BL35" s="206"/>
      <c r="BM35" s="210"/>
      <c r="BN35" s="578"/>
      <c r="BO35" s="252" t="str">
        <f>V41</f>
        <v xml:space="preserve">0 </v>
      </c>
      <c r="BP35" s="252"/>
      <c r="BQ35" s="252"/>
      <c r="BR35" s="252"/>
      <c r="BS35" s="252"/>
      <c r="BT35" s="252"/>
      <c r="BU35" s="252"/>
      <c r="BV35" s="240" t="s">
        <v>88</v>
      </c>
      <c r="BW35" s="261"/>
      <c r="BX35" s="631"/>
      <c r="BY35" s="631"/>
    </row>
    <row r="36" spans="1:77" s="27" customFormat="1" ht="24" customHeight="1">
      <c r="A36" s="33"/>
      <c r="B36" s="40" t="s">
        <v>80</v>
      </c>
      <c r="C36" s="68" t="s">
        <v>82</v>
      </c>
      <c r="D36" s="68"/>
      <c r="E36" s="61"/>
      <c r="F36" s="61"/>
      <c r="G36" s="61"/>
      <c r="H36" s="61"/>
      <c r="I36" s="61"/>
      <c r="J36" s="61"/>
      <c r="AC36" s="33"/>
      <c r="AF36" s="557" t="s">
        <v>97</v>
      </c>
      <c r="AG36" s="561"/>
      <c r="AH36" s="561"/>
      <c r="AI36" s="561"/>
      <c r="AJ36" s="561"/>
      <c r="AK36" s="204" t="s">
        <v>217</v>
      </c>
      <c r="AL36" s="206"/>
      <c r="AM36" s="206"/>
      <c r="AN36" s="206"/>
      <c r="AO36" s="206"/>
      <c r="AP36" s="206"/>
      <c r="AQ36" s="206"/>
      <c r="AR36" s="206"/>
      <c r="AS36" s="210"/>
      <c r="AT36" s="578" t="s">
        <v>153</v>
      </c>
      <c r="AU36" s="583"/>
      <c r="AV36" s="583"/>
      <c r="AW36" s="583"/>
      <c r="AX36" s="583"/>
      <c r="AY36" s="583"/>
      <c r="AZ36" s="583"/>
      <c r="BA36" s="583"/>
      <c r="BB36" s="583"/>
      <c r="BC36" s="583"/>
      <c r="BD36" s="583"/>
      <c r="BE36" s="608"/>
      <c r="BF36" s="204" t="s">
        <v>321</v>
      </c>
      <c r="BG36" s="206"/>
      <c r="BH36" s="206"/>
      <c r="BI36" s="206"/>
      <c r="BJ36" s="206"/>
      <c r="BK36" s="206"/>
      <c r="BL36" s="206"/>
      <c r="BM36" s="210"/>
      <c r="BN36" s="578"/>
      <c r="BO36" s="252">
        <f>V42</f>
        <v>260000</v>
      </c>
      <c r="BP36" s="252"/>
      <c r="BQ36" s="252"/>
      <c r="BR36" s="252"/>
      <c r="BS36" s="252"/>
      <c r="BT36" s="252"/>
      <c r="BU36" s="252"/>
      <c r="BV36" s="240" t="s">
        <v>88</v>
      </c>
      <c r="BW36" s="261"/>
      <c r="BX36" s="631"/>
      <c r="BY36" s="631"/>
    </row>
    <row r="37" spans="1:77" s="27" customFormat="1" ht="31" customHeight="1">
      <c r="A37" s="33"/>
      <c r="B37" s="39"/>
      <c r="C37" s="69" t="s">
        <v>326</v>
      </c>
      <c r="D37" s="61"/>
      <c r="E37" s="61"/>
      <c r="F37" s="61"/>
      <c r="G37" s="61"/>
      <c r="H37" s="61"/>
      <c r="I37" s="61"/>
      <c r="J37" s="61"/>
      <c r="K37" s="85" t="s">
        <v>8</v>
      </c>
      <c r="L37" s="103"/>
      <c r="M37" s="103"/>
      <c r="N37" s="103"/>
      <c r="O37" s="103"/>
      <c r="P37" s="103"/>
      <c r="Q37" s="103"/>
      <c r="R37" s="103"/>
      <c r="S37" s="103"/>
      <c r="T37" s="103"/>
      <c r="U37" s="103"/>
      <c r="V37" s="103"/>
      <c r="W37" s="103"/>
      <c r="X37" s="103"/>
      <c r="Y37" s="103"/>
      <c r="Z37" s="103"/>
      <c r="AA37" s="103"/>
      <c r="AB37" s="146"/>
      <c r="AC37" s="33"/>
      <c r="AF37" s="557" t="s">
        <v>315</v>
      </c>
      <c r="AG37" s="561"/>
      <c r="AH37" s="561"/>
      <c r="AI37" s="561"/>
      <c r="AJ37" s="561"/>
      <c r="AK37" s="564" t="s">
        <v>202</v>
      </c>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619"/>
      <c r="BO37" s="623">
        <f>IF(SUM(BO31:BU36)&gt;1000000,1000000,SUM(BO31:BU36))</f>
        <v>909000</v>
      </c>
      <c r="BP37" s="623"/>
      <c r="BQ37" s="623"/>
      <c r="BR37" s="623"/>
      <c r="BS37" s="623"/>
      <c r="BT37" s="623"/>
      <c r="BU37" s="623"/>
      <c r="BV37" s="240" t="s">
        <v>88</v>
      </c>
      <c r="BW37" s="261"/>
      <c r="BX37" s="631"/>
      <c r="BY37" s="631"/>
    </row>
    <row r="38" spans="1:77" s="27" customFormat="1" ht="31" customHeight="1">
      <c r="A38" s="33"/>
      <c r="B38" s="39"/>
      <c r="C38" s="78" t="s">
        <v>207</v>
      </c>
      <c r="D38" s="78"/>
      <c r="E38" s="78"/>
      <c r="F38" s="78"/>
      <c r="G38" s="78"/>
      <c r="H38" s="78"/>
      <c r="I38" s="78"/>
      <c r="J38" s="523"/>
      <c r="K38" s="528" t="str">
        <f>'1.申込書 (積上補助ﾀｲﾌﾟ)'!K40</f>
        <v>088-821-4591</v>
      </c>
      <c r="L38" s="531"/>
      <c r="M38" s="531"/>
      <c r="N38" s="531"/>
      <c r="O38" s="531"/>
      <c r="P38" s="531"/>
      <c r="Q38" s="531"/>
      <c r="R38" s="531"/>
      <c r="S38" s="531"/>
      <c r="T38" s="531"/>
      <c r="U38" s="531"/>
      <c r="V38" s="531"/>
      <c r="W38" s="531"/>
      <c r="X38" s="531"/>
      <c r="Y38" s="531"/>
      <c r="Z38" s="531"/>
      <c r="AA38" s="531"/>
      <c r="AB38" s="551"/>
      <c r="AC38" s="33"/>
      <c r="AF38" s="204" t="s">
        <v>244</v>
      </c>
      <c r="AG38" s="206"/>
      <c r="AH38" s="206"/>
      <c r="AI38" s="206"/>
      <c r="AJ38" s="206"/>
      <c r="AK38" s="206"/>
      <c r="AL38" s="206"/>
      <c r="AM38" s="206"/>
      <c r="AN38" s="206"/>
      <c r="AO38" s="206"/>
      <c r="AP38" s="206"/>
      <c r="AQ38" s="206"/>
      <c r="AR38" s="206"/>
      <c r="AS38" s="210"/>
      <c r="AT38" s="578" t="s">
        <v>305</v>
      </c>
      <c r="AU38" s="583"/>
      <c r="AV38" s="583"/>
      <c r="AW38" s="583"/>
      <c r="AX38" s="583"/>
      <c r="AY38" s="583"/>
      <c r="AZ38" s="583"/>
      <c r="BA38" s="583"/>
      <c r="BB38" s="583"/>
      <c r="BC38" s="583"/>
      <c r="BD38" s="583"/>
      <c r="BE38" s="583"/>
      <c r="BF38" s="583"/>
      <c r="BG38" s="583"/>
      <c r="BH38" s="583"/>
      <c r="BI38" s="583"/>
      <c r="BJ38" s="583"/>
      <c r="BK38" s="583"/>
      <c r="BL38" s="583"/>
      <c r="BM38" s="608"/>
      <c r="BN38" s="619"/>
      <c r="BO38" s="252"/>
      <c r="BP38" s="252"/>
      <c r="BQ38" s="252"/>
      <c r="BR38" s="252"/>
      <c r="BS38" s="252"/>
      <c r="BT38" s="252"/>
      <c r="BU38" s="240"/>
      <c r="BV38" s="240" t="s">
        <v>88</v>
      </c>
      <c r="BW38" s="261"/>
      <c r="BX38" s="631"/>
      <c r="BY38" s="631"/>
    </row>
    <row r="39" spans="1:77" s="27" customFormat="1" ht="18" customHeight="1">
      <c r="A39" s="33"/>
      <c r="AC39" s="33"/>
      <c r="AF39" s="185" t="s">
        <v>165</v>
      </c>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253"/>
      <c r="BV39" s="253"/>
      <c r="BW39" s="30"/>
      <c r="BX39" s="631"/>
      <c r="BY39" s="631"/>
    </row>
    <row r="40" spans="1:77" s="27" customFormat="1" ht="13" customHeight="1">
      <c r="A40" s="33"/>
      <c r="AC40" s="33"/>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631"/>
      <c r="BY40" s="631"/>
    </row>
    <row r="41" spans="1:77" s="27" customFormat="1" ht="29" customHeight="1">
      <c r="A41" s="33"/>
      <c r="B41" s="44" t="s">
        <v>141</v>
      </c>
      <c r="C41" s="77" t="s">
        <v>0</v>
      </c>
      <c r="D41" s="77"/>
      <c r="E41" s="77"/>
      <c r="F41" s="77"/>
      <c r="G41" s="77"/>
      <c r="H41" s="77"/>
      <c r="I41" s="77"/>
      <c r="K41" s="94" t="s">
        <v>176</v>
      </c>
      <c r="L41" s="114"/>
      <c r="M41" s="29"/>
      <c r="N41" s="29"/>
      <c r="O41" s="29"/>
      <c r="P41" s="29"/>
      <c r="Q41" s="29"/>
      <c r="R41" s="29"/>
      <c r="S41" s="29"/>
      <c r="T41" s="29"/>
      <c r="U41" s="29"/>
      <c r="V41" s="141" t="str">
        <f>IF(K41="有",100000,"0 ")</f>
        <v xml:space="preserve">0 </v>
      </c>
      <c r="W41" s="142"/>
      <c r="X41" s="142"/>
      <c r="Y41" s="142"/>
      <c r="Z41" s="142"/>
      <c r="AA41" s="144"/>
      <c r="AB41" s="29" t="s">
        <v>51</v>
      </c>
      <c r="AC41" s="33"/>
      <c r="AF41" s="182" t="s">
        <v>27</v>
      </c>
      <c r="AG41" s="182"/>
      <c r="AH41" s="182"/>
      <c r="AI41" s="182"/>
      <c r="AJ41" s="182"/>
      <c r="AK41" s="182"/>
      <c r="AL41" s="182"/>
      <c r="AM41" s="182"/>
      <c r="AN41" s="182"/>
      <c r="AO41" s="182"/>
      <c r="AP41" s="182"/>
      <c r="AQ41" s="570" t="str">
        <f>IF(OR(K46="有",K47="有",K45="有"),"有","無")</f>
        <v>有</v>
      </c>
      <c r="AR41" s="570"/>
      <c r="AS41" s="570"/>
      <c r="AT41" s="570" t="s">
        <v>300</v>
      </c>
      <c r="AU41" s="570"/>
      <c r="AV41" s="570"/>
      <c r="AW41" s="570"/>
      <c r="AX41" s="570"/>
      <c r="AY41" s="594" t="str">
        <f>M45&amp;"　"&amp;M46&amp;"　"&amp;M47</f>
        <v>　香美市木材住宅支援事業費補助金　</v>
      </c>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631"/>
      <c r="BY41" s="631"/>
    </row>
    <row r="42" spans="1:77" s="27" customFormat="1" ht="10" customHeight="1">
      <c r="B42" s="516" t="s">
        <v>97</v>
      </c>
      <c r="C42" s="78" t="s">
        <v>139</v>
      </c>
      <c r="D42" s="78"/>
      <c r="E42" s="78"/>
      <c r="F42" s="78"/>
      <c r="G42" s="78"/>
      <c r="H42" s="78"/>
      <c r="I42" s="78"/>
      <c r="K42" s="95" t="s">
        <v>277</v>
      </c>
      <c r="L42" s="532"/>
      <c r="M42" s="29"/>
      <c r="N42" s="29"/>
      <c r="O42" s="29"/>
      <c r="P42" s="29"/>
      <c r="Q42" s="29"/>
      <c r="R42" s="29"/>
      <c r="S42" s="29"/>
      <c r="T42" s="29"/>
      <c r="U42" s="29"/>
      <c r="V42" s="542">
        <f>IF(K42="有",BO34,"0 ")</f>
        <v>260000</v>
      </c>
      <c r="W42" s="545"/>
      <c r="X42" s="545"/>
      <c r="Y42" s="545"/>
      <c r="Z42" s="545"/>
      <c r="AA42" s="548"/>
      <c r="AB42" s="101" t="s">
        <v>51</v>
      </c>
      <c r="AC42" s="33"/>
      <c r="AF42" s="558"/>
      <c r="AG42" s="558"/>
      <c r="AH42" s="558"/>
      <c r="AI42" s="558"/>
      <c r="AJ42" s="558"/>
      <c r="AK42" s="558"/>
      <c r="AL42" s="558"/>
      <c r="AM42" s="558"/>
      <c r="AN42" s="558"/>
      <c r="AO42" s="558"/>
      <c r="AP42" s="558"/>
      <c r="AQ42" s="558"/>
      <c r="AR42" s="558"/>
      <c r="AS42" s="558"/>
      <c r="AT42" s="558"/>
      <c r="AU42" s="558"/>
      <c r="AV42" s="558"/>
      <c r="AW42" s="558"/>
      <c r="AX42" s="558"/>
      <c r="AY42" s="558"/>
      <c r="AZ42" s="558"/>
      <c r="BA42" s="558"/>
      <c r="BB42" s="558"/>
      <c r="BC42" s="558"/>
      <c r="BD42" s="558"/>
      <c r="BE42" s="558"/>
      <c r="BF42" s="558"/>
      <c r="BG42" s="558"/>
      <c r="BH42" s="558"/>
      <c r="BI42" s="558"/>
      <c r="BJ42" s="558"/>
      <c r="BK42" s="558"/>
      <c r="BL42" s="558"/>
      <c r="BM42" s="558"/>
      <c r="BN42" s="558"/>
      <c r="BO42" s="558"/>
      <c r="BP42" s="558"/>
      <c r="BQ42" s="558"/>
      <c r="BR42" s="558"/>
      <c r="BS42" s="558"/>
      <c r="BT42" s="558"/>
      <c r="BU42" s="558"/>
      <c r="BV42" s="558"/>
      <c r="BW42" s="30"/>
      <c r="BX42" s="631"/>
      <c r="BY42" s="631"/>
    </row>
    <row r="43" spans="1:77" s="27" customFormat="1" ht="24" customHeight="1">
      <c r="B43" s="516"/>
      <c r="C43" s="78"/>
      <c r="D43" s="78"/>
      <c r="E43" s="78"/>
      <c r="F43" s="78"/>
      <c r="G43" s="78"/>
      <c r="H43" s="78"/>
      <c r="I43" s="78"/>
      <c r="K43" s="96"/>
      <c r="L43" s="533"/>
      <c r="V43" s="543"/>
      <c r="W43" s="546"/>
      <c r="X43" s="546"/>
      <c r="Y43" s="546"/>
      <c r="Z43" s="546"/>
      <c r="AA43" s="549"/>
      <c r="AB43" s="101"/>
      <c r="AC43" s="29"/>
      <c r="AF43" s="171" t="s">
        <v>245</v>
      </c>
      <c r="AG43" s="171"/>
      <c r="AH43" s="211"/>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0"/>
      <c r="BX43" s="631"/>
      <c r="BY43" s="631"/>
    </row>
    <row r="44" spans="1:77" s="27" customFormat="1" ht="24" customHeight="1">
      <c r="C44" s="274" t="s">
        <v>63</v>
      </c>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F44" s="174" t="s">
        <v>222</v>
      </c>
      <c r="AG44" s="189"/>
      <c r="AH44" s="189"/>
      <c r="AI44" s="189"/>
      <c r="AJ44" s="189"/>
      <c r="AK44" s="189"/>
      <c r="AL44" s="189"/>
      <c r="AM44" s="189"/>
      <c r="AN44" s="189"/>
      <c r="AO44" s="189"/>
      <c r="AP44" s="189"/>
      <c r="AQ44" s="174" t="s">
        <v>11</v>
      </c>
      <c r="AR44" s="189"/>
      <c r="AS44" s="189"/>
      <c r="AT44" s="189"/>
      <c r="AU44" s="189"/>
      <c r="AV44" s="189"/>
      <c r="AW44" s="189"/>
      <c r="AX44" s="189"/>
      <c r="AY44" s="189"/>
      <c r="AZ44" s="189"/>
      <c r="BA44" s="195"/>
      <c r="BB44" s="174" t="s">
        <v>26</v>
      </c>
      <c r="BC44" s="189"/>
      <c r="BD44" s="189"/>
      <c r="BE44" s="189"/>
      <c r="BF44" s="189"/>
      <c r="BG44" s="189"/>
      <c r="BH44" s="189"/>
      <c r="BI44" s="189"/>
      <c r="BJ44" s="189"/>
      <c r="BK44" s="189"/>
      <c r="BL44" s="195"/>
      <c r="BM44" s="174" t="s">
        <v>261</v>
      </c>
      <c r="BN44" s="189"/>
      <c r="BO44" s="189"/>
      <c r="BP44" s="189"/>
      <c r="BQ44" s="189"/>
      <c r="BR44" s="189"/>
      <c r="BS44" s="189"/>
      <c r="BT44" s="189"/>
      <c r="BU44" s="189"/>
      <c r="BV44" s="189"/>
      <c r="BW44" s="195"/>
      <c r="BX44" s="631"/>
      <c r="BY44" s="631"/>
    </row>
    <row r="45" spans="1:77" s="27" customFormat="1" ht="24" customHeight="1">
      <c r="A45" s="31"/>
      <c r="C45" s="519" t="s">
        <v>301</v>
      </c>
      <c r="D45" s="519"/>
      <c r="G45" s="522"/>
      <c r="H45" s="522"/>
      <c r="I45" s="522"/>
      <c r="K45" s="94" t="s">
        <v>176</v>
      </c>
      <c r="L45" s="114"/>
      <c r="M45" s="534"/>
      <c r="N45" s="537"/>
      <c r="O45" s="537"/>
      <c r="P45" s="537"/>
      <c r="Q45" s="537"/>
      <c r="R45" s="537"/>
      <c r="S45" s="537"/>
      <c r="T45" s="537"/>
      <c r="U45" s="537"/>
      <c r="V45" s="537"/>
      <c r="W45" s="537"/>
      <c r="X45" s="537"/>
      <c r="Y45" s="537"/>
      <c r="Z45" s="537"/>
      <c r="AA45" s="537"/>
      <c r="AB45" s="552"/>
      <c r="AC45" s="29"/>
      <c r="AF45" s="176"/>
      <c r="AG45" s="191"/>
      <c r="AH45" s="191"/>
      <c r="AI45" s="191"/>
      <c r="AJ45" s="191"/>
      <c r="AK45" s="191"/>
      <c r="AL45" s="191"/>
      <c r="AM45" s="191"/>
      <c r="AN45" s="191"/>
      <c r="AO45" s="191"/>
      <c r="AP45" s="191"/>
      <c r="AQ45" s="176"/>
      <c r="AR45" s="191"/>
      <c r="AS45" s="191"/>
      <c r="AT45" s="191"/>
      <c r="AU45" s="191"/>
      <c r="AV45" s="191"/>
      <c r="AW45" s="191"/>
      <c r="AX45" s="191"/>
      <c r="AY45" s="191"/>
      <c r="AZ45" s="191"/>
      <c r="BA45" s="197"/>
      <c r="BB45" s="176"/>
      <c r="BC45" s="191"/>
      <c r="BD45" s="191"/>
      <c r="BE45" s="191"/>
      <c r="BF45" s="191"/>
      <c r="BG45" s="191"/>
      <c r="BH45" s="191"/>
      <c r="BI45" s="191"/>
      <c r="BJ45" s="191"/>
      <c r="BK45" s="191"/>
      <c r="BL45" s="197"/>
      <c r="BM45" s="176"/>
      <c r="BN45" s="191"/>
      <c r="BO45" s="191"/>
      <c r="BP45" s="191"/>
      <c r="BQ45" s="191"/>
      <c r="BR45" s="191"/>
      <c r="BS45" s="191"/>
      <c r="BT45" s="191"/>
      <c r="BU45" s="191"/>
      <c r="BV45" s="191"/>
      <c r="BW45" s="197"/>
      <c r="BX45" s="631"/>
      <c r="BY45" s="631"/>
    </row>
    <row r="46" spans="1:77" s="27" customFormat="1" ht="24" customHeight="1">
      <c r="A46" s="31"/>
      <c r="B46" s="159"/>
      <c r="C46" s="284" t="s">
        <v>328</v>
      </c>
      <c r="G46" s="284"/>
      <c r="H46" s="285"/>
      <c r="I46" s="285"/>
      <c r="K46" s="94" t="s">
        <v>277</v>
      </c>
      <c r="L46" s="114"/>
      <c r="M46" s="534" t="s">
        <v>52</v>
      </c>
      <c r="N46" s="537"/>
      <c r="O46" s="537"/>
      <c r="P46" s="537"/>
      <c r="Q46" s="537"/>
      <c r="R46" s="537"/>
      <c r="S46" s="537"/>
      <c r="T46" s="537"/>
      <c r="U46" s="537"/>
      <c r="V46" s="537"/>
      <c r="W46" s="537"/>
      <c r="X46" s="537"/>
      <c r="Y46" s="537"/>
      <c r="Z46" s="537"/>
      <c r="AA46" s="537"/>
      <c r="AB46" s="552"/>
      <c r="AC46" s="29"/>
      <c r="AF46" s="217" t="s">
        <v>246</v>
      </c>
      <c r="AG46" s="225"/>
      <c r="AH46" s="225"/>
      <c r="AI46" s="225"/>
      <c r="AJ46" s="225"/>
      <c r="AK46" s="225"/>
      <c r="AL46" s="225"/>
      <c r="AM46" s="225"/>
      <c r="AN46" s="225"/>
      <c r="AO46" s="225"/>
      <c r="AP46" s="225"/>
      <c r="AQ46" s="571" t="s">
        <v>255</v>
      </c>
      <c r="AR46" s="574"/>
      <c r="AS46" s="574"/>
      <c r="AT46" s="574">
        <f>+M52</f>
        <v>20.58</v>
      </c>
      <c r="AU46" s="225"/>
      <c r="AV46" s="225"/>
      <c r="AW46" s="225"/>
      <c r="AX46" s="225"/>
      <c r="AY46" s="595"/>
      <c r="AZ46" s="225" t="s">
        <v>196</v>
      </c>
      <c r="BA46" s="225"/>
      <c r="BB46" s="597"/>
      <c r="BC46" s="599">
        <f>IF(AT46=0,"",ROUNDDOWN(AT47/AT46,4))</f>
        <v>0.87380000000000002</v>
      </c>
      <c r="BD46" s="599"/>
      <c r="BE46" s="599"/>
      <c r="BF46" s="599"/>
      <c r="BG46" s="599"/>
      <c r="BH46" s="599"/>
      <c r="BI46" s="599"/>
      <c r="BJ46" s="599"/>
      <c r="BK46" s="599"/>
      <c r="BL46" s="261"/>
      <c r="BM46" s="615"/>
      <c r="BN46" s="620"/>
      <c r="BO46" s="620"/>
      <c r="BP46" s="620"/>
      <c r="BQ46" s="620"/>
      <c r="BR46" s="620"/>
      <c r="BS46" s="620"/>
      <c r="BT46" s="620"/>
      <c r="BU46" s="620"/>
      <c r="BV46" s="620"/>
      <c r="BW46" s="628"/>
      <c r="BX46" s="631"/>
      <c r="BY46" s="631"/>
    </row>
    <row r="47" spans="1:77" s="27" customFormat="1" ht="24" customHeight="1">
      <c r="C47" s="284" t="s">
        <v>67</v>
      </c>
      <c r="G47" s="284"/>
      <c r="H47" s="285"/>
      <c r="I47" s="285"/>
      <c r="K47" s="94" t="s">
        <v>176</v>
      </c>
      <c r="L47" s="114"/>
      <c r="M47" s="534"/>
      <c r="N47" s="537"/>
      <c r="O47" s="537"/>
      <c r="P47" s="537"/>
      <c r="Q47" s="537"/>
      <c r="R47" s="537"/>
      <c r="S47" s="537"/>
      <c r="T47" s="537"/>
      <c r="U47" s="537"/>
      <c r="V47" s="537"/>
      <c r="W47" s="537"/>
      <c r="X47" s="537"/>
      <c r="Y47" s="537"/>
      <c r="Z47" s="537"/>
      <c r="AA47" s="537"/>
      <c r="AB47" s="552"/>
      <c r="AC47" s="29"/>
      <c r="AF47" s="217" t="s">
        <v>317</v>
      </c>
      <c r="AG47" s="225"/>
      <c r="AH47" s="225"/>
      <c r="AI47" s="225"/>
      <c r="AJ47" s="225"/>
      <c r="AK47" s="225"/>
      <c r="AL47" s="225"/>
      <c r="AM47" s="225"/>
      <c r="AN47" s="225"/>
      <c r="AO47" s="225"/>
      <c r="AP47" s="225"/>
      <c r="AQ47" s="571" t="s">
        <v>256</v>
      </c>
      <c r="AR47" s="574"/>
      <c r="AS47" s="574"/>
      <c r="AT47" s="574">
        <f>+M53</f>
        <v>17.984000000000002</v>
      </c>
      <c r="AU47" s="225"/>
      <c r="AV47" s="225"/>
      <c r="AW47" s="225"/>
      <c r="AX47" s="225"/>
      <c r="AY47" s="595"/>
      <c r="AZ47" s="225" t="s">
        <v>196</v>
      </c>
      <c r="BA47" s="225"/>
      <c r="BB47" s="217"/>
      <c r="BC47" s="225"/>
      <c r="BD47" s="225"/>
      <c r="BE47" s="225"/>
      <c r="BF47" s="225"/>
      <c r="BG47" s="225"/>
      <c r="BH47" s="225"/>
      <c r="BI47" s="225"/>
      <c r="BJ47" s="225"/>
      <c r="BK47" s="225"/>
      <c r="BL47" s="258"/>
      <c r="BM47" s="615"/>
      <c r="BN47" s="620"/>
      <c r="BO47" s="620"/>
      <c r="BP47" s="620"/>
      <c r="BQ47" s="620"/>
      <c r="BR47" s="620"/>
      <c r="BS47" s="620"/>
      <c r="BT47" s="620"/>
      <c r="BU47" s="620"/>
      <c r="BV47" s="620"/>
      <c r="BW47" s="628"/>
      <c r="BX47" s="631"/>
      <c r="BY47" s="631"/>
    </row>
    <row r="48" spans="1:77" s="27" customFormat="1" ht="16.5" customHeight="1">
      <c r="AC48" s="29"/>
      <c r="AF48" s="30" t="s">
        <v>37</v>
      </c>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3"/>
      <c r="BT48" s="33"/>
      <c r="BU48" s="33"/>
      <c r="BV48" s="33"/>
      <c r="BW48" s="33"/>
      <c r="BX48" s="631"/>
      <c r="BY48" s="631"/>
    </row>
    <row r="49" spans="1:78" s="27" customFormat="1" ht="21" customHeight="1">
      <c r="B49" s="159"/>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29"/>
      <c r="AD49" s="33"/>
      <c r="AE49" s="33"/>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3"/>
      <c r="BT49" s="33"/>
      <c r="BU49" s="33"/>
      <c r="BV49" s="33"/>
      <c r="BW49" s="33"/>
      <c r="BX49" s="634"/>
      <c r="BY49" s="631"/>
    </row>
    <row r="50" spans="1:78" s="27" customFormat="1" ht="16.5" customHeight="1">
      <c r="B50" s="517" t="s">
        <v>173</v>
      </c>
      <c r="C50" s="29"/>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74"/>
      <c r="AE50" s="33"/>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625"/>
      <c r="BU50" s="625"/>
      <c r="BV50" s="625"/>
      <c r="BW50" s="629" t="s">
        <v>193</v>
      </c>
      <c r="BX50" s="634"/>
      <c r="BY50" s="634"/>
    </row>
    <row r="51" spans="1:78" s="27" customFormat="1" ht="24" customHeight="1">
      <c r="B51" s="29"/>
      <c r="C51" s="63" t="s">
        <v>222</v>
      </c>
      <c r="D51" s="29"/>
      <c r="E51" s="29"/>
      <c r="F51" s="29"/>
      <c r="G51" s="29"/>
      <c r="H51" s="29"/>
      <c r="I51" s="29"/>
      <c r="J51" s="29"/>
      <c r="K51" s="29"/>
      <c r="L51" s="29"/>
      <c r="M51" s="29" t="s">
        <v>224</v>
      </c>
      <c r="N51" s="29"/>
      <c r="O51" s="29"/>
      <c r="P51" s="29"/>
      <c r="Q51" s="29"/>
      <c r="R51" s="29"/>
      <c r="S51" s="29"/>
      <c r="T51" s="29"/>
      <c r="V51" s="101" t="s">
        <v>229</v>
      </c>
      <c r="W51" s="101"/>
      <c r="X51" s="101"/>
      <c r="Y51" s="101"/>
      <c r="Z51" s="101"/>
      <c r="AA51" s="101"/>
      <c r="AB51" s="101"/>
      <c r="AD51" s="33"/>
      <c r="AE51" s="33"/>
      <c r="AF51" s="217" t="s">
        <v>135</v>
      </c>
      <c r="AG51" s="225"/>
      <c r="AH51" s="225"/>
      <c r="AI51" s="225"/>
      <c r="AJ51" s="225"/>
      <c r="AK51" s="258"/>
      <c r="AL51" s="217"/>
      <c r="AM51" s="225"/>
      <c r="AN51" s="225"/>
      <c r="AO51" s="225"/>
      <c r="AP51" s="225"/>
      <c r="AQ51" s="225"/>
      <c r="AR51" s="225"/>
      <c r="AS51" s="225"/>
      <c r="AT51" s="258"/>
      <c r="AU51" s="217" t="s">
        <v>11</v>
      </c>
      <c r="AV51" s="225"/>
      <c r="AW51" s="225"/>
      <c r="AX51" s="225"/>
      <c r="AY51" s="225"/>
      <c r="AZ51" s="225"/>
      <c r="BA51" s="225"/>
      <c r="BB51" s="225"/>
      <c r="BC51" s="258"/>
      <c r="BD51" s="217" t="s">
        <v>24</v>
      </c>
      <c r="BE51" s="225"/>
      <c r="BF51" s="225"/>
      <c r="BG51" s="225"/>
      <c r="BH51" s="225"/>
      <c r="BI51" s="225"/>
      <c r="BJ51" s="225"/>
      <c r="BK51" s="225"/>
      <c r="BL51" s="258"/>
      <c r="BM51" s="217" t="s">
        <v>261</v>
      </c>
      <c r="BN51" s="225"/>
      <c r="BO51" s="225"/>
      <c r="BP51" s="225"/>
      <c r="BQ51" s="225"/>
      <c r="BR51" s="225"/>
      <c r="BS51" s="225"/>
      <c r="BT51" s="225"/>
      <c r="BU51" s="225"/>
      <c r="BV51" s="225"/>
      <c r="BW51" s="258"/>
      <c r="BX51" s="634"/>
      <c r="BY51" s="634"/>
      <c r="BZ51" s="33"/>
    </row>
    <row r="52" spans="1:78" ht="24" customHeight="1">
      <c r="D52" s="29" t="s">
        <v>224</v>
      </c>
      <c r="K52" s="164" t="s">
        <v>234</v>
      </c>
      <c r="M52" s="117">
        <v>20.58</v>
      </c>
      <c r="N52" s="122"/>
      <c r="O52" s="122"/>
      <c r="P52" s="122"/>
      <c r="Q52" s="122"/>
      <c r="R52" s="122"/>
      <c r="S52" s="132"/>
      <c r="T52" s="73" t="s">
        <v>196</v>
      </c>
      <c r="V52" s="101"/>
      <c r="W52" s="101"/>
      <c r="X52" s="101"/>
      <c r="Y52" s="101"/>
      <c r="Z52" s="101"/>
      <c r="AA52" s="101"/>
      <c r="AB52" s="101"/>
      <c r="AC52" s="73"/>
      <c r="AF52" s="174" t="s">
        <v>222</v>
      </c>
      <c r="AG52" s="189"/>
      <c r="AH52" s="189"/>
      <c r="AI52" s="189"/>
      <c r="AJ52" s="189"/>
      <c r="AK52" s="189"/>
      <c r="AL52" s="217" t="s">
        <v>250</v>
      </c>
      <c r="AM52" s="225"/>
      <c r="AN52" s="225"/>
      <c r="AO52" s="225"/>
      <c r="AP52" s="225"/>
      <c r="AQ52" s="225"/>
      <c r="AR52" s="225"/>
      <c r="AS52" s="225"/>
      <c r="AT52" s="258"/>
      <c r="AU52" s="584">
        <f>M54</f>
        <v>11.641</v>
      </c>
      <c r="AV52" s="588"/>
      <c r="AW52" s="588"/>
      <c r="AX52" s="588"/>
      <c r="AY52" s="588"/>
      <c r="AZ52" s="588"/>
      <c r="BA52" s="588"/>
      <c r="BB52" s="588"/>
      <c r="BC52" s="600"/>
      <c r="BD52" s="587">
        <f>V54</f>
        <v>11.641</v>
      </c>
      <c r="BE52" s="591"/>
      <c r="BF52" s="591"/>
      <c r="BG52" s="591"/>
      <c r="BH52" s="591"/>
      <c r="BI52" s="591"/>
      <c r="BJ52" s="591"/>
      <c r="BK52" s="591"/>
      <c r="BL52" s="600"/>
      <c r="BM52" s="616"/>
      <c r="BN52" s="621"/>
      <c r="BO52" s="621"/>
      <c r="BP52" s="621"/>
      <c r="BQ52" s="621"/>
      <c r="BR52" s="621"/>
      <c r="BS52" s="621"/>
      <c r="BT52" s="621"/>
      <c r="BU52" s="621"/>
      <c r="BV52" s="621"/>
      <c r="BW52" s="630"/>
      <c r="BX52" s="631"/>
      <c r="BY52" s="631"/>
    </row>
    <row r="53" spans="1:78" ht="24" customHeight="1">
      <c r="A53" s="33"/>
      <c r="D53" s="29" t="s">
        <v>72</v>
      </c>
      <c r="K53" s="164" t="s">
        <v>332</v>
      </c>
      <c r="M53" s="117">
        <v>17.984000000000002</v>
      </c>
      <c r="N53" s="122"/>
      <c r="O53" s="122"/>
      <c r="P53" s="122"/>
      <c r="Q53" s="122"/>
      <c r="R53" s="122"/>
      <c r="S53" s="132"/>
      <c r="T53" s="73" t="s">
        <v>196</v>
      </c>
      <c r="U53" s="164"/>
      <c r="V53" s="544">
        <f>M53</f>
        <v>17.984000000000002</v>
      </c>
      <c r="W53" s="547"/>
      <c r="X53" s="547"/>
      <c r="Y53" s="547"/>
      <c r="Z53" s="547"/>
      <c r="AA53" s="547"/>
      <c r="AB53" s="553"/>
      <c r="AC53" s="73" t="s">
        <v>196</v>
      </c>
      <c r="AD53" s="73"/>
      <c r="AF53" s="175"/>
      <c r="AG53" s="190"/>
      <c r="AH53" s="190"/>
      <c r="AI53" s="190"/>
      <c r="AJ53" s="190"/>
      <c r="AK53" s="190"/>
      <c r="AL53" s="217" t="s">
        <v>252</v>
      </c>
      <c r="AM53" s="225"/>
      <c r="AN53" s="225"/>
      <c r="AO53" s="225"/>
      <c r="AP53" s="225"/>
      <c r="AQ53" s="225"/>
      <c r="AR53" s="225"/>
      <c r="AS53" s="225"/>
      <c r="AT53" s="258"/>
      <c r="AU53" s="584">
        <f>M53-M54</f>
        <v>6.3430000000000017</v>
      </c>
      <c r="AV53" s="588"/>
      <c r="AW53" s="588"/>
      <c r="AX53" s="588"/>
      <c r="AY53" s="588"/>
      <c r="AZ53" s="588"/>
      <c r="BA53" s="588"/>
      <c r="BB53" s="588"/>
      <c r="BC53" s="600"/>
      <c r="BD53" s="587">
        <f>V53-V54</f>
        <v>6.3430000000000017</v>
      </c>
      <c r="BE53" s="591"/>
      <c r="BF53" s="591"/>
      <c r="BG53" s="591"/>
      <c r="BH53" s="591"/>
      <c r="BI53" s="591"/>
      <c r="BJ53" s="591"/>
      <c r="BK53" s="591"/>
      <c r="BL53" s="600"/>
      <c r="BM53" s="616"/>
      <c r="BN53" s="621"/>
      <c r="BO53" s="621"/>
      <c r="BP53" s="621"/>
      <c r="BQ53" s="621"/>
      <c r="BR53" s="621"/>
      <c r="BS53" s="621"/>
      <c r="BT53" s="621"/>
      <c r="BU53" s="621"/>
      <c r="BV53" s="621"/>
      <c r="BW53" s="630"/>
      <c r="BX53" s="631"/>
      <c r="BY53" s="631"/>
    </row>
    <row r="54" spans="1:78" ht="24" customHeight="1">
      <c r="A54" s="33"/>
      <c r="D54" s="29" t="s">
        <v>298</v>
      </c>
      <c r="L54" s="164"/>
      <c r="M54" s="117">
        <v>11.641</v>
      </c>
      <c r="N54" s="122"/>
      <c r="O54" s="122"/>
      <c r="P54" s="122"/>
      <c r="Q54" s="122"/>
      <c r="R54" s="122"/>
      <c r="S54" s="132"/>
      <c r="T54" s="73" t="s">
        <v>196</v>
      </c>
      <c r="U54" s="164"/>
      <c r="V54" s="544">
        <f>M54</f>
        <v>11.641</v>
      </c>
      <c r="W54" s="547"/>
      <c r="X54" s="547"/>
      <c r="Y54" s="547"/>
      <c r="Z54" s="547"/>
      <c r="AA54" s="547"/>
      <c r="AB54" s="553"/>
      <c r="AC54" s="73" t="s">
        <v>196</v>
      </c>
      <c r="AD54" s="63"/>
      <c r="AF54" s="175"/>
      <c r="AG54" s="559"/>
      <c r="AH54" s="559"/>
      <c r="AI54" s="559"/>
      <c r="AJ54" s="559"/>
      <c r="AK54" s="559"/>
      <c r="AL54" s="217" t="s">
        <v>253</v>
      </c>
      <c r="AM54" s="225"/>
      <c r="AN54" s="225"/>
      <c r="AO54" s="225"/>
      <c r="AP54" s="225"/>
      <c r="AQ54" s="225"/>
      <c r="AR54" s="225"/>
      <c r="AS54" s="225"/>
      <c r="AT54" s="258"/>
      <c r="AU54" s="584">
        <f>SUM(AU52:BC53)</f>
        <v>17.984000000000002</v>
      </c>
      <c r="AV54" s="588"/>
      <c r="AW54" s="588"/>
      <c r="AX54" s="588"/>
      <c r="AY54" s="588"/>
      <c r="AZ54" s="588"/>
      <c r="BA54" s="588"/>
      <c r="BB54" s="588"/>
      <c r="BC54" s="600"/>
      <c r="BD54" s="587">
        <f>SUM(BD52:BL53)</f>
        <v>17.984000000000002</v>
      </c>
      <c r="BE54" s="591"/>
      <c r="BF54" s="591"/>
      <c r="BG54" s="591"/>
      <c r="BH54" s="591"/>
      <c r="BI54" s="591"/>
      <c r="BJ54" s="591"/>
      <c r="BK54" s="591"/>
      <c r="BL54" s="600"/>
      <c r="BM54" s="616"/>
      <c r="BN54" s="621"/>
      <c r="BO54" s="621"/>
      <c r="BP54" s="621"/>
      <c r="BQ54" s="621"/>
      <c r="BR54" s="621"/>
      <c r="BS54" s="621"/>
      <c r="BT54" s="621"/>
      <c r="BU54" s="621"/>
      <c r="BV54" s="621"/>
      <c r="BW54" s="630"/>
      <c r="BX54" s="631"/>
      <c r="BY54" s="631"/>
    </row>
    <row r="55" spans="1:78" ht="24" customHeight="1">
      <c r="D55" s="29" t="s">
        <v>331</v>
      </c>
      <c r="M55" s="117">
        <v>6.79</v>
      </c>
      <c r="N55" s="122"/>
      <c r="O55" s="122"/>
      <c r="P55" s="122"/>
      <c r="Q55" s="122"/>
      <c r="R55" s="122"/>
      <c r="S55" s="132"/>
      <c r="T55" s="73" t="s">
        <v>196</v>
      </c>
      <c r="V55" s="544">
        <f>M55</f>
        <v>6.79</v>
      </c>
      <c r="W55" s="547"/>
      <c r="X55" s="547"/>
      <c r="Y55" s="547"/>
      <c r="Z55" s="547"/>
      <c r="AA55" s="547"/>
      <c r="AB55" s="553"/>
      <c r="AC55" s="73" t="s">
        <v>196</v>
      </c>
      <c r="AD55" s="73"/>
      <c r="AF55" s="176"/>
      <c r="AG55" s="191"/>
      <c r="AH55" s="191"/>
      <c r="AI55" s="191"/>
      <c r="AJ55" s="191"/>
      <c r="AK55" s="191"/>
      <c r="AL55" s="565" t="s">
        <v>278</v>
      </c>
      <c r="AM55" s="566"/>
      <c r="AN55" s="566"/>
      <c r="AO55" s="566"/>
      <c r="AP55" s="566"/>
      <c r="AQ55" s="566"/>
      <c r="AR55" s="566"/>
      <c r="AS55" s="566"/>
      <c r="AT55" s="579"/>
      <c r="AU55" s="585"/>
      <c r="AV55" s="589" t="s">
        <v>64</v>
      </c>
      <c r="AW55" s="592">
        <f>M55</f>
        <v>6.79</v>
      </c>
      <c r="AX55" s="592"/>
      <c r="AY55" s="592"/>
      <c r="AZ55" s="592"/>
      <c r="BA55" s="592"/>
      <c r="BB55" s="592"/>
      <c r="BC55" s="589" t="s">
        <v>68</v>
      </c>
      <c r="BD55" s="585"/>
      <c r="BE55" s="589" t="s">
        <v>64</v>
      </c>
      <c r="BF55" s="612">
        <f>V55</f>
        <v>6.79</v>
      </c>
      <c r="BG55" s="612"/>
      <c r="BH55" s="612"/>
      <c r="BI55" s="612"/>
      <c r="BJ55" s="612"/>
      <c r="BK55" s="612"/>
      <c r="BL55" s="589" t="s">
        <v>68</v>
      </c>
      <c r="BM55" s="616"/>
      <c r="BN55" s="621"/>
      <c r="BO55" s="621"/>
      <c r="BP55" s="621"/>
      <c r="BQ55" s="621"/>
      <c r="BR55" s="621"/>
      <c r="BS55" s="621"/>
      <c r="BT55" s="621"/>
      <c r="BU55" s="621"/>
      <c r="BV55" s="621"/>
      <c r="BW55" s="630"/>
      <c r="BX55" s="631"/>
      <c r="BY55" s="631"/>
    </row>
    <row r="56" spans="1:78" ht="24" customHeight="1">
      <c r="AD56" s="73"/>
      <c r="AF56" s="174" t="s">
        <v>230</v>
      </c>
      <c r="AG56" s="189"/>
      <c r="AH56" s="189"/>
      <c r="AI56" s="189"/>
      <c r="AJ56" s="189"/>
      <c r="AK56" s="189"/>
      <c r="AL56" s="217" t="s">
        <v>250</v>
      </c>
      <c r="AM56" s="225"/>
      <c r="AN56" s="225"/>
      <c r="AO56" s="225"/>
      <c r="AP56" s="225"/>
      <c r="AQ56" s="225"/>
      <c r="AR56" s="225"/>
      <c r="AS56" s="225"/>
      <c r="AT56" s="258"/>
      <c r="AU56" s="586">
        <f>M59</f>
        <v>1.843</v>
      </c>
      <c r="AV56" s="590"/>
      <c r="AW56" s="590"/>
      <c r="AX56" s="590"/>
      <c r="AY56" s="590"/>
      <c r="AZ56" s="590"/>
      <c r="BA56" s="590"/>
      <c r="BB56" s="590"/>
      <c r="BC56" s="601"/>
      <c r="BD56" s="604">
        <f>V59</f>
        <v>1.843</v>
      </c>
      <c r="BE56" s="609"/>
      <c r="BF56" s="609"/>
      <c r="BG56" s="609"/>
      <c r="BH56" s="609"/>
      <c r="BI56" s="609"/>
      <c r="BJ56" s="609"/>
      <c r="BK56" s="609"/>
      <c r="BL56" s="601"/>
      <c r="BM56" s="616"/>
      <c r="BN56" s="621"/>
      <c r="BO56" s="621"/>
      <c r="BP56" s="621"/>
      <c r="BQ56" s="621"/>
      <c r="BR56" s="621"/>
      <c r="BS56" s="621"/>
      <c r="BT56" s="621"/>
      <c r="BU56" s="621"/>
      <c r="BV56" s="621"/>
      <c r="BW56" s="630"/>
      <c r="BX56" s="631"/>
      <c r="BY56" s="631"/>
    </row>
    <row r="57" spans="1:78" ht="24" customHeight="1">
      <c r="C57" s="63" t="s">
        <v>223</v>
      </c>
      <c r="M57" s="63" t="s">
        <v>224</v>
      </c>
      <c r="N57" s="63"/>
      <c r="O57" s="63"/>
      <c r="P57" s="63"/>
      <c r="Q57" s="63"/>
      <c r="R57" s="63"/>
      <c r="S57" s="63"/>
      <c r="T57" s="63"/>
      <c r="V57" s="497" t="s">
        <v>229</v>
      </c>
      <c r="W57" s="497"/>
      <c r="X57" s="497"/>
      <c r="Y57" s="497"/>
      <c r="Z57" s="497"/>
      <c r="AA57" s="497"/>
      <c r="AB57" s="497"/>
      <c r="AC57" s="65"/>
      <c r="AF57" s="175"/>
      <c r="AG57" s="190"/>
      <c r="AH57" s="190"/>
      <c r="AI57" s="190"/>
      <c r="AJ57" s="190"/>
      <c r="AK57" s="190"/>
      <c r="AL57" s="217" t="s">
        <v>252</v>
      </c>
      <c r="AM57" s="225"/>
      <c r="AN57" s="225"/>
      <c r="AO57" s="225"/>
      <c r="AP57" s="225"/>
      <c r="AQ57" s="225"/>
      <c r="AR57" s="225"/>
      <c r="AS57" s="225"/>
      <c r="AT57" s="258"/>
      <c r="AU57" s="584">
        <f>M58-M59</f>
        <v>2.7359999999999998</v>
      </c>
      <c r="AV57" s="588"/>
      <c r="AW57" s="588"/>
      <c r="AX57" s="588"/>
      <c r="AY57" s="588"/>
      <c r="AZ57" s="588"/>
      <c r="BA57" s="588"/>
      <c r="BB57" s="588"/>
      <c r="BC57" s="600"/>
      <c r="BD57" s="587">
        <f>V58-V59</f>
        <v>2.7359999999999998</v>
      </c>
      <c r="BE57" s="591"/>
      <c r="BF57" s="591"/>
      <c r="BG57" s="591"/>
      <c r="BH57" s="591"/>
      <c r="BI57" s="591"/>
      <c r="BJ57" s="591"/>
      <c r="BK57" s="591"/>
      <c r="BL57" s="600"/>
      <c r="BM57" s="616"/>
      <c r="BN57" s="621"/>
      <c r="BO57" s="621"/>
      <c r="BP57" s="621"/>
      <c r="BQ57" s="621"/>
      <c r="BR57" s="621"/>
      <c r="BS57" s="621"/>
      <c r="BT57" s="621"/>
      <c r="BU57" s="621"/>
      <c r="BV57" s="621"/>
      <c r="BW57" s="630"/>
      <c r="BX57" s="631"/>
      <c r="BY57" s="631"/>
    </row>
    <row r="58" spans="1:78" ht="24" customHeight="1">
      <c r="D58" s="29" t="s">
        <v>226</v>
      </c>
      <c r="M58" s="117">
        <v>4.5789999999999997</v>
      </c>
      <c r="N58" s="122"/>
      <c r="O58" s="122"/>
      <c r="P58" s="122"/>
      <c r="Q58" s="122"/>
      <c r="R58" s="122"/>
      <c r="S58" s="132"/>
      <c r="T58" s="73" t="s">
        <v>196</v>
      </c>
      <c r="U58" s="164"/>
      <c r="V58" s="544">
        <f>M58</f>
        <v>4.5789999999999997</v>
      </c>
      <c r="W58" s="547"/>
      <c r="X58" s="547"/>
      <c r="Y58" s="547"/>
      <c r="Z58" s="547"/>
      <c r="AA58" s="547"/>
      <c r="AB58" s="553"/>
      <c r="AC58" s="73" t="s">
        <v>196</v>
      </c>
      <c r="AF58" s="176"/>
      <c r="AG58" s="191"/>
      <c r="AH58" s="191"/>
      <c r="AI58" s="191"/>
      <c r="AJ58" s="191"/>
      <c r="AK58" s="191"/>
      <c r="AL58" s="217" t="s">
        <v>253</v>
      </c>
      <c r="AM58" s="225"/>
      <c r="AN58" s="225"/>
      <c r="AO58" s="225"/>
      <c r="AP58" s="225"/>
      <c r="AQ58" s="225"/>
      <c r="AR58" s="225"/>
      <c r="AS58" s="225"/>
      <c r="AT58" s="258"/>
      <c r="AU58" s="584">
        <f>SUM(AU56:BC57)</f>
        <v>4.5789999999999997</v>
      </c>
      <c r="AV58" s="588"/>
      <c r="AW58" s="588"/>
      <c r="AX58" s="588"/>
      <c r="AY58" s="588"/>
      <c r="AZ58" s="588"/>
      <c r="BA58" s="588"/>
      <c r="BB58" s="588"/>
      <c r="BC58" s="600"/>
      <c r="BD58" s="587">
        <f>SUM(BD56:BL57)</f>
        <v>4.5789999999999997</v>
      </c>
      <c r="BE58" s="591"/>
      <c r="BF58" s="591"/>
      <c r="BG58" s="591"/>
      <c r="BH58" s="591"/>
      <c r="BI58" s="591"/>
      <c r="BJ58" s="591"/>
      <c r="BK58" s="591"/>
      <c r="BL58" s="600"/>
      <c r="BM58" s="616"/>
      <c r="BN58" s="621"/>
      <c r="BO58" s="621"/>
      <c r="BP58" s="621"/>
      <c r="BQ58" s="621"/>
      <c r="BR58" s="621"/>
      <c r="BS58" s="621"/>
      <c r="BT58" s="621"/>
      <c r="BU58" s="621"/>
      <c r="BV58" s="621"/>
      <c r="BW58" s="630"/>
      <c r="BX58" s="631"/>
      <c r="BY58" s="631"/>
    </row>
    <row r="59" spans="1:78" ht="24" customHeight="1">
      <c r="D59" s="29" t="s">
        <v>225</v>
      </c>
      <c r="M59" s="117">
        <v>1.843</v>
      </c>
      <c r="N59" s="122"/>
      <c r="O59" s="122"/>
      <c r="P59" s="122"/>
      <c r="Q59" s="122"/>
      <c r="R59" s="122"/>
      <c r="S59" s="132"/>
      <c r="T59" s="73" t="s">
        <v>196</v>
      </c>
      <c r="U59" s="164"/>
      <c r="V59" s="544">
        <f>M59</f>
        <v>1.843</v>
      </c>
      <c r="W59" s="547"/>
      <c r="X59" s="547"/>
      <c r="Y59" s="547"/>
      <c r="Z59" s="547"/>
      <c r="AA59" s="547"/>
      <c r="AB59" s="553"/>
      <c r="AC59" s="73" t="s">
        <v>196</v>
      </c>
      <c r="AF59" s="174" t="s">
        <v>228</v>
      </c>
      <c r="AG59" s="189"/>
      <c r="AH59" s="189"/>
      <c r="AI59" s="189"/>
      <c r="AJ59" s="189"/>
      <c r="AK59" s="189"/>
      <c r="AL59" s="217" t="s">
        <v>250</v>
      </c>
      <c r="AM59" s="225"/>
      <c r="AN59" s="225"/>
      <c r="AO59" s="225"/>
      <c r="AP59" s="225"/>
      <c r="AQ59" s="225"/>
      <c r="AR59" s="225"/>
      <c r="AS59" s="225"/>
      <c r="AT59" s="258"/>
      <c r="AU59" s="584">
        <f>AU52+AU56</f>
        <v>13.484</v>
      </c>
      <c r="AV59" s="588"/>
      <c r="AW59" s="588"/>
      <c r="AX59" s="588"/>
      <c r="AY59" s="588"/>
      <c r="AZ59" s="588"/>
      <c r="BA59" s="588"/>
      <c r="BB59" s="588"/>
      <c r="BC59" s="600"/>
      <c r="BD59" s="587">
        <f>BD52+BD56</f>
        <v>13.484</v>
      </c>
      <c r="BE59" s="591"/>
      <c r="BF59" s="591"/>
      <c r="BG59" s="591"/>
      <c r="BH59" s="591"/>
      <c r="BI59" s="591"/>
      <c r="BJ59" s="591"/>
      <c r="BK59" s="591"/>
      <c r="BL59" s="600"/>
      <c r="BM59" s="616"/>
      <c r="BN59" s="621"/>
      <c r="BO59" s="621"/>
      <c r="BP59" s="621"/>
      <c r="BQ59" s="621"/>
      <c r="BR59" s="621"/>
      <c r="BS59" s="621"/>
      <c r="BT59" s="621"/>
      <c r="BU59" s="621"/>
      <c r="BV59" s="621"/>
      <c r="BW59" s="630"/>
      <c r="BX59" s="631"/>
      <c r="BY59" s="631"/>
    </row>
    <row r="60" spans="1:78" ht="24" customHeight="1">
      <c r="C60" s="520" t="s">
        <v>276</v>
      </c>
      <c r="M60" s="535"/>
      <c r="N60" s="535"/>
      <c r="O60" s="535"/>
      <c r="P60" s="535"/>
      <c r="Q60" s="535"/>
      <c r="R60" s="535"/>
      <c r="S60" s="535"/>
      <c r="T60" s="63"/>
      <c r="U60" s="63"/>
      <c r="V60" s="63"/>
      <c r="W60" s="63"/>
      <c r="X60" s="63"/>
      <c r="Y60" s="63"/>
      <c r="Z60" s="63"/>
      <c r="AA60" s="63"/>
      <c r="AB60" s="65"/>
      <c r="AC60" s="554"/>
      <c r="AF60" s="175"/>
      <c r="AG60" s="190"/>
      <c r="AH60" s="190"/>
      <c r="AI60" s="190"/>
      <c r="AJ60" s="190"/>
      <c r="AK60" s="190"/>
      <c r="AL60" s="217" t="s">
        <v>252</v>
      </c>
      <c r="AM60" s="225"/>
      <c r="AN60" s="225"/>
      <c r="AO60" s="225"/>
      <c r="AP60" s="225"/>
      <c r="AQ60" s="225"/>
      <c r="AR60" s="225"/>
      <c r="AS60" s="225"/>
      <c r="AT60" s="258"/>
      <c r="AU60" s="584">
        <f>AU53+AU57</f>
        <v>9.0790000000000006</v>
      </c>
      <c r="AV60" s="588"/>
      <c r="AW60" s="588"/>
      <c r="AX60" s="588"/>
      <c r="AY60" s="588"/>
      <c r="AZ60" s="588"/>
      <c r="BA60" s="588"/>
      <c r="BB60" s="588"/>
      <c r="BC60" s="600"/>
      <c r="BD60" s="587">
        <f>BD53+BD57</f>
        <v>9.0790000000000006</v>
      </c>
      <c r="BE60" s="591"/>
      <c r="BF60" s="591"/>
      <c r="BG60" s="591"/>
      <c r="BH60" s="591"/>
      <c r="BI60" s="591"/>
      <c r="BJ60" s="591"/>
      <c r="BK60" s="591"/>
      <c r="BL60" s="600"/>
      <c r="BM60" s="616"/>
      <c r="BN60" s="621"/>
      <c r="BO60" s="621"/>
      <c r="BP60" s="621"/>
      <c r="BQ60" s="621"/>
      <c r="BR60" s="621"/>
      <c r="BS60" s="621"/>
      <c r="BT60" s="621"/>
      <c r="BU60" s="621"/>
      <c r="BV60" s="621"/>
      <c r="BW60" s="630"/>
      <c r="BX60" s="631"/>
      <c r="BY60" s="631"/>
    </row>
    <row r="61" spans="1:78" ht="24" customHeight="1">
      <c r="AF61" s="176"/>
      <c r="AG61" s="191"/>
      <c r="AH61" s="191"/>
      <c r="AI61" s="191"/>
      <c r="AJ61" s="191"/>
      <c r="AK61" s="191"/>
      <c r="AL61" s="217" t="s">
        <v>253</v>
      </c>
      <c r="AM61" s="225"/>
      <c r="AN61" s="225"/>
      <c r="AO61" s="225"/>
      <c r="AP61" s="225"/>
      <c r="AQ61" s="225"/>
      <c r="AR61" s="225"/>
      <c r="AS61" s="225"/>
      <c r="AT61" s="258"/>
      <c r="AU61" s="584">
        <f>SUM(AU59:BC60)</f>
        <v>22.563000000000002</v>
      </c>
      <c r="AV61" s="588"/>
      <c r="AW61" s="588"/>
      <c r="AX61" s="588"/>
      <c r="AY61" s="588"/>
      <c r="AZ61" s="588"/>
      <c r="BA61" s="588"/>
      <c r="BB61" s="588"/>
      <c r="BC61" s="600"/>
      <c r="BD61" s="587">
        <f>SUM(BD59:BL60)</f>
        <v>22.563000000000002</v>
      </c>
      <c r="BE61" s="591"/>
      <c r="BF61" s="591"/>
      <c r="BG61" s="591"/>
      <c r="BH61" s="591"/>
      <c r="BI61" s="591"/>
      <c r="BJ61" s="591"/>
      <c r="BK61" s="591"/>
      <c r="BL61" s="600"/>
      <c r="BM61" s="616"/>
      <c r="BN61" s="621"/>
      <c r="BO61" s="621"/>
      <c r="BP61" s="621"/>
      <c r="BQ61" s="621"/>
      <c r="BR61" s="621"/>
      <c r="BS61" s="621"/>
      <c r="BT61" s="621"/>
      <c r="BU61" s="621"/>
      <c r="BV61" s="621"/>
      <c r="BW61" s="630"/>
      <c r="BX61" s="631"/>
      <c r="BY61" s="631"/>
    </row>
    <row r="62" spans="1:78" ht="24" customHeight="1">
      <c r="AF62" s="559"/>
      <c r="AG62" s="559"/>
      <c r="AH62" s="559"/>
      <c r="AI62" s="559"/>
      <c r="AJ62" s="559"/>
      <c r="AK62" s="559"/>
      <c r="AL62" s="559"/>
      <c r="AM62" s="559"/>
      <c r="AN62" s="559"/>
      <c r="AO62" s="559"/>
      <c r="AP62" s="559"/>
      <c r="AQ62" s="559"/>
      <c r="AR62" s="559"/>
      <c r="AS62" s="559"/>
      <c r="AT62" s="559"/>
      <c r="AU62" s="559"/>
      <c r="AV62" s="559"/>
      <c r="AW62" s="559"/>
      <c r="AX62" s="559"/>
      <c r="AY62" s="559"/>
      <c r="AZ62" s="559"/>
      <c r="BA62" s="559"/>
      <c r="BB62" s="559"/>
      <c r="BC62" s="559"/>
      <c r="BD62" s="559"/>
      <c r="BE62" s="559"/>
      <c r="BF62" s="559"/>
      <c r="BG62" s="559"/>
      <c r="BH62" s="559"/>
      <c r="BI62" s="559"/>
      <c r="BJ62" s="559"/>
      <c r="BK62" s="559"/>
      <c r="BM62" s="559"/>
      <c r="BN62" s="559"/>
      <c r="BO62" s="559"/>
      <c r="BP62" s="559"/>
      <c r="BQ62" s="559"/>
      <c r="BR62" s="559"/>
      <c r="BS62" s="559"/>
      <c r="BT62" s="559"/>
      <c r="BU62" s="559"/>
      <c r="BV62" s="559"/>
      <c r="BW62" s="559"/>
      <c r="BX62" s="631"/>
      <c r="BY62" s="631"/>
    </row>
    <row r="63" spans="1:78" ht="24" customHeight="1">
      <c r="B63" s="518" t="s">
        <v>147</v>
      </c>
      <c r="M63" s="28"/>
      <c r="N63" s="28"/>
      <c r="O63" s="28"/>
      <c r="P63" s="28"/>
      <c r="Q63" s="28"/>
      <c r="R63" s="28"/>
      <c r="S63" s="28"/>
      <c r="T63" s="63"/>
      <c r="U63" s="63"/>
      <c r="V63" s="63"/>
      <c r="W63" s="63"/>
      <c r="X63" s="63"/>
      <c r="Y63" s="63"/>
      <c r="Z63" s="63"/>
      <c r="AA63" s="65"/>
      <c r="AB63" s="65"/>
      <c r="AC63" s="65"/>
      <c r="AF63" s="559"/>
      <c r="AG63" s="559"/>
      <c r="AH63" s="559"/>
      <c r="AI63" s="559"/>
      <c r="AJ63" s="559"/>
      <c r="AK63" s="559"/>
      <c r="AL63" s="559"/>
      <c r="AM63" s="559"/>
      <c r="AN63" s="559"/>
      <c r="AO63" s="559"/>
      <c r="AP63" s="559"/>
      <c r="AQ63" s="559"/>
      <c r="AR63" s="559"/>
      <c r="AS63" s="559"/>
      <c r="AT63" s="559"/>
      <c r="AU63" s="559"/>
      <c r="AV63" s="559"/>
      <c r="AW63" s="559"/>
      <c r="AX63" s="559"/>
      <c r="AY63" s="559"/>
      <c r="AZ63" s="559"/>
      <c r="BA63" s="559"/>
      <c r="BB63" s="559"/>
      <c r="BC63" s="559"/>
      <c r="BD63" s="559"/>
      <c r="BE63" s="559"/>
      <c r="BF63" s="559"/>
      <c r="BG63" s="559"/>
      <c r="BH63" s="559"/>
      <c r="BI63" s="559"/>
      <c r="BJ63" s="559"/>
      <c r="BK63" s="559"/>
      <c r="BM63" s="559"/>
      <c r="BN63" s="559"/>
      <c r="BO63" s="559"/>
      <c r="BP63" s="559"/>
      <c r="BQ63" s="559"/>
      <c r="BR63" s="559"/>
      <c r="BT63" s="625"/>
      <c r="BU63" s="625"/>
      <c r="BV63" s="625"/>
      <c r="BW63" s="629" t="s">
        <v>231</v>
      </c>
      <c r="BX63" s="631"/>
      <c r="BY63" s="631"/>
    </row>
    <row r="64" spans="1:78" ht="24" customHeight="1">
      <c r="D64" s="63" t="s">
        <v>134</v>
      </c>
      <c r="M64" s="497" t="s">
        <v>65</v>
      </c>
      <c r="N64" s="497"/>
      <c r="O64" s="497"/>
      <c r="P64" s="497"/>
      <c r="Q64" s="497"/>
      <c r="R64" s="497"/>
      <c r="S64" s="497"/>
      <c r="T64" s="63"/>
      <c r="U64" s="63"/>
      <c r="V64" s="63"/>
      <c r="W64" s="63"/>
      <c r="X64" s="63"/>
      <c r="Y64" s="63"/>
      <c r="Z64" s="63"/>
      <c r="AA64" s="63"/>
      <c r="AB64" s="65"/>
      <c r="AC64" s="65"/>
      <c r="AF64" s="217" t="s">
        <v>247</v>
      </c>
      <c r="AG64" s="225"/>
      <c r="AH64" s="225"/>
      <c r="AI64" s="225"/>
      <c r="AJ64" s="225"/>
      <c r="AK64" s="225"/>
      <c r="AL64" s="225"/>
      <c r="AM64" s="225"/>
      <c r="AN64" s="225"/>
      <c r="AO64" s="225"/>
      <c r="AP64" s="225"/>
      <c r="AQ64" s="225"/>
      <c r="AR64" s="225"/>
      <c r="AS64" s="225"/>
      <c r="AT64" s="258"/>
      <c r="AU64" s="217" t="s">
        <v>257</v>
      </c>
      <c r="AV64" s="225"/>
      <c r="AW64" s="225"/>
      <c r="AX64" s="225"/>
      <c r="AY64" s="225"/>
      <c r="AZ64" s="225"/>
      <c r="BA64" s="225"/>
      <c r="BB64" s="225"/>
      <c r="BC64" s="258"/>
      <c r="BD64" s="217" t="s">
        <v>258</v>
      </c>
      <c r="BE64" s="225"/>
      <c r="BF64" s="225"/>
      <c r="BG64" s="225"/>
      <c r="BH64" s="225"/>
      <c r="BI64" s="225"/>
      <c r="BJ64" s="225"/>
      <c r="BK64" s="225"/>
      <c r="BL64" s="258"/>
      <c r="BM64" s="217" t="s">
        <v>235</v>
      </c>
      <c r="BN64" s="225"/>
      <c r="BO64" s="225"/>
      <c r="BP64" s="225"/>
      <c r="BQ64" s="225"/>
      <c r="BR64" s="225"/>
      <c r="BS64" s="225"/>
      <c r="BT64" s="225"/>
      <c r="BU64" s="225"/>
      <c r="BV64" s="225"/>
      <c r="BW64" s="258"/>
      <c r="BX64" s="631"/>
      <c r="BY64" s="631"/>
    </row>
    <row r="65" spans="5:77" ht="24" customHeight="1">
      <c r="E65" s="29" t="s">
        <v>227</v>
      </c>
      <c r="M65" s="117">
        <v>89.44</v>
      </c>
      <c r="N65" s="122"/>
      <c r="O65" s="122"/>
      <c r="P65" s="122"/>
      <c r="Q65" s="122"/>
      <c r="R65" s="122"/>
      <c r="S65" s="132"/>
      <c r="T65" s="63" t="s">
        <v>194</v>
      </c>
      <c r="U65" s="63"/>
      <c r="V65" s="63"/>
      <c r="W65" s="63"/>
      <c r="X65" s="63"/>
      <c r="Y65" s="63"/>
      <c r="Z65" s="63"/>
      <c r="AA65" s="63"/>
      <c r="AB65" s="65"/>
      <c r="AC65" s="65"/>
      <c r="AF65" s="218" t="s">
        <v>221</v>
      </c>
      <c r="AG65" s="218"/>
      <c r="AH65" s="218"/>
      <c r="AI65" s="218"/>
      <c r="AJ65" s="218"/>
      <c r="AK65" s="218"/>
      <c r="AL65" s="204" t="s">
        <v>227</v>
      </c>
      <c r="AM65" s="206"/>
      <c r="AN65" s="206"/>
      <c r="AO65" s="206"/>
      <c r="AP65" s="206"/>
      <c r="AQ65" s="206"/>
      <c r="AR65" s="206"/>
      <c r="AS65" s="206"/>
      <c r="AT65" s="210"/>
      <c r="AU65" s="587">
        <f>M65</f>
        <v>89.44</v>
      </c>
      <c r="AV65" s="591"/>
      <c r="AW65" s="591"/>
      <c r="AX65" s="591"/>
      <c r="AY65" s="591"/>
      <c r="AZ65" s="591"/>
      <c r="BA65" s="591"/>
      <c r="BB65" s="591"/>
      <c r="BC65" s="602"/>
      <c r="BD65" s="605"/>
      <c r="BE65" s="610"/>
      <c r="BF65" s="610"/>
      <c r="BG65" s="610"/>
      <c r="BH65" s="610"/>
      <c r="BI65" s="610"/>
      <c r="BJ65" s="610"/>
      <c r="BK65" s="610"/>
      <c r="BL65" s="614"/>
      <c r="BM65" s="616"/>
      <c r="BN65" s="621"/>
      <c r="BO65" s="621"/>
      <c r="BP65" s="621"/>
      <c r="BQ65" s="621"/>
      <c r="BR65" s="621"/>
      <c r="BS65" s="621"/>
      <c r="BT65" s="621"/>
      <c r="BU65" s="621"/>
      <c r="BV65" s="621"/>
      <c r="BW65" s="630"/>
      <c r="BX65" s="631"/>
      <c r="BY65" s="631"/>
    </row>
    <row r="66" spans="5:77" ht="24" customHeight="1">
      <c r="E66" s="29" t="s">
        <v>198</v>
      </c>
      <c r="M66" s="117">
        <v>18.616</v>
      </c>
      <c r="N66" s="122"/>
      <c r="O66" s="122"/>
      <c r="P66" s="122"/>
      <c r="Q66" s="122"/>
      <c r="R66" s="122"/>
      <c r="S66" s="132"/>
      <c r="T66" s="63" t="s">
        <v>194</v>
      </c>
      <c r="U66" s="63"/>
      <c r="V66" s="63"/>
      <c r="W66" s="63"/>
      <c r="X66" s="63"/>
      <c r="Y66" s="63"/>
      <c r="Z66" s="63"/>
      <c r="AA66" s="63"/>
      <c r="AB66" s="65"/>
      <c r="AC66" s="65"/>
      <c r="AF66" s="218"/>
      <c r="AG66" s="218"/>
      <c r="AH66" s="218"/>
      <c r="AI66" s="218"/>
      <c r="AJ66" s="218"/>
      <c r="AK66" s="218"/>
      <c r="AL66" s="204" t="s">
        <v>198</v>
      </c>
      <c r="AM66" s="206"/>
      <c r="AN66" s="206"/>
      <c r="AO66" s="206"/>
      <c r="AP66" s="206"/>
      <c r="AQ66" s="206"/>
      <c r="AR66" s="206"/>
      <c r="AS66" s="206"/>
      <c r="AT66" s="210"/>
      <c r="AU66" s="587">
        <f>M66</f>
        <v>18.616</v>
      </c>
      <c r="AV66" s="591"/>
      <c r="AW66" s="591"/>
      <c r="AX66" s="591"/>
      <c r="AY66" s="591"/>
      <c r="AZ66" s="591"/>
      <c r="BA66" s="591"/>
      <c r="BB66" s="591"/>
      <c r="BC66" s="602"/>
      <c r="BD66" s="605"/>
      <c r="BE66" s="610"/>
      <c r="BF66" s="610"/>
      <c r="BG66" s="610"/>
      <c r="BH66" s="610"/>
      <c r="BI66" s="610"/>
      <c r="BJ66" s="610"/>
      <c r="BK66" s="610"/>
      <c r="BL66" s="614"/>
      <c r="BM66" s="616"/>
      <c r="BN66" s="621"/>
      <c r="BO66" s="621"/>
      <c r="BP66" s="621"/>
      <c r="BQ66" s="621"/>
      <c r="BR66" s="621"/>
      <c r="BS66" s="621"/>
      <c r="BT66" s="621"/>
      <c r="BU66" s="621"/>
      <c r="BV66" s="621"/>
      <c r="BW66" s="630"/>
      <c r="BX66" s="631"/>
      <c r="BY66" s="631"/>
    </row>
    <row r="67" spans="5:77" ht="24" customHeight="1">
      <c r="E67" s="29" t="s">
        <v>6</v>
      </c>
      <c r="M67" s="117">
        <v>36.457000000000001</v>
      </c>
      <c r="N67" s="122"/>
      <c r="O67" s="122"/>
      <c r="P67" s="122"/>
      <c r="Q67" s="122"/>
      <c r="R67" s="122"/>
      <c r="S67" s="132"/>
      <c r="T67" s="63" t="s">
        <v>194</v>
      </c>
      <c r="V67" s="497" t="s">
        <v>216</v>
      </c>
      <c r="W67" s="497"/>
      <c r="X67" s="497"/>
      <c r="Y67" s="497"/>
      <c r="Z67" s="497"/>
      <c r="AA67" s="497"/>
      <c r="AB67" s="497"/>
      <c r="AC67" s="65"/>
      <c r="AF67" s="218"/>
      <c r="AG67" s="218"/>
      <c r="AH67" s="218"/>
      <c r="AI67" s="218"/>
      <c r="AJ67" s="218"/>
      <c r="AK67" s="218"/>
      <c r="AL67" s="204" t="s">
        <v>6</v>
      </c>
      <c r="AM67" s="206"/>
      <c r="AN67" s="206"/>
      <c r="AO67" s="206"/>
      <c r="AP67" s="206"/>
      <c r="AQ67" s="206"/>
      <c r="AR67" s="206"/>
      <c r="AS67" s="206"/>
      <c r="AT67" s="210"/>
      <c r="AU67" s="587">
        <f>M67</f>
        <v>36.457000000000001</v>
      </c>
      <c r="AV67" s="591"/>
      <c r="AW67" s="591"/>
      <c r="AX67" s="591"/>
      <c r="AY67" s="591"/>
      <c r="AZ67" s="591"/>
      <c r="BA67" s="591"/>
      <c r="BB67" s="591"/>
      <c r="BC67" s="602"/>
      <c r="BD67" s="605"/>
      <c r="BE67" s="610"/>
      <c r="BF67" s="610"/>
      <c r="BG67" s="610"/>
      <c r="BH67" s="610"/>
      <c r="BI67" s="610"/>
      <c r="BJ67" s="610"/>
      <c r="BK67" s="610"/>
      <c r="BL67" s="614"/>
      <c r="BM67" s="616"/>
      <c r="BN67" s="621"/>
      <c r="BO67" s="621"/>
      <c r="BP67" s="621"/>
      <c r="BQ67" s="621"/>
      <c r="BR67" s="621"/>
      <c r="BS67" s="621"/>
      <c r="BT67" s="621"/>
      <c r="BU67" s="621"/>
      <c r="BV67" s="621"/>
      <c r="BW67" s="630"/>
      <c r="BX67" s="631"/>
      <c r="BY67" s="631"/>
    </row>
    <row r="68" spans="5:77" ht="24" customHeight="1">
      <c r="E68" s="29" t="s">
        <v>228</v>
      </c>
      <c r="M68" s="536">
        <f>SUM(M65:S67)</f>
        <v>144.51300000000001</v>
      </c>
      <c r="N68" s="538"/>
      <c r="O68" s="538"/>
      <c r="P68" s="538"/>
      <c r="Q68" s="538"/>
      <c r="R68" s="538"/>
      <c r="S68" s="539"/>
      <c r="T68" s="63" t="s">
        <v>194</v>
      </c>
      <c r="U68" s="164"/>
      <c r="V68" s="544">
        <f>M68</f>
        <v>144.51300000000001</v>
      </c>
      <c r="W68" s="547"/>
      <c r="X68" s="547"/>
      <c r="Y68" s="547"/>
      <c r="Z68" s="547"/>
      <c r="AA68" s="547"/>
      <c r="AB68" s="553"/>
      <c r="AC68" s="63" t="s">
        <v>194</v>
      </c>
      <c r="AF68" s="218"/>
      <c r="AG68" s="218"/>
      <c r="AH68" s="218"/>
      <c r="AI68" s="218"/>
      <c r="AJ68" s="218"/>
      <c r="AK68" s="218"/>
      <c r="AL68" s="204" t="s">
        <v>228</v>
      </c>
      <c r="AM68" s="206"/>
      <c r="AN68" s="206"/>
      <c r="AO68" s="206"/>
      <c r="AP68" s="206"/>
      <c r="AQ68" s="206"/>
      <c r="AR68" s="206"/>
      <c r="AS68" s="206"/>
      <c r="AT68" s="210"/>
      <c r="AU68" s="587">
        <f>SUM(AU65:BB67)</f>
        <v>144.51300000000001</v>
      </c>
      <c r="AV68" s="591"/>
      <c r="AW68" s="591"/>
      <c r="AX68" s="591"/>
      <c r="AY68" s="591"/>
      <c r="AZ68" s="591"/>
      <c r="BA68" s="591"/>
      <c r="BB68" s="591"/>
      <c r="BC68" s="602"/>
      <c r="BD68" s="587">
        <f>V68</f>
        <v>144.51300000000001</v>
      </c>
      <c r="BE68" s="591"/>
      <c r="BF68" s="591"/>
      <c r="BG68" s="591"/>
      <c r="BH68" s="591"/>
      <c r="BI68" s="591"/>
      <c r="BJ68" s="591"/>
      <c r="BK68" s="591"/>
      <c r="BL68" s="602"/>
      <c r="BM68" s="597"/>
      <c r="BN68" s="622"/>
      <c r="BO68" s="622"/>
      <c r="BP68" s="622"/>
      <c r="BQ68" s="595" t="s">
        <v>2</v>
      </c>
      <c r="BR68" s="624">
        <v>0.9</v>
      </c>
      <c r="BS68" s="624"/>
      <c r="BT68" s="595" t="s">
        <v>133</v>
      </c>
      <c r="BU68" s="225">
        <f>ROUNDDOWN(BD68*BR68,0)</f>
        <v>130</v>
      </c>
      <c r="BV68" s="225"/>
      <c r="BW68" s="258"/>
      <c r="BX68" s="631"/>
      <c r="BY68" s="631"/>
    </row>
    <row r="69" spans="5:77" ht="24" customHeight="1">
      <c r="E69" s="521"/>
      <c r="M69" s="63"/>
      <c r="N69" s="63"/>
      <c r="O69" s="63"/>
      <c r="P69" s="63"/>
      <c r="Q69" s="63"/>
      <c r="R69" s="63"/>
      <c r="S69" s="63"/>
      <c r="T69" s="63"/>
      <c r="U69" s="63"/>
      <c r="V69" s="63"/>
      <c r="W69" s="63"/>
      <c r="X69" s="63"/>
      <c r="Y69" s="63"/>
      <c r="Z69" s="63"/>
      <c r="AA69" s="63"/>
      <c r="AB69" s="65"/>
      <c r="AC69" s="65"/>
      <c r="AF69" s="559"/>
      <c r="AG69" s="559"/>
      <c r="AH69" s="559"/>
      <c r="AI69" s="559"/>
      <c r="AJ69" s="559"/>
      <c r="AK69" s="559"/>
      <c r="AL69" s="559"/>
      <c r="AM69" s="559"/>
      <c r="AN69" s="559"/>
      <c r="AO69" s="559"/>
      <c r="AP69" s="559"/>
      <c r="AQ69" s="559"/>
      <c r="AR69" s="559"/>
      <c r="AS69" s="559"/>
      <c r="AT69" s="559"/>
      <c r="AU69" s="559"/>
      <c r="AV69" s="559"/>
      <c r="AW69" s="559"/>
      <c r="AX69" s="559"/>
      <c r="AY69" s="559"/>
      <c r="AZ69" s="559"/>
      <c r="BA69" s="559"/>
      <c r="BB69" s="559"/>
      <c r="BC69" s="559"/>
      <c r="BD69" s="559"/>
      <c r="BE69" s="559"/>
      <c r="BF69" s="559"/>
      <c r="BG69" s="559"/>
      <c r="BH69" s="559"/>
      <c r="BI69" s="559"/>
      <c r="BJ69" s="559"/>
      <c r="BK69" s="559"/>
      <c r="BL69" s="559"/>
      <c r="BM69" s="559"/>
      <c r="BN69" s="559"/>
      <c r="BO69" s="559"/>
      <c r="BP69" s="559"/>
      <c r="BQ69" s="559"/>
      <c r="BR69" s="559"/>
      <c r="BS69" s="559"/>
      <c r="BT69" s="559"/>
      <c r="BU69" s="559"/>
      <c r="BV69" s="559"/>
    </row>
    <row r="70" spans="5:77" ht="24" customHeight="1">
      <c r="M70" s="63"/>
      <c r="N70" s="63"/>
      <c r="O70" s="63"/>
      <c r="P70" s="63"/>
      <c r="Q70" s="63"/>
      <c r="R70" s="63"/>
      <c r="S70" s="63"/>
      <c r="T70" s="63"/>
      <c r="U70" s="63"/>
      <c r="V70" s="63"/>
      <c r="W70" s="63"/>
      <c r="X70" s="63"/>
      <c r="Y70" s="63"/>
      <c r="Z70" s="63"/>
      <c r="AA70" s="65"/>
      <c r="AB70" s="65"/>
      <c r="AC70" s="65"/>
      <c r="AF70" s="560"/>
      <c r="AG70" s="171"/>
      <c r="AH70" s="171"/>
      <c r="AI70" s="171"/>
      <c r="AJ70" s="171"/>
      <c r="AK70" s="171"/>
      <c r="AL70" s="171"/>
      <c r="AM70" s="171"/>
      <c r="AN70" s="171"/>
      <c r="AO70" s="165"/>
      <c r="AP70" s="165"/>
      <c r="AQ70" s="572"/>
      <c r="AR70" s="165"/>
      <c r="AS70" s="165"/>
      <c r="AT70" s="165"/>
      <c r="AU70" s="165"/>
      <c r="AV70" s="165"/>
      <c r="AW70" s="165"/>
      <c r="AX70" s="165"/>
      <c r="AY70" s="171"/>
      <c r="AZ70" s="171"/>
      <c r="BA70" s="171"/>
      <c r="BB70" s="171"/>
      <c r="BC70" s="171"/>
      <c r="BD70" s="171"/>
      <c r="BE70" s="171"/>
      <c r="BF70" s="171"/>
      <c r="BG70" s="171"/>
      <c r="BH70" s="171"/>
      <c r="BI70" s="165"/>
      <c r="BJ70" s="165"/>
      <c r="BK70" s="165"/>
      <c r="BL70" s="165"/>
      <c r="BM70" s="165"/>
      <c r="BN70" s="165"/>
      <c r="BO70" s="165"/>
      <c r="BP70" s="165"/>
      <c r="BQ70" s="165"/>
    </row>
    <row r="71" spans="5:77" ht="24" customHeight="1">
      <c r="M71" s="63"/>
      <c r="N71" s="63"/>
      <c r="O71" s="63"/>
      <c r="P71" s="63"/>
      <c r="Q71" s="63"/>
      <c r="R71" s="63"/>
      <c r="S71" s="63"/>
      <c r="T71" s="63"/>
      <c r="U71" s="63"/>
      <c r="V71" s="63"/>
      <c r="W71" s="63"/>
      <c r="X71" s="63"/>
      <c r="Y71" s="63"/>
      <c r="Z71" s="63"/>
      <c r="AA71" s="65"/>
      <c r="AC71" s="65"/>
      <c r="AF71" s="560"/>
      <c r="AG71" s="171"/>
      <c r="AH71" s="171"/>
      <c r="AI71" s="171"/>
      <c r="AJ71" s="171"/>
      <c r="AK71" s="171"/>
      <c r="AL71" s="171"/>
      <c r="AM71" s="171"/>
      <c r="AN71" s="171"/>
      <c r="AO71" s="165"/>
      <c r="AP71" s="165"/>
      <c r="AQ71" s="572"/>
      <c r="AR71" s="165"/>
      <c r="AS71" s="165"/>
      <c r="AT71" s="165"/>
      <c r="AU71" s="165"/>
      <c r="AV71" s="165"/>
      <c r="AW71" s="165"/>
      <c r="AX71" s="165"/>
      <c r="AY71" s="171"/>
      <c r="AZ71" s="171"/>
      <c r="BA71" s="171"/>
      <c r="BB71" s="171"/>
      <c r="BC71" s="171"/>
      <c r="BD71" s="171"/>
      <c r="BE71" s="171"/>
      <c r="BF71" s="171"/>
      <c r="BG71" s="171"/>
      <c r="BH71" s="171"/>
      <c r="BI71" s="165"/>
      <c r="BJ71" s="165"/>
      <c r="BK71" s="165"/>
      <c r="BL71" s="165"/>
      <c r="BM71" s="165"/>
      <c r="BN71" s="165"/>
      <c r="BO71" s="165"/>
      <c r="BP71" s="165"/>
      <c r="BQ71" s="165"/>
    </row>
    <row r="72" spans="5:77" ht="24" customHeight="1">
      <c r="AC72" s="31" t="b">
        <v>1</v>
      </c>
      <c r="AF72" s="560"/>
      <c r="AG72" s="171"/>
      <c r="AH72" s="171"/>
      <c r="AI72" s="171"/>
      <c r="AJ72" s="171"/>
      <c r="AK72" s="171"/>
      <c r="AL72" s="171"/>
      <c r="AM72" s="171"/>
      <c r="AN72" s="171"/>
      <c r="AO72" s="165"/>
      <c r="AP72" s="165"/>
      <c r="AQ72" s="572"/>
      <c r="AR72" s="165"/>
      <c r="AS72" s="165"/>
      <c r="AT72" s="165"/>
      <c r="AU72" s="165"/>
      <c r="AV72" s="165"/>
      <c r="AW72" s="165"/>
      <c r="AX72" s="165"/>
      <c r="AY72" s="171"/>
      <c r="AZ72" s="171"/>
      <c r="BA72" s="171"/>
      <c r="BB72" s="171"/>
      <c r="BC72" s="171"/>
      <c r="BD72" s="171"/>
      <c r="BE72" s="171"/>
      <c r="BF72" s="171"/>
      <c r="BG72" s="171"/>
      <c r="BH72" s="171"/>
      <c r="BI72" s="165"/>
      <c r="BJ72" s="165"/>
      <c r="BK72" s="165"/>
      <c r="BL72" s="165"/>
      <c r="BM72" s="165"/>
      <c r="BN72" s="165"/>
      <c r="BO72" s="165"/>
      <c r="BP72" s="165"/>
      <c r="BQ72" s="165"/>
    </row>
    <row r="73" spans="5:77" ht="24" customHeight="1">
      <c r="AF73" s="560"/>
      <c r="AG73" s="171"/>
      <c r="AH73" s="171"/>
      <c r="AI73" s="171"/>
      <c r="AJ73" s="171"/>
      <c r="AK73" s="171"/>
      <c r="AL73" s="171"/>
      <c r="AM73" s="171"/>
      <c r="AN73" s="171"/>
      <c r="AO73" s="165"/>
      <c r="AP73" s="165"/>
      <c r="AQ73" s="572"/>
      <c r="AR73" s="165"/>
      <c r="AS73" s="165"/>
      <c r="AT73" s="165"/>
      <c r="AU73" s="165"/>
      <c r="AV73" s="165"/>
      <c r="AW73" s="165"/>
      <c r="AX73" s="165"/>
      <c r="AY73" s="165"/>
      <c r="AZ73" s="165"/>
      <c r="BA73" s="572"/>
      <c r="BB73" s="165"/>
      <c r="BC73" s="165"/>
      <c r="BD73" s="165"/>
      <c r="BE73" s="165"/>
      <c r="BF73" s="165"/>
      <c r="BG73" s="165"/>
      <c r="BH73" s="165"/>
      <c r="BI73" s="165"/>
      <c r="BJ73" s="165"/>
      <c r="BK73" s="165"/>
      <c r="BL73" s="165"/>
      <c r="BM73" s="165"/>
      <c r="BN73" s="165"/>
      <c r="BO73" s="165"/>
      <c r="BP73" s="165"/>
      <c r="BQ73" s="165"/>
    </row>
    <row r="74" spans="5:77" ht="24" customHeight="1">
      <c r="AF74" s="560"/>
      <c r="AG74" s="171"/>
      <c r="AH74" s="171"/>
      <c r="AI74" s="171"/>
      <c r="AJ74" s="171"/>
      <c r="AK74" s="171"/>
      <c r="AL74" s="171"/>
      <c r="AM74" s="171"/>
      <c r="AN74" s="171"/>
      <c r="AO74" s="165"/>
      <c r="AP74" s="165"/>
      <c r="AQ74" s="572"/>
      <c r="AR74" s="165"/>
      <c r="AS74" s="165"/>
      <c r="AT74" s="165"/>
      <c r="AU74" s="165"/>
      <c r="AV74" s="165"/>
      <c r="AW74" s="165"/>
      <c r="AX74" s="165"/>
      <c r="AY74" s="165"/>
      <c r="AZ74" s="165"/>
      <c r="BA74" s="572"/>
      <c r="BB74" s="165"/>
      <c r="BC74" s="165"/>
      <c r="BD74" s="165"/>
      <c r="BE74" s="165"/>
      <c r="BF74" s="165"/>
      <c r="BG74" s="165"/>
      <c r="BH74" s="165"/>
      <c r="BI74" s="165"/>
      <c r="BJ74" s="165"/>
      <c r="BK74" s="165"/>
      <c r="BL74" s="165"/>
      <c r="BM74" s="165"/>
      <c r="BN74" s="165"/>
      <c r="BO74" s="165"/>
      <c r="BP74" s="165"/>
      <c r="BQ74" s="165"/>
    </row>
    <row r="75" spans="5:77" ht="24" customHeight="1"/>
    <row r="76" spans="5:77" ht="24" customHeight="1"/>
    <row r="77" spans="5:77" ht="24" customHeight="1"/>
    <row r="78" spans="5:77" ht="24" customHeight="1"/>
    <row r="79" spans="5:77" ht="24" customHeight="1"/>
    <row r="80" spans="5:77" ht="15" customHeight="1"/>
    <row r="81" ht="15" customHeight="1"/>
    <row r="82" ht="15" customHeight="1"/>
    <row r="83" ht="15" customHeight="1"/>
  </sheetData>
  <sheetProtection password="E8E3" sheet="1" objects="1" scenarios="1"/>
  <mergeCells count="222">
    <mergeCell ref="C2:K2"/>
    <mergeCell ref="AF4:BW4"/>
    <mergeCell ref="AF5:BX5"/>
    <mergeCell ref="C7:I7"/>
    <mergeCell ref="K7:AB7"/>
    <mergeCell ref="BH7:BL7"/>
    <mergeCell ref="BM7:BW7"/>
    <mergeCell ref="K8:AB8"/>
    <mergeCell ref="AF8:AP8"/>
    <mergeCell ref="AQ8:BW8"/>
    <mergeCell ref="K9:AB9"/>
    <mergeCell ref="AK9:AP9"/>
    <mergeCell ref="AS9:BA9"/>
    <mergeCell ref="C10:J10"/>
    <mergeCell ref="K10:AB10"/>
    <mergeCell ref="AK10:AP10"/>
    <mergeCell ref="AQ10:BW10"/>
    <mergeCell ref="K11:S11"/>
    <mergeCell ref="T11:AB11"/>
    <mergeCell ref="AK11:AP11"/>
    <mergeCell ref="AQ11:BF11"/>
    <mergeCell ref="BG11:BW11"/>
    <mergeCell ref="K12:S12"/>
    <mergeCell ref="T12:AB12"/>
    <mergeCell ref="K14:AB14"/>
    <mergeCell ref="AK14:AP14"/>
    <mergeCell ref="AQ14:BW14"/>
    <mergeCell ref="K15:AB15"/>
    <mergeCell ref="AK15:AP15"/>
    <mergeCell ref="AQ15:BW15"/>
    <mergeCell ref="AK18:AP18"/>
    <mergeCell ref="C19:J19"/>
    <mergeCell ref="AK23:AP23"/>
    <mergeCell ref="AQ23:BW23"/>
    <mergeCell ref="AT29:BE29"/>
    <mergeCell ref="AT30:BE30"/>
    <mergeCell ref="C31:J31"/>
    <mergeCell ref="K31:AB31"/>
    <mergeCell ref="AF31:AJ31"/>
    <mergeCell ref="AK31:AS31"/>
    <mergeCell ref="AT31:AZ31"/>
    <mergeCell ref="BF31:BM31"/>
    <mergeCell ref="BO31:BU31"/>
    <mergeCell ref="C32:J32"/>
    <mergeCell ref="AF32:AJ32"/>
    <mergeCell ref="AK32:AS32"/>
    <mergeCell ref="AT32:AZ32"/>
    <mergeCell ref="BF32:BM32"/>
    <mergeCell ref="BO32:BU32"/>
    <mergeCell ref="C33:J33"/>
    <mergeCell ref="K33:AB33"/>
    <mergeCell ref="AF33:AJ33"/>
    <mergeCell ref="AK33:AS33"/>
    <mergeCell ref="AT33:AZ33"/>
    <mergeCell ref="BF33:BM33"/>
    <mergeCell ref="BO33:BU33"/>
    <mergeCell ref="K34:AB34"/>
    <mergeCell ref="AF34:AJ34"/>
    <mergeCell ref="AK34:AS34"/>
    <mergeCell ref="AT34:AZ34"/>
    <mergeCell ref="BF34:BM34"/>
    <mergeCell ref="BO34:BU34"/>
    <mergeCell ref="K35:AB35"/>
    <mergeCell ref="AF35:AJ35"/>
    <mergeCell ref="AK35:AS35"/>
    <mergeCell ref="BF35:BM35"/>
    <mergeCell ref="BO35:BU35"/>
    <mergeCell ref="AF36:AJ36"/>
    <mergeCell ref="AK36:AS36"/>
    <mergeCell ref="BF36:BM36"/>
    <mergeCell ref="BO36:BU36"/>
    <mergeCell ref="C37:J37"/>
    <mergeCell ref="K37:AB37"/>
    <mergeCell ref="AF37:AJ37"/>
    <mergeCell ref="BO37:BU37"/>
    <mergeCell ref="C38:J38"/>
    <mergeCell ref="K38:AB38"/>
    <mergeCell ref="AF38:AS38"/>
    <mergeCell ref="AT38:BM38"/>
    <mergeCell ref="AF39:BV39"/>
    <mergeCell ref="C41:I41"/>
    <mergeCell ref="K41:L41"/>
    <mergeCell ref="V41:AA41"/>
    <mergeCell ref="AF41:AP41"/>
    <mergeCell ref="AQ41:AS41"/>
    <mergeCell ref="AT41:AX41"/>
    <mergeCell ref="AY41:BW41"/>
    <mergeCell ref="C45:D45"/>
    <mergeCell ref="K45:L45"/>
    <mergeCell ref="M45:AB45"/>
    <mergeCell ref="K46:L46"/>
    <mergeCell ref="M46:AB46"/>
    <mergeCell ref="AF46:AP46"/>
    <mergeCell ref="AQ46:AS46"/>
    <mergeCell ref="AT46:AX46"/>
    <mergeCell ref="AZ46:BA46"/>
    <mergeCell ref="BC46:BK46"/>
    <mergeCell ref="BM46:BW46"/>
    <mergeCell ref="K47:L47"/>
    <mergeCell ref="M47:AB47"/>
    <mergeCell ref="AF47:AP47"/>
    <mergeCell ref="AQ47:AS47"/>
    <mergeCell ref="AT47:AX47"/>
    <mergeCell ref="AZ47:BA47"/>
    <mergeCell ref="BB47:BL47"/>
    <mergeCell ref="BM47:BW47"/>
    <mergeCell ref="V51:AB51"/>
    <mergeCell ref="AF51:AK51"/>
    <mergeCell ref="AL51:AT51"/>
    <mergeCell ref="AU51:BC51"/>
    <mergeCell ref="BD51:BL51"/>
    <mergeCell ref="BM51:BW51"/>
    <mergeCell ref="M52:S52"/>
    <mergeCell ref="AL52:AT52"/>
    <mergeCell ref="AU52:BB52"/>
    <mergeCell ref="BD52:BK52"/>
    <mergeCell ref="BM52:BW52"/>
    <mergeCell ref="M53:S53"/>
    <mergeCell ref="V53:AB53"/>
    <mergeCell ref="AL53:AT53"/>
    <mergeCell ref="AU53:BB53"/>
    <mergeCell ref="BD53:BK53"/>
    <mergeCell ref="BM53:BW53"/>
    <mergeCell ref="M54:S54"/>
    <mergeCell ref="V54:AB54"/>
    <mergeCell ref="AL54:AT54"/>
    <mergeCell ref="AU54:BB54"/>
    <mergeCell ref="BD54:BK54"/>
    <mergeCell ref="BM54:BW54"/>
    <mergeCell ref="M55:S55"/>
    <mergeCell ref="V55:AB55"/>
    <mergeCell ref="AL55:AT55"/>
    <mergeCell ref="AW55:BB55"/>
    <mergeCell ref="BF55:BK55"/>
    <mergeCell ref="BM55:BW55"/>
    <mergeCell ref="AL56:AT56"/>
    <mergeCell ref="AU56:BB56"/>
    <mergeCell ref="BD56:BK56"/>
    <mergeCell ref="BM56:BW56"/>
    <mergeCell ref="V57:AB57"/>
    <mergeCell ref="AL57:AT57"/>
    <mergeCell ref="AU57:BB57"/>
    <mergeCell ref="BD57:BK57"/>
    <mergeCell ref="BM57:BW57"/>
    <mergeCell ref="M58:S58"/>
    <mergeCell ref="V58:AB58"/>
    <mergeCell ref="AL58:AT58"/>
    <mergeCell ref="AU58:BB58"/>
    <mergeCell ref="BD58:BK58"/>
    <mergeCell ref="BM58:BW58"/>
    <mergeCell ref="M59:S59"/>
    <mergeCell ref="V59:AB59"/>
    <mergeCell ref="AL59:AT59"/>
    <mergeCell ref="AU59:BB59"/>
    <mergeCell ref="BD59:BK59"/>
    <mergeCell ref="BM59:BW59"/>
    <mergeCell ref="AL60:AT60"/>
    <mergeCell ref="AU60:BB60"/>
    <mergeCell ref="BD60:BK60"/>
    <mergeCell ref="BM60:BW60"/>
    <mergeCell ref="AL61:AT61"/>
    <mergeCell ref="AU61:BB61"/>
    <mergeCell ref="BD61:BK61"/>
    <mergeCell ref="BM61:BW61"/>
    <mergeCell ref="M64:S64"/>
    <mergeCell ref="AF64:AT64"/>
    <mergeCell ref="AU64:BC64"/>
    <mergeCell ref="BD64:BL64"/>
    <mergeCell ref="BM64:BW64"/>
    <mergeCell ref="M65:S65"/>
    <mergeCell ref="AL65:AT65"/>
    <mergeCell ref="AU65:BB65"/>
    <mergeCell ref="BD65:BL65"/>
    <mergeCell ref="BM65:BW65"/>
    <mergeCell ref="M66:S66"/>
    <mergeCell ref="AL66:AT66"/>
    <mergeCell ref="AU66:BB66"/>
    <mergeCell ref="BD66:BL66"/>
    <mergeCell ref="BM66:BW66"/>
    <mergeCell ref="M67:S67"/>
    <mergeCell ref="V67:AB67"/>
    <mergeCell ref="AL67:AT67"/>
    <mergeCell ref="AU67:BB67"/>
    <mergeCell ref="BD67:BL67"/>
    <mergeCell ref="BM67:BW67"/>
    <mergeCell ref="M68:S68"/>
    <mergeCell ref="V68:AB68"/>
    <mergeCell ref="AL68:AT68"/>
    <mergeCell ref="AU68:BB68"/>
    <mergeCell ref="BD68:BK68"/>
    <mergeCell ref="BR68:BS68"/>
    <mergeCell ref="BU68:BW68"/>
    <mergeCell ref="AK12:AP13"/>
    <mergeCell ref="AQ12:BF13"/>
    <mergeCell ref="BG12:BW13"/>
    <mergeCell ref="C16:J17"/>
    <mergeCell ref="K16:AB17"/>
    <mergeCell ref="AF16:AJ18"/>
    <mergeCell ref="AK16:AP17"/>
    <mergeCell ref="AQ16:BW17"/>
    <mergeCell ref="AF19:AP20"/>
    <mergeCell ref="AQ19:BW20"/>
    <mergeCell ref="AF21:AJ23"/>
    <mergeCell ref="AK21:AP22"/>
    <mergeCell ref="AQ21:BW22"/>
    <mergeCell ref="AF29:AS30"/>
    <mergeCell ref="BF29:BM30"/>
    <mergeCell ref="BN29:BW30"/>
    <mergeCell ref="B42:B43"/>
    <mergeCell ref="C42:I43"/>
    <mergeCell ref="K42:L43"/>
    <mergeCell ref="V42:AA43"/>
    <mergeCell ref="AB42:AB43"/>
    <mergeCell ref="AF44:AP45"/>
    <mergeCell ref="AQ44:BA45"/>
    <mergeCell ref="BB44:BL45"/>
    <mergeCell ref="BM44:BW45"/>
    <mergeCell ref="AF52:AK55"/>
    <mergeCell ref="AF56:AK58"/>
    <mergeCell ref="AF59:AK61"/>
    <mergeCell ref="AF65:AK68"/>
    <mergeCell ref="AF9:AJ15"/>
  </mergeCells>
  <phoneticPr fontId="18"/>
  <dataValidations count="5">
    <dataValidation allowBlank="1" showDropDown="0" showInputMessage="0" showErrorMessage="1" prompt="建築士事務所に属する、実際に担当される方。_x000a_管理建築士でなくてもかまいません。" sqref="K32:AB32"/>
    <dataValidation type="list" allowBlank="1" showDropDown="0" showInputMessage="1" showErrorMessage="1" sqref="T19 Q18 K18:K19 N18">
      <formula1>"□,■"</formula1>
    </dataValidation>
    <dataValidation allowBlank="1" showDropDown="0" showInputMessage="0" showErrorMessage="1" prompt="＊ここに入力された担当者が委任状の担当者となります。_x000a_建築士でなくてもかまいません。" sqref="K16"/>
    <dataValidation type="list" allowBlank="0" showDropDown="0" showInputMessage="1" showErrorMessage="1" sqref="K41:K42">
      <formula1>"有,無"</formula1>
    </dataValidation>
    <dataValidation type="list" allowBlank="1" showDropDown="0" showInputMessage="1" showErrorMessage="1" sqref="K45:K47">
      <formula1>"有,無"</formula1>
    </dataValidation>
  </dataValidations>
  <printOptions horizontalCentered="1"/>
  <pageMargins left="0.51181102362204722" right="0.15748031496062992" top="0.78740157480314943" bottom="0.31496062992125984" header="0.31496062992125984" footer="0.31496062992125984"/>
  <pageSetup paperSize="9" scale="99" fitToWidth="1" fitToHeight="1" orientation="portrait" usePrinterDefaults="1" blackAndWhite="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A6A6"/>
    <pageSetUpPr fitToPage="1"/>
  </sheetPr>
  <dimension ref="A2:BY73"/>
  <sheetViews>
    <sheetView showGridLines="0" showZeros="0" tabSelected="1" topLeftCell="A37" zoomScaleSheetLayoutView="90" workbookViewId="0">
      <selection activeCell="BD53" sqref="BD53:BK53"/>
    </sheetView>
  </sheetViews>
  <sheetFormatPr defaultColWidth="2.125" defaultRowHeight="15" customHeight="1"/>
  <cols>
    <col min="1" max="1" width="2.1796875" style="27" customWidth="1"/>
    <col min="2" max="27" width="2.1796875" style="29" customWidth="1"/>
    <col min="28" max="31" width="2.1796875" style="27" customWidth="1"/>
    <col min="32" max="77" width="2.1796875" style="30" customWidth="1"/>
    <col min="78" max="78" width="2.1796875" style="27" customWidth="1"/>
    <col min="79" max="16384" width="2" style="27" customWidth="1"/>
  </cols>
  <sheetData>
    <row r="1" spans="2:77" ht="15" customHeight="1"/>
    <row r="2" spans="2:77" ht="25" customHeight="1">
      <c r="B2" s="475"/>
      <c r="C2" s="467" t="s">
        <v>10</v>
      </c>
      <c r="D2" s="467"/>
      <c r="E2" s="467"/>
      <c r="F2" s="467"/>
      <c r="G2" s="467"/>
      <c r="H2" s="467"/>
      <c r="I2" s="467"/>
      <c r="J2" s="467"/>
      <c r="K2" s="467"/>
      <c r="L2" s="29" t="s">
        <v>161</v>
      </c>
    </row>
    <row r="3" spans="2:77" ht="15" customHeight="1">
      <c r="C3" s="59" t="s">
        <v>128</v>
      </c>
      <c r="D3" s="59"/>
      <c r="F3" s="59"/>
      <c r="G3" s="59"/>
      <c r="H3" s="59"/>
      <c r="I3" s="59"/>
      <c r="J3" s="59"/>
      <c r="K3" s="59"/>
      <c r="L3" s="59"/>
      <c r="M3" s="59"/>
      <c r="N3" s="59"/>
      <c r="O3" s="59"/>
      <c r="P3" s="59"/>
      <c r="Q3" s="59"/>
      <c r="R3" s="59"/>
      <c r="S3" s="59"/>
      <c r="T3" s="59"/>
      <c r="U3" s="59"/>
      <c r="V3" s="59"/>
      <c r="W3" s="59"/>
      <c r="X3" s="59"/>
      <c r="Y3" s="59"/>
      <c r="Z3" s="59"/>
      <c r="AF3" s="30" t="s">
        <v>241</v>
      </c>
    </row>
    <row r="4" spans="2:77" ht="18" customHeight="1">
      <c r="C4" s="60" t="s">
        <v>34</v>
      </c>
      <c r="D4" s="60"/>
      <c r="F4" s="60"/>
      <c r="G4" s="60"/>
      <c r="H4" s="60"/>
      <c r="I4" s="60"/>
      <c r="J4" s="60"/>
      <c r="K4" s="60"/>
      <c r="L4" s="60"/>
      <c r="M4" s="60"/>
      <c r="N4" s="60"/>
      <c r="O4" s="60"/>
      <c r="P4" s="60"/>
      <c r="Q4" s="60"/>
      <c r="R4" s="60"/>
      <c r="S4" s="60"/>
      <c r="T4" s="60"/>
      <c r="U4" s="60"/>
      <c r="V4" s="541"/>
      <c r="W4" s="541"/>
      <c r="X4" s="541"/>
      <c r="Y4" s="541"/>
      <c r="Z4" s="541"/>
      <c r="AE4" s="171"/>
      <c r="AF4" s="170" t="s">
        <v>238</v>
      </c>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1"/>
    </row>
    <row r="5" spans="2:77" ht="18" customHeight="1">
      <c r="AD5" s="165" t="s">
        <v>240</v>
      </c>
      <c r="AE5" s="165"/>
      <c r="AF5" s="253" t="s">
        <v>210</v>
      </c>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165"/>
    </row>
    <row r="6" spans="2:77" ht="18" customHeight="1">
      <c r="AD6" s="165"/>
      <c r="AE6" s="165"/>
      <c r="AF6" s="30" t="s">
        <v>248</v>
      </c>
      <c r="BX6" s="171"/>
    </row>
    <row r="7" spans="2:77" ht="24" customHeight="1">
      <c r="C7" s="64" t="s">
        <v>260</v>
      </c>
      <c r="D7" s="64"/>
      <c r="E7" s="64"/>
      <c r="F7" s="64"/>
      <c r="G7" s="64"/>
      <c r="H7" s="64"/>
      <c r="I7" s="64"/>
      <c r="K7" s="85" t="s">
        <v>92</v>
      </c>
      <c r="L7" s="103"/>
      <c r="M7" s="103"/>
      <c r="N7" s="103"/>
      <c r="O7" s="103"/>
      <c r="P7" s="103"/>
      <c r="Q7" s="103"/>
      <c r="R7" s="103"/>
      <c r="S7" s="103"/>
      <c r="T7" s="103"/>
      <c r="U7" s="103"/>
      <c r="V7" s="103"/>
      <c r="W7" s="103"/>
      <c r="X7" s="103"/>
      <c r="Y7" s="103"/>
      <c r="Z7" s="103"/>
      <c r="AA7" s="103"/>
      <c r="AB7" s="146"/>
      <c r="AE7" s="166"/>
      <c r="BG7" s="613"/>
      <c r="BH7" s="204" t="s">
        <v>260</v>
      </c>
      <c r="BI7" s="206"/>
      <c r="BJ7" s="206"/>
      <c r="BK7" s="206"/>
      <c r="BL7" s="210"/>
      <c r="BM7" s="568" t="str">
        <f>K7</f>
        <v>r8-005</v>
      </c>
      <c r="BN7" s="568"/>
      <c r="BO7" s="568"/>
      <c r="BP7" s="568"/>
      <c r="BQ7" s="568"/>
      <c r="BR7" s="568"/>
      <c r="BS7" s="568"/>
      <c r="BT7" s="568"/>
      <c r="BU7" s="568"/>
      <c r="BV7" s="568"/>
      <c r="BW7" s="568"/>
    </row>
    <row r="8" spans="2:77" ht="24" customHeight="1">
      <c r="B8" s="41" t="s">
        <v>150</v>
      </c>
      <c r="C8" s="62" t="s">
        <v>232</v>
      </c>
      <c r="D8" s="62"/>
      <c r="E8" s="62"/>
      <c r="F8" s="62"/>
      <c r="G8" s="62"/>
      <c r="H8" s="62"/>
      <c r="I8" s="62"/>
      <c r="J8" s="62"/>
      <c r="K8" s="85">
        <v>46298</v>
      </c>
      <c r="L8" s="103"/>
      <c r="M8" s="103"/>
      <c r="N8" s="103"/>
      <c r="O8" s="103"/>
      <c r="P8" s="103"/>
      <c r="Q8" s="103"/>
      <c r="R8" s="103"/>
      <c r="S8" s="103"/>
      <c r="T8" s="103"/>
      <c r="U8" s="103"/>
      <c r="V8" s="103"/>
      <c r="W8" s="103"/>
      <c r="X8" s="103"/>
      <c r="Y8" s="103"/>
      <c r="Z8" s="103"/>
      <c r="AA8" s="103"/>
      <c r="AB8" s="146"/>
      <c r="AF8" s="177" t="s">
        <v>242</v>
      </c>
      <c r="AG8" s="192"/>
      <c r="AH8" s="192"/>
      <c r="AI8" s="192"/>
      <c r="AJ8" s="192"/>
      <c r="AK8" s="192"/>
      <c r="AL8" s="192"/>
      <c r="AM8" s="192"/>
      <c r="AN8" s="192"/>
      <c r="AO8" s="192"/>
      <c r="AP8" s="198"/>
      <c r="AQ8" s="182" t="str">
        <f>+IF(K8="","令和　　年　　月　　日",IF(K8&gt;=DATE(2019,5,1),"令和"&amp;IF(YEAR(K8)-2018=1,"元",YEAR(K8)-2018)&amp;"年"&amp;MONTH(K8)&amp;"月"&amp;DAY(K8)&amp;"日"))</f>
        <v>令和8年10月3日</v>
      </c>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row>
    <row r="9" spans="2:77" ht="17.5" customHeight="1">
      <c r="B9" s="41" t="s">
        <v>32</v>
      </c>
      <c r="C9" s="68" t="s">
        <v>281</v>
      </c>
      <c r="D9" s="68"/>
      <c r="E9" s="68"/>
      <c r="F9" s="68"/>
      <c r="G9" s="68"/>
      <c r="H9" s="68"/>
      <c r="I9" s="63"/>
      <c r="J9" s="63"/>
      <c r="K9" s="86">
        <v>7800850</v>
      </c>
      <c r="L9" s="104"/>
      <c r="M9" s="104"/>
      <c r="N9" s="104"/>
      <c r="O9" s="104"/>
      <c r="P9" s="104"/>
      <c r="Q9" s="104"/>
      <c r="R9" s="104"/>
      <c r="S9" s="104"/>
      <c r="T9" s="104"/>
      <c r="U9" s="104"/>
      <c r="V9" s="104"/>
      <c r="W9" s="104"/>
      <c r="X9" s="104"/>
      <c r="Y9" s="104"/>
      <c r="Z9" s="104"/>
      <c r="AA9" s="104"/>
      <c r="AB9" s="147"/>
      <c r="AC9" s="34"/>
      <c r="AE9" s="34"/>
      <c r="AF9" s="174" t="s">
        <v>295</v>
      </c>
      <c r="AG9" s="189"/>
      <c r="AH9" s="189"/>
      <c r="AI9" s="189"/>
      <c r="AJ9" s="195"/>
      <c r="AK9" s="174" t="s">
        <v>281</v>
      </c>
      <c r="AL9" s="189"/>
      <c r="AM9" s="189"/>
      <c r="AN9" s="189"/>
      <c r="AO9" s="189"/>
      <c r="AP9" s="195"/>
      <c r="AQ9" s="211" t="s">
        <v>110</v>
      </c>
      <c r="AR9" s="219"/>
      <c r="AS9" s="226">
        <f>+K9</f>
        <v>7800850</v>
      </c>
      <c r="AT9" s="226"/>
      <c r="AU9" s="226"/>
      <c r="AV9" s="226"/>
      <c r="AW9" s="226"/>
      <c r="AX9" s="226"/>
      <c r="AY9" s="226"/>
      <c r="AZ9" s="226"/>
      <c r="BA9" s="226"/>
      <c r="BD9" s="219"/>
      <c r="BE9" s="219"/>
      <c r="BF9" s="219"/>
      <c r="BG9" s="219"/>
      <c r="BH9" s="219"/>
      <c r="BI9" s="219"/>
      <c r="BJ9" s="219"/>
      <c r="BK9" s="219"/>
      <c r="BL9" s="219"/>
      <c r="BM9" s="219"/>
      <c r="BN9" s="219"/>
      <c r="BO9" s="219"/>
      <c r="BP9" s="219"/>
      <c r="BQ9" s="219"/>
      <c r="BR9" s="219"/>
      <c r="BS9" s="219"/>
      <c r="BT9" s="219"/>
      <c r="BU9" s="219"/>
      <c r="BW9" s="254"/>
    </row>
    <row r="10" spans="2:77" ht="25" customHeight="1">
      <c r="B10" s="28"/>
      <c r="C10" s="69" t="s">
        <v>286</v>
      </c>
      <c r="D10" s="69"/>
      <c r="E10" s="69"/>
      <c r="F10" s="69"/>
      <c r="G10" s="69"/>
      <c r="H10" s="69"/>
      <c r="I10" s="69"/>
      <c r="J10" s="82"/>
      <c r="K10" s="87" t="s">
        <v>69</v>
      </c>
      <c r="L10" s="105"/>
      <c r="M10" s="105"/>
      <c r="N10" s="105"/>
      <c r="O10" s="105"/>
      <c r="P10" s="105"/>
      <c r="Q10" s="105"/>
      <c r="R10" s="105"/>
      <c r="S10" s="105"/>
      <c r="T10" s="105"/>
      <c r="U10" s="105"/>
      <c r="V10" s="105"/>
      <c r="W10" s="105"/>
      <c r="X10" s="105"/>
      <c r="Y10" s="105"/>
      <c r="Z10" s="105"/>
      <c r="AA10" s="105"/>
      <c r="AB10" s="148"/>
      <c r="AC10" s="65"/>
      <c r="AF10" s="175"/>
      <c r="AG10" s="190"/>
      <c r="AH10" s="190"/>
      <c r="AI10" s="190"/>
      <c r="AJ10" s="196"/>
      <c r="AK10" s="202" t="s">
        <v>79</v>
      </c>
      <c r="AL10" s="193"/>
      <c r="AM10" s="193"/>
      <c r="AN10" s="193"/>
      <c r="AO10" s="193"/>
      <c r="AP10" s="200"/>
      <c r="AQ10" s="567" t="str">
        <f>" "&amp;+K10</f>
        <v xml:space="preserve"> 高知市丸ノ内１丁目２０番１号　メゾンウッドベル101号</v>
      </c>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626"/>
    </row>
    <row r="11" spans="2:77" ht="20" customHeight="1">
      <c r="B11" s="41">
        <v>3</v>
      </c>
      <c r="C11" s="68" t="s">
        <v>206</v>
      </c>
      <c r="D11" s="68"/>
      <c r="E11" s="68"/>
      <c r="F11" s="68"/>
      <c r="G11" s="68"/>
      <c r="H11" s="68"/>
      <c r="I11" s="68"/>
      <c r="J11" s="83"/>
      <c r="K11" s="88" t="s">
        <v>273</v>
      </c>
      <c r="L11" s="106"/>
      <c r="M11" s="106"/>
      <c r="N11" s="106"/>
      <c r="O11" s="106"/>
      <c r="P11" s="106"/>
      <c r="Q11" s="106"/>
      <c r="R11" s="106"/>
      <c r="S11" s="129"/>
      <c r="T11" s="134" t="s">
        <v>59</v>
      </c>
      <c r="U11" s="106"/>
      <c r="V11" s="106"/>
      <c r="W11" s="106"/>
      <c r="X11" s="106"/>
      <c r="Y11" s="106"/>
      <c r="Z11" s="106"/>
      <c r="AA11" s="106"/>
      <c r="AB11" s="149"/>
      <c r="AF11" s="175"/>
      <c r="AG11" s="190"/>
      <c r="AH11" s="190"/>
      <c r="AI11" s="190"/>
      <c r="AJ11" s="196"/>
      <c r="AK11" s="190" t="s">
        <v>206</v>
      </c>
      <c r="AL11" s="190"/>
      <c r="AM11" s="190"/>
      <c r="AN11" s="190"/>
      <c r="AO11" s="190"/>
      <c r="AP11" s="196"/>
      <c r="AQ11" s="213" t="str">
        <f>K11</f>
        <v>こうち</v>
      </c>
      <c r="AR11" s="221"/>
      <c r="AS11" s="221"/>
      <c r="AT11" s="221"/>
      <c r="AU11" s="221"/>
      <c r="AV11" s="221"/>
      <c r="AW11" s="221"/>
      <c r="AX11" s="221"/>
      <c r="AY11" s="221"/>
      <c r="AZ11" s="221"/>
      <c r="BA11" s="221"/>
      <c r="BB11" s="221"/>
      <c r="BC11" s="221"/>
      <c r="BD11" s="221"/>
      <c r="BE11" s="221"/>
      <c r="BF11" s="237"/>
      <c r="BG11" s="568" t="str">
        <f>T11</f>
        <v>たろう</v>
      </c>
      <c r="BH11" s="568"/>
      <c r="BI11" s="568"/>
      <c r="BJ11" s="568"/>
      <c r="BK11" s="568"/>
      <c r="BL11" s="568"/>
      <c r="BM11" s="568"/>
      <c r="BN11" s="568"/>
      <c r="BO11" s="568"/>
      <c r="BP11" s="568"/>
      <c r="BQ11" s="568"/>
      <c r="BR11" s="568"/>
      <c r="BS11" s="568"/>
      <c r="BT11" s="568"/>
      <c r="BU11" s="568"/>
      <c r="BV11" s="568"/>
      <c r="BW11" s="568"/>
    </row>
    <row r="12" spans="2:77" ht="17.5" customHeight="1">
      <c r="B12" s="41">
        <v>4</v>
      </c>
      <c r="C12" s="62" t="s">
        <v>19</v>
      </c>
      <c r="D12" s="62"/>
      <c r="E12" s="62"/>
      <c r="F12" s="62"/>
      <c r="G12" s="62"/>
      <c r="H12" s="62"/>
      <c r="I12" s="62"/>
      <c r="J12" s="62"/>
      <c r="K12" s="524" t="s">
        <v>142</v>
      </c>
      <c r="L12" s="529"/>
      <c r="M12" s="529"/>
      <c r="N12" s="529"/>
      <c r="O12" s="529"/>
      <c r="P12" s="529"/>
      <c r="Q12" s="529"/>
      <c r="R12" s="529"/>
      <c r="S12" s="529"/>
      <c r="T12" s="540" t="s">
        <v>272</v>
      </c>
      <c r="U12" s="540"/>
      <c r="V12" s="540"/>
      <c r="W12" s="540"/>
      <c r="X12" s="540"/>
      <c r="Y12" s="540"/>
      <c r="Z12" s="540"/>
      <c r="AA12" s="540"/>
      <c r="AB12" s="550"/>
      <c r="AF12" s="175"/>
      <c r="AG12" s="190"/>
      <c r="AH12" s="190"/>
      <c r="AI12" s="190"/>
      <c r="AJ12" s="196"/>
      <c r="AK12" s="190" t="s">
        <v>203</v>
      </c>
      <c r="AL12" s="190"/>
      <c r="AM12" s="190"/>
      <c r="AN12" s="190"/>
      <c r="AO12" s="190"/>
      <c r="AP12" s="196"/>
      <c r="AQ12" s="214" t="str">
        <f>K12</f>
        <v>高知</v>
      </c>
      <c r="AR12" s="222"/>
      <c r="AS12" s="222"/>
      <c r="AT12" s="222"/>
      <c r="AU12" s="222"/>
      <c r="AV12" s="222"/>
      <c r="AW12" s="222"/>
      <c r="AX12" s="222"/>
      <c r="AY12" s="222"/>
      <c r="AZ12" s="222"/>
      <c r="BA12" s="222"/>
      <c r="BB12" s="222"/>
      <c r="BC12" s="222"/>
      <c r="BD12" s="222"/>
      <c r="BE12" s="222"/>
      <c r="BF12" s="238"/>
      <c r="BG12" s="570" t="str">
        <f>T12</f>
        <v>太郎</v>
      </c>
      <c r="BH12" s="570"/>
      <c r="BI12" s="570"/>
      <c r="BJ12" s="570"/>
      <c r="BK12" s="570"/>
      <c r="BL12" s="570"/>
      <c r="BM12" s="570"/>
      <c r="BN12" s="570"/>
      <c r="BO12" s="570"/>
      <c r="BP12" s="570"/>
      <c r="BQ12" s="570"/>
      <c r="BR12" s="570"/>
      <c r="BS12" s="570"/>
      <c r="BT12" s="570"/>
      <c r="BU12" s="570"/>
      <c r="BV12" s="570"/>
      <c r="BW12" s="570"/>
    </row>
    <row r="13" spans="2:77" ht="17.5" customHeight="1">
      <c r="B13" s="41"/>
      <c r="C13" s="62"/>
      <c r="D13" s="62"/>
      <c r="E13" s="62"/>
      <c r="F13" s="62"/>
      <c r="G13" s="62"/>
      <c r="H13" s="62"/>
      <c r="I13" s="62"/>
      <c r="J13" s="62"/>
      <c r="K13" s="98"/>
      <c r="L13" s="98"/>
      <c r="M13" s="98"/>
      <c r="N13" s="98"/>
      <c r="O13" s="98"/>
      <c r="P13" s="98"/>
      <c r="Q13" s="98"/>
      <c r="R13" s="98"/>
      <c r="S13" s="98"/>
      <c r="T13" s="98"/>
      <c r="U13" s="98"/>
      <c r="V13" s="98"/>
      <c r="W13" s="98"/>
      <c r="X13" s="98"/>
      <c r="Y13" s="98"/>
      <c r="Z13" s="98"/>
      <c r="AA13" s="98"/>
      <c r="AB13" s="98"/>
      <c r="AF13" s="175"/>
      <c r="AG13" s="190"/>
      <c r="AH13" s="190"/>
      <c r="AI13" s="190"/>
      <c r="AJ13" s="196"/>
      <c r="AK13" s="191"/>
      <c r="AL13" s="191"/>
      <c r="AM13" s="191"/>
      <c r="AN13" s="191"/>
      <c r="AO13" s="191"/>
      <c r="AP13" s="197"/>
      <c r="AQ13" s="215"/>
      <c r="AR13" s="223"/>
      <c r="AS13" s="223"/>
      <c r="AT13" s="223"/>
      <c r="AU13" s="223"/>
      <c r="AV13" s="223"/>
      <c r="AW13" s="223"/>
      <c r="AX13" s="223"/>
      <c r="AY13" s="223"/>
      <c r="AZ13" s="223"/>
      <c r="BA13" s="223"/>
      <c r="BB13" s="223"/>
      <c r="BC13" s="223"/>
      <c r="BD13" s="223"/>
      <c r="BE13" s="223"/>
      <c r="BF13" s="239"/>
      <c r="BG13" s="570"/>
      <c r="BH13" s="570"/>
      <c r="BI13" s="570"/>
      <c r="BJ13" s="570"/>
      <c r="BK13" s="570"/>
      <c r="BL13" s="570"/>
      <c r="BM13" s="570"/>
      <c r="BN13" s="570"/>
      <c r="BO13" s="570"/>
      <c r="BP13" s="570"/>
      <c r="BQ13" s="570"/>
      <c r="BR13" s="570"/>
      <c r="BS13" s="570"/>
      <c r="BT13" s="570"/>
      <c r="BU13" s="570"/>
      <c r="BV13" s="570"/>
      <c r="BW13" s="570"/>
    </row>
    <row r="14" spans="2:77" ht="24" customHeight="1">
      <c r="B14" s="41">
        <v>5</v>
      </c>
      <c r="C14" s="62" t="s">
        <v>236</v>
      </c>
      <c r="D14" s="63"/>
      <c r="E14" s="63"/>
      <c r="F14" s="63"/>
      <c r="G14" s="63"/>
      <c r="H14" s="63"/>
      <c r="I14" s="63"/>
      <c r="J14" s="63"/>
      <c r="K14" s="85">
        <v>32927</v>
      </c>
      <c r="L14" s="103"/>
      <c r="M14" s="103"/>
      <c r="N14" s="103"/>
      <c r="O14" s="103"/>
      <c r="P14" s="103"/>
      <c r="Q14" s="103"/>
      <c r="R14" s="103"/>
      <c r="S14" s="103"/>
      <c r="T14" s="103"/>
      <c r="U14" s="103"/>
      <c r="V14" s="103"/>
      <c r="W14" s="103"/>
      <c r="X14" s="103"/>
      <c r="Y14" s="103"/>
      <c r="Z14" s="103"/>
      <c r="AA14" s="103"/>
      <c r="AB14" s="146"/>
      <c r="AF14" s="175"/>
      <c r="AG14" s="190"/>
      <c r="AH14" s="190"/>
      <c r="AI14" s="190"/>
      <c r="AJ14" s="196"/>
      <c r="AK14" s="193" t="s">
        <v>208</v>
      </c>
      <c r="AL14" s="193"/>
      <c r="AM14" s="193"/>
      <c r="AN14" s="193"/>
      <c r="AO14" s="193"/>
      <c r="AP14" s="200"/>
      <c r="AQ14" s="568">
        <f>K14</f>
        <v>32927</v>
      </c>
      <c r="AR14" s="568"/>
      <c r="AS14" s="568"/>
      <c r="AT14" s="568"/>
      <c r="AU14" s="568"/>
      <c r="AV14" s="568"/>
      <c r="AW14" s="568"/>
      <c r="AX14" s="568"/>
      <c r="AY14" s="568"/>
      <c r="AZ14" s="568"/>
      <c r="BA14" s="568"/>
      <c r="BB14" s="568"/>
      <c r="BC14" s="568"/>
      <c r="BD14" s="568"/>
      <c r="BE14" s="568"/>
      <c r="BF14" s="568"/>
      <c r="BG14" s="568"/>
      <c r="BH14" s="568"/>
      <c r="BI14" s="568"/>
      <c r="BJ14" s="568"/>
      <c r="BK14" s="568"/>
      <c r="BL14" s="568"/>
      <c r="BM14" s="568"/>
      <c r="BN14" s="568"/>
      <c r="BO14" s="568"/>
      <c r="BP14" s="568"/>
      <c r="BQ14" s="568"/>
      <c r="BR14" s="568"/>
      <c r="BS14" s="568"/>
      <c r="BT14" s="568"/>
      <c r="BU14" s="568"/>
      <c r="BV14" s="568"/>
      <c r="BW14" s="568"/>
    </row>
    <row r="15" spans="2:77" ht="24" customHeight="1">
      <c r="B15" s="41" t="s">
        <v>54</v>
      </c>
      <c r="C15" s="62" t="s">
        <v>237</v>
      </c>
      <c r="D15" s="62"/>
      <c r="E15" s="62"/>
      <c r="F15" s="62"/>
      <c r="G15" s="62"/>
      <c r="H15" s="62"/>
      <c r="I15" s="62"/>
      <c r="J15" s="62"/>
      <c r="K15" s="525" t="s">
        <v>274</v>
      </c>
      <c r="L15" s="108"/>
      <c r="M15" s="108"/>
      <c r="N15" s="108"/>
      <c r="O15" s="108"/>
      <c r="P15" s="108"/>
      <c r="Q15" s="108"/>
      <c r="R15" s="108"/>
      <c r="S15" s="108"/>
      <c r="T15" s="108"/>
      <c r="U15" s="108"/>
      <c r="V15" s="108"/>
      <c r="W15" s="108"/>
      <c r="X15" s="108"/>
      <c r="Y15" s="108"/>
      <c r="Z15" s="108"/>
      <c r="AA15" s="108"/>
      <c r="AB15" s="151"/>
      <c r="AF15" s="176"/>
      <c r="AG15" s="191"/>
      <c r="AH15" s="191"/>
      <c r="AI15" s="191"/>
      <c r="AJ15" s="197"/>
      <c r="AK15" s="562" t="s">
        <v>322</v>
      </c>
      <c r="AL15" s="193"/>
      <c r="AM15" s="193"/>
      <c r="AN15" s="193"/>
      <c r="AO15" s="193"/>
      <c r="AP15" s="200"/>
      <c r="AQ15" s="569" t="str">
        <f>K15</f>
        <v>088-821-4592</v>
      </c>
      <c r="AR15" s="569"/>
      <c r="AS15" s="569"/>
      <c r="AT15" s="569"/>
      <c r="AU15" s="569"/>
      <c r="AV15" s="569"/>
      <c r="AW15" s="569"/>
      <c r="AX15" s="569"/>
      <c r="AY15" s="569"/>
      <c r="AZ15" s="569"/>
      <c r="BA15" s="569"/>
      <c r="BB15" s="569"/>
      <c r="BC15" s="569"/>
      <c r="BD15" s="569"/>
      <c r="BE15" s="569"/>
      <c r="BF15" s="569"/>
      <c r="BG15" s="569"/>
      <c r="BH15" s="569"/>
      <c r="BI15" s="569"/>
      <c r="BJ15" s="569"/>
      <c r="BK15" s="569"/>
      <c r="BL15" s="569"/>
      <c r="BM15" s="569"/>
      <c r="BN15" s="569"/>
      <c r="BO15" s="569"/>
      <c r="BP15" s="569"/>
      <c r="BQ15" s="569"/>
      <c r="BR15" s="569"/>
      <c r="BS15" s="569"/>
      <c r="BT15" s="569"/>
      <c r="BU15" s="569"/>
      <c r="BV15" s="569"/>
      <c r="BW15" s="569"/>
    </row>
    <row r="16" spans="2:77" ht="18" customHeight="1">
      <c r="B16" s="41" t="s">
        <v>120</v>
      </c>
      <c r="C16" s="69" t="s">
        <v>325</v>
      </c>
      <c r="D16" s="69"/>
      <c r="E16" s="69"/>
      <c r="F16" s="69"/>
      <c r="G16" s="69"/>
      <c r="H16" s="69"/>
      <c r="I16" s="69"/>
      <c r="J16" s="69"/>
      <c r="K16" s="95" t="s">
        <v>195</v>
      </c>
      <c r="L16" s="121"/>
      <c r="M16" s="121"/>
      <c r="N16" s="121"/>
      <c r="O16" s="121"/>
      <c r="P16" s="121"/>
      <c r="Q16" s="121"/>
      <c r="R16" s="121"/>
      <c r="S16" s="121"/>
      <c r="T16" s="121"/>
      <c r="U16" s="121"/>
      <c r="V16" s="121"/>
      <c r="W16" s="121"/>
      <c r="X16" s="121"/>
      <c r="Y16" s="121"/>
      <c r="Z16" s="121"/>
      <c r="AA16" s="121"/>
      <c r="AB16" s="532"/>
      <c r="AF16" s="177" t="s">
        <v>243</v>
      </c>
      <c r="AG16" s="192"/>
      <c r="AH16" s="192"/>
      <c r="AI16" s="192"/>
      <c r="AJ16" s="198"/>
      <c r="AK16" s="563" t="s">
        <v>160</v>
      </c>
      <c r="AL16" s="192"/>
      <c r="AM16" s="192"/>
      <c r="AN16" s="192"/>
      <c r="AO16" s="192"/>
      <c r="AP16" s="198"/>
      <c r="AQ16" s="218" t="str">
        <f>K16</f>
        <v>高知県香美市土佐山田町加茂777番地</v>
      </c>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8"/>
      <c r="BP16" s="218"/>
      <c r="BQ16" s="218"/>
      <c r="BR16" s="218"/>
      <c r="BS16" s="218"/>
      <c r="BT16" s="218"/>
      <c r="BU16" s="218"/>
      <c r="BV16" s="218"/>
      <c r="BW16" s="218"/>
    </row>
    <row r="17" spans="2:77" ht="18" customHeight="1">
      <c r="B17" s="39"/>
      <c r="C17" s="69"/>
      <c r="D17" s="69"/>
      <c r="E17" s="69"/>
      <c r="F17" s="69"/>
      <c r="G17" s="69"/>
      <c r="H17" s="69"/>
      <c r="I17" s="69"/>
      <c r="J17" s="69"/>
      <c r="K17" s="96"/>
      <c r="L17" s="137"/>
      <c r="M17" s="137"/>
      <c r="N17" s="137"/>
      <c r="O17" s="137"/>
      <c r="P17" s="137"/>
      <c r="Q17" s="137"/>
      <c r="R17" s="137"/>
      <c r="S17" s="137"/>
      <c r="T17" s="137"/>
      <c r="U17" s="137"/>
      <c r="V17" s="137"/>
      <c r="W17" s="137"/>
      <c r="X17" s="137"/>
      <c r="Y17" s="137"/>
      <c r="Z17" s="137"/>
      <c r="AA17" s="137"/>
      <c r="AB17" s="533"/>
      <c r="AF17" s="178"/>
      <c r="AG17" s="170"/>
      <c r="AH17" s="170"/>
      <c r="AI17" s="170"/>
      <c r="AJ17" s="199"/>
      <c r="AK17" s="193"/>
      <c r="AL17" s="193"/>
      <c r="AM17" s="193"/>
      <c r="AN17" s="193"/>
      <c r="AO17" s="193"/>
      <c r="AP17" s="200"/>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8"/>
      <c r="BP17" s="218"/>
      <c r="BQ17" s="218"/>
      <c r="BR17" s="218"/>
      <c r="BS17" s="218"/>
      <c r="BT17" s="218"/>
      <c r="BU17" s="218"/>
      <c r="BV17" s="218"/>
      <c r="BW17" s="218"/>
    </row>
    <row r="18" spans="2:77" ht="24" customHeight="1">
      <c r="B18" s="40"/>
      <c r="C18" s="68" t="s">
        <v>265</v>
      </c>
      <c r="D18" s="68"/>
      <c r="E18" s="68"/>
      <c r="F18" s="68"/>
      <c r="G18" s="68"/>
      <c r="H18" s="68"/>
      <c r="I18" s="68"/>
      <c r="J18" s="68"/>
      <c r="K18" s="95" t="s">
        <v>190</v>
      </c>
      <c r="L18" s="79" t="s">
        <v>267</v>
      </c>
      <c r="M18" s="79"/>
      <c r="N18" s="121" t="s">
        <v>251</v>
      </c>
      <c r="O18" s="79" t="s">
        <v>46</v>
      </c>
      <c r="P18" s="126"/>
      <c r="Q18" s="121" t="s">
        <v>190</v>
      </c>
      <c r="R18" s="72" t="s">
        <v>268</v>
      </c>
      <c r="S18" s="126"/>
      <c r="T18" s="72"/>
      <c r="U18" s="72"/>
      <c r="V18" s="72"/>
      <c r="W18" s="72"/>
      <c r="X18" s="72"/>
      <c r="Y18" s="72"/>
      <c r="Z18" s="79"/>
      <c r="AA18" s="79"/>
      <c r="AB18" s="155"/>
      <c r="AF18" s="179"/>
      <c r="AG18" s="193"/>
      <c r="AH18" s="193"/>
      <c r="AI18" s="193"/>
      <c r="AJ18" s="200"/>
      <c r="AK18" s="170" t="s">
        <v>152</v>
      </c>
      <c r="AL18" s="170"/>
      <c r="AM18" s="170"/>
      <c r="AN18" s="170"/>
      <c r="AO18" s="170"/>
      <c r="AP18" s="199"/>
      <c r="AQ18" s="187"/>
      <c r="AR18" s="185" t="str">
        <f>K18&amp;"新築  "&amp;N18&amp;"増築  "&amp;Q18&amp;"新築・増築  "&amp;K19&amp;"増築・ﾘﾌｫｰﾑ  "&amp;T19&amp;"ﾘﾌｫｰﾑ  "</f>
        <v xml:space="preserve">□新築  ■増築  □新築・増築  □増築・ﾘﾌｫｰﾑ  □ﾘﾌｫｰﾑ  </v>
      </c>
      <c r="AS18" s="187"/>
      <c r="AT18" s="187"/>
      <c r="AU18" s="187"/>
      <c r="AV18" s="187"/>
      <c r="AW18" s="187"/>
      <c r="AX18" s="187"/>
      <c r="AY18" s="187"/>
      <c r="AZ18" s="185"/>
      <c r="BA18" s="187"/>
      <c r="BB18" s="187"/>
      <c r="BC18" s="187"/>
      <c r="BD18" s="187"/>
      <c r="BE18" s="187"/>
      <c r="BF18" s="187"/>
      <c r="BG18" s="185"/>
      <c r="BH18" s="187"/>
      <c r="BI18" s="187"/>
      <c r="BJ18" s="187"/>
      <c r="BK18" s="187"/>
      <c r="BL18" s="187"/>
      <c r="BM18" s="187"/>
      <c r="BN18" s="185"/>
      <c r="BO18" s="187"/>
      <c r="BP18" s="187"/>
      <c r="BQ18" s="187"/>
      <c r="BR18" s="187"/>
      <c r="BT18" s="187"/>
      <c r="BU18" s="187"/>
      <c r="BW18" s="259"/>
    </row>
    <row r="19" spans="2:77" s="27" customFormat="1" ht="19" customHeight="1">
      <c r="B19" s="39"/>
      <c r="C19" s="61"/>
      <c r="D19" s="61"/>
      <c r="E19" s="61"/>
      <c r="F19" s="61"/>
      <c r="G19" s="61"/>
      <c r="H19" s="61"/>
      <c r="I19" s="61"/>
      <c r="J19" s="61"/>
      <c r="K19" s="477" t="s">
        <v>190</v>
      </c>
      <c r="L19" s="76" t="s">
        <v>269</v>
      </c>
      <c r="M19" s="76"/>
      <c r="N19" s="76"/>
      <c r="O19" s="76"/>
      <c r="P19" s="127"/>
      <c r="Q19" s="127"/>
      <c r="R19" s="127"/>
      <c r="S19" s="127"/>
      <c r="T19" s="497" t="s">
        <v>190</v>
      </c>
      <c r="U19" s="138" t="s">
        <v>117</v>
      </c>
      <c r="V19" s="138"/>
      <c r="W19" s="138"/>
      <c r="X19" s="138"/>
      <c r="Y19" s="138"/>
      <c r="Z19" s="76"/>
      <c r="AA19" s="76"/>
      <c r="AB19" s="156"/>
      <c r="AF19" s="174" t="s">
        <v>94</v>
      </c>
      <c r="AG19" s="189"/>
      <c r="AH19" s="189"/>
      <c r="AI19" s="189"/>
      <c r="AJ19" s="189"/>
      <c r="AK19" s="189"/>
      <c r="AL19" s="189"/>
      <c r="AM19" s="189"/>
      <c r="AN19" s="189"/>
      <c r="AO19" s="189"/>
      <c r="AP19" s="195"/>
      <c r="AQ19" s="182" t="str">
        <f>+IF(K34="","令和　　年　　月　　日",IF(K34&gt;=DATE(2019,5,1),"令和"&amp;IF(YEAR(K34)-2018=1,"元",YEAR(K34)-2018)&amp;"年"&amp;MONTH(K34)&amp;"月"&amp;DAY(K34)&amp;"日"))</f>
        <v>令和8年9月16日</v>
      </c>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82"/>
      <c r="BR19" s="182"/>
      <c r="BS19" s="182"/>
      <c r="BT19" s="182"/>
      <c r="BU19" s="182"/>
      <c r="BV19" s="182"/>
      <c r="BW19" s="182"/>
      <c r="BX19" s="30"/>
      <c r="BY19" s="30"/>
    </row>
    <row r="20" spans="2:77" s="27" customFormat="1" ht="19" customHeight="1">
      <c r="AF20" s="176"/>
      <c r="AG20" s="191"/>
      <c r="AH20" s="191"/>
      <c r="AI20" s="191"/>
      <c r="AJ20" s="191"/>
      <c r="AK20" s="191"/>
      <c r="AL20" s="191"/>
      <c r="AM20" s="191"/>
      <c r="AN20" s="191"/>
      <c r="AO20" s="191"/>
      <c r="AP20" s="197"/>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c r="BS20" s="182"/>
      <c r="BT20" s="182"/>
      <c r="BU20" s="182"/>
      <c r="BV20" s="182"/>
      <c r="BW20" s="182"/>
      <c r="BX20" s="30"/>
      <c r="BY20" s="30"/>
    </row>
    <row r="21" spans="2:77" s="27" customFormat="1" ht="20" customHeight="1">
      <c r="AC21" s="159"/>
      <c r="AF21" s="180" t="s">
        <v>279</v>
      </c>
      <c r="AG21" s="192"/>
      <c r="AH21" s="192"/>
      <c r="AI21" s="192"/>
      <c r="AJ21" s="198"/>
      <c r="AK21" s="189" t="s">
        <v>323</v>
      </c>
      <c r="AL21" s="189"/>
      <c r="AM21" s="189"/>
      <c r="AN21" s="189"/>
      <c r="AO21" s="189"/>
      <c r="AP21" s="195"/>
      <c r="AQ21" s="218" t="str">
        <f>K37</f>
        <v>経済設計事務所　土佐 花子</v>
      </c>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8"/>
      <c r="BP21" s="218"/>
      <c r="BQ21" s="218"/>
      <c r="BR21" s="218"/>
      <c r="BS21" s="218"/>
      <c r="BT21" s="218"/>
      <c r="BU21" s="218"/>
      <c r="BV21" s="218"/>
      <c r="BW21" s="218"/>
      <c r="BX21" s="30"/>
      <c r="BY21" s="30"/>
    </row>
    <row r="22" spans="2:77" s="27" customFormat="1" ht="20" customHeight="1">
      <c r="AC22" s="159"/>
      <c r="AF22" s="178"/>
      <c r="AG22" s="170"/>
      <c r="AH22" s="170"/>
      <c r="AI22" s="170"/>
      <c r="AJ22" s="199"/>
      <c r="AK22" s="190"/>
      <c r="AL22" s="190"/>
      <c r="AM22" s="190"/>
      <c r="AN22" s="190"/>
      <c r="AO22" s="190"/>
      <c r="AP22" s="196"/>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218"/>
      <c r="BX22" s="30"/>
      <c r="BY22" s="30"/>
    </row>
    <row r="23" spans="2:77" s="27" customFormat="1" ht="19" customHeight="1">
      <c r="AC23" s="159"/>
      <c r="AF23" s="179"/>
      <c r="AG23" s="193"/>
      <c r="AH23" s="193"/>
      <c r="AI23" s="193"/>
      <c r="AJ23" s="200"/>
      <c r="AK23" s="562" t="s">
        <v>322</v>
      </c>
      <c r="AL23" s="193"/>
      <c r="AM23" s="193"/>
      <c r="AN23" s="193"/>
      <c r="AO23" s="193"/>
      <c r="AP23" s="200"/>
      <c r="AQ23" s="568" t="str">
        <f>K38</f>
        <v>088-821-4591</v>
      </c>
      <c r="AR23" s="568"/>
      <c r="AS23" s="568"/>
      <c r="AT23" s="568"/>
      <c r="AU23" s="568"/>
      <c r="AV23" s="568"/>
      <c r="AW23" s="568"/>
      <c r="AX23" s="568"/>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8"/>
      <c r="BX23" s="30"/>
      <c r="BY23" s="30"/>
    </row>
    <row r="24" spans="2:77" s="27" customFormat="1" ht="18" customHeight="1">
      <c r="AC24" s="159"/>
      <c r="AF24" s="30" t="s">
        <v>282</v>
      </c>
      <c r="AG24" s="30"/>
      <c r="AH24" s="30"/>
      <c r="AI24" s="30"/>
      <c r="AJ24" s="30"/>
      <c r="AK24" s="30"/>
      <c r="AL24" s="30"/>
      <c r="AM24" s="30"/>
      <c r="AN24" s="30"/>
      <c r="AO24" s="30"/>
      <c r="AP24" s="30"/>
      <c r="AQ24" s="30"/>
      <c r="AR24" s="30"/>
      <c r="AS24" s="30"/>
      <c r="AT24" s="30"/>
      <c r="AU24" s="30"/>
      <c r="AV24" s="30"/>
      <c r="AW24" s="30"/>
      <c r="AX24" s="30"/>
      <c r="AY24" s="593"/>
      <c r="AZ24" s="593"/>
      <c r="BA24" s="593"/>
      <c r="BB24" s="593"/>
      <c r="BC24" s="593"/>
      <c r="BD24" s="593"/>
      <c r="BE24" s="593"/>
      <c r="BF24" s="593"/>
      <c r="BG24" s="593"/>
      <c r="BH24" s="593"/>
      <c r="BI24" s="593"/>
      <c r="BJ24" s="593"/>
      <c r="BK24" s="593"/>
      <c r="BL24" s="593"/>
      <c r="BM24" s="593"/>
      <c r="BN24" s="593"/>
      <c r="BO24" s="593"/>
      <c r="BP24" s="593"/>
      <c r="BQ24" s="593"/>
      <c r="BR24" s="593"/>
      <c r="BS24" s="593"/>
      <c r="BT24" s="593"/>
      <c r="BU24" s="593"/>
      <c r="BV24" s="593"/>
      <c r="BW24" s="30"/>
      <c r="BX24" s="30"/>
      <c r="BY24" s="30"/>
    </row>
    <row r="25" spans="2:77" s="27" customFormat="1" ht="18" customHeight="1">
      <c r="B25" s="40"/>
      <c r="C25" s="68"/>
      <c r="D25" s="68"/>
      <c r="E25" s="68"/>
      <c r="F25" s="68"/>
      <c r="G25" s="68"/>
      <c r="H25" s="68"/>
      <c r="I25" s="68"/>
      <c r="J25" s="68"/>
      <c r="K25" s="97"/>
      <c r="L25" s="97"/>
      <c r="M25" s="97"/>
      <c r="N25" s="97"/>
      <c r="O25" s="97"/>
      <c r="P25" s="34"/>
      <c r="Q25" s="34"/>
      <c r="R25" s="34"/>
      <c r="S25" s="34"/>
      <c r="T25" s="73"/>
      <c r="U25" s="73"/>
      <c r="V25" s="73"/>
      <c r="W25" s="73"/>
      <c r="X25" s="73"/>
      <c r="Y25" s="73"/>
      <c r="Z25" s="97"/>
      <c r="AA25" s="97"/>
      <c r="AB25" s="97"/>
      <c r="AC25" s="159"/>
      <c r="AF25" s="30" t="s">
        <v>283</v>
      </c>
      <c r="AG25" s="30"/>
      <c r="AH25" s="30"/>
      <c r="AI25" s="30"/>
      <c r="AJ25" s="30"/>
      <c r="AK25" s="30"/>
      <c r="AL25" s="30"/>
      <c r="AM25" s="30"/>
      <c r="AN25" s="30"/>
      <c r="AO25" s="30"/>
      <c r="AP25" s="30"/>
      <c r="AQ25" s="30"/>
      <c r="AR25" s="30"/>
      <c r="AS25" s="30"/>
      <c r="AT25" s="30"/>
      <c r="AU25" s="30"/>
      <c r="AV25" s="30"/>
      <c r="AW25" s="30"/>
      <c r="AX25" s="30"/>
      <c r="AY25" s="593"/>
      <c r="AZ25" s="593"/>
      <c r="BA25" s="593"/>
      <c r="BB25" s="593"/>
      <c r="BC25" s="593"/>
      <c r="BD25" s="593"/>
      <c r="BE25" s="593"/>
      <c r="BF25" s="593"/>
      <c r="BG25" s="593"/>
      <c r="BH25" s="593"/>
      <c r="BI25" s="593"/>
      <c r="BJ25" s="593"/>
      <c r="BK25" s="593"/>
      <c r="BL25" s="593"/>
      <c r="BM25" s="593"/>
      <c r="BN25" s="593"/>
      <c r="BO25" s="593"/>
      <c r="BP25" s="593"/>
      <c r="BQ25" s="593"/>
      <c r="BR25" s="593"/>
      <c r="BS25" s="593"/>
      <c r="BT25" s="593"/>
      <c r="BU25" s="593"/>
      <c r="BV25" s="593"/>
      <c r="BW25" s="30"/>
      <c r="BX25" s="30"/>
      <c r="BY25" s="30"/>
    </row>
    <row r="26" spans="2:77" s="27" customFormat="1" ht="18" customHeight="1">
      <c r="B26" s="39"/>
      <c r="C26" s="68"/>
      <c r="D26" s="68"/>
      <c r="E26" s="68"/>
      <c r="F26" s="68"/>
      <c r="G26" s="68"/>
      <c r="H26" s="68"/>
      <c r="I26" s="68"/>
      <c r="J26" s="68"/>
      <c r="K26" s="97"/>
      <c r="L26" s="97"/>
      <c r="M26" s="97"/>
      <c r="N26" s="97"/>
      <c r="O26" s="97"/>
      <c r="P26" s="34"/>
      <c r="Q26" s="34"/>
      <c r="R26" s="34"/>
      <c r="S26" s="34"/>
      <c r="T26" s="73"/>
      <c r="U26" s="73"/>
      <c r="V26" s="73"/>
      <c r="W26" s="73"/>
      <c r="X26" s="73"/>
      <c r="Y26" s="73"/>
      <c r="Z26" s="97"/>
      <c r="AA26" s="97"/>
      <c r="AB26" s="97"/>
      <c r="AC26" s="159"/>
      <c r="AF26" s="30" t="s">
        <v>296</v>
      </c>
      <c r="AG26" s="30"/>
      <c r="AH26" s="30"/>
      <c r="AI26" s="30"/>
      <c r="AJ26" s="30"/>
      <c r="AK26" s="30"/>
      <c r="AL26" s="30"/>
      <c r="AM26" s="30"/>
      <c r="AN26" s="30"/>
      <c r="AO26" s="30"/>
      <c r="AP26" s="30"/>
      <c r="AQ26" s="30"/>
      <c r="AR26" s="30"/>
      <c r="AS26" s="30"/>
      <c r="AT26" s="30"/>
      <c r="AU26" s="30"/>
      <c r="AV26" s="30"/>
      <c r="AW26" s="30"/>
      <c r="AX26" s="30"/>
      <c r="AY26" s="593"/>
      <c r="AZ26" s="593"/>
      <c r="BA26" s="593"/>
      <c r="BB26" s="593"/>
      <c r="BC26" s="593"/>
      <c r="BD26" s="593"/>
      <c r="BE26" s="593"/>
      <c r="BF26" s="593"/>
      <c r="BG26" s="593"/>
      <c r="BH26" s="593"/>
      <c r="BI26" s="593"/>
      <c r="BJ26" s="593"/>
      <c r="BK26" s="593"/>
      <c r="BL26" s="593"/>
      <c r="BM26" s="593"/>
      <c r="BN26" s="593"/>
      <c r="BO26" s="593"/>
      <c r="BP26" s="593"/>
      <c r="BQ26" s="593"/>
      <c r="BR26" s="593"/>
      <c r="BS26" s="593"/>
      <c r="BT26" s="593"/>
      <c r="BU26" s="593"/>
      <c r="BV26" s="593"/>
      <c r="BW26" s="30"/>
      <c r="BX26" s="30"/>
      <c r="BY26" s="30"/>
    </row>
    <row r="27" spans="2:77" s="27" customFormat="1" ht="18" customHeight="1">
      <c r="B27" s="40"/>
      <c r="C27" s="68"/>
      <c r="D27" s="68"/>
      <c r="E27" s="68"/>
      <c r="F27" s="68"/>
      <c r="G27" s="68"/>
      <c r="H27" s="68"/>
      <c r="I27" s="68"/>
      <c r="J27" s="68"/>
      <c r="K27" s="97"/>
      <c r="L27" s="97"/>
      <c r="M27" s="97"/>
      <c r="N27" s="97"/>
      <c r="O27" s="97"/>
      <c r="P27" s="34"/>
      <c r="Q27" s="34"/>
      <c r="R27" s="34"/>
      <c r="S27" s="34"/>
      <c r="T27" s="73"/>
      <c r="U27" s="73"/>
      <c r="V27" s="73"/>
      <c r="W27" s="73"/>
      <c r="X27" s="73"/>
      <c r="Y27" s="73"/>
      <c r="Z27" s="97"/>
      <c r="AA27" s="97"/>
      <c r="AB27" s="97"/>
      <c r="AC27" s="158"/>
      <c r="AF27" s="30" t="s">
        <v>299</v>
      </c>
      <c r="AG27" s="30"/>
      <c r="AH27" s="30"/>
      <c r="AI27" s="30"/>
      <c r="AJ27" s="30"/>
      <c r="AK27" s="30"/>
      <c r="AL27" s="30"/>
      <c r="AM27" s="30"/>
      <c r="AN27" s="30"/>
      <c r="AO27" s="30"/>
      <c r="AP27" s="30"/>
      <c r="AQ27" s="30"/>
      <c r="AR27" s="30"/>
      <c r="AS27" s="30"/>
      <c r="AT27" s="30"/>
      <c r="AU27" s="30"/>
      <c r="AV27" s="30"/>
      <c r="AW27" s="30"/>
      <c r="AX27" s="30"/>
      <c r="AY27" s="593"/>
      <c r="AZ27" s="593"/>
      <c r="BA27" s="593"/>
      <c r="BB27" s="593"/>
      <c r="BC27" s="593"/>
      <c r="BD27" s="593"/>
      <c r="BE27" s="593"/>
      <c r="BF27" s="593"/>
      <c r="BG27" s="593"/>
      <c r="BH27" s="593"/>
      <c r="BI27" s="593"/>
      <c r="BJ27" s="593"/>
      <c r="BK27" s="593"/>
      <c r="BL27" s="593"/>
      <c r="BM27" s="593"/>
      <c r="BN27" s="593"/>
      <c r="BO27" s="593"/>
      <c r="BP27" s="593"/>
      <c r="BQ27" s="593"/>
      <c r="BR27" s="593"/>
      <c r="BS27" s="593"/>
      <c r="BT27" s="593"/>
      <c r="BU27" s="593"/>
      <c r="BV27" s="593"/>
      <c r="BW27" s="30"/>
      <c r="BX27" s="30"/>
      <c r="BY27" s="30"/>
    </row>
    <row r="28" spans="2:77" s="27" customFormat="1" ht="13" customHeight="1">
      <c r="B28" s="40"/>
      <c r="C28" s="68"/>
      <c r="D28" s="68"/>
      <c r="E28" s="68"/>
      <c r="F28" s="68"/>
      <c r="G28" s="68"/>
      <c r="H28" s="68"/>
      <c r="I28" s="68"/>
      <c r="J28" s="68"/>
      <c r="K28" s="115"/>
      <c r="L28" s="115"/>
      <c r="M28" s="115"/>
      <c r="N28" s="115"/>
      <c r="O28" s="115"/>
      <c r="P28" s="115"/>
      <c r="Q28" s="115"/>
      <c r="R28" s="115"/>
      <c r="S28" s="115"/>
      <c r="T28" s="115"/>
      <c r="U28" s="115"/>
      <c r="V28" s="115"/>
      <c r="W28" s="115"/>
      <c r="X28" s="115"/>
      <c r="Y28" s="115"/>
      <c r="Z28" s="115"/>
      <c r="AA28" s="115"/>
      <c r="AB28" s="115"/>
      <c r="AC28" s="159"/>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row>
    <row r="29" spans="2:77" s="27" customFormat="1" ht="20" customHeight="1">
      <c r="B29" s="40"/>
      <c r="C29" s="67"/>
      <c r="D29" s="67"/>
      <c r="E29" s="67"/>
      <c r="F29" s="67"/>
      <c r="G29" s="67"/>
      <c r="H29" s="67"/>
      <c r="I29" s="67"/>
      <c r="J29" s="67"/>
      <c r="K29" s="98"/>
      <c r="L29" s="98"/>
      <c r="M29" s="98"/>
      <c r="N29" s="98"/>
      <c r="O29" s="98"/>
      <c r="P29" s="98"/>
      <c r="Q29" s="98"/>
      <c r="R29" s="98"/>
      <c r="S29" s="98"/>
      <c r="T29" s="98"/>
      <c r="U29" s="98"/>
      <c r="V29" s="98"/>
      <c r="W29" s="98"/>
      <c r="X29" s="98"/>
      <c r="Y29" s="98"/>
      <c r="Z29" s="98"/>
      <c r="AA29" s="98"/>
      <c r="AB29" s="98"/>
      <c r="AC29" s="159"/>
      <c r="AF29" s="177" t="s">
        <v>288</v>
      </c>
      <c r="AG29" s="192"/>
      <c r="AH29" s="192"/>
      <c r="AI29" s="192"/>
      <c r="AJ29" s="192"/>
      <c r="AK29" s="192"/>
      <c r="AL29" s="192"/>
      <c r="AM29" s="192"/>
      <c r="AN29" s="192"/>
      <c r="AO29" s="192"/>
      <c r="AP29" s="192"/>
      <c r="AQ29" s="192"/>
      <c r="AR29" s="192"/>
      <c r="AS29" s="198"/>
      <c r="AT29" s="575" t="s">
        <v>127</v>
      </c>
      <c r="AU29" s="580"/>
      <c r="AV29" s="580"/>
      <c r="AW29" s="580"/>
      <c r="AX29" s="580"/>
      <c r="AY29" s="580"/>
      <c r="AZ29" s="580"/>
      <c r="BA29" s="580"/>
      <c r="BB29" s="580"/>
      <c r="BC29" s="580"/>
      <c r="BD29" s="580"/>
      <c r="BE29" s="606"/>
      <c r="BF29" s="177" t="s">
        <v>285</v>
      </c>
      <c r="BG29" s="192"/>
      <c r="BH29" s="192"/>
      <c r="BI29" s="192"/>
      <c r="BJ29" s="192"/>
      <c r="BK29" s="192"/>
      <c r="BL29" s="192"/>
      <c r="BM29" s="198"/>
      <c r="BN29" s="177" t="s">
        <v>78</v>
      </c>
      <c r="BO29" s="192"/>
      <c r="BP29" s="192"/>
      <c r="BQ29" s="192"/>
      <c r="BR29" s="192"/>
      <c r="BS29" s="192"/>
      <c r="BT29" s="192"/>
      <c r="BU29" s="192"/>
      <c r="BV29" s="192"/>
      <c r="BW29" s="198"/>
      <c r="BX29" s="30"/>
      <c r="BY29" s="30"/>
    </row>
    <row r="30" spans="2:77" s="27" customFormat="1" ht="20" customHeight="1">
      <c r="B30" s="40"/>
      <c r="C30" s="67"/>
      <c r="D30" s="67"/>
      <c r="E30" s="67"/>
      <c r="F30" s="67"/>
      <c r="G30" s="67"/>
      <c r="H30" s="67"/>
      <c r="I30" s="67"/>
      <c r="J30" s="67"/>
      <c r="K30" s="98"/>
      <c r="L30" s="98"/>
      <c r="M30" s="98"/>
      <c r="N30" s="98"/>
      <c r="O30" s="98"/>
      <c r="P30" s="98"/>
      <c r="Q30" s="98"/>
      <c r="R30" s="98"/>
      <c r="S30" s="98"/>
      <c r="T30" s="98"/>
      <c r="U30" s="98"/>
      <c r="V30" s="98"/>
      <c r="W30" s="98"/>
      <c r="X30" s="98"/>
      <c r="Y30" s="98"/>
      <c r="Z30" s="98"/>
      <c r="AA30" s="98"/>
      <c r="AB30" s="98"/>
      <c r="AC30" s="159"/>
      <c r="AF30" s="179"/>
      <c r="AG30" s="193"/>
      <c r="AH30" s="193"/>
      <c r="AI30" s="193"/>
      <c r="AJ30" s="193"/>
      <c r="AK30" s="193"/>
      <c r="AL30" s="193"/>
      <c r="AM30" s="193"/>
      <c r="AN30" s="193"/>
      <c r="AO30" s="193"/>
      <c r="AP30" s="193"/>
      <c r="AQ30" s="193"/>
      <c r="AR30" s="193"/>
      <c r="AS30" s="200"/>
      <c r="AT30" s="576" t="s">
        <v>50</v>
      </c>
      <c r="AU30" s="581"/>
      <c r="AV30" s="581"/>
      <c r="AW30" s="581"/>
      <c r="AX30" s="581"/>
      <c r="AY30" s="581"/>
      <c r="AZ30" s="581"/>
      <c r="BA30" s="581"/>
      <c r="BB30" s="581"/>
      <c r="BC30" s="581"/>
      <c r="BD30" s="581"/>
      <c r="BE30" s="607"/>
      <c r="BF30" s="179"/>
      <c r="BG30" s="193"/>
      <c r="BH30" s="193"/>
      <c r="BI30" s="193"/>
      <c r="BJ30" s="193"/>
      <c r="BK30" s="193"/>
      <c r="BL30" s="193"/>
      <c r="BM30" s="200"/>
      <c r="BN30" s="179"/>
      <c r="BO30" s="193"/>
      <c r="BP30" s="193"/>
      <c r="BQ30" s="193"/>
      <c r="BR30" s="193"/>
      <c r="BS30" s="193"/>
      <c r="BT30" s="193"/>
      <c r="BU30" s="193"/>
      <c r="BV30" s="193"/>
      <c r="BW30" s="200"/>
      <c r="BX30" s="30"/>
      <c r="BY30" s="30"/>
    </row>
    <row r="31" spans="2:77" s="27" customFormat="1" ht="24" customHeight="1">
      <c r="B31" s="40"/>
      <c r="C31" s="78"/>
      <c r="D31" s="78"/>
      <c r="E31" s="78"/>
      <c r="F31" s="78"/>
      <c r="G31" s="78"/>
      <c r="H31" s="78"/>
      <c r="I31" s="78"/>
      <c r="J31" s="78"/>
      <c r="K31" s="100"/>
      <c r="L31" s="100"/>
      <c r="M31" s="100"/>
      <c r="N31" s="100"/>
      <c r="O31" s="100"/>
      <c r="P31" s="100"/>
      <c r="Q31" s="100"/>
      <c r="R31" s="100"/>
      <c r="S31" s="100"/>
      <c r="T31" s="100"/>
      <c r="U31" s="100"/>
      <c r="V31" s="100"/>
      <c r="W31" s="100"/>
      <c r="X31" s="100"/>
      <c r="Y31" s="100"/>
      <c r="Z31" s="100"/>
      <c r="AA31" s="100"/>
      <c r="AB31" s="100"/>
      <c r="AC31" s="159"/>
      <c r="AF31" s="204" t="s">
        <v>33</v>
      </c>
      <c r="AG31" s="206"/>
      <c r="AH31" s="206"/>
      <c r="AI31" s="206"/>
      <c r="AJ31" s="206"/>
      <c r="AK31" s="204" t="s">
        <v>183</v>
      </c>
      <c r="AL31" s="206"/>
      <c r="AM31" s="206"/>
      <c r="AN31" s="206"/>
      <c r="AO31" s="206"/>
      <c r="AP31" s="206"/>
      <c r="AQ31" s="206"/>
      <c r="AR31" s="206"/>
      <c r="AS31" s="210"/>
      <c r="AT31" s="577"/>
      <c r="AU31" s="582"/>
      <c r="AV31" s="582"/>
      <c r="AW31" s="582"/>
      <c r="AX31" s="582"/>
      <c r="AY31" s="582"/>
      <c r="AZ31" s="582"/>
      <c r="BA31" s="231"/>
      <c r="BB31" s="181"/>
      <c r="BC31" s="240"/>
      <c r="BD31" s="240" t="s">
        <v>196</v>
      </c>
      <c r="BE31" s="261"/>
      <c r="BF31" s="206" t="s">
        <v>187</v>
      </c>
      <c r="BG31" s="206"/>
      <c r="BH31" s="206"/>
      <c r="BI31" s="206"/>
      <c r="BJ31" s="206"/>
      <c r="BK31" s="206"/>
      <c r="BL31" s="206"/>
      <c r="BM31" s="206"/>
      <c r="BN31" s="617"/>
      <c r="BO31" s="252"/>
      <c r="BP31" s="252"/>
      <c r="BQ31" s="252"/>
      <c r="BR31" s="252"/>
      <c r="BS31" s="252"/>
      <c r="BT31" s="252"/>
      <c r="BU31" s="252"/>
      <c r="BV31" s="240" t="s">
        <v>88</v>
      </c>
      <c r="BW31" s="261"/>
      <c r="BX31" s="264"/>
      <c r="BY31" s="30"/>
    </row>
    <row r="32" spans="2:77" s="27" customFormat="1" ht="24" customHeight="1">
      <c r="B32" s="39"/>
      <c r="C32" s="78"/>
      <c r="D32" s="78"/>
      <c r="E32" s="78"/>
      <c r="F32" s="78"/>
      <c r="G32" s="78"/>
      <c r="H32" s="78"/>
      <c r="I32" s="78"/>
      <c r="J32" s="78"/>
      <c r="K32" s="74"/>
      <c r="L32" s="74"/>
      <c r="M32" s="74"/>
      <c r="N32" s="74"/>
      <c r="O32" s="74"/>
      <c r="P32" s="74"/>
      <c r="Q32" s="74"/>
      <c r="R32" s="74"/>
      <c r="S32" s="74"/>
      <c r="T32" s="74"/>
      <c r="U32" s="74"/>
      <c r="V32" s="74"/>
      <c r="W32" s="74"/>
      <c r="X32" s="74"/>
      <c r="Y32" s="74"/>
      <c r="Z32" s="74"/>
      <c r="AA32" s="74"/>
      <c r="AB32" s="74"/>
      <c r="AC32" s="159"/>
      <c r="AF32" s="204" t="s">
        <v>70</v>
      </c>
      <c r="AG32" s="206"/>
      <c r="AH32" s="206"/>
      <c r="AI32" s="206"/>
      <c r="AJ32" s="206"/>
      <c r="AK32" s="204" t="s">
        <v>184</v>
      </c>
      <c r="AL32" s="206"/>
      <c r="AM32" s="206"/>
      <c r="AN32" s="206"/>
      <c r="AO32" s="206"/>
      <c r="AP32" s="206"/>
      <c r="AQ32" s="206"/>
      <c r="AR32" s="206"/>
      <c r="AS32" s="210"/>
      <c r="AT32" s="577"/>
      <c r="AU32" s="582"/>
      <c r="AV32" s="582"/>
      <c r="AW32" s="582"/>
      <c r="AX32" s="582"/>
      <c r="AY32" s="582"/>
      <c r="AZ32" s="582"/>
      <c r="BA32" s="240"/>
      <c r="BB32" s="181"/>
      <c r="BC32" s="240"/>
      <c r="BD32" s="240" t="s">
        <v>196</v>
      </c>
      <c r="BE32" s="261"/>
      <c r="BF32" s="206" t="s">
        <v>254</v>
      </c>
      <c r="BG32" s="206"/>
      <c r="BH32" s="206"/>
      <c r="BI32" s="206"/>
      <c r="BJ32" s="206"/>
      <c r="BK32" s="206"/>
      <c r="BL32" s="206"/>
      <c r="BM32" s="206"/>
      <c r="BN32" s="617"/>
      <c r="BO32" s="252"/>
      <c r="BP32" s="252"/>
      <c r="BQ32" s="252"/>
      <c r="BR32" s="252"/>
      <c r="BS32" s="252"/>
      <c r="BT32" s="252"/>
      <c r="BU32" s="252"/>
      <c r="BV32" s="240" t="s">
        <v>88</v>
      </c>
      <c r="BW32" s="261"/>
      <c r="BX32" s="30"/>
      <c r="BY32" s="30"/>
    </row>
    <row r="33" spans="1:77" s="27" customFormat="1" ht="24" customHeight="1">
      <c r="B33" s="39"/>
      <c r="C33" s="78"/>
      <c r="D33" s="78"/>
      <c r="E33" s="78"/>
      <c r="F33" s="78"/>
      <c r="G33" s="78"/>
      <c r="H33" s="78"/>
      <c r="I33" s="78"/>
      <c r="J33" s="78"/>
      <c r="K33" s="526"/>
      <c r="L33" s="99"/>
      <c r="M33" s="99"/>
      <c r="N33" s="99"/>
      <c r="O33" s="99"/>
      <c r="P33" s="99"/>
      <c r="Q33" s="99"/>
      <c r="R33" s="99"/>
      <c r="S33" s="99"/>
      <c r="T33" s="99"/>
      <c r="U33" s="99"/>
      <c r="V33" s="99"/>
      <c r="W33" s="99"/>
      <c r="X33" s="99"/>
      <c r="Y33" s="99"/>
      <c r="Z33" s="99"/>
      <c r="AA33" s="99"/>
      <c r="AB33" s="99"/>
      <c r="AD33" s="33"/>
      <c r="AE33" s="33"/>
      <c r="AF33" s="556" t="s">
        <v>132</v>
      </c>
      <c r="AG33" s="556"/>
      <c r="AH33" s="556"/>
      <c r="AI33" s="556"/>
      <c r="AJ33" s="556"/>
      <c r="AK33" s="556" t="s">
        <v>36</v>
      </c>
      <c r="AL33" s="556"/>
      <c r="AM33" s="556"/>
      <c r="AN33" s="556"/>
      <c r="AO33" s="556"/>
      <c r="AP33" s="556"/>
      <c r="AQ33" s="556"/>
      <c r="AR33" s="556"/>
      <c r="AS33" s="556"/>
      <c r="AT33" s="577"/>
      <c r="AU33" s="582"/>
      <c r="AV33" s="582"/>
      <c r="AW33" s="582"/>
      <c r="AX33" s="582"/>
      <c r="AY33" s="582"/>
      <c r="AZ33" s="582"/>
      <c r="BA33" s="596"/>
      <c r="BB33" s="596"/>
      <c r="BC33" s="598"/>
      <c r="BD33" s="603" t="s">
        <v>196</v>
      </c>
      <c r="BE33" s="603"/>
      <c r="BF33" s="611" t="s">
        <v>20</v>
      </c>
      <c r="BG33" s="611"/>
      <c r="BH33" s="611"/>
      <c r="BI33" s="611"/>
      <c r="BJ33" s="611"/>
      <c r="BK33" s="611"/>
      <c r="BL33" s="611"/>
      <c r="BM33" s="611"/>
      <c r="BN33" s="618"/>
      <c r="BO33" s="641"/>
      <c r="BP33" s="641"/>
      <c r="BQ33" s="641"/>
      <c r="BR33" s="641"/>
      <c r="BS33" s="641"/>
      <c r="BT33" s="641"/>
      <c r="BU33" s="641"/>
      <c r="BV33" s="603" t="s">
        <v>88</v>
      </c>
      <c r="BW33" s="627"/>
      <c r="BX33" s="30"/>
      <c r="BY33" s="30"/>
    </row>
    <row r="34" spans="1:77" s="27" customFormat="1" ht="24" customHeight="1">
      <c r="A34" s="33"/>
      <c r="B34" s="40"/>
      <c r="C34" s="61" t="s">
        <v>118</v>
      </c>
      <c r="D34" s="78"/>
      <c r="E34" s="78"/>
      <c r="F34" s="78"/>
      <c r="G34" s="78"/>
      <c r="H34" s="78"/>
      <c r="I34" s="78"/>
      <c r="J34" s="523"/>
      <c r="K34" s="85">
        <v>46281</v>
      </c>
      <c r="L34" s="103"/>
      <c r="M34" s="103"/>
      <c r="N34" s="103"/>
      <c r="O34" s="103"/>
      <c r="P34" s="103"/>
      <c r="Q34" s="103"/>
      <c r="R34" s="103"/>
      <c r="S34" s="103"/>
      <c r="T34" s="103"/>
      <c r="U34" s="103"/>
      <c r="V34" s="103"/>
      <c r="W34" s="103"/>
      <c r="X34" s="103"/>
      <c r="Y34" s="103"/>
      <c r="Z34" s="103"/>
      <c r="AA34" s="103"/>
      <c r="AB34" s="146"/>
      <c r="AC34" s="159"/>
      <c r="AF34" s="557" t="s">
        <v>136</v>
      </c>
      <c r="AG34" s="561"/>
      <c r="AH34" s="561"/>
      <c r="AI34" s="561"/>
      <c r="AJ34" s="561"/>
      <c r="AK34" s="204" t="s">
        <v>197</v>
      </c>
      <c r="AL34" s="206"/>
      <c r="AM34" s="206"/>
      <c r="AN34" s="206"/>
      <c r="AO34" s="206"/>
      <c r="AP34" s="206"/>
      <c r="AQ34" s="206"/>
      <c r="AR34" s="206"/>
      <c r="AS34" s="210"/>
      <c r="AT34" s="577"/>
      <c r="AU34" s="582"/>
      <c r="AV34" s="582"/>
      <c r="AW34" s="582"/>
      <c r="AX34" s="582"/>
      <c r="AY34" s="582"/>
      <c r="AZ34" s="582"/>
      <c r="BA34" s="240"/>
      <c r="BB34" s="181"/>
      <c r="BC34" s="240"/>
      <c r="BD34" s="240" t="s">
        <v>194</v>
      </c>
      <c r="BE34" s="261"/>
      <c r="BF34" s="206" t="s">
        <v>259</v>
      </c>
      <c r="BG34" s="206"/>
      <c r="BH34" s="206"/>
      <c r="BI34" s="206"/>
      <c r="BJ34" s="206"/>
      <c r="BK34" s="206"/>
      <c r="BL34" s="206"/>
      <c r="BM34" s="206"/>
      <c r="BN34" s="617"/>
      <c r="BO34" s="252"/>
      <c r="BP34" s="252"/>
      <c r="BQ34" s="252"/>
      <c r="BR34" s="252"/>
      <c r="BS34" s="252"/>
      <c r="BT34" s="252"/>
      <c r="BU34" s="252"/>
      <c r="BV34" s="240" t="s">
        <v>88</v>
      </c>
      <c r="BW34" s="261"/>
      <c r="BX34" s="30"/>
      <c r="BY34" s="30"/>
    </row>
    <row r="35" spans="1:77" s="27" customFormat="1" ht="24" customHeight="1">
      <c r="A35" s="33"/>
      <c r="E35" s="68"/>
      <c r="F35" s="68"/>
      <c r="G35" s="68"/>
      <c r="H35" s="68"/>
      <c r="I35" s="68"/>
      <c r="J35" s="68"/>
      <c r="K35" s="637" t="s">
        <v>311</v>
      </c>
      <c r="L35" s="638"/>
      <c r="M35" s="638"/>
      <c r="N35" s="638"/>
      <c r="O35" s="638"/>
      <c r="P35" s="638"/>
      <c r="Q35" s="638"/>
      <c r="R35" s="638"/>
      <c r="S35" s="638"/>
      <c r="T35" s="638"/>
      <c r="U35" s="638"/>
      <c r="V35" s="638"/>
      <c r="W35" s="638"/>
      <c r="X35" s="638"/>
      <c r="Y35" s="638"/>
      <c r="Z35" s="638"/>
      <c r="AA35" s="638"/>
      <c r="AB35" s="638"/>
      <c r="AC35" s="33"/>
      <c r="AF35" s="557" t="s">
        <v>141</v>
      </c>
      <c r="AG35" s="561"/>
      <c r="AH35" s="561"/>
      <c r="AI35" s="561"/>
      <c r="AJ35" s="561"/>
      <c r="AK35" s="204" t="s">
        <v>0</v>
      </c>
      <c r="AL35" s="206"/>
      <c r="AM35" s="206"/>
      <c r="AN35" s="206"/>
      <c r="AO35" s="206"/>
      <c r="AP35" s="206"/>
      <c r="AQ35" s="206"/>
      <c r="AR35" s="206"/>
      <c r="AS35" s="210"/>
      <c r="AT35" s="578" t="s">
        <v>153</v>
      </c>
      <c r="AU35" s="583"/>
      <c r="AV35" s="583"/>
      <c r="AW35" s="583"/>
      <c r="AX35" s="583"/>
      <c r="AY35" s="583"/>
      <c r="AZ35" s="583"/>
      <c r="BA35" s="583"/>
      <c r="BB35" s="583"/>
      <c r="BC35" s="583"/>
      <c r="BD35" s="583"/>
      <c r="BE35" s="608"/>
      <c r="BF35" s="204" t="s">
        <v>233</v>
      </c>
      <c r="BG35" s="206"/>
      <c r="BH35" s="206"/>
      <c r="BI35" s="206"/>
      <c r="BJ35" s="206"/>
      <c r="BK35" s="206"/>
      <c r="BL35" s="206"/>
      <c r="BM35" s="210"/>
      <c r="BN35" s="578"/>
      <c r="BO35" s="252"/>
      <c r="BP35" s="252"/>
      <c r="BQ35" s="252"/>
      <c r="BR35" s="252"/>
      <c r="BS35" s="252"/>
      <c r="BT35" s="252"/>
      <c r="BU35" s="252"/>
      <c r="BV35" s="240" t="s">
        <v>88</v>
      </c>
      <c r="BW35" s="261"/>
      <c r="BX35" s="30"/>
      <c r="BY35" s="30"/>
    </row>
    <row r="36" spans="1:77" s="27" customFormat="1" ht="24" customHeight="1">
      <c r="A36" s="33"/>
      <c r="B36" s="40" t="s">
        <v>80</v>
      </c>
      <c r="C36" s="68" t="s">
        <v>82</v>
      </c>
      <c r="D36" s="68"/>
      <c r="E36" s="61"/>
      <c r="F36" s="61"/>
      <c r="G36" s="61"/>
      <c r="H36" s="61"/>
      <c r="I36" s="61"/>
      <c r="J36" s="61"/>
      <c r="AC36" s="33"/>
      <c r="AF36" s="557" t="s">
        <v>97</v>
      </c>
      <c r="AG36" s="561"/>
      <c r="AH36" s="561"/>
      <c r="AI36" s="561"/>
      <c r="AJ36" s="561"/>
      <c r="AK36" s="204" t="s">
        <v>217</v>
      </c>
      <c r="AL36" s="206"/>
      <c r="AM36" s="206"/>
      <c r="AN36" s="206"/>
      <c r="AO36" s="206"/>
      <c r="AP36" s="206"/>
      <c r="AQ36" s="206"/>
      <c r="AR36" s="206"/>
      <c r="AS36" s="210"/>
      <c r="AT36" s="578" t="s">
        <v>153</v>
      </c>
      <c r="AU36" s="583"/>
      <c r="AV36" s="583"/>
      <c r="AW36" s="583"/>
      <c r="AX36" s="583"/>
      <c r="AY36" s="583"/>
      <c r="AZ36" s="583"/>
      <c r="BA36" s="583"/>
      <c r="BB36" s="583"/>
      <c r="BC36" s="583"/>
      <c r="BD36" s="583"/>
      <c r="BE36" s="608"/>
      <c r="BF36" s="204" t="s">
        <v>321</v>
      </c>
      <c r="BG36" s="206"/>
      <c r="BH36" s="206"/>
      <c r="BI36" s="206"/>
      <c r="BJ36" s="206"/>
      <c r="BK36" s="206"/>
      <c r="BL36" s="206"/>
      <c r="BM36" s="210"/>
      <c r="BN36" s="578"/>
      <c r="BO36" s="252"/>
      <c r="BP36" s="252"/>
      <c r="BQ36" s="252"/>
      <c r="BR36" s="252"/>
      <c r="BS36" s="252"/>
      <c r="BT36" s="252"/>
      <c r="BU36" s="252"/>
      <c r="BV36" s="240" t="s">
        <v>88</v>
      </c>
      <c r="BW36" s="261"/>
      <c r="BX36" s="30"/>
      <c r="BY36" s="30"/>
    </row>
    <row r="37" spans="1:77" s="27" customFormat="1" ht="31" customHeight="1">
      <c r="A37" s="33"/>
      <c r="B37" s="39"/>
      <c r="C37" s="69" t="s">
        <v>326</v>
      </c>
      <c r="D37" s="61"/>
      <c r="E37" s="61"/>
      <c r="F37" s="61"/>
      <c r="G37" s="61"/>
      <c r="H37" s="61"/>
      <c r="I37" s="61"/>
      <c r="J37" s="61"/>
      <c r="K37" s="85" t="s">
        <v>8</v>
      </c>
      <c r="L37" s="103"/>
      <c r="M37" s="103"/>
      <c r="N37" s="103"/>
      <c r="O37" s="103"/>
      <c r="P37" s="103"/>
      <c r="Q37" s="103"/>
      <c r="R37" s="103"/>
      <c r="S37" s="103"/>
      <c r="T37" s="103"/>
      <c r="U37" s="103"/>
      <c r="V37" s="103"/>
      <c r="W37" s="103"/>
      <c r="X37" s="103"/>
      <c r="Y37" s="103"/>
      <c r="Z37" s="103"/>
      <c r="AA37" s="103"/>
      <c r="AB37" s="146"/>
      <c r="AC37" s="33"/>
      <c r="AF37" s="557" t="s">
        <v>315</v>
      </c>
      <c r="AG37" s="561"/>
      <c r="AH37" s="561"/>
      <c r="AI37" s="561"/>
      <c r="AJ37" s="561"/>
      <c r="AK37" s="564" t="s">
        <v>202</v>
      </c>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619"/>
      <c r="BO37" s="623"/>
      <c r="BP37" s="623"/>
      <c r="BQ37" s="623"/>
      <c r="BR37" s="623"/>
      <c r="BS37" s="623"/>
      <c r="BT37" s="623"/>
      <c r="BU37" s="623"/>
      <c r="BV37" s="240" t="s">
        <v>88</v>
      </c>
      <c r="BW37" s="261"/>
      <c r="BX37" s="30"/>
      <c r="BY37" s="30"/>
    </row>
    <row r="38" spans="1:77" s="27" customFormat="1" ht="31" customHeight="1">
      <c r="A38" s="33"/>
      <c r="B38" s="39"/>
      <c r="C38" s="78" t="s">
        <v>207</v>
      </c>
      <c r="D38" s="78"/>
      <c r="E38" s="78"/>
      <c r="F38" s="78"/>
      <c r="G38" s="78"/>
      <c r="H38" s="78"/>
      <c r="I38" s="78"/>
      <c r="J38" s="523"/>
      <c r="K38" s="528" t="str">
        <f>'1.申込書 (積上補助ﾀｲﾌﾟ)'!K40</f>
        <v>088-821-4591</v>
      </c>
      <c r="L38" s="531"/>
      <c r="M38" s="531"/>
      <c r="N38" s="531"/>
      <c r="O38" s="531"/>
      <c r="P38" s="531"/>
      <c r="Q38" s="531"/>
      <c r="R38" s="531"/>
      <c r="S38" s="531"/>
      <c r="T38" s="531"/>
      <c r="U38" s="531"/>
      <c r="V38" s="531"/>
      <c r="W38" s="531"/>
      <c r="X38" s="531"/>
      <c r="Y38" s="531"/>
      <c r="Z38" s="531"/>
      <c r="AA38" s="531"/>
      <c r="AB38" s="551"/>
      <c r="AC38" s="33"/>
      <c r="AF38" s="204" t="s">
        <v>244</v>
      </c>
      <c r="AG38" s="206"/>
      <c r="AH38" s="206"/>
      <c r="AI38" s="206"/>
      <c r="AJ38" s="206"/>
      <c r="AK38" s="206"/>
      <c r="AL38" s="206"/>
      <c r="AM38" s="206"/>
      <c r="AN38" s="206"/>
      <c r="AO38" s="206"/>
      <c r="AP38" s="206"/>
      <c r="AQ38" s="206"/>
      <c r="AR38" s="206"/>
      <c r="AS38" s="210"/>
      <c r="AT38" s="578" t="s">
        <v>305</v>
      </c>
      <c r="AU38" s="583"/>
      <c r="AV38" s="583"/>
      <c r="AW38" s="583"/>
      <c r="AX38" s="583"/>
      <c r="AY38" s="583"/>
      <c r="AZ38" s="583"/>
      <c r="BA38" s="583"/>
      <c r="BB38" s="583"/>
      <c r="BC38" s="583"/>
      <c r="BD38" s="583"/>
      <c r="BE38" s="583"/>
      <c r="BF38" s="583"/>
      <c r="BG38" s="583"/>
      <c r="BH38" s="583"/>
      <c r="BI38" s="583"/>
      <c r="BJ38" s="583"/>
      <c r="BK38" s="583"/>
      <c r="BL38" s="583"/>
      <c r="BM38" s="608"/>
      <c r="BN38" s="619"/>
      <c r="BO38" s="623">
        <f>V41</f>
        <v>100000</v>
      </c>
      <c r="BP38" s="623"/>
      <c r="BQ38" s="623"/>
      <c r="BR38" s="623"/>
      <c r="BS38" s="623"/>
      <c r="BT38" s="623"/>
      <c r="BU38" s="623"/>
      <c r="BV38" s="240" t="s">
        <v>88</v>
      </c>
      <c r="BW38" s="261"/>
      <c r="BX38" s="30"/>
      <c r="BY38" s="30"/>
    </row>
    <row r="39" spans="1:77" s="27" customFormat="1" ht="18" customHeight="1">
      <c r="A39" s="33"/>
      <c r="B39" s="40"/>
      <c r="C39" s="61"/>
      <c r="D39" s="61"/>
      <c r="E39" s="61"/>
      <c r="F39" s="61"/>
      <c r="G39" s="61"/>
      <c r="H39" s="61"/>
      <c r="I39" s="61"/>
      <c r="J39" s="61"/>
      <c r="K39" s="29"/>
      <c r="L39" s="29"/>
      <c r="M39" s="29"/>
      <c r="N39" s="29"/>
      <c r="O39" s="29"/>
      <c r="P39" s="29"/>
      <c r="Q39" s="29"/>
      <c r="R39" s="29"/>
      <c r="S39" s="29"/>
      <c r="T39" s="29"/>
      <c r="U39" s="29"/>
      <c r="V39" s="29"/>
      <c r="W39" s="29"/>
      <c r="X39" s="29"/>
      <c r="Y39" s="29"/>
      <c r="Z39" s="29"/>
      <c r="AA39" s="29"/>
      <c r="AB39" s="29"/>
      <c r="AC39" s="33"/>
      <c r="AF39" s="185" t="s">
        <v>165</v>
      </c>
      <c r="AG39" s="185"/>
      <c r="AH39" s="185"/>
      <c r="AI39" s="185"/>
      <c r="AJ39" s="185"/>
      <c r="AK39" s="185"/>
      <c r="AL39" s="185"/>
      <c r="AM39" s="185"/>
      <c r="AN39" s="185"/>
      <c r="AO39" s="185"/>
      <c r="AP39" s="185"/>
      <c r="AQ39" s="185"/>
      <c r="AR39" s="185"/>
      <c r="AS39" s="185"/>
      <c r="AT39" s="185"/>
      <c r="AU39" s="185"/>
      <c r="AV39" s="185"/>
      <c r="AW39" s="185"/>
      <c r="AX39" s="185"/>
      <c r="AY39" s="185"/>
      <c r="AZ39" s="185"/>
      <c r="BA39" s="185"/>
      <c r="BB39" s="185"/>
      <c r="BC39" s="185"/>
      <c r="BD39" s="185"/>
      <c r="BE39" s="185"/>
      <c r="BF39" s="185"/>
      <c r="BG39" s="185"/>
      <c r="BH39" s="185"/>
      <c r="BI39" s="185"/>
      <c r="BJ39" s="185"/>
      <c r="BK39" s="185"/>
      <c r="BL39" s="185"/>
      <c r="BM39" s="185"/>
      <c r="BN39" s="185"/>
      <c r="BO39" s="185"/>
      <c r="BP39" s="185"/>
      <c r="BQ39" s="185"/>
      <c r="BR39" s="185"/>
      <c r="BS39" s="185"/>
      <c r="BT39" s="185"/>
      <c r="BU39" s="253"/>
      <c r="BV39" s="253"/>
      <c r="BW39" s="30"/>
      <c r="BX39" s="30"/>
      <c r="BY39" s="30"/>
    </row>
    <row r="40" spans="1:77" s="27" customFormat="1" ht="13" customHeight="1">
      <c r="A40" s="33"/>
      <c r="B40" s="40"/>
      <c r="C40" s="68"/>
      <c r="D40" s="68"/>
      <c r="E40" s="68"/>
      <c r="F40" s="68"/>
      <c r="G40" s="68"/>
      <c r="H40" s="68"/>
      <c r="I40" s="68"/>
      <c r="J40" s="68"/>
      <c r="K40" s="97"/>
      <c r="L40" s="97"/>
      <c r="M40" s="97"/>
      <c r="N40" s="97"/>
      <c r="O40" s="97"/>
      <c r="P40" s="97"/>
      <c r="Q40" s="97"/>
      <c r="R40" s="97"/>
      <c r="S40" s="97"/>
      <c r="T40" s="97"/>
      <c r="U40" s="97"/>
      <c r="V40" s="97"/>
      <c r="W40" s="97"/>
      <c r="X40" s="97"/>
      <c r="Y40" s="97"/>
      <c r="Z40" s="97"/>
      <c r="AA40" s="97"/>
      <c r="AB40" s="97"/>
      <c r="AC40" s="33"/>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row>
    <row r="41" spans="1:77" s="27" customFormat="1" ht="29" customHeight="1">
      <c r="A41" s="33"/>
      <c r="B41" s="469" t="s">
        <v>220</v>
      </c>
      <c r="C41" s="287"/>
      <c r="D41" s="287"/>
      <c r="E41" s="287"/>
      <c r="F41" s="287"/>
      <c r="G41" s="287"/>
      <c r="H41" s="287"/>
      <c r="I41" s="287"/>
      <c r="K41" s="478" t="s">
        <v>277</v>
      </c>
      <c r="L41" s="483"/>
      <c r="M41" s="29"/>
      <c r="N41" s="29"/>
      <c r="O41" s="29"/>
      <c r="P41" s="29"/>
      <c r="Q41" s="29"/>
      <c r="R41" s="29"/>
      <c r="S41" s="29"/>
      <c r="T41" s="29"/>
      <c r="U41" s="29"/>
      <c r="V41" s="141">
        <f>IF(K41="有",100000,0)</f>
        <v>100000</v>
      </c>
      <c r="W41" s="142"/>
      <c r="X41" s="142"/>
      <c r="Y41" s="142"/>
      <c r="Z41" s="142"/>
      <c r="AA41" s="144"/>
      <c r="AB41" s="29" t="s">
        <v>51</v>
      </c>
      <c r="AC41" s="33"/>
      <c r="AF41" s="182" t="s">
        <v>27</v>
      </c>
      <c r="AG41" s="182"/>
      <c r="AH41" s="182"/>
      <c r="AI41" s="182"/>
      <c r="AJ41" s="182"/>
      <c r="AK41" s="182"/>
      <c r="AL41" s="182"/>
      <c r="AM41" s="182"/>
      <c r="AN41" s="182"/>
      <c r="AO41" s="182"/>
      <c r="AP41" s="182"/>
      <c r="AQ41" s="570" t="str">
        <f>IF(OR(K46="有",K47="有",K45="有"),"有","無")</f>
        <v>有</v>
      </c>
      <c r="AR41" s="570"/>
      <c r="AS41" s="570"/>
      <c r="AT41" s="570" t="s">
        <v>300</v>
      </c>
      <c r="AU41" s="570"/>
      <c r="AV41" s="570"/>
      <c r="AW41" s="570"/>
      <c r="AX41" s="570"/>
      <c r="AY41" s="594" t="str">
        <f>"　"&amp;M45&amp;"　"&amp;M46&amp;"　"&amp;M47</f>
        <v>　みらいエコ住宅2026事業　　</v>
      </c>
      <c r="AZ41" s="594"/>
      <c r="BA41" s="594"/>
      <c r="BB41" s="594"/>
      <c r="BC41" s="594"/>
      <c r="BD41" s="594"/>
      <c r="BE41" s="594"/>
      <c r="BF41" s="594"/>
      <c r="BG41" s="594"/>
      <c r="BH41" s="594"/>
      <c r="BI41" s="594"/>
      <c r="BJ41" s="594"/>
      <c r="BK41" s="594"/>
      <c r="BL41" s="594"/>
      <c r="BM41" s="594"/>
      <c r="BN41" s="594"/>
      <c r="BO41" s="594"/>
      <c r="BP41" s="594"/>
      <c r="BQ41" s="594"/>
      <c r="BR41" s="594"/>
      <c r="BS41" s="594"/>
      <c r="BT41" s="594"/>
      <c r="BU41" s="594"/>
      <c r="BV41" s="594"/>
      <c r="BW41" s="594"/>
      <c r="BX41" s="30"/>
      <c r="BY41" s="30"/>
    </row>
    <row r="42" spans="1:77" s="27" customFormat="1" ht="10" customHeight="1">
      <c r="B42" s="40"/>
      <c r="C42" s="68"/>
      <c r="D42" s="68"/>
      <c r="E42" s="68"/>
      <c r="F42" s="68"/>
      <c r="G42" s="68"/>
      <c r="H42" s="68"/>
      <c r="I42" s="68"/>
      <c r="J42" s="68"/>
      <c r="K42" s="97"/>
      <c r="L42" s="97"/>
      <c r="M42" s="97"/>
      <c r="N42" s="97"/>
      <c r="O42" s="97"/>
      <c r="P42" s="97"/>
      <c r="Q42" s="97"/>
      <c r="R42" s="97"/>
      <c r="S42" s="97"/>
      <c r="T42" s="97"/>
      <c r="U42" s="97"/>
      <c r="V42" s="97"/>
      <c r="W42" s="97"/>
      <c r="X42" s="97"/>
      <c r="Y42" s="97"/>
      <c r="Z42" s="97"/>
      <c r="AA42" s="97"/>
      <c r="AB42" s="97"/>
      <c r="AC42" s="33"/>
      <c r="AF42" s="558"/>
      <c r="AG42" s="558"/>
      <c r="AH42" s="558"/>
      <c r="AI42" s="558"/>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row>
    <row r="43" spans="1:77" s="27" customFormat="1" ht="24" customHeight="1">
      <c r="B43" s="40"/>
      <c r="C43" s="68"/>
      <c r="D43" s="68"/>
      <c r="E43" s="68"/>
      <c r="F43" s="68"/>
      <c r="G43" s="68"/>
      <c r="H43" s="68"/>
      <c r="I43" s="68"/>
      <c r="J43" s="68"/>
      <c r="K43" s="74"/>
      <c r="L43" s="74"/>
      <c r="M43" s="74"/>
      <c r="N43" s="74"/>
      <c r="O43" s="74"/>
      <c r="P43" s="74"/>
      <c r="Q43" s="74"/>
      <c r="R43" s="74"/>
      <c r="S43" s="74"/>
      <c r="T43" s="74"/>
      <c r="U43" s="74"/>
      <c r="V43" s="74"/>
      <c r="W43" s="74"/>
      <c r="X43" s="74"/>
      <c r="Y43" s="74"/>
      <c r="Z43" s="74"/>
      <c r="AA43" s="74"/>
      <c r="AB43" s="74"/>
      <c r="AC43" s="29"/>
      <c r="AF43" s="171" t="s">
        <v>245</v>
      </c>
      <c r="AG43" s="171"/>
      <c r="AH43" s="211"/>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0"/>
      <c r="BX43" s="30"/>
      <c r="BY43" s="30"/>
    </row>
    <row r="44" spans="1:77" s="27" customFormat="1" ht="24" customHeight="1">
      <c r="B44" s="39"/>
      <c r="C44" s="274" t="s">
        <v>56</v>
      </c>
      <c r="F44" s="29"/>
      <c r="G44" s="29"/>
      <c r="H44" s="29"/>
      <c r="I44" s="29"/>
      <c r="J44" s="29"/>
      <c r="K44" s="29"/>
      <c r="L44" s="29"/>
      <c r="M44" s="29"/>
      <c r="N44" s="29"/>
      <c r="O44" s="29"/>
      <c r="P44" s="29"/>
      <c r="Q44" s="29"/>
      <c r="R44" s="29"/>
      <c r="S44" s="29"/>
      <c r="T44" s="29"/>
      <c r="U44" s="29"/>
      <c r="V44" s="29"/>
      <c r="W44" s="29"/>
      <c r="X44" s="29"/>
      <c r="Y44" s="29"/>
      <c r="Z44" s="29"/>
      <c r="AA44" s="29"/>
      <c r="AB44" s="29"/>
      <c r="AC44" s="29"/>
      <c r="AF44" s="174" t="s">
        <v>222</v>
      </c>
      <c r="AG44" s="189"/>
      <c r="AH44" s="189"/>
      <c r="AI44" s="189"/>
      <c r="AJ44" s="189"/>
      <c r="AK44" s="189"/>
      <c r="AL44" s="189"/>
      <c r="AM44" s="189"/>
      <c r="AN44" s="189"/>
      <c r="AO44" s="189"/>
      <c r="AP44" s="189"/>
      <c r="AQ44" s="174" t="s">
        <v>11</v>
      </c>
      <c r="AR44" s="189"/>
      <c r="AS44" s="189"/>
      <c r="AT44" s="189"/>
      <c r="AU44" s="189"/>
      <c r="AV44" s="189"/>
      <c r="AW44" s="189"/>
      <c r="AX44" s="189"/>
      <c r="AY44" s="189"/>
      <c r="AZ44" s="189"/>
      <c r="BA44" s="195"/>
      <c r="BB44" s="174" t="s">
        <v>26</v>
      </c>
      <c r="BC44" s="189"/>
      <c r="BD44" s="189"/>
      <c r="BE44" s="189"/>
      <c r="BF44" s="189"/>
      <c r="BG44" s="189"/>
      <c r="BH44" s="189"/>
      <c r="BI44" s="189"/>
      <c r="BJ44" s="189"/>
      <c r="BK44" s="189"/>
      <c r="BL44" s="195"/>
      <c r="BM44" s="174" t="s">
        <v>261</v>
      </c>
      <c r="BN44" s="189"/>
      <c r="BO44" s="189"/>
      <c r="BP44" s="189"/>
      <c r="BQ44" s="189"/>
      <c r="BR44" s="189"/>
      <c r="BS44" s="189"/>
      <c r="BT44" s="189"/>
      <c r="BU44" s="189"/>
      <c r="BV44" s="189"/>
      <c r="BW44" s="195"/>
      <c r="BX44" s="30"/>
      <c r="BY44" s="30"/>
    </row>
    <row r="45" spans="1:77" s="27" customFormat="1" ht="24" customHeight="1">
      <c r="A45" s="31"/>
      <c r="B45" s="39"/>
      <c r="C45" s="519" t="s">
        <v>301</v>
      </c>
      <c r="D45" s="519"/>
      <c r="H45" s="522"/>
      <c r="I45" s="522"/>
      <c r="J45" s="522"/>
      <c r="K45" s="94" t="s">
        <v>277</v>
      </c>
      <c r="L45" s="114"/>
      <c r="M45" s="534" t="s">
        <v>329</v>
      </c>
      <c r="N45" s="537"/>
      <c r="O45" s="537"/>
      <c r="P45" s="537"/>
      <c r="Q45" s="537"/>
      <c r="R45" s="537"/>
      <c r="S45" s="537"/>
      <c r="T45" s="537"/>
      <c r="U45" s="537"/>
      <c r="V45" s="537"/>
      <c r="W45" s="537"/>
      <c r="X45" s="537"/>
      <c r="Y45" s="537"/>
      <c r="Z45" s="537"/>
      <c r="AA45" s="537"/>
      <c r="AB45" s="537"/>
      <c r="AC45" s="552"/>
      <c r="AF45" s="176"/>
      <c r="AG45" s="191"/>
      <c r="AH45" s="191"/>
      <c r="AI45" s="191"/>
      <c r="AJ45" s="191"/>
      <c r="AK45" s="191"/>
      <c r="AL45" s="191"/>
      <c r="AM45" s="191"/>
      <c r="AN45" s="191"/>
      <c r="AO45" s="191"/>
      <c r="AP45" s="191"/>
      <c r="AQ45" s="176"/>
      <c r="AR45" s="191"/>
      <c r="AS45" s="191"/>
      <c r="AT45" s="191"/>
      <c r="AU45" s="191"/>
      <c r="AV45" s="191"/>
      <c r="AW45" s="191"/>
      <c r="AX45" s="191"/>
      <c r="AY45" s="191"/>
      <c r="AZ45" s="191"/>
      <c r="BA45" s="197"/>
      <c r="BB45" s="176"/>
      <c r="BC45" s="191"/>
      <c r="BD45" s="191"/>
      <c r="BE45" s="191"/>
      <c r="BF45" s="191"/>
      <c r="BG45" s="191"/>
      <c r="BH45" s="191"/>
      <c r="BI45" s="191"/>
      <c r="BJ45" s="191"/>
      <c r="BK45" s="191"/>
      <c r="BL45" s="197"/>
      <c r="BM45" s="176"/>
      <c r="BN45" s="191"/>
      <c r="BO45" s="191"/>
      <c r="BP45" s="191"/>
      <c r="BQ45" s="191"/>
      <c r="BR45" s="191"/>
      <c r="BS45" s="191"/>
      <c r="BT45" s="191"/>
      <c r="BU45" s="191"/>
      <c r="BV45" s="191"/>
      <c r="BW45" s="197"/>
      <c r="BX45" s="30"/>
      <c r="BY45" s="30"/>
    </row>
    <row r="46" spans="1:77" s="27" customFormat="1" ht="24" customHeight="1">
      <c r="A46" s="31"/>
      <c r="B46" s="159"/>
      <c r="C46" s="284" t="s">
        <v>328</v>
      </c>
      <c r="H46" s="284"/>
      <c r="I46" s="285"/>
      <c r="J46" s="285"/>
      <c r="K46" s="94" t="s">
        <v>176</v>
      </c>
      <c r="L46" s="114"/>
      <c r="M46" s="534"/>
      <c r="N46" s="537"/>
      <c r="O46" s="537"/>
      <c r="P46" s="537"/>
      <c r="Q46" s="537"/>
      <c r="R46" s="537"/>
      <c r="S46" s="537"/>
      <c r="T46" s="537"/>
      <c r="U46" s="537"/>
      <c r="V46" s="537"/>
      <c r="W46" s="537"/>
      <c r="X46" s="537"/>
      <c r="Y46" s="537"/>
      <c r="Z46" s="537"/>
      <c r="AA46" s="537"/>
      <c r="AB46" s="537"/>
      <c r="AC46" s="552"/>
      <c r="AF46" s="217" t="s">
        <v>246</v>
      </c>
      <c r="AG46" s="225"/>
      <c r="AH46" s="225"/>
      <c r="AI46" s="225"/>
      <c r="AJ46" s="225"/>
      <c r="AK46" s="225"/>
      <c r="AL46" s="225"/>
      <c r="AM46" s="225"/>
      <c r="AN46" s="225"/>
      <c r="AO46" s="225"/>
      <c r="AP46" s="225"/>
      <c r="AQ46" s="571" t="s">
        <v>255</v>
      </c>
      <c r="AR46" s="574"/>
      <c r="AS46" s="574"/>
      <c r="AT46" s="574">
        <f>+M52</f>
        <v>20.58</v>
      </c>
      <c r="AU46" s="225"/>
      <c r="AV46" s="225"/>
      <c r="AW46" s="225"/>
      <c r="AX46" s="225"/>
      <c r="AY46" s="595"/>
      <c r="AZ46" s="225" t="s">
        <v>196</v>
      </c>
      <c r="BA46" s="225"/>
      <c r="BB46" s="597"/>
      <c r="BC46" s="599">
        <f>IF(AT46=0,"",ROUNDDOWN(AT47/AT46,4))</f>
        <v>0.87380000000000002</v>
      </c>
      <c r="BD46" s="599"/>
      <c r="BE46" s="599"/>
      <c r="BF46" s="599"/>
      <c r="BG46" s="599"/>
      <c r="BH46" s="599"/>
      <c r="BI46" s="599"/>
      <c r="BJ46" s="599"/>
      <c r="BK46" s="599"/>
      <c r="BL46" s="261"/>
      <c r="BM46" s="615"/>
      <c r="BN46" s="620"/>
      <c r="BO46" s="620"/>
      <c r="BP46" s="620"/>
      <c r="BQ46" s="620"/>
      <c r="BR46" s="620"/>
      <c r="BS46" s="620"/>
      <c r="BT46" s="620"/>
      <c r="BU46" s="620"/>
      <c r="BV46" s="620"/>
      <c r="BW46" s="628"/>
      <c r="BX46" s="30"/>
      <c r="BY46" s="30"/>
    </row>
    <row r="47" spans="1:77" s="27" customFormat="1" ht="24" customHeight="1">
      <c r="C47" s="284" t="s">
        <v>67</v>
      </c>
      <c r="H47" s="284"/>
      <c r="I47" s="285"/>
      <c r="J47" s="285"/>
      <c r="K47" s="94" t="s">
        <v>176</v>
      </c>
      <c r="L47" s="114"/>
      <c r="M47" s="534"/>
      <c r="N47" s="537"/>
      <c r="O47" s="537"/>
      <c r="P47" s="537"/>
      <c r="Q47" s="537"/>
      <c r="R47" s="537"/>
      <c r="S47" s="537"/>
      <c r="T47" s="537"/>
      <c r="U47" s="537"/>
      <c r="V47" s="537"/>
      <c r="W47" s="537"/>
      <c r="X47" s="537"/>
      <c r="Y47" s="537"/>
      <c r="Z47" s="537"/>
      <c r="AA47" s="537"/>
      <c r="AB47" s="537"/>
      <c r="AC47" s="552"/>
      <c r="AF47" s="217" t="s">
        <v>317</v>
      </c>
      <c r="AG47" s="225"/>
      <c r="AH47" s="225"/>
      <c r="AI47" s="225"/>
      <c r="AJ47" s="225"/>
      <c r="AK47" s="225"/>
      <c r="AL47" s="225"/>
      <c r="AM47" s="225"/>
      <c r="AN47" s="225"/>
      <c r="AO47" s="225"/>
      <c r="AP47" s="225"/>
      <c r="AQ47" s="571" t="s">
        <v>256</v>
      </c>
      <c r="AR47" s="574"/>
      <c r="AS47" s="574"/>
      <c r="AT47" s="574">
        <f>+M53</f>
        <v>17.984000000000002</v>
      </c>
      <c r="AU47" s="225"/>
      <c r="AV47" s="225"/>
      <c r="AW47" s="225"/>
      <c r="AX47" s="225"/>
      <c r="AY47" s="595"/>
      <c r="AZ47" s="225" t="s">
        <v>196</v>
      </c>
      <c r="BA47" s="225"/>
      <c r="BB47" s="217"/>
      <c r="BC47" s="225"/>
      <c r="BD47" s="225"/>
      <c r="BE47" s="225"/>
      <c r="BF47" s="225"/>
      <c r="BG47" s="225"/>
      <c r="BH47" s="225"/>
      <c r="BI47" s="225"/>
      <c r="BJ47" s="225"/>
      <c r="BK47" s="225"/>
      <c r="BL47" s="258"/>
      <c r="BM47" s="615"/>
      <c r="BN47" s="620"/>
      <c r="BO47" s="620"/>
      <c r="BP47" s="620"/>
      <c r="BQ47" s="620"/>
      <c r="BR47" s="620"/>
      <c r="BS47" s="620"/>
      <c r="BT47" s="620"/>
      <c r="BU47" s="620"/>
      <c r="BV47" s="620"/>
      <c r="BW47" s="628"/>
      <c r="BX47" s="30"/>
      <c r="BY47" s="30"/>
    </row>
    <row r="48" spans="1:77" s="27" customFormat="1" ht="16.5" customHeight="1">
      <c r="B48" s="469"/>
      <c r="C48" s="636" t="s">
        <v>330</v>
      </c>
      <c r="D48" s="287"/>
      <c r="E48" s="287"/>
      <c r="F48" s="287"/>
      <c r="G48" s="287"/>
      <c r="H48" s="287"/>
      <c r="I48" s="287"/>
      <c r="J48" s="73"/>
      <c r="K48" s="73"/>
      <c r="L48" s="97"/>
      <c r="M48" s="97"/>
      <c r="N48" s="97"/>
      <c r="O48" s="97"/>
      <c r="P48" s="97"/>
      <c r="Q48" s="97"/>
      <c r="R48" s="97"/>
      <c r="S48" s="97"/>
      <c r="T48" s="97"/>
      <c r="U48" s="97"/>
      <c r="V48" s="639"/>
      <c r="W48" s="639"/>
      <c r="X48" s="639"/>
      <c r="Y48" s="639"/>
      <c r="Z48" s="639"/>
      <c r="AA48" s="639"/>
      <c r="AB48" s="29"/>
      <c r="AC48" s="29"/>
      <c r="AF48" s="30" t="s">
        <v>37</v>
      </c>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3"/>
      <c r="BT48" s="33"/>
      <c r="BU48" s="33"/>
      <c r="BV48" s="33"/>
      <c r="BW48" s="33"/>
      <c r="BX48" s="30"/>
      <c r="BY48" s="30"/>
    </row>
    <row r="49" spans="1:77" s="27" customFormat="1" ht="21" customHeight="1">
      <c r="B49" s="517"/>
      <c r="D49" s="68"/>
      <c r="E49" s="68"/>
      <c r="F49" s="68"/>
      <c r="G49" s="68"/>
      <c r="H49" s="68"/>
      <c r="I49" s="68"/>
      <c r="J49" s="68"/>
      <c r="K49" s="68"/>
      <c r="N49" s="68"/>
      <c r="O49" s="68"/>
      <c r="P49" s="68"/>
      <c r="Q49" s="68"/>
      <c r="R49" s="68"/>
      <c r="S49" s="68"/>
      <c r="T49" s="68"/>
      <c r="U49" s="68"/>
      <c r="V49" s="68"/>
      <c r="W49" s="68"/>
      <c r="X49" s="68"/>
      <c r="Y49" s="68"/>
      <c r="Z49" s="68"/>
      <c r="AA49" s="68"/>
      <c r="AB49" s="68"/>
      <c r="AC49" s="29"/>
      <c r="AD49" s="33"/>
      <c r="AE49" s="33"/>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3"/>
      <c r="BT49" s="33"/>
      <c r="BU49" s="33"/>
      <c r="BV49" s="33"/>
      <c r="BW49" s="33"/>
      <c r="BX49" s="33"/>
      <c r="BY49" s="30"/>
    </row>
    <row r="50" spans="1:77" s="27" customFormat="1" ht="16.5" customHeight="1">
      <c r="B50" s="517" t="s">
        <v>173</v>
      </c>
      <c r="C50" s="29"/>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74"/>
      <c r="AE50" s="33"/>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625"/>
      <c r="BU50" s="625"/>
      <c r="BV50" s="625"/>
      <c r="BW50" s="629" t="s">
        <v>193</v>
      </c>
      <c r="BX50" s="33"/>
      <c r="BY50" s="33"/>
    </row>
    <row r="51" spans="1:77" s="27" customFormat="1" ht="24" customHeight="1">
      <c r="B51" s="29"/>
      <c r="C51" s="63" t="s">
        <v>222</v>
      </c>
      <c r="D51" s="29"/>
      <c r="E51" s="29"/>
      <c r="F51" s="29"/>
      <c r="G51" s="29"/>
      <c r="H51" s="29"/>
      <c r="I51" s="29"/>
      <c r="J51" s="29"/>
      <c r="K51" s="29"/>
      <c r="L51" s="29"/>
      <c r="M51" s="29" t="s">
        <v>224</v>
      </c>
      <c r="N51" s="29"/>
      <c r="O51" s="29"/>
      <c r="P51" s="29"/>
      <c r="Q51" s="29"/>
      <c r="R51" s="29"/>
      <c r="S51" s="29"/>
      <c r="T51" s="29"/>
      <c r="U51" s="29"/>
      <c r="V51" s="101" t="s">
        <v>229</v>
      </c>
      <c r="W51" s="101"/>
      <c r="X51" s="101"/>
      <c r="Y51" s="101"/>
      <c r="Z51" s="101"/>
      <c r="AA51" s="101"/>
      <c r="AB51" s="101"/>
      <c r="AD51" s="73"/>
      <c r="AE51" s="33"/>
      <c r="AF51" s="217" t="s">
        <v>135</v>
      </c>
      <c r="AG51" s="225"/>
      <c r="AH51" s="225"/>
      <c r="AI51" s="225"/>
      <c r="AJ51" s="225"/>
      <c r="AK51" s="258"/>
      <c r="AL51" s="217"/>
      <c r="AM51" s="225"/>
      <c r="AN51" s="225"/>
      <c r="AO51" s="225"/>
      <c r="AP51" s="225"/>
      <c r="AQ51" s="225"/>
      <c r="AR51" s="225"/>
      <c r="AS51" s="225"/>
      <c r="AT51" s="258"/>
      <c r="AU51" s="217" t="s">
        <v>11</v>
      </c>
      <c r="AV51" s="225"/>
      <c r="AW51" s="225"/>
      <c r="AX51" s="225"/>
      <c r="AY51" s="225"/>
      <c r="AZ51" s="225"/>
      <c r="BA51" s="225"/>
      <c r="BB51" s="225"/>
      <c r="BC51" s="258"/>
      <c r="BD51" s="217" t="s">
        <v>24</v>
      </c>
      <c r="BE51" s="225"/>
      <c r="BF51" s="225"/>
      <c r="BG51" s="225"/>
      <c r="BH51" s="225"/>
      <c r="BI51" s="225"/>
      <c r="BJ51" s="225"/>
      <c r="BK51" s="225"/>
      <c r="BL51" s="258"/>
      <c r="BM51" s="217" t="s">
        <v>261</v>
      </c>
      <c r="BN51" s="225"/>
      <c r="BO51" s="225"/>
      <c r="BP51" s="225"/>
      <c r="BQ51" s="225"/>
      <c r="BR51" s="225"/>
      <c r="BS51" s="225"/>
      <c r="BT51" s="225"/>
      <c r="BU51" s="225"/>
      <c r="BV51" s="225"/>
      <c r="BW51" s="258"/>
      <c r="BX51" s="33"/>
      <c r="BY51" s="33"/>
    </row>
    <row r="52" spans="1:77" ht="24" customHeight="1">
      <c r="D52" s="29" t="s">
        <v>224</v>
      </c>
      <c r="K52" s="164" t="s">
        <v>234</v>
      </c>
      <c r="L52" s="164"/>
      <c r="M52" s="117">
        <v>20.58</v>
      </c>
      <c r="N52" s="122"/>
      <c r="O52" s="122"/>
      <c r="P52" s="122"/>
      <c r="Q52" s="122"/>
      <c r="R52" s="122"/>
      <c r="S52" s="132"/>
      <c r="T52" s="73" t="s">
        <v>196</v>
      </c>
      <c r="AC52" s="73"/>
      <c r="AD52" s="73"/>
      <c r="AF52" s="174" t="s">
        <v>222</v>
      </c>
      <c r="AG52" s="189"/>
      <c r="AH52" s="189"/>
      <c r="AI52" s="189"/>
      <c r="AJ52" s="189"/>
      <c r="AK52" s="189"/>
      <c r="AL52" s="217" t="s">
        <v>250</v>
      </c>
      <c r="AM52" s="225"/>
      <c r="AN52" s="225"/>
      <c r="AO52" s="225"/>
      <c r="AP52" s="225"/>
      <c r="AQ52" s="225"/>
      <c r="AR52" s="225"/>
      <c r="AS52" s="225"/>
      <c r="AT52" s="258"/>
      <c r="AU52" s="584">
        <f>M54</f>
        <v>11.641</v>
      </c>
      <c r="AV52" s="588"/>
      <c r="AW52" s="588"/>
      <c r="AX52" s="588"/>
      <c r="AY52" s="588"/>
      <c r="AZ52" s="588"/>
      <c r="BA52" s="588"/>
      <c r="BB52" s="588"/>
      <c r="BC52" s="600"/>
      <c r="BD52" s="587">
        <f>V54</f>
        <v>11.641</v>
      </c>
      <c r="BE52" s="591"/>
      <c r="BF52" s="591"/>
      <c r="BG52" s="591"/>
      <c r="BH52" s="591"/>
      <c r="BI52" s="591"/>
      <c r="BJ52" s="591"/>
      <c r="BK52" s="591"/>
      <c r="BL52" s="600"/>
      <c r="BM52" s="615"/>
      <c r="BN52" s="620"/>
      <c r="BO52" s="620"/>
      <c r="BP52" s="620"/>
      <c r="BQ52" s="620"/>
      <c r="BR52" s="620"/>
      <c r="BS52" s="620"/>
      <c r="BT52" s="620"/>
      <c r="BU52" s="620"/>
      <c r="BV52" s="620"/>
      <c r="BW52" s="628"/>
    </row>
    <row r="53" spans="1:77" ht="24" customHeight="1">
      <c r="A53" s="33"/>
      <c r="D53" s="29" t="s">
        <v>72</v>
      </c>
      <c r="K53" s="164" t="s">
        <v>332</v>
      </c>
      <c r="L53" s="164"/>
      <c r="M53" s="117">
        <v>17.984000000000002</v>
      </c>
      <c r="N53" s="122"/>
      <c r="O53" s="122"/>
      <c r="P53" s="122"/>
      <c r="Q53" s="122"/>
      <c r="R53" s="122"/>
      <c r="S53" s="132"/>
      <c r="T53" s="73" t="s">
        <v>196</v>
      </c>
      <c r="U53" s="164"/>
      <c r="V53" s="544">
        <f>M53</f>
        <v>17.984000000000002</v>
      </c>
      <c r="W53" s="547"/>
      <c r="X53" s="547"/>
      <c r="Y53" s="547"/>
      <c r="Z53" s="547"/>
      <c r="AA53" s="547"/>
      <c r="AB53" s="553"/>
      <c r="AC53" s="73" t="s">
        <v>196</v>
      </c>
      <c r="AF53" s="175"/>
      <c r="AG53" s="190"/>
      <c r="AH53" s="190"/>
      <c r="AI53" s="190"/>
      <c r="AJ53" s="190"/>
      <c r="AK53" s="190"/>
      <c r="AL53" s="217" t="s">
        <v>252</v>
      </c>
      <c r="AM53" s="225"/>
      <c r="AN53" s="225"/>
      <c r="AO53" s="225"/>
      <c r="AP53" s="225"/>
      <c r="AQ53" s="225"/>
      <c r="AR53" s="225"/>
      <c r="AS53" s="225"/>
      <c r="AT53" s="258"/>
      <c r="AU53" s="584">
        <f>M53-M54</f>
        <v>6.3430000000000017</v>
      </c>
      <c r="AV53" s="588"/>
      <c r="AW53" s="588"/>
      <c r="AX53" s="588"/>
      <c r="AY53" s="588"/>
      <c r="AZ53" s="588"/>
      <c r="BA53" s="588"/>
      <c r="BB53" s="588"/>
      <c r="BC53" s="600"/>
      <c r="BD53" s="587">
        <f>V53-V54</f>
        <v>6.3430000000000017</v>
      </c>
      <c r="BE53" s="591"/>
      <c r="BF53" s="591"/>
      <c r="BG53" s="591"/>
      <c r="BH53" s="591"/>
      <c r="BI53" s="591"/>
      <c r="BJ53" s="591"/>
      <c r="BK53" s="591"/>
      <c r="BL53" s="600"/>
      <c r="BM53" s="615"/>
      <c r="BN53" s="620"/>
      <c r="BO53" s="620"/>
      <c r="BP53" s="620"/>
      <c r="BQ53" s="620"/>
      <c r="BR53" s="620"/>
      <c r="BS53" s="620"/>
      <c r="BT53" s="620"/>
      <c r="BU53" s="620"/>
      <c r="BV53" s="620"/>
      <c r="BW53" s="628"/>
    </row>
    <row r="54" spans="1:77" ht="24" customHeight="1">
      <c r="D54" s="29" t="s">
        <v>298</v>
      </c>
      <c r="L54" s="164"/>
      <c r="M54" s="117">
        <v>11.641</v>
      </c>
      <c r="N54" s="122"/>
      <c r="O54" s="122"/>
      <c r="P54" s="122"/>
      <c r="Q54" s="122"/>
      <c r="R54" s="122"/>
      <c r="S54" s="132"/>
      <c r="T54" s="73" t="s">
        <v>196</v>
      </c>
      <c r="U54" s="164"/>
      <c r="V54" s="544">
        <f>M54</f>
        <v>11.641</v>
      </c>
      <c r="W54" s="547"/>
      <c r="X54" s="547"/>
      <c r="Y54" s="547"/>
      <c r="Z54" s="547"/>
      <c r="AA54" s="547"/>
      <c r="AB54" s="553"/>
      <c r="AC54" s="73" t="s">
        <v>196</v>
      </c>
      <c r="AF54" s="175"/>
      <c r="AG54" s="559"/>
      <c r="AH54" s="559"/>
      <c r="AI54" s="559"/>
      <c r="AJ54" s="559"/>
      <c r="AK54" s="559"/>
      <c r="AL54" s="217" t="s">
        <v>253</v>
      </c>
      <c r="AM54" s="225"/>
      <c r="AN54" s="225"/>
      <c r="AO54" s="225"/>
      <c r="AP54" s="225"/>
      <c r="AQ54" s="225"/>
      <c r="AR54" s="225"/>
      <c r="AS54" s="225"/>
      <c r="AT54" s="258"/>
      <c r="AU54" s="584">
        <f>SUM(AU52:BC53)</f>
        <v>17.984000000000002</v>
      </c>
      <c r="AV54" s="588"/>
      <c r="AW54" s="588"/>
      <c r="AX54" s="588"/>
      <c r="AY54" s="588"/>
      <c r="AZ54" s="588"/>
      <c r="BA54" s="588"/>
      <c r="BB54" s="588"/>
      <c r="BC54" s="600"/>
      <c r="BD54" s="587">
        <f>SUM(BD52:BL53)</f>
        <v>17.984000000000002</v>
      </c>
      <c r="BE54" s="591"/>
      <c r="BF54" s="591"/>
      <c r="BG54" s="591"/>
      <c r="BH54" s="591"/>
      <c r="BI54" s="591"/>
      <c r="BJ54" s="591"/>
      <c r="BK54" s="591"/>
      <c r="BL54" s="600"/>
      <c r="BM54" s="615"/>
      <c r="BN54" s="620"/>
      <c r="BO54" s="620"/>
      <c r="BP54" s="620"/>
      <c r="BQ54" s="620"/>
      <c r="BR54" s="620"/>
      <c r="BS54" s="620"/>
      <c r="BT54" s="620"/>
      <c r="BU54" s="620"/>
      <c r="BV54" s="620"/>
      <c r="BW54" s="628"/>
    </row>
    <row r="55" spans="1:77" ht="24" customHeight="1">
      <c r="D55" s="29" t="s">
        <v>331</v>
      </c>
      <c r="M55" s="117">
        <v>6.79</v>
      </c>
      <c r="N55" s="122"/>
      <c r="O55" s="122"/>
      <c r="P55" s="122"/>
      <c r="Q55" s="122"/>
      <c r="R55" s="122"/>
      <c r="S55" s="132"/>
      <c r="T55" s="73" t="s">
        <v>196</v>
      </c>
      <c r="V55" s="544">
        <f>M55</f>
        <v>6.79</v>
      </c>
      <c r="W55" s="547"/>
      <c r="X55" s="547"/>
      <c r="Y55" s="547"/>
      <c r="Z55" s="547"/>
      <c r="AA55" s="547"/>
      <c r="AB55" s="553"/>
      <c r="AC55" s="73" t="s">
        <v>196</v>
      </c>
      <c r="AF55" s="176"/>
      <c r="AG55" s="191"/>
      <c r="AH55" s="191"/>
      <c r="AI55" s="191"/>
      <c r="AJ55" s="191"/>
      <c r="AK55" s="191"/>
      <c r="AL55" s="565" t="s">
        <v>278</v>
      </c>
      <c r="AM55" s="566"/>
      <c r="AN55" s="566"/>
      <c r="AO55" s="566"/>
      <c r="AP55" s="566"/>
      <c r="AQ55" s="566"/>
      <c r="AR55" s="566"/>
      <c r="AS55" s="566"/>
      <c r="AT55" s="579"/>
      <c r="AU55" s="585"/>
      <c r="AV55" s="589" t="s">
        <v>64</v>
      </c>
      <c r="AW55" s="592">
        <f>M55</f>
        <v>6.79</v>
      </c>
      <c r="AX55" s="592"/>
      <c r="AY55" s="592"/>
      <c r="AZ55" s="592"/>
      <c r="BA55" s="592"/>
      <c r="BB55" s="592"/>
      <c r="BC55" s="589" t="s">
        <v>68</v>
      </c>
      <c r="BD55" s="585"/>
      <c r="BE55" s="589" t="s">
        <v>64</v>
      </c>
      <c r="BF55" s="612">
        <f>V55</f>
        <v>6.79</v>
      </c>
      <c r="BG55" s="612"/>
      <c r="BH55" s="612"/>
      <c r="BI55" s="612"/>
      <c r="BJ55" s="612"/>
      <c r="BK55" s="612"/>
      <c r="BL55" s="589" t="s">
        <v>68</v>
      </c>
      <c r="BM55" s="615"/>
      <c r="BN55" s="620"/>
      <c r="BO55" s="620"/>
      <c r="BP55" s="620"/>
      <c r="BQ55" s="620"/>
      <c r="BR55" s="620"/>
      <c r="BS55" s="620"/>
      <c r="BT55" s="620"/>
      <c r="BU55" s="620"/>
      <c r="BV55" s="620"/>
      <c r="BW55" s="628"/>
    </row>
    <row r="56" spans="1:77" ht="24" customHeight="1">
      <c r="AF56" s="174" t="s">
        <v>230</v>
      </c>
      <c r="AG56" s="189"/>
      <c r="AH56" s="189"/>
      <c r="AI56" s="189"/>
      <c r="AJ56" s="189"/>
      <c r="AK56" s="189"/>
      <c r="AL56" s="217" t="s">
        <v>250</v>
      </c>
      <c r="AM56" s="225"/>
      <c r="AN56" s="225"/>
      <c r="AO56" s="225"/>
      <c r="AP56" s="225"/>
      <c r="AQ56" s="225"/>
      <c r="AR56" s="225"/>
      <c r="AS56" s="225"/>
      <c r="AT56" s="258"/>
      <c r="AU56" s="586">
        <f>M59</f>
        <v>1.843</v>
      </c>
      <c r="AV56" s="590"/>
      <c r="AW56" s="590"/>
      <c r="AX56" s="590"/>
      <c r="AY56" s="590"/>
      <c r="AZ56" s="590"/>
      <c r="BA56" s="590"/>
      <c r="BB56" s="590"/>
      <c r="BC56" s="601"/>
      <c r="BD56" s="604">
        <f>V59</f>
        <v>1.843</v>
      </c>
      <c r="BE56" s="609"/>
      <c r="BF56" s="609"/>
      <c r="BG56" s="609"/>
      <c r="BH56" s="609"/>
      <c r="BI56" s="609"/>
      <c r="BJ56" s="609"/>
      <c r="BK56" s="609"/>
      <c r="BL56" s="601"/>
      <c r="BM56" s="615"/>
      <c r="BN56" s="620"/>
      <c r="BO56" s="620"/>
      <c r="BP56" s="620"/>
      <c r="BQ56" s="620"/>
      <c r="BR56" s="620"/>
      <c r="BS56" s="620"/>
      <c r="BT56" s="620"/>
      <c r="BU56" s="620"/>
      <c r="BV56" s="620"/>
      <c r="BW56" s="628"/>
    </row>
    <row r="57" spans="1:77" ht="24" customHeight="1">
      <c r="C57" s="63" t="s">
        <v>223</v>
      </c>
      <c r="M57" s="29" t="s">
        <v>224</v>
      </c>
      <c r="V57" s="497" t="s">
        <v>229</v>
      </c>
      <c r="W57" s="497"/>
      <c r="X57" s="497"/>
      <c r="Y57" s="497"/>
      <c r="Z57" s="497"/>
      <c r="AA57" s="497"/>
      <c r="AB57" s="497"/>
      <c r="AF57" s="175"/>
      <c r="AG57" s="190"/>
      <c r="AH57" s="190"/>
      <c r="AI57" s="190"/>
      <c r="AJ57" s="190"/>
      <c r="AK57" s="190"/>
      <c r="AL57" s="217" t="s">
        <v>252</v>
      </c>
      <c r="AM57" s="225"/>
      <c r="AN57" s="225"/>
      <c r="AO57" s="225"/>
      <c r="AP57" s="225"/>
      <c r="AQ57" s="225"/>
      <c r="AR57" s="225"/>
      <c r="AS57" s="225"/>
      <c r="AT57" s="258"/>
      <c r="AU57" s="584">
        <f>M58-M59</f>
        <v>2.7359999999999998</v>
      </c>
      <c r="AV57" s="588"/>
      <c r="AW57" s="588"/>
      <c r="AX57" s="588"/>
      <c r="AY57" s="588"/>
      <c r="AZ57" s="588"/>
      <c r="BA57" s="588"/>
      <c r="BB57" s="588"/>
      <c r="BC57" s="600"/>
      <c r="BD57" s="587">
        <f>V58-V59</f>
        <v>2.7359999999999998</v>
      </c>
      <c r="BE57" s="591"/>
      <c r="BF57" s="591"/>
      <c r="BG57" s="591"/>
      <c r="BH57" s="591"/>
      <c r="BI57" s="591"/>
      <c r="BJ57" s="591"/>
      <c r="BK57" s="591"/>
      <c r="BL57" s="600"/>
      <c r="BM57" s="615"/>
      <c r="BN57" s="620"/>
      <c r="BO57" s="620"/>
      <c r="BP57" s="620"/>
      <c r="BQ57" s="620"/>
      <c r="BR57" s="620"/>
      <c r="BS57" s="620"/>
      <c r="BT57" s="620"/>
      <c r="BU57" s="620"/>
      <c r="BV57" s="620"/>
      <c r="BW57" s="628"/>
    </row>
    <row r="58" spans="1:77" ht="24" customHeight="1">
      <c r="D58" s="29" t="s">
        <v>226</v>
      </c>
      <c r="L58" s="164"/>
      <c r="M58" s="117">
        <v>4.5789999999999997</v>
      </c>
      <c r="N58" s="122"/>
      <c r="O58" s="122"/>
      <c r="P58" s="122"/>
      <c r="Q58" s="122"/>
      <c r="R58" s="122"/>
      <c r="S58" s="132"/>
      <c r="T58" s="73" t="s">
        <v>196</v>
      </c>
      <c r="U58" s="164"/>
      <c r="V58" s="544">
        <f>M58</f>
        <v>4.5789999999999997</v>
      </c>
      <c r="W58" s="547"/>
      <c r="X58" s="547"/>
      <c r="Y58" s="547"/>
      <c r="Z58" s="547"/>
      <c r="AA58" s="547"/>
      <c r="AB58" s="553"/>
      <c r="AC58" s="73" t="s">
        <v>196</v>
      </c>
      <c r="AF58" s="176"/>
      <c r="AG58" s="191"/>
      <c r="AH58" s="191"/>
      <c r="AI58" s="191"/>
      <c r="AJ58" s="191"/>
      <c r="AK58" s="191"/>
      <c r="AL58" s="217" t="s">
        <v>253</v>
      </c>
      <c r="AM58" s="225"/>
      <c r="AN58" s="225"/>
      <c r="AO58" s="225"/>
      <c r="AP58" s="225"/>
      <c r="AQ58" s="225"/>
      <c r="AR58" s="225"/>
      <c r="AS58" s="225"/>
      <c r="AT58" s="258"/>
      <c r="AU58" s="584">
        <f>SUM(AU56:BC57)</f>
        <v>4.5789999999999997</v>
      </c>
      <c r="AV58" s="588"/>
      <c r="AW58" s="588"/>
      <c r="AX58" s="588"/>
      <c r="AY58" s="588"/>
      <c r="AZ58" s="588"/>
      <c r="BA58" s="588"/>
      <c r="BB58" s="588"/>
      <c r="BC58" s="600"/>
      <c r="BD58" s="587">
        <f>SUM(BD56:BL57)</f>
        <v>4.5789999999999997</v>
      </c>
      <c r="BE58" s="591"/>
      <c r="BF58" s="591"/>
      <c r="BG58" s="591"/>
      <c r="BH58" s="591"/>
      <c r="BI58" s="591"/>
      <c r="BJ58" s="591"/>
      <c r="BK58" s="591"/>
      <c r="BL58" s="600"/>
      <c r="BM58" s="615"/>
      <c r="BN58" s="620"/>
      <c r="BO58" s="620"/>
      <c r="BP58" s="620"/>
      <c r="BQ58" s="620"/>
      <c r="BR58" s="620"/>
      <c r="BS58" s="620"/>
      <c r="BT58" s="620"/>
      <c r="BU58" s="620"/>
      <c r="BV58" s="620"/>
      <c r="BW58" s="628"/>
    </row>
    <row r="59" spans="1:77" ht="24" customHeight="1">
      <c r="D59" s="29" t="s">
        <v>225</v>
      </c>
      <c r="L59" s="164"/>
      <c r="M59" s="117">
        <v>1.843</v>
      </c>
      <c r="N59" s="122"/>
      <c r="O59" s="122"/>
      <c r="P59" s="122"/>
      <c r="Q59" s="122"/>
      <c r="R59" s="122"/>
      <c r="S59" s="132"/>
      <c r="T59" s="73" t="s">
        <v>196</v>
      </c>
      <c r="U59" s="164"/>
      <c r="V59" s="544">
        <f>M59</f>
        <v>1.843</v>
      </c>
      <c r="W59" s="547"/>
      <c r="X59" s="547"/>
      <c r="Y59" s="547"/>
      <c r="Z59" s="547"/>
      <c r="AA59" s="547"/>
      <c r="AB59" s="553"/>
      <c r="AC59" s="73" t="s">
        <v>196</v>
      </c>
      <c r="AF59" s="174" t="s">
        <v>228</v>
      </c>
      <c r="AG59" s="189"/>
      <c r="AH59" s="189"/>
      <c r="AI59" s="189"/>
      <c r="AJ59" s="189"/>
      <c r="AK59" s="189"/>
      <c r="AL59" s="217" t="s">
        <v>250</v>
      </c>
      <c r="AM59" s="225"/>
      <c r="AN59" s="225"/>
      <c r="AO59" s="225"/>
      <c r="AP59" s="225"/>
      <c r="AQ59" s="225"/>
      <c r="AR59" s="225"/>
      <c r="AS59" s="225"/>
      <c r="AT59" s="258"/>
      <c r="AU59" s="584">
        <f>AU52+AU56</f>
        <v>13.484</v>
      </c>
      <c r="AV59" s="588"/>
      <c r="AW59" s="588"/>
      <c r="AX59" s="588"/>
      <c r="AY59" s="588"/>
      <c r="AZ59" s="588"/>
      <c r="BA59" s="588"/>
      <c r="BB59" s="588"/>
      <c r="BC59" s="600"/>
      <c r="BD59" s="587">
        <f>BD52+BD56</f>
        <v>13.484</v>
      </c>
      <c r="BE59" s="591"/>
      <c r="BF59" s="591"/>
      <c r="BG59" s="591"/>
      <c r="BH59" s="591"/>
      <c r="BI59" s="591"/>
      <c r="BJ59" s="591"/>
      <c r="BK59" s="591"/>
      <c r="BL59" s="600"/>
      <c r="BM59" s="615"/>
      <c r="BN59" s="620"/>
      <c r="BO59" s="620"/>
      <c r="BP59" s="620"/>
      <c r="BQ59" s="620"/>
      <c r="BR59" s="620"/>
      <c r="BS59" s="620"/>
      <c r="BT59" s="620"/>
      <c r="BU59" s="620"/>
      <c r="BV59" s="620"/>
      <c r="BW59" s="628"/>
    </row>
    <row r="60" spans="1:77" ht="24" customHeight="1">
      <c r="C60" s="520" t="s">
        <v>276</v>
      </c>
      <c r="L60" s="63"/>
      <c r="M60" s="535"/>
      <c r="N60" s="535"/>
      <c r="O60" s="535"/>
      <c r="P60" s="535"/>
      <c r="Q60" s="535"/>
      <c r="R60" s="535"/>
      <c r="S60" s="535"/>
      <c r="T60" s="63"/>
      <c r="U60" s="63"/>
      <c r="AC60" s="31" t="b">
        <v>0</v>
      </c>
      <c r="AF60" s="175"/>
      <c r="AG60" s="190"/>
      <c r="AH60" s="190"/>
      <c r="AI60" s="190"/>
      <c r="AJ60" s="190"/>
      <c r="AK60" s="190"/>
      <c r="AL60" s="217" t="s">
        <v>252</v>
      </c>
      <c r="AM60" s="225"/>
      <c r="AN60" s="225"/>
      <c r="AO60" s="225"/>
      <c r="AP60" s="225"/>
      <c r="AQ60" s="225"/>
      <c r="AR60" s="225"/>
      <c r="AS60" s="225"/>
      <c r="AT60" s="258"/>
      <c r="AU60" s="584">
        <f>AU53+AU57</f>
        <v>9.0790000000000006</v>
      </c>
      <c r="AV60" s="588"/>
      <c r="AW60" s="588"/>
      <c r="AX60" s="588"/>
      <c r="AY60" s="588"/>
      <c r="AZ60" s="588"/>
      <c r="BA60" s="588"/>
      <c r="BB60" s="588"/>
      <c r="BC60" s="600"/>
      <c r="BD60" s="587">
        <f>BD53+BD57</f>
        <v>9.0790000000000006</v>
      </c>
      <c r="BE60" s="591"/>
      <c r="BF60" s="591"/>
      <c r="BG60" s="591"/>
      <c r="BH60" s="591"/>
      <c r="BI60" s="591"/>
      <c r="BJ60" s="591"/>
      <c r="BK60" s="591"/>
      <c r="BL60" s="600"/>
      <c r="BM60" s="615"/>
      <c r="BN60" s="620"/>
      <c r="BO60" s="620"/>
      <c r="BP60" s="620"/>
      <c r="BQ60" s="620"/>
      <c r="BR60" s="620"/>
      <c r="BS60" s="620"/>
      <c r="BT60" s="620"/>
      <c r="BU60" s="620"/>
      <c r="BV60" s="620"/>
      <c r="BW60" s="628"/>
    </row>
    <row r="61" spans="1:77" ht="24" customHeight="1">
      <c r="AF61" s="176"/>
      <c r="AG61" s="191"/>
      <c r="AH61" s="191"/>
      <c r="AI61" s="191"/>
      <c r="AJ61" s="191"/>
      <c r="AK61" s="191"/>
      <c r="AL61" s="217" t="s">
        <v>253</v>
      </c>
      <c r="AM61" s="225"/>
      <c r="AN61" s="225"/>
      <c r="AO61" s="225"/>
      <c r="AP61" s="225"/>
      <c r="AQ61" s="225"/>
      <c r="AR61" s="225"/>
      <c r="AS61" s="225"/>
      <c r="AT61" s="258"/>
      <c r="AU61" s="584">
        <f>SUM(AU59:BC60)</f>
        <v>22.563000000000002</v>
      </c>
      <c r="AV61" s="588"/>
      <c r="AW61" s="588"/>
      <c r="AX61" s="588"/>
      <c r="AY61" s="588"/>
      <c r="AZ61" s="588"/>
      <c r="BA61" s="588"/>
      <c r="BB61" s="588"/>
      <c r="BC61" s="600"/>
      <c r="BD61" s="587">
        <f>SUM(BD59:BL60)</f>
        <v>22.563000000000002</v>
      </c>
      <c r="BE61" s="591"/>
      <c r="BF61" s="591"/>
      <c r="BG61" s="591"/>
      <c r="BH61" s="591"/>
      <c r="BI61" s="591"/>
      <c r="BJ61" s="591"/>
      <c r="BK61" s="591"/>
      <c r="BL61" s="600"/>
      <c r="BM61" s="615"/>
      <c r="BN61" s="620"/>
      <c r="BO61" s="620"/>
      <c r="BP61" s="620"/>
      <c r="BQ61" s="620"/>
      <c r="BR61" s="620"/>
      <c r="BS61" s="620"/>
      <c r="BT61" s="620"/>
      <c r="BU61" s="620"/>
      <c r="BV61" s="620"/>
      <c r="BW61" s="628"/>
    </row>
    <row r="62" spans="1:77" ht="24" customHeight="1">
      <c r="AF62" s="559"/>
      <c r="AG62" s="559"/>
      <c r="AH62" s="559"/>
      <c r="AI62" s="559"/>
      <c r="AJ62" s="559"/>
      <c r="AK62" s="559"/>
      <c r="AL62" s="559"/>
      <c r="AM62" s="559"/>
      <c r="AN62" s="559"/>
      <c r="AO62" s="559"/>
      <c r="AP62" s="559"/>
      <c r="AQ62" s="559"/>
      <c r="AR62" s="559"/>
      <c r="AS62" s="559"/>
      <c r="AT62" s="559"/>
      <c r="AU62" s="559"/>
      <c r="AV62" s="559"/>
      <c r="AW62" s="559"/>
      <c r="AX62" s="559"/>
      <c r="AY62" s="559"/>
      <c r="AZ62" s="559"/>
      <c r="BA62" s="559"/>
      <c r="BB62" s="559"/>
      <c r="BC62" s="559"/>
      <c r="BD62" s="559"/>
      <c r="BE62" s="559"/>
      <c r="BF62" s="559"/>
      <c r="BG62" s="559"/>
      <c r="BH62" s="559"/>
      <c r="BI62" s="559"/>
      <c r="BJ62" s="559"/>
      <c r="BK62" s="559"/>
      <c r="BM62" s="559"/>
      <c r="BN62" s="559"/>
      <c r="BO62" s="559"/>
      <c r="BP62" s="559"/>
      <c r="BQ62" s="559"/>
      <c r="BR62" s="559"/>
      <c r="BS62" s="559"/>
      <c r="BT62" s="559"/>
      <c r="BU62" s="559"/>
      <c r="BV62" s="559"/>
      <c r="BW62" s="559"/>
    </row>
    <row r="63" spans="1:77" ht="24" customHeight="1">
      <c r="B63" s="521" t="s">
        <v>333</v>
      </c>
      <c r="AF63" s="559"/>
      <c r="AG63" s="559"/>
      <c r="AH63" s="559"/>
      <c r="AI63" s="559"/>
      <c r="AJ63" s="559"/>
      <c r="AK63" s="559"/>
      <c r="AL63" s="559"/>
      <c r="AM63" s="559"/>
      <c r="AN63" s="559"/>
      <c r="AO63" s="559"/>
      <c r="AP63" s="559"/>
      <c r="AQ63" s="559"/>
      <c r="AR63" s="559"/>
      <c r="AS63" s="559"/>
      <c r="AT63" s="559"/>
      <c r="AU63" s="559"/>
      <c r="AV63" s="559"/>
      <c r="AW63" s="559"/>
      <c r="AX63" s="559"/>
      <c r="AY63" s="559"/>
      <c r="AZ63" s="559"/>
      <c r="BA63" s="559"/>
      <c r="BB63" s="559"/>
      <c r="BC63" s="559"/>
      <c r="BD63" s="559"/>
      <c r="BE63" s="559"/>
      <c r="BF63" s="559"/>
      <c r="BG63" s="559"/>
      <c r="BH63" s="559"/>
      <c r="BI63" s="559"/>
      <c r="BJ63" s="559"/>
      <c r="BK63" s="559"/>
      <c r="BM63" s="559"/>
      <c r="BN63" s="559"/>
      <c r="BO63" s="559"/>
      <c r="BP63" s="559"/>
      <c r="BQ63" s="559"/>
      <c r="BR63" s="559"/>
      <c r="BT63" s="625"/>
      <c r="BU63" s="625"/>
      <c r="BV63" s="625"/>
      <c r="BW63" s="629" t="s">
        <v>231</v>
      </c>
    </row>
    <row r="64" spans="1:77" ht="24" customHeight="1">
      <c r="C64" s="63" t="s">
        <v>134</v>
      </c>
      <c r="M64" s="29" t="s">
        <v>65</v>
      </c>
      <c r="AF64" s="217" t="s">
        <v>247</v>
      </c>
      <c r="AG64" s="225"/>
      <c r="AH64" s="225"/>
      <c r="AI64" s="225"/>
      <c r="AJ64" s="225"/>
      <c r="AK64" s="225"/>
      <c r="AL64" s="225"/>
      <c r="AM64" s="225"/>
      <c r="AN64" s="225"/>
      <c r="AO64" s="225"/>
      <c r="AP64" s="225"/>
      <c r="AQ64" s="225"/>
      <c r="AR64" s="225"/>
      <c r="AS64" s="225"/>
      <c r="AT64" s="258"/>
      <c r="AU64" s="217" t="s">
        <v>257</v>
      </c>
      <c r="AV64" s="225"/>
      <c r="AW64" s="225"/>
      <c r="AX64" s="225"/>
      <c r="AY64" s="225"/>
      <c r="AZ64" s="225"/>
      <c r="BA64" s="225"/>
      <c r="BB64" s="225"/>
      <c r="BC64" s="258"/>
      <c r="BD64" s="217" t="s">
        <v>258</v>
      </c>
      <c r="BE64" s="225"/>
      <c r="BF64" s="225"/>
      <c r="BG64" s="225"/>
      <c r="BH64" s="225"/>
      <c r="BI64" s="225"/>
      <c r="BJ64" s="225"/>
      <c r="BK64" s="225"/>
      <c r="BL64" s="258"/>
      <c r="BM64" s="217" t="s">
        <v>235</v>
      </c>
      <c r="BN64" s="225"/>
      <c r="BO64" s="225"/>
      <c r="BP64" s="225"/>
      <c r="BQ64" s="225"/>
      <c r="BR64" s="225"/>
      <c r="BS64" s="225"/>
      <c r="BT64" s="225"/>
      <c r="BU64" s="225"/>
      <c r="BV64" s="225"/>
      <c r="BW64" s="258"/>
    </row>
    <row r="65" spans="4:75" ht="24" customHeight="1">
      <c r="D65" s="29" t="s">
        <v>227</v>
      </c>
      <c r="M65" s="117">
        <v>99.22</v>
      </c>
      <c r="N65" s="122"/>
      <c r="O65" s="122"/>
      <c r="P65" s="122"/>
      <c r="Q65" s="122"/>
      <c r="R65" s="122"/>
      <c r="S65" s="132"/>
      <c r="T65" s="29" t="s">
        <v>194</v>
      </c>
      <c r="AF65" s="218" t="s">
        <v>221</v>
      </c>
      <c r="AG65" s="218"/>
      <c r="AH65" s="218"/>
      <c r="AI65" s="218"/>
      <c r="AJ65" s="218"/>
      <c r="AK65" s="218"/>
      <c r="AL65" s="204" t="s">
        <v>227</v>
      </c>
      <c r="AM65" s="206"/>
      <c r="AN65" s="206"/>
      <c r="AO65" s="206"/>
      <c r="AP65" s="206"/>
      <c r="AQ65" s="206"/>
      <c r="AR65" s="206"/>
      <c r="AS65" s="206"/>
      <c r="AT65" s="210"/>
      <c r="AU65" s="587">
        <f>M65</f>
        <v>99.22</v>
      </c>
      <c r="AV65" s="591"/>
      <c r="AW65" s="591"/>
      <c r="AX65" s="591"/>
      <c r="AY65" s="591"/>
      <c r="AZ65" s="591"/>
      <c r="BA65" s="591"/>
      <c r="BB65" s="591"/>
      <c r="BC65" s="602"/>
      <c r="BD65" s="605"/>
      <c r="BE65" s="610"/>
      <c r="BF65" s="610"/>
      <c r="BG65" s="610"/>
      <c r="BH65" s="610"/>
      <c r="BI65" s="610"/>
      <c r="BJ65" s="610"/>
      <c r="BK65" s="610"/>
      <c r="BL65" s="614"/>
      <c r="BM65" s="615"/>
      <c r="BN65" s="620"/>
      <c r="BO65" s="620"/>
      <c r="BP65" s="620"/>
      <c r="BQ65" s="620"/>
      <c r="BR65" s="620"/>
      <c r="BS65" s="620"/>
      <c r="BT65" s="620"/>
      <c r="BU65" s="620"/>
      <c r="BV65" s="620"/>
      <c r="BW65" s="628"/>
    </row>
    <row r="66" spans="4:75" ht="24" customHeight="1">
      <c r="D66" s="29" t="s">
        <v>198</v>
      </c>
      <c r="M66" s="117">
        <v>13.45</v>
      </c>
      <c r="N66" s="122"/>
      <c r="O66" s="122"/>
      <c r="P66" s="122"/>
      <c r="Q66" s="122"/>
      <c r="R66" s="122"/>
      <c r="S66" s="132"/>
      <c r="T66" s="29" t="s">
        <v>194</v>
      </c>
      <c r="AF66" s="218"/>
      <c r="AG66" s="218"/>
      <c r="AH66" s="218"/>
      <c r="AI66" s="218"/>
      <c r="AJ66" s="218"/>
      <c r="AK66" s="218"/>
      <c r="AL66" s="204" t="s">
        <v>198</v>
      </c>
      <c r="AM66" s="206"/>
      <c r="AN66" s="206"/>
      <c r="AO66" s="206"/>
      <c r="AP66" s="206"/>
      <c r="AQ66" s="206"/>
      <c r="AR66" s="206"/>
      <c r="AS66" s="206"/>
      <c r="AT66" s="210"/>
      <c r="AU66" s="587">
        <f>M66</f>
        <v>13.45</v>
      </c>
      <c r="AV66" s="591"/>
      <c r="AW66" s="591"/>
      <c r="AX66" s="591"/>
      <c r="AY66" s="591"/>
      <c r="AZ66" s="591"/>
      <c r="BA66" s="591"/>
      <c r="BB66" s="591"/>
      <c r="BC66" s="602"/>
      <c r="BD66" s="605"/>
      <c r="BE66" s="610"/>
      <c r="BF66" s="610"/>
      <c r="BG66" s="610"/>
      <c r="BH66" s="610"/>
      <c r="BI66" s="610"/>
      <c r="BJ66" s="610"/>
      <c r="BK66" s="610"/>
      <c r="BL66" s="614"/>
      <c r="BM66" s="615"/>
      <c r="BN66" s="620"/>
      <c r="BO66" s="620"/>
      <c r="BP66" s="620"/>
      <c r="BQ66" s="620"/>
      <c r="BR66" s="620"/>
      <c r="BS66" s="620"/>
      <c r="BT66" s="620"/>
      <c r="BU66" s="620"/>
      <c r="BV66" s="620"/>
      <c r="BW66" s="628"/>
    </row>
    <row r="67" spans="4:75" ht="24" customHeight="1">
      <c r="D67" s="29" t="s">
        <v>6</v>
      </c>
      <c r="M67" s="117">
        <v>50.686999999999998</v>
      </c>
      <c r="N67" s="122"/>
      <c r="O67" s="122"/>
      <c r="P67" s="122"/>
      <c r="Q67" s="122"/>
      <c r="R67" s="122"/>
      <c r="S67" s="132"/>
      <c r="T67" s="29" t="s">
        <v>194</v>
      </c>
      <c r="V67" s="640" t="s">
        <v>216</v>
      </c>
      <c r="W67" s="101"/>
      <c r="X67" s="101"/>
      <c r="Y67" s="101"/>
      <c r="Z67" s="101"/>
      <c r="AA67" s="101"/>
      <c r="AB67" s="101"/>
      <c r="AF67" s="218"/>
      <c r="AG67" s="218"/>
      <c r="AH67" s="218"/>
      <c r="AI67" s="218"/>
      <c r="AJ67" s="218"/>
      <c r="AK67" s="218"/>
      <c r="AL67" s="204" t="s">
        <v>6</v>
      </c>
      <c r="AM67" s="206"/>
      <c r="AN67" s="206"/>
      <c r="AO67" s="206"/>
      <c r="AP67" s="206"/>
      <c r="AQ67" s="206"/>
      <c r="AR67" s="206"/>
      <c r="AS67" s="206"/>
      <c r="AT67" s="210"/>
      <c r="AU67" s="587">
        <f>M67</f>
        <v>50.686999999999998</v>
      </c>
      <c r="AV67" s="591"/>
      <c r="AW67" s="591"/>
      <c r="AX67" s="591"/>
      <c r="AY67" s="591"/>
      <c r="AZ67" s="591"/>
      <c r="BA67" s="591"/>
      <c r="BB67" s="591"/>
      <c r="BC67" s="602"/>
      <c r="BD67" s="605"/>
      <c r="BE67" s="610"/>
      <c r="BF67" s="610"/>
      <c r="BG67" s="610"/>
      <c r="BH67" s="610"/>
      <c r="BI67" s="610"/>
      <c r="BJ67" s="610"/>
      <c r="BK67" s="610"/>
      <c r="BL67" s="614"/>
      <c r="BM67" s="615"/>
      <c r="BN67" s="620"/>
      <c r="BO67" s="620"/>
      <c r="BP67" s="620"/>
      <c r="BQ67" s="620"/>
      <c r="BR67" s="620"/>
      <c r="BS67" s="620"/>
      <c r="BT67" s="620"/>
      <c r="BU67" s="620"/>
      <c r="BV67" s="620"/>
      <c r="BW67" s="628"/>
    </row>
    <row r="68" spans="4:75" ht="24" customHeight="1">
      <c r="D68" s="29" t="s">
        <v>228</v>
      </c>
      <c r="M68" s="536">
        <f>SUM(M65:S67)</f>
        <v>163.357</v>
      </c>
      <c r="N68" s="538"/>
      <c r="O68" s="538"/>
      <c r="P68" s="538"/>
      <c r="Q68" s="538"/>
      <c r="R68" s="538"/>
      <c r="S68" s="539"/>
      <c r="T68" s="29" t="s">
        <v>194</v>
      </c>
      <c r="U68" s="164"/>
      <c r="V68" s="544">
        <f>M68</f>
        <v>163.357</v>
      </c>
      <c r="W68" s="547"/>
      <c r="X68" s="547"/>
      <c r="Y68" s="547"/>
      <c r="Z68" s="547"/>
      <c r="AA68" s="547"/>
      <c r="AB68" s="553"/>
      <c r="AC68" s="29" t="s">
        <v>194</v>
      </c>
      <c r="AF68" s="218"/>
      <c r="AG68" s="218"/>
      <c r="AH68" s="218"/>
      <c r="AI68" s="218"/>
      <c r="AJ68" s="218"/>
      <c r="AK68" s="218"/>
      <c r="AL68" s="204" t="s">
        <v>228</v>
      </c>
      <c r="AM68" s="206"/>
      <c r="AN68" s="206"/>
      <c r="AO68" s="206"/>
      <c r="AP68" s="206"/>
      <c r="AQ68" s="206"/>
      <c r="AR68" s="206"/>
      <c r="AS68" s="206"/>
      <c r="AT68" s="210"/>
      <c r="AU68" s="587">
        <f>SUM(AU65:BB67)</f>
        <v>163.357</v>
      </c>
      <c r="AV68" s="591"/>
      <c r="AW68" s="591"/>
      <c r="AX68" s="591"/>
      <c r="AY68" s="591"/>
      <c r="AZ68" s="591"/>
      <c r="BA68" s="591"/>
      <c r="BB68" s="591"/>
      <c r="BC68" s="602"/>
      <c r="BD68" s="587">
        <f>V68</f>
        <v>163.357</v>
      </c>
      <c r="BE68" s="591"/>
      <c r="BF68" s="591"/>
      <c r="BG68" s="591"/>
      <c r="BH68" s="591"/>
      <c r="BI68" s="591"/>
      <c r="BJ68" s="591"/>
      <c r="BK68" s="591"/>
      <c r="BL68" s="602"/>
      <c r="BM68" s="597"/>
      <c r="BN68" s="622"/>
      <c r="BO68" s="622"/>
      <c r="BP68" s="622"/>
      <c r="BQ68" s="595" t="s">
        <v>2</v>
      </c>
      <c r="BR68" s="624">
        <v>0.9</v>
      </c>
      <c r="BS68" s="624"/>
      <c r="BT68" s="595" t="s">
        <v>133</v>
      </c>
      <c r="BU68" s="225">
        <f>ROUNDDOWN(BD68*BR68,0)</f>
        <v>147</v>
      </c>
      <c r="BV68" s="225"/>
      <c r="BW68" s="258"/>
    </row>
    <row r="69" spans="4:75" ht="24" customHeight="1">
      <c r="AF69" s="560"/>
      <c r="AG69" s="171"/>
      <c r="AH69" s="171"/>
      <c r="AI69" s="171"/>
      <c r="AJ69" s="171"/>
      <c r="AK69" s="171"/>
      <c r="AL69" s="171"/>
      <c r="AM69" s="171"/>
      <c r="AN69" s="171"/>
      <c r="AO69" s="165"/>
      <c r="AP69" s="165"/>
      <c r="AQ69" s="572"/>
      <c r="AR69" s="165"/>
      <c r="AS69" s="165"/>
      <c r="AT69" s="165"/>
      <c r="AU69" s="165"/>
      <c r="AV69" s="165"/>
      <c r="AW69" s="165"/>
      <c r="AX69" s="165"/>
      <c r="AY69" s="171"/>
      <c r="AZ69" s="171"/>
      <c r="BA69" s="171"/>
      <c r="BB69" s="171"/>
      <c r="BC69" s="171"/>
      <c r="BD69" s="171"/>
      <c r="BE69" s="171"/>
      <c r="BF69" s="171"/>
      <c r="BG69" s="171"/>
      <c r="BH69" s="171"/>
      <c r="BI69" s="165"/>
      <c r="BJ69" s="165"/>
      <c r="BK69" s="165"/>
      <c r="BL69" s="165"/>
      <c r="BM69" s="165"/>
      <c r="BN69" s="165"/>
      <c r="BO69" s="165"/>
      <c r="BP69" s="165"/>
      <c r="BQ69" s="165"/>
    </row>
    <row r="70" spans="4:75" ht="24" customHeight="1">
      <c r="AF70" s="560"/>
      <c r="AG70" s="171"/>
      <c r="AH70" s="171"/>
      <c r="AI70" s="171"/>
      <c r="AJ70" s="171"/>
      <c r="AK70" s="171"/>
      <c r="AL70" s="171"/>
      <c r="AM70" s="171"/>
      <c r="AN70" s="171"/>
      <c r="AO70" s="165"/>
      <c r="AP70" s="165"/>
      <c r="AQ70" s="572"/>
      <c r="AR70" s="165"/>
      <c r="AS70" s="165"/>
      <c r="AT70" s="165"/>
      <c r="AU70" s="165"/>
      <c r="AV70" s="165"/>
      <c r="AW70" s="165"/>
      <c r="AX70" s="165"/>
      <c r="AY70" s="171"/>
      <c r="AZ70" s="171"/>
      <c r="BA70" s="171"/>
      <c r="BB70" s="171"/>
      <c r="BC70" s="171"/>
      <c r="BD70" s="171"/>
      <c r="BE70" s="171"/>
      <c r="BF70" s="171"/>
      <c r="BG70" s="171"/>
      <c r="BH70" s="171"/>
      <c r="BI70" s="165"/>
      <c r="BJ70" s="165"/>
      <c r="BK70" s="165"/>
      <c r="BL70" s="165"/>
      <c r="BM70" s="165"/>
      <c r="BN70" s="165"/>
      <c r="BO70" s="165"/>
      <c r="BP70" s="165"/>
      <c r="BQ70" s="165"/>
    </row>
    <row r="71" spans="4:75" ht="24" customHeight="1">
      <c r="AF71" s="560"/>
      <c r="AG71" s="171"/>
      <c r="AH71" s="171"/>
      <c r="AI71" s="171"/>
      <c r="AJ71" s="171"/>
      <c r="AK71" s="171"/>
      <c r="AL71" s="171"/>
      <c r="AM71" s="171"/>
      <c r="AN71" s="171"/>
      <c r="AO71" s="165"/>
      <c r="AP71" s="165"/>
      <c r="AQ71" s="572"/>
      <c r="AR71" s="165"/>
      <c r="AS71" s="165"/>
      <c r="AT71" s="165"/>
      <c r="AU71" s="165"/>
      <c r="AV71" s="165"/>
      <c r="AW71" s="165"/>
      <c r="AX71" s="165"/>
      <c r="AY71" s="171"/>
      <c r="AZ71" s="171"/>
      <c r="BA71" s="171"/>
      <c r="BB71" s="171"/>
      <c r="BC71" s="171"/>
      <c r="BD71" s="171"/>
      <c r="BE71" s="171"/>
      <c r="BF71" s="171"/>
      <c r="BG71" s="171"/>
      <c r="BH71" s="171"/>
      <c r="BI71" s="165"/>
      <c r="BJ71" s="165"/>
      <c r="BK71" s="165"/>
      <c r="BL71" s="165"/>
      <c r="BM71" s="165"/>
      <c r="BN71" s="165"/>
      <c r="BO71" s="165"/>
      <c r="BP71" s="165"/>
      <c r="BQ71" s="165"/>
    </row>
    <row r="72" spans="4:75" ht="24" customHeight="1">
      <c r="AF72" s="560"/>
      <c r="AG72" s="171"/>
      <c r="AH72" s="171"/>
      <c r="AI72" s="171"/>
      <c r="AJ72" s="171"/>
      <c r="AK72" s="171"/>
      <c r="AL72" s="171"/>
      <c r="AM72" s="171"/>
      <c r="AN72" s="171"/>
      <c r="AO72" s="165"/>
      <c r="AP72" s="165"/>
      <c r="AQ72" s="572"/>
      <c r="AR72" s="165"/>
      <c r="AS72" s="165"/>
      <c r="AT72" s="165"/>
      <c r="AU72" s="165"/>
      <c r="AV72" s="165"/>
      <c r="AW72" s="165"/>
      <c r="AX72" s="165"/>
      <c r="AY72" s="165"/>
      <c r="AZ72" s="165"/>
      <c r="BA72" s="572"/>
      <c r="BB72" s="165"/>
      <c r="BC72" s="165"/>
      <c r="BD72" s="165"/>
      <c r="BE72" s="165"/>
      <c r="BF72" s="165"/>
      <c r="BG72" s="165"/>
      <c r="BH72" s="165"/>
      <c r="BI72" s="165"/>
      <c r="BJ72" s="165"/>
      <c r="BK72" s="165"/>
      <c r="BL72" s="165"/>
      <c r="BM72" s="165"/>
      <c r="BN72" s="165"/>
      <c r="BO72" s="165"/>
      <c r="BP72" s="165"/>
      <c r="BQ72" s="165"/>
    </row>
    <row r="73" spans="4:75" ht="24" customHeight="1">
      <c r="AF73" s="560"/>
      <c r="AG73" s="171"/>
      <c r="AH73" s="171"/>
      <c r="AI73" s="171"/>
      <c r="AJ73" s="171"/>
      <c r="AK73" s="171"/>
      <c r="AL73" s="171"/>
      <c r="AM73" s="171"/>
      <c r="AN73" s="171"/>
      <c r="AO73" s="165"/>
      <c r="AP73" s="165"/>
      <c r="AQ73" s="572"/>
      <c r="AR73" s="165"/>
      <c r="AS73" s="165"/>
      <c r="AT73" s="165"/>
      <c r="AU73" s="165"/>
      <c r="AV73" s="165"/>
      <c r="AW73" s="165"/>
      <c r="AX73" s="165"/>
      <c r="AY73" s="165"/>
      <c r="AZ73" s="165"/>
      <c r="BA73" s="572"/>
      <c r="BB73" s="165"/>
      <c r="BC73" s="165"/>
      <c r="BD73" s="165"/>
      <c r="BE73" s="165"/>
      <c r="BF73" s="165"/>
      <c r="BG73" s="165"/>
      <c r="BH73" s="165"/>
      <c r="BI73" s="165"/>
      <c r="BJ73" s="165"/>
      <c r="BK73" s="165"/>
      <c r="BL73" s="165"/>
      <c r="BM73" s="165"/>
      <c r="BN73" s="165"/>
      <c r="BO73" s="165"/>
      <c r="BP73" s="165"/>
      <c r="BQ73" s="165"/>
    </row>
    <row r="74" spans="4:75" ht="24" customHeight="1"/>
    <row r="75" spans="4:75" ht="24" customHeight="1"/>
    <row r="76" spans="4:75" ht="24" customHeight="1"/>
    <row r="77" spans="4:75" ht="24" customHeight="1"/>
    <row r="78" spans="4:75" ht="24" customHeight="1"/>
    <row r="79" spans="4:75" ht="15" customHeight="1"/>
    <row r="80" spans="4:75" ht="15" customHeight="1"/>
    <row r="81" ht="15" customHeight="1"/>
    <row r="82" ht="15" customHeight="1"/>
  </sheetData>
  <sheetProtection password="E8E3" sheet="1" objects="1" scenarios="1"/>
  <mergeCells count="216">
    <mergeCell ref="C2:K2"/>
    <mergeCell ref="AF4:BW4"/>
    <mergeCell ref="AF5:BX5"/>
    <mergeCell ref="C7:I7"/>
    <mergeCell ref="K7:AB7"/>
    <mergeCell ref="BH7:BL7"/>
    <mergeCell ref="BM7:BW7"/>
    <mergeCell ref="K8:AB8"/>
    <mergeCell ref="AF8:AP8"/>
    <mergeCell ref="AQ8:BW8"/>
    <mergeCell ref="K9:AB9"/>
    <mergeCell ref="AK9:AP9"/>
    <mergeCell ref="AS9:BA9"/>
    <mergeCell ref="C10:J10"/>
    <mergeCell ref="K10:AB10"/>
    <mergeCell ref="AK10:AP10"/>
    <mergeCell ref="AQ10:BW10"/>
    <mergeCell ref="K11:S11"/>
    <mergeCell ref="T11:AB11"/>
    <mergeCell ref="AK11:AP11"/>
    <mergeCell ref="AQ11:BF11"/>
    <mergeCell ref="BG11:BW11"/>
    <mergeCell ref="K12:S12"/>
    <mergeCell ref="T12:AB12"/>
    <mergeCell ref="K14:AB14"/>
    <mergeCell ref="AK14:AP14"/>
    <mergeCell ref="AQ14:BW14"/>
    <mergeCell ref="K15:AB15"/>
    <mergeCell ref="AK15:AP15"/>
    <mergeCell ref="AQ15:BW15"/>
    <mergeCell ref="AK18:AP18"/>
    <mergeCell ref="C19:J19"/>
    <mergeCell ref="AK23:AP23"/>
    <mergeCell ref="AQ23:BW23"/>
    <mergeCell ref="AT29:BE29"/>
    <mergeCell ref="AT30:BE30"/>
    <mergeCell ref="C31:J31"/>
    <mergeCell ref="K31:AB31"/>
    <mergeCell ref="AF31:AJ31"/>
    <mergeCell ref="AK31:AS31"/>
    <mergeCell ref="AT31:AZ31"/>
    <mergeCell ref="BF31:BM31"/>
    <mergeCell ref="BO31:BU31"/>
    <mergeCell ref="C32:J32"/>
    <mergeCell ref="AF32:AJ32"/>
    <mergeCell ref="AK32:AS32"/>
    <mergeCell ref="AT32:AZ32"/>
    <mergeCell ref="BF32:BM32"/>
    <mergeCell ref="BO32:BU32"/>
    <mergeCell ref="C33:J33"/>
    <mergeCell ref="K33:AB33"/>
    <mergeCell ref="AF33:AJ33"/>
    <mergeCell ref="AK33:AS33"/>
    <mergeCell ref="AT33:AZ33"/>
    <mergeCell ref="BF33:BM33"/>
    <mergeCell ref="BO33:BU33"/>
    <mergeCell ref="K34:AB34"/>
    <mergeCell ref="AF34:AJ34"/>
    <mergeCell ref="AK34:AS34"/>
    <mergeCell ref="AT34:AZ34"/>
    <mergeCell ref="BF34:BM34"/>
    <mergeCell ref="BO34:BU34"/>
    <mergeCell ref="K35:AB35"/>
    <mergeCell ref="AF35:AJ35"/>
    <mergeCell ref="AK35:AS35"/>
    <mergeCell ref="BF35:BM35"/>
    <mergeCell ref="BO35:BU35"/>
    <mergeCell ref="AF36:AJ36"/>
    <mergeCell ref="AK36:AS36"/>
    <mergeCell ref="BF36:BM36"/>
    <mergeCell ref="BO36:BU36"/>
    <mergeCell ref="C37:J37"/>
    <mergeCell ref="K37:AB37"/>
    <mergeCell ref="AF37:AJ37"/>
    <mergeCell ref="BO37:BU37"/>
    <mergeCell ref="C38:J38"/>
    <mergeCell ref="K38:AB38"/>
    <mergeCell ref="AF38:AS38"/>
    <mergeCell ref="AT38:BM38"/>
    <mergeCell ref="BO38:BU38"/>
    <mergeCell ref="C39:J39"/>
    <mergeCell ref="AF39:BV39"/>
    <mergeCell ref="K41:L41"/>
    <mergeCell ref="V41:AA41"/>
    <mergeCell ref="AF41:AP41"/>
    <mergeCell ref="AQ41:AS41"/>
    <mergeCell ref="AT41:AX41"/>
    <mergeCell ref="AY41:BW41"/>
    <mergeCell ref="C45:D45"/>
    <mergeCell ref="K45:L45"/>
    <mergeCell ref="M45:AC45"/>
    <mergeCell ref="K46:L46"/>
    <mergeCell ref="M46:AC46"/>
    <mergeCell ref="AF46:AP46"/>
    <mergeCell ref="AQ46:AS46"/>
    <mergeCell ref="AT46:AX46"/>
    <mergeCell ref="AZ46:BA46"/>
    <mergeCell ref="BC46:BK46"/>
    <mergeCell ref="BM46:BW46"/>
    <mergeCell ref="K47:L47"/>
    <mergeCell ref="M47:AC47"/>
    <mergeCell ref="AF47:AP47"/>
    <mergeCell ref="AQ47:AS47"/>
    <mergeCell ref="AT47:AX47"/>
    <mergeCell ref="AZ47:BA47"/>
    <mergeCell ref="BB47:BL47"/>
    <mergeCell ref="BM47:BW47"/>
    <mergeCell ref="V51:AB51"/>
    <mergeCell ref="AF51:AK51"/>
    <mergeCell ref="AL51:AT51"/>
    <mergeCell ref="AU51:BC51"/>
    <mergeCell ref="BD51:BL51"/>
    <mergeCell ref="BM51:BW51"/>
    <mergeCell ref="M52:S52"/>
    <mergeCell ref="AL52:AT52"/>
    <mergeCell ref="AU52:BB52"/>
    <mergeCell ref="BD52:BK52"/>
    <mergeCell ref="BM52:BW52"/>
    <mergeCell ref="M53:S53"/>
    <mergeCell ref="V53:AB53"/>
    <mergeCell ref="AL53:AT53"/>
    <mergeCell ref="AU53:BB53"/>
    <mergeCell ref="BD53:BK53"/>
    <mergeCell ref="BM53:BW53"/>
    <mergeCell ref="M54:S54"/>
    <mergeCell ref="V54:AB54"/>
    <mergeCell ref="AL54:AT54"/>
    <mergeCell ref="AU54:BB54"/>
    <mergeCell ref="BD54:BK54"/>
    <mergeCell ref="BM54:BW54"/>
    <mergeCell ref="M55:S55"/>
    <mergeCell ref="V55:AB55"/>
    <mergeCell ref="AL55:AT55"/>
    <mergeCell ref="AW55:BB55"/>
    <mergeCell ref="BF55:BK55"/>
    <mergeCell ref="BM55:BW55"/>
    <mergeCell ref="AL56:AT56"/>
    <mergeCell ref="AU56:BB56"/>
    <mergeCell ref="BD56:BK56"/>
    <mergeCell ref="BM56:BW56"/>
    <mergeCell ref="V57:AB57"/>
    <mergeCell ref="AL57:AT57"/>
    <mergeCell ref="AU57:BB57"/>
    <mergeCell ref="BD57:BK57"/>
    <mergeCell ref="BM57:BW57"/>
    <mergeCell ref="M58:S58"/>
    <mergeCell ref="V58:AB58"/>
    <mergeCell ref="AL58:AT58"/>
    <mergeCell ref="AU58:BB58"/>
    <mergeCell ref="BD58:BK58"/>
    <mergeCell ref="BM58:BW58"/>
    <mergeCell ref="M59:S59"/>
    <mergeCell ref="V59:AB59"/>
    <mergeCell ref="AL59:AT59"/>
    <mergeCell ref="AU59:BB59"/>
    <mergeCell ref="BD59:BK59"/>
    <mergeCell ref="BM59:BW59"/>
    <mergeCell ref="AL60:AT60"/>
    <mergeCell ref="AU60:BB60"/>
    <mergeCell ref="BD60:BK60"/>
    <mergeCell ref="BM60:BW60"/>
    <mergeCell ref="AL61:AT61"/>
    <mergeCell ref="AU61:BB61"/>
    <mergeCell ref="BD61:BK61"/>
    <mergeCell ref="BM61:BW61"/>
    <mergeCell ref="AF64:AT64"/>
    <mergeCell ref="AU64:BC64"/>
    <mergeCell ref="BD64:BL64"/>
    <mergeCell ref="BM64:BW64"/>
    <mergeCell ref="M65:S65"/>
    <mergeCell ref="AL65:AT65"/>
    <mergeCell ref="AU65:BB65"/>
    <mergeCell ref="BD65:BL65"/>
    <mergeCell ref="BM65:BW65"/>
    <mergeCell ref="M66:S66"/>
    <mergeCell ref="AL66:AT66"/>
    <mergeCell ref="AU66:BB66"/>
    <mergeCell ref="BD66:BL66"/>
    <mergeCell ref="BM66:BW66"/>
    <mergeCell ref="M67:S67"/>
    <mergeCell ref="AL67:AT67"/>
    <mergeCell ref="AU67:BB67"/>
    <mergeCell ref="BD67:BL67"/>
    <mergeCell ref="BM67:BW67"/>
    <mergeCell ref="M68:S68"/>
    <mergeCell ref="V68:AB68"/>
    <mergeCell ref="AL68:AT68"/>
    <mergeCell ref="AU68:BB68"/>
    <mergeCell ref="BD68:BK68"/>
    <mergeCell ref="BR68:BS68"/>
    <mergeCell ref="BU68:BW68"/>
    <mergeCell ref="AK12:AP13"/>
    <mergeCell ref="AQ12:BF13"/>
    <mergeCell ref="BG12:BW13"/>
    <mergeCell ref="C16:J17"/>
    <mergeCell ref="K16:AB17"/>
    <mergeCell ref="AF16:AJ18"/>
    <mergeCell ref="AK16:AP17"/>
    <mergeCell ref="AQ16:BW17"/>
    <mergeCell ref="AF19:AP20"/>
    <mergeCell ref="AQ19:BW20"/>
    <mergeCell ref="AF21:AJ23"/>
    <mergeCell ref="AK21:AP22"/>
    <mergeCell ref="AQ21:BW22"/>
    <mergeCell ref="AF29:AS30"/>
    <mergeCell ref="BF29:BM30"/>
    <mergeCell ref="BN29:BW30"/>
    <mergeCell ref="AF44:AP45"/>
    <mergeCell ref="AQ44:BA45"/>
    <mergeCell ref="BB44:BL45"/>
    <mergeCell ref="BM44:BW45"/>
    <mergeCell ref="AF52:AK55"/>
    <mergeCell ref="AF56:AK58"/>
    <mergeCell ref="AF59:AK61"/>
    <mergeCell ref="AF65:AK68"/>
    <mergeCell ref="AF9:AJ15"/>
  </mergeCells>
  <phoneticPr fontId="18"/>
  <dataValidations count="5">
    <dataValidation allowBlank="1" showDropDown="0" showInputMessage="0" showErrorMessage="1" prompt="建築士事務所に属する、実際に担当される方。_x000a_管理建築士でなくてもかまいません。" sqref="K32:AB32 K43"/>
    <dataValidation type="list" allowBlank="1" showDropDown="0" showInputMessage="1" showErrorMessage="1" sqref="N18 K18 Q18">
      <formula1>"□,■"</formula1>
    </dataValidation>
    <dataValidation allowBlank="1" showDropDown="0" showInputMessage="0" showErrorMessage="1" prompt="＊ここに入力された担当者が委任状の担当者となります。_x000a_建築士でなくてもかまいません。" sqref="K16"/>
    <dataValidation type="list" allowBlank="1" showDropDown="0" showInputMessage="1" showErrorMessage="1" sqref="K45:K47">
      <formula1>"有,無"</formula1>
    </dataValidation>
    <dataValidation type="list" allowBlank="0" showDropDown="0" showInputMessage="1" showErrorMessage="1" sqref="K41">
      <formula1>"有,無"</formula1>
    </dataValidation>
  </dataValidations>
  <printOptions horizontalCentered="1"/>
  <pageMargins left="0.51181102362204722" right="0.15748031496062992" top="0.78740157480314943" bottom="0.31496062992125984" header="0.31496062992125984" footer="0.31496062992125984"/>
  <pageSetup paperSize="9" scale="99" fitToWidth="1" fitToHeight="1" orientation="portrait" usePrinterDefaults="1" blackAndWhite="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はじめに</vt:lpstr>
      <vt:lpstr>1.申込書 (積上補助ﾀｲﾌﾟ)</vt:lpstr>
      <vt:lpstr>様式0</vt:lpstr>
      <vt:lpstr>追加 (設計者)</vt:lpstr>
      <vt:lpstr>追加 (施工者)</vt:lpstr>
      <vt:lpstr>委任状</vt:lpstr>
      <vt:lpstr>1.申込書 (定額補助ﾀｲﾌﾟ)</vt:lpstr>
      <vt:lpstr>2.申請書（積上補助タイプ）</vt:lpstr>
      <vt:lpstr>2.申請書（定額補助タイプ）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501552</cp:lastModifiedBy>
  <cp:lastPrinted>2018-03-29T10:05:03Z</cp:lastPrinted>
  <dcterms:created xsi:type="dcterms:W3CDTF">2011-05-12T01:41:03Z</dcterms:created>
  <dcterms:modified xsi:type="dcterms:W3CDTF">2026-03-30T01:01:16Z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2.1.9.0</vt:lpwstr>
      <vt:lpwstr>3.0.2.0</vt:lpwstr>
      <vt:lpwstr>3.0.4.0</vt:lpwstr>
      <vt:lpwstr>3.1.3.0</vt:lpwstr>
      <vt:lpwstr>3.1.9.0</vt:lpwstr>
      <vt:lpwstr>5.0.6.0</vt:lpwstr>
    </vt:vector>
  </property>
  <property fmtid="{DCFEDD21-7773-49B2-8022-6FC58DB5260B}" pid="3" name="LastSavedVersion">
    <vt:lpwstr>5.0.6.0</vt:lpwstr>
  </property>
  <property fmtid="{DCFEDD21-7773-49B2-8022-6FC58DB5260B}" pid="4" name="LastSavedDate">
    <vt:filetime>2026-03-30T01:01:16Z</vt:filetime>
  </property>
</Properties>
</file>