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120" windowWidth="15075" windowHeight="4680"/>
  </bookViews>
  <sheets>
    <sheet name="Sheet1" sheetId="1" r:id="rId1"/>
    <sheet name="Sheet2" sheetId="2" r:id="rId2"/>
    <sheet name="Sheet3" sheetId="3" r:id="rId3"/>
    <sheet name="Sheet1 (2)" sheetId="4" r:id="rId4"/>
  </sheets>
  <definedNames>
    <definedName name="_xlnm.Print_Area" localSheetId="0">Sheet1!$A$1:$P$31</definedName>
    <definedName name="_xlnm.Print_Area" localSheetId="3">'Sheet1 (2)'!$A$1:$P$27</definedName>
  </definedNames>
  <calcPr calcId="125725"/>
</workbook>
</file>

<file path=xl/calcChain.xml><?xml version="1.0" encoding="utf-8"?>
<calcChain xmlns="http://schemas.openxmlformats.org/spreadsheetml/2006/main">
  <c r="M26" i="4"/>
  <c r="L26"/>
  <c r="K9"/>
  <c r="F9"/>
  <c r="G9" s="1"/>
  <c r="A9"/>
  <c r="K8"/>
  <c r="L8" s="1"/>
  <c r="G17" s="1"/>
  <c r="F8"/>
  <c r="A8"/>
  <c r="I18"/>
  <c r="H18"/>
  <c r="F18"/>
  <c r="A18"/>
  <c r="I17"/>
  <c r="H17"/>
  <c r="F17"/>
  <c r="A17"/>
  <c r="J26"/>
  <c r="F26"/>
  <c r="K26" s="1"/>
  <c r="J25"/>
  <c r="F25"/>
  <c r="G26" i="1"/>
  <c r="K25" i="4" l="1"/>
  <c r="L25" s="1"/>
  <c r="J17"/>
  <c r="K17" s="1"/>
  <c r="M25" s="1"/>
  <c r="N25" s="1"/>
  <c r="P25" s="1"/>
  <c r="L9"/>
  <c r="G18" s="1"/>
  <c r="J18" s="1"/>
  <c r="K18" s="1"/>
  <c r="N26" s="1"/>
  <c r="P26" s="1"/>
  <c r="F17" i="1"/>
  <c r="F16"/>
  <c r="I17"/>
  <c r="I16"/>
  <c r="H17"/>
  <c r="H16"/>
  <c r="A26"/>
  <c r="A25"/>
  <c r="A17"/>
  <c r="A16"/>
  <c r="K26"/>
  <c r="F26"/>
  <c r="J8"/>
  <c r="F8"/>
  <c r="K25"/>
  <c r="J7"/>
  <c r="F7"/>
  <c r="F25"/>
  <c r="K7" l="1"/>
  <c r="L7" s="1"/>
  <c r="L26"/>
  <c r="G17" s="1"/>
  <c r="J17" s="1"/>
  <c r="K8"/>
  <c r="L8" s="1"/>
  <c r="L25"/>
  <c r="G16" s="1"/>
  <c r="J16" s="1"/>
  <c r="K17" l="1"/>
  <c r="M8" s="1"/>
  <c r="N8" s="1"/>
  <c r="P8" s="1"/>
  <c r="K16"/>
  <c r="M7" s="1"/>
  <c r="N7" s="1"/>
  <c r="P7" s="1"/>
</calcChain>
</file>

<file path=xl/comments1.xml><?xml version="1.0" encoding="utf-8"?>
<comments xmlns="http://schemas.openxmlformats.org/spreadsheetml/2006/main">
  <authors>
    <author>ioas_user</author>
  </authors>
  <commentList>
    <comment ref="E22" authorId="0">
      <text>
        <r>
          <rPr>
            <b/>
            <sz val="9"/>
            <color indexed="81"/>
            <rFont val="ＭＳ Ｐゴシック"/>
            <family val="3"/>
            <charset val="128"/>
          </rPr>
          <t xml:space="preserve">除する数
</t>
        </r>
        <r>
          <rPr>
            <sz val="9"/>
            <color indexed="81"/>
            <rFont val="ＭＳ Ｐゴシック"/>
            <family val="3"/>
            <charset val="128"/>
          </rPr>
          <t xml:space="preserve">要綱別表第４に定める標準経費の算出に用いる保育師等の数算出基準児童数。
（固定値：2.6人）
</t>
        </r>
      </text>
    </comment>
    <comment ref="H22" authorId="0">
      <text>
        <r>
          <rPr>
            <b/>
            <sz val="9"/>
            <color indexed="81"/>
            <rFont val="ＭＳ Ｐゴシック"/>
            <family val="3"/>
            <charset val="128"/>
          </rPr>
          <t xml:space="preserve">標準人件費
</t>
        </r>
        <r>
          <rPr>
            <sz val="9"/>
            <color indexed="81"/>
            <rFont val="ＭＳ Ｐゴシック"/>
            <family val="3"/>
            <charset val="128"/>
          </rPr>
          <t xml:space="preserve">要綱別表第４に定める標準経費算出に用いる標準人件費。
（固定値：年額3,186,000円）
</t>
        </r>
      </text>
    </comment>
    <comment ref="G23" authorId="0">
      <text>
        <r>
          <rPr>
            <b/>
            <sz val="9"/>
            <color indexed="81"/>
            <rFont val="ＭＳ Ｐゴシック"/>
            <family val="3"/>
            <charset val="128"/>
          </rPr>
          <t xml:space="preserve">使用する数字
</t>
        </r>
        <r>
          <rPr>
            <sz val="9"/>
            <color indexed="81"/>
            <rFont val="ＭＳ Ｐゴシック"/>
            <family val="3"/>
            <charset val="128"/>
          </rPr>
          <t>要綱別表第４に定める保育士等の人員数を記入します。
左横の【保育士等の数　A/B】で算出された数字を下記の取り決めにより、【C】に入る数字を確定します。
◇</t>
        </r>
        <r>
          <rPr>
            <b/>
            <sz val="9"/>
            <color indexed="81"/>
            <rFont val="ＭＳ Ｐゴシック"/>
            <family val="3"/>
            <charset val="128"/>
          </rPr>
          <t xml:space="preserve">A÷B＝Ｘ（小数点第2位を切り上げ）
　Xを【Ｃ】とします。
ただし、この計算により【C】に入る数字が
　A型特例orA型は、2人
　　　B型　　　　　は、4人
　　B型特例　　　は、10人
　を下回る場合はそれぞれの施設種別に記載されている人員数を使用してください。
</t>
        </r>
        <r>
          <rPr>
            <sz val="9"/>
            <color indexed="81"/>
            <rFont val="ＭＳ Ｐゴシック"/>
            <family val="3"/>
            <charset val="128"/>
          </rPr>
          <t>【例】高知A病院　B型保育所
A/B欄：10人÷2.6＝3.84・・・・・
切り上げしても、3.9となるため、B型＝4人を下回っている。
C欄：3.9＜4人＝4
上記のとおり、C欄には4を使用します。</t>
        </r>
      </text>
    </comment>
    <comment ref="I23" authorId="0">
      <text>
        <r>
          <rPr>
            <b/>
            <sz val="9"/>
            <color indexed="81"/>
            <rFont val="ＭＳ Ｐゴシック"/>
            <family val="3"/>
            <charset val="128"/>
          </rPr>
          <t xml:space="preserve">支出予定額（円）
</t>
        </r>
        <r>
          <rPr>
            <sz val="9"/>
            <color indexed="81"/>
            <rFont val="ＭＳ Ｐゴシック"/>
            <family val="3"/>
            <charset val="128"/>
          </rPr>
          <t>当該補助事業の</t>
        </r>
        <r>
          <rPr>
            <b/>
            <u/>
            <sz val="11"/>
            <color indexed="81"/>
            <rFont val="ＭＳ Ｐゴシック"/>
            <family val="3"/>
            <charset val="128"/>
          </rPr>
          <t>総事業費を円単位</t>
        </r>
        <r>
          <rPr>
            <sz val="9"/>
            <color indexed="81"/>
            <rFont val="ＭＳ Ｐゴシック"/>
            <family val="3"/>
            <charset val="128"/>
          </rPr>
          <t>で入力。</t>
        </r>
      </text>
    </comment>
    <comment ref="J23" authorId="0">
      <text>
        <r>
          <rPr>
            <b/>
            <sz val="9"/>
            <color indexed="81"/>
            <rFont val="ＭＳ Ｐゴシック"/>
            <family val="3"/>
            <charset val="128"/>
          </rPr>
          <t xml:space="preserve">保育師人件費（円）
</t>
        </r>
        <r>
          <rPr>
            <sz val="9"/>
            <color indexed="81"/>
            <rFont val="ＭＳ Ｐゴシック"/>
            <family val="3"/>
            <charset val="128"/>
          </rPr>
          <t>当該補助事業の</t>
        </r>
        <r>
          <rPr>
            <b/>
            <u/>
            <sz val="11"/>
            <color indexed="81"/>
            <rFont val="ＭＳ Ｐゴシック"/>
            <family val="3"/>
            <charset val="128"/>
          </rPr>
          <t>対象経費を円単位</t>
        </r>
        <r>
          <rPr>
            <sz val="9"/>
            <color indexed="81"/>
            <rFont val="ＭＳ Ｐゴシック"/>
            <family val="3"/>
            <charset val="128"/>
          </rPr>
          <t>で入力。</t>
        </r>
      </text>
    </comment>
  </commentList>
</comments>
</file>

<file path=xl/comments2.xml><?xml version="1.0" encoding="utf-8"?>
<comments xmlns="http://schemas.openxmlformats.org/spreadsheetml/2006/main">
  <authors>
    <author>ioas_user</author>
  </authors>
  <commentList>
    <comment ref="E5" authorId="0">
      <text>
        <r>
          <rPr>
            <b/>
            <sz val="9"/>
            <color indexed="81"/>
            <rFont val="ＭＳ Ｐゴシック"/>
            <family val="3"/>
            <charset val="128"/>
          </rPr>
          <t xml:space="preserve">除する数
</t>
        </r>
        <r>
          <rPr>
            <sz val="9"/>
            <color indexed="81"/>
            <rFont val="ＭＳ Ｐゴシック"/>
            <family val="3"/>
            <charset val="128"/>
          </rPr>
          <t xml:space="preserve">要綱別表第４に定める標準経費の算出に用いる保育師等の数算出基準児童数。
（固定値：2.6人）
</t>
        </r>
      </text>
    </comment>
    <comment ref="H5" authorId="0">
      <text>
        <r>
          <rPr>
            <b/>
            <sz val="9"/>
            <color indexed="81"/>
            <rFont val="ＭＳ Ｐゴシック"/>
            <family val="3"/>
            <charset val="128"/>
          </rPr>
          <t xml:space="preserve">標準人件費
</t>
        </r>
        <r>
          <rPr>
            <sz val="9"/>
            <color indexed="81"/>
            <rFont val="ＭＳ Ｐゴシック"/>
            <family val="3"/>
            <charset val="128"/>
          </rPr>
          <t xml:space="preserve">要綱別表第４に定める標準経費算出に用いる標準人件費。
（固定値：年額3,186,000円）
</t>
        </r>
      </text>
    </comment>
    <comment ref="G6" authorId="0">
      <text>
        <r>
          <rPr>
            <b/>
            <sz val="9"/>
            <color indexed="81"/>
            <rFont val="ＭＳ Ｐゴシック"/>
            <family val="3"/>
            <charset val="128"/>
          </rPr>
          <t xml:space="preserve">使用する数字
</t>
        </r>
        <r>
          <rPr>
            <sz val="9"/>
            <color indexed="81"/>
            <rFont val="ＭＳ Ｐゴシック"/>
            <family val="3"/>
            <charset val="128"/>
          </rPr>
          <t>要綱別表第４に定める保育士等の人員数を記入します。
左横の【保育士等の数　A/B】で算出された数字を下記の取り決めにより、【C】に入る数字を確定します。
◇</t>
        </r>
        <r>
          <rPr>
            <b/>
            <sz val="9"/>
            <color indexed="81"/>
            <rFont val="ＭＳ Ｐゴシック"/>
            <family val="3"/>
            <charset val="128"/>
          </rPr>
          <t xml:space="preserve">A÷B＝Ｘ（小数点第2位を切り上げ）
　Xを【Ｃ】とします。
ただし、この計算により【C】に入る数字が
　A型特例orA型は、2人
　　　B型　　　　　は、4人
　　B型特例　　　は、10人
　を下回る場合はそれぞれの施設種別に記載されている人員数を使用してください。
</t>
        </r>
        <r>
          <rPr>
            <sz val="9"/>
            <color indexed="81"/>
            <rFont val="ＭＳ Ｐゴシック"/>
            <family val="3"/>
            <charset val="128"/>
          </rPr>
          <t>【例】高知A病院　B型保育所
A/B欄：10人÷2.6＝3.84・・・・・
切り上げしても、3.9となるため、B型＝4人を下回っている。
C欄：3.9＜4人＝4
上記のとおり、C欄には4を使用します。</t>
        </r>
      </text>
    </comment>
    <comment ref="I6" authorId="0">
      <text>
        <r>
          <rPr>
            <b/>
            <sz val="9"/>
            <color indexed="81"/>
            <rFont val="ＭＳ Ｐゴシック"/>
            <family val="3"/>
            <charset val="128"/>
          </rPr>
          <t xml:space="preserve">支出予定額（円）
</t>
        </r>
        <r>
          <rPr>
            <sz val="9"/>
            <color indexed="81"/>
            <rFont val="ＭＳ Ｐゴシック"/>
            <family val="3"/>
            <charset val="128"/>
          </rPr>
          <t>当該補助事業の</t>
        </r>
        <r>
          <rPr>
            <b/>
            <u/>
            <sz val="11"/>
            <color indexed="81"/>
            <rFont val="ＭＳ Ｐゴシック"/>
            <family val="3"/>
            <charset val="128"/>
          </rPr>
          <t>総事業費を円単位</t>
        </r>
        <r>
          <rPr>
            <sz val="9"/>
            <color indexed="81"/>
            <rFont val="ＭＳ Ｐゴシック"/>
            <family val="3"/>
            <charset val="128"/>
          </rPr>
          <t>で入力。</t>
        </r>
      </text>
    </comment>
    <comment ref="J6" authorId="0">
      <text>
        <r>
          <rPr>
            <b/>
            <sz val="9"/>
            <color indexed="81"/>
            <rFont val="ＭＳ Ｐゴシック"/>
            <family val="3"/>
            <charset val="128"/>
          </rPr>
          <t xml:space="preserve">保育師人件費（円）
</t>
        </r>
        <r>
          <rPr>
            <sz val="9"/>
            <color indexed="81"/>
            <rFont val="ＭＳ Ｐゴシック"/>
            <family val="3"/>
            <charset val="128"/>
          </rPr>
          <t>当該補助事業の</t>
        </r>
        <r>
          <rPr>
            <b/>
            <u/>
            <sz val="11"/>
            <color indexed="81"/>
            <rFont val="ＭＳ Ｐゴシック"/>
            <family val="3"/>
            <charset val="128"/>
          </rPr>
          <t>対象経費を円単位</t>
        </r>
        <r>
          <rPr>
            <sz val="9"/>
            <color indexed="81"/>
            <rFont val="ＭＳ Ｐゴシック"/>
            <family val="3"/>
            <charset val="128"/>
          </rPr>
          <t>で入力。</t>
        </r>
      </text>
    </comment>
  </commentList>
</comments>
</file>

<file path=xl/sharedStrings.xml><?xml version="1.0" encoding="utf-8"?>
<sst xmlns="http://schemas.openxmlformats.org/spreadsheetml/2006/main" count="176" uniqueCount="67">
  <si>
    <t>別紙１の（２）</t>
    <rPh sb="0" eb="2">
      <t>ベッシ</t>
    </rPh>
    <phoneticPr fontId="2"/>
  </si>
  <si>
    <t>収　　　　　　　　　　益</t>
    <rPh sb="0" eb="1">
      <t>オサム</t>
    </rPh>
    <rPh sb="11" eb="12">
      <t>エキ</t>
    </rPh>
    <phoneticPr fontId="2"/>
  </si>
  <si>
    <t>費　　　　　　　　　　用</t>
    <rPh sb="0" eb="1">
      <t>ヒ</t>
    </rPh>
    <rPh sb="11" eb="12">
      <t>ヨウ</t>
    </rPh>
    <phoneticPr fontId="2"/>
  </si>
  <si>
    <r>
      <t xml:space="preserve">設置病院
前々年度
剰余金
</t>
    </r>
    <r>
      <rPr>
        <sz val="11"/>
        <rFont val="ＭＳ 明朝"/>
        <family val="1"/>
        <charset val="128"/>
      </rPr>
      <t>①</t>
    </r>
    <r>
      <rPr>
        <sz val="11"/>
        <rFont val="ＭＳ Ｐゴシック"/>
        <family val="3"/>
        <charset val="128"/>
      </rPr>
      <t>-</t>
    </r>
    <r>
      <rPr>
        <sz val="11"/>
        <rFont val="ＭＳ 明朝"/>
        <family val="1"/>
        <charset val="128"/>
      </rPr>
      <t>②</t>
    </r>
    <rPh sb="0" eb="2">
      <t>セッチ</t>
    </rPh>
    <rPh sb="2" eb="4">
      <t>ビョウイン</t>
    </rPh>
    <rPh sb="5" eb="7">
      <t>ゼンゼン</t>
    </rPh>
    <rPh sb="7" eb="9">
      <t>ネンド</t>
    </rPh>
    <rPh sb="10" eb="13">
      <t>ジョウヨキン</t>
    </rPh>
    <phoneticPr fontId="2"/>
  </si>
  <si>
    <t>負担能力指数による調整率</t>
    <rPh sb="0" eb="2">
      <t>フタン</t>
    </rPh>
    <rPh sb="2" eb="4">
      <t>ノウリョク</t>
    </rPh>
    <rPh sb="4" eb="6">
      <t>シスウ</t>
    </rPh>
    <rPh sb="9" eb="12">
      <t>チョウセイリツ</t>
    </rPh>
    <phoneticPr fontId="2"/>
  </si>
  <si>
    <t>医業収益</t>
    <rPh sb="0" eb="2">
      <t>イギョウ</t>
    </rPh>
    <rPh sb="2" eb="4">
      <t>シュウエキ</t>
    </rPh>
    <phoneticPr fontId="2"/>
  </si>
  <si>
    <t>医業外収益</t>
    <rPh sb="0" eb="2">
      <t>イギョウ</t>
    </rPh>
    <rPh sb="2" eb="3">
      <t>ガイ</t>
    </rPh>
    <rPh sb="3" eb="5">
      <t>シュウエキ</t>
    </rPh>
    <phoneticPr fontId="2"/>
  </si>
  <si>
    <t>特別利益</t>
    <rPh sb="0" eb="2">
      <t>トクベツ</t>
    </rPh>
    <rPh sb="2" eb="4">
      <t>リエキ</t>
    </rPh>
    <phoneticPr fontId="2"/>
  </si>
  <si>
    <r>
      <t>計</t>
    </r>
    <r>
      <rPr>
        <sz val="11"/>
        <rFont val="ＭＳ 明朝"/>
        <family val="1"/>
        <charset val="128"/>
      </rPr>
      <t>①</t>
    </r>
    <rPh sb="0" eb="1">
      <t>ケイ</t>
    </rPh>
    <phoneticPr fontId="2"/>
  </si>
  <si>
    <t>医業費用</t>
    <rPh sb="0" eb="2">
      <t>イギョウ</t>
    </rPh>
    <rPh sb="2" eb="4">
      <t>ヒヨウ</t>
    </rPh>
    <phoneticPr fontId="2"/>
  </si>
  <si>
    <t>医業外費用</t>
    <rPh sb="0" eb="2">
      <t>イギョウ</t>
    </rPh>
    <rPh sb="2" eb="3">
      <t>ガイ</t>
    </rPh>
    <rPh sb="3" eb="5">
      <t>ヒヨウ</t>
    </rPh>
    <phoneticPr fontId="2"/>
  </si>
  <si>
    <t>特別損失</t>
    <rPh sb="0" eb="2">
      <t>トクベツ</t>
    </rPh>
    <rPh sb="2" eb="4">
      <t>ソンシツ</t>
    </rPh>
    <phoneticPr fontId="2"/>
  </si>
  <si>
    <r>
      <t>計</t>
    </r>
    <r>
      <rPr>
        <sz val="11"/>
        <rFont val="ＭＳ 明朝"/>
        <family val="1"/>
        <charset val="128"/>
      </rPr>
      <t>②</t>
    </r>
    <rPh sb="0" eb="1">
      <t>ケイ</t>
    </rPh>
    <phoneticPr fontId="2"/>
  </si>
  <si>
    <t>設置病院前々年度剰余金</t>
    <rPh sb="0" eb="2">
      <t>セッチ</t>
    </rPh>
    <rPh sb="2" eb="4">
      <t>ビョウイン</t>
    </rPh>
    <rPh sb="4" eb="6">
      <t>ゼンゼン</t>
    </rPh>
    <rPh sb="6" eb="7">
      <t>ネン</t>
    </rPh>
    <rPh sb="7" eb="8">
      <t>ド</t>
    </rPh>
    <rPh sb="8" eb="11">
      <t>ジョウヨキン</t>
    </rPh>
    <phoneticPr fontId="2"/>
  </si>
  <si>
    <t>病院内保育施設選定額</t>
    <rPh sb="0" eb="2">
      <t>ビョウイン</t>
    </rPh>
    <rPh sb="2" eb="3">
      <t>ナイ</t>
    </rPh>
    <rPh sb="3" eb="5">
      <t>ホイク</t>
    </rPh>
    <rPh sb="5" eb="7">
      <t>シセツ</t>
    </rPh>
    <rPh sb="7" eb="9">
      <t>センテイ</t>
    </rPh>
    <rPh sb="9" eb="10">
      <t>ガク</t>
    </rPh>
    <phoneticPr fontId="2"/>
  </si>
  <si>
    <t>負担能力指数</t>
    <rPh sb="0" eb="2">
      <t>フタン</t>
    </rPh>
    <rPh sb="2" eb="4">
      <t>ノウリョク</t>
    </rPh>
    <rPh sb="4" eb="6">
      <t>シスウ</t>
    </rPh>
    <phoneticPr fontId="2"/>
  </si>
  <si>
    <t>設置後
３年以内</t>
    <rPh sb="0" eb="2">
      <t>セッチ</t>
    </rPh>
    <rPh sb="2" eb="3">
      <t>ゴ</t>
    </rPh>
    <rPh sb="5" eb="6">
      <t>ネン</t>
    </rPh>
    <rPh sb="6" eb="8">
      <t>イナイ</t>
    </rPh>
    <phoneticPr fontId="2"/>
  </si>
  <si>
    <t>調整率</t>
    <rPh sb="0" eb="3">
      <t>チョウセイリツ</t>
    </rPh>
    <phoneticPr fontId="2"/>
  </si>
  <si>
    <t>千円</t>
    <rPh sb="0" eb="2">
      <t>センエン</t>
    </rPh>
    <phoneticPr fontId="2"/>
  </si>
  <si>
    <t>③   千円</t>
    <rPh sb="4" eb="6">
      <t>センエン</t>
    </rPh>
    <phoneticPr fontId="2"/>
  </si>
  <si>
    <r>
      <rPr>
        <sz val="10"/>
        <rFont val="ＭＳ 明朝"/>
        <family val="1"/>
        <charset val="128"/>
      </rPr>
      <t>④</t>
    </r>
    <r>
      <rPr>
        <sz val="10"/>
        <rFont val="ＭＳ Ｐゴシック"/>
        <family val="3"/>
        <charset val="128"/>
      </rPr>
      <t xml:space="preserve">   千円</t>
    </r>
    <rPh sb="4" eb="6">
      <t>センエン</t>
    </rPh>
    <phoneticPr fontId="2"/>
  </si>
  <si>
    <r>
      <rPr>
        <sz val="10"/>
        <rFont val="ＭＳ 明朝"/>
        <family val="1"/>
        <charset val="128"/>
      </rPr>
      <t>③</t>
    </r>
    <r>
      <rPr>
        <sz val="10"/>
        <rFont val="ＭＳ Ｐゴシック"/>
        <family val="3"/>
        <charset val="128"/>
      </rPr>
      <t>/</t>
    </r>
    <r>
      <rPr>
        <sz val="10"/>
        <rFont val="ＭＳ 明朝"/>
        <family val="1"/>
        <charset val="128"/>
      </rPr>
      <t>④</t>
    </r>
  </si>
  <si>
    <t>⑤</t>
  </si>
  <si>
    <t>病院内保育施設運営費に係る設置者負担見込額</t>
    <rPh sb="0" eb="2">
      <t>ビョウイン</t>
    </rPh>
    <rPh sb="2" eb="3">
      <t>ナイ</t>
    </rPh>
    <rPh sb="3" eb="5">
      <t>ホイク</t>
    </rPh>
    <rPh sb="5" eb="7">
      <t>シセツ</t>
    </rPh>
    <rPh sb="7" eb="9">
      <t>ウンエイ</t>
    </rPh>
    <rPh sb="9" eb="10">
      <t>ヒ</t>
    </rPh>
    <rPh sb="11" eb="12">
      <t>カカ</t>
    </rPh>
    <rPh sb="13" eb="16">
      <t>セッチシャ</t>
    </rPh>
    <rPh sb="16" eb="18">
      <t>フタン</t>
    </rPh>
    <rPh sb="18" eb="21">
      <t>ミコミガク</t>
    </rPh>
    <phoneticPr fontId="2"/>
  </si>
  <si>
    <t>病院内保育施設運営標準経費額による設置者負担見込額</t>
    <rPh sb="0" eb="2">
      <t>ビョウイン</t>
    </rPh>
    <rPh sb="2" eb="3">
      <t>ナイ</t>
    </rPh>
    <rPh sb="3" eb="5">
      <t>ホイク</t>
    </rPh>
    <rPh sb="5" eb="7">
      <t>シセツ</t>
    </rPh>
    <rPh sb="7" eb="9">
      <t>ウンエイ</t>
    </rPh>
    <rPh sb="9" eb="11">
      <t>ヒョウジュン</t>
    </rPh>
    <rPh sb="11" eb="13">
      <t>ケイヒ</t>
    </rPh>
    <rPh sb="13" eb="14">
      <t>ガク</t>
    </rPh>
    <rPh sb="17" eb="20">
      <t>セッチシャ</t>
    </rPh>
    <rPh sb="20" eb="22">
      <t>フタン</t>
    </rPh>
    <rPh sb="22" eb="25">
      <t>ミコミガク</t>
    </rPh>
    <phoneticPr fontId="2"/>
  </si>
  <si>
    <t>保育士等の数</t>
    <rPh sb="0" eb="2">
      <t>ホイク</t>
    </rPh>
    <rPh sb="2" eb="3">
      <t>シ</t>
    </rPh>
    <rPh sb="3" eb="4">
      <t>トウ</t>
    </rPh>
    <rPh sb="5" eb="6">
      <t>カズ</t>
    </rPh>
    <phoneticPr fontId="2"/>
  </si>
  <si>
    <t>（千円）</t>
    <rPh sb="1" eb="3">
      <t>センエン</t>
    </rPh>
    <phoneticPr fontId="2"/>
  </si>
  <si>
    <t>運営収支状況</t>
    <rPh sb="0" eb="2">
      <t>ウンエイ</t>
    </rPh>
    <rPh sb="2" eb="4">
      <t>シュウシ</t>
    </rPh>
    <rPh sb="4" eb="6">
      <t>ジョウキョウ</t>
    </rPh>
    <phoneticPr fontId="2"/>
  </si>
  <si>
    <t>除する数</t>
    <rPh sb="0" eb="1">
      <t>ジョ</t>
    </rPh>
    <rPh sb="3" eb="4">
      <t>スウ</t>
    </rPh>
    <phoneticPr fontId="2"/>
  </si>
  <si>
    <t>※使用する数字</t>
    <rPh sb="1" eb="3">
      <t>シヨウ</t>
    </rPh>
    <rPh sb="5" eb="7">
      <t>スウジ</t>
    </rPh>
    <phoneticPr fontId="2"/>
  </si>
  <si>
    <t>標準人件費</t>
    <rPh sb="0" eb="2">
      <t>ヒョウジュン</t>
    </rPh>
    <rPh sb="2" eb="5">
      <t>ジンケンヒ</t>
    </rPh>
    <phoneticPr fontId="2"/>
  </si>
  <si>
    <t>支出予定額（円）</t>
    <rPh sb="0" eb="2">
      <t>シシュツ</t>
    </rPh>
    <rPh sb="2" eb="4">
      <t>ヨテイ</t>
    </rPh>
    <rPh sb="4" eb="5">
      <t>ガク</t>
    </rPh>
    <rPh sb="6" eb="7">
      <t>エン</t>
    </rPh>
    <phoneticPr fontId="2"/>
  </si>
  <si>
    <t>保育士人件費（円）</t>
    <rPh sb="0" eb="3">
      <t>ホイクシ</t>
    </rPh>
    <rPh sb="3" eb="6">
      <t>ジンケンヒ</t>
    </rPh>
    <rPh sb="7" eb="8">
      <t>エン</t>
    </rPh>
    <phoneticPr fontId="2"/>
  </si>
  <si>
    <t>その他の経費（千円）</t>
    <rPh sb="2" eb="3">
      <t>タ</t>
    </rPh>
    <rPh sb="4" eb="6">
      <t>ケイヒ</t>
    </rPh>
    <rPh sb="7" eb="9">
      <t>センエン</t>
    </rPh>
    <phoneticPr fontId="2"/>
  </si>
  <si>
    <t>標準経費</t>
    <rPh sb="0" eb="2">
      <t>ヒョウジュン</t>
    </rPh>
    <rPh sb="2" eb="4">
      <t>ケイヒ</t>
    </rPh>
    <phoneticPr fontId="2"/>
  </si>
  <si>
    <t>A</t>
  </si>
  <si>
    <t>B</t>
  </si>
  <si>
    <t>A/B</t>
  </si>
  <si>
    <t>C</t>
  </si>
  <si>
    <t>D</t>
  </si>
  <si>
    <t>Ｅ</t>
  </si>
  <si>
    <t>Ｆ</t>
  </si>
  <si>
    <t>G=E-F</t>
  </si>
  <si>
    <t>C*D+G</t>
  </si>
  <si>
    <t>現年度
4月1日付
児童数</t>
    <rPh sb="0" eb="1">
      <t>ゲン</t>
    </rPh>
    <rPh sb="1" eb="3">
      <t>ネンド</t>
    </rPh>
    <rPh sb="5" eb="6">
      <t>ガツ</t>
    </rPh>
    <rPh sb="7" eb="8">
      <t>ニチ</t>
    </rPh>
    <rPh sb="8" eb="9">
      <t>ヅケ</t>
    </rPh>
    <rPh sb="10" eb="12">
      <t>ジドウ</t>
    </rPh>
    <rPh sb="12" eb="13">
      <t>スウ</t>
    </rPh>
    <phoneticPr fontId="2"/>
  </si>
  <si>
    <t xml:space="preserve"> B型
</t>
    <phoneticPr fontId="11"/>
  </si>
  <si>
    <t xml:space="preserve"> A型
</t>
    <phoneticPr fontId="11"/>
  </si>
  <si>
    <t>平成２７年度　院内保育施設予算内容及び設置者負担額調査票</t>
    <rPh sb="25" eb="27">
      <t>チョウサ</t>
    </rPh>
    <rPh sb="27" eb="28">
      <t>ヒョウ</t>
    </rPh>
    <phoneticPr fontId="2"/>
  </si>
  <si>
    <t>平成２７年度　院内保育補助金　標準経費算出表</t>
    <rPh sb="0" eb="2">
      <t>ヘイセイ</t>
    </rPh>
    <phoneticPr fontId="2"/>
  </si>
  <si>
    <t>前々年度の状況を入力↓</t>
    <rPh sb="0" eb="2">
      <t>ゼンゼン</t>
    </rPh>
    <rPh sb="2" eb="4">
      <t>ネンド</t>
    </rPh>
    <rPh sb="5" eb="7">
      <t>ジョウキョウ</t>
    </rPh>
    <rPh sb="8" eb="10">
      <t>ニュウリョク</t>
    </rPh>
    <phoneticPr fontId="11"/>
  </si>
  <si>
    <t>現年度の状況を入力↓</t>
    <rPh sb="0" eb="1">
      <t>ゲン</t>
    </rPh>
    <rPh sb="1" eb="3">
      <t>ネンド</t>
    </rPh>
    <rPh sb="4" eb="6">
      <t>ジョウキョウ</t>
    </rPh>
    <rPh sb="7" eb="9">
      <t>ニュウリョク</t>
    </rPh>
    <phoneticPr fontId="11"/>
  </si>
  <si>
    <t>千円</t>
    <rPh sb="0" eb="2">
      <t>センエン</t>
    </rPh>
    <phoneticPr fontId="11"/>
  </si>
  <si>
    <t>病院内保育施設運営費見込額（a）</t>
    <rPh sb="0" eb="2">
      <t>ビョウイン</t>
    </rPh>
    <rPh sb="2" eb="3">
      <t>ナイ</t>
    </rPh>
    <rPh sb="3" eb="5">
      <t>ホイク</t>
    </rPh>
    <rPh sb="5" eb="7">
      <t>シセツ</t>
    </rPh>
    <rPh sb="7" eb="10">
      <t>ウンエイヒ</t>
    </rPh>
    <rPh sb="10" eb="12">
      <t>ミコミ</t>
    </rPh>
    <rPh sb="12" eb="13">
      <t>ガク</t>
    </rPh>
    <phoneticPr fontId="2"/>
  </si>
  <si>
    <t>保育料収入（b)</t>
    <rPh sb="0" eb="3">
      <t>ホイクリョウ</t>
    </rPh>
    <rPh sb="3" eb="5">
      <t>シュウニュウ</t>
    </rPh>
    <phoneticPr fontId="2"/>
  </si>
  <si>
    <t>差引設置者負担見込額a-(b＋c)=d</t>
    <rPh sb="0" eb="2">
      <t>サシヒキ</t>
    </rPh>
    <rPh sb="2" eb="4">
      <t>セッチ</t>
    </rPh>
    <rPh sb="4" eb="5">
      <t>シャ</t>
    </rPh>
    <rPh sb="5" eb="7">
      <t>フタン</t>
    </rPh>
    <rPh sb="7" eb="10">
      <t>ミコミガク</t>
    </rPh>
    <phoneticPr fontId="2"/>
  </si>
  <si>
    <t>病院内保育施設運営標準経費額（e)</t>
    <rPh sb="0" eb="2">
      <t>ビョウイン</t>
    </rPh>
    <rPh sb="2" eb="3">
      <t>ナイ</t>
    </rPh>
    <rPh sb="3" eb="5">
      <t>ホイク</t>
    </rPh>
    <rPh sb="5" eb="7">
      <t>シセツ</t>
    </rPh>
    <rPh sb="7" eb="9">
      <t>ウンエイ</t>
    </rPh>
    <rPh sb="9" eb="11">
      <t>ヒョウジュン</t>
    </rPh>
    <rPh sb="11" eb="13">
      <t>ケイヒ</t>
    </rPh>
    <rPh sb="13" eb="14">
      <t>ガク</t>
    </rPh>
    <phoneticPr fontId="2"/>
  </si>
  <si>
    <t>その他収入（ｃ）</t>
    <rPh sb="2" eb="3">
      <t>タ</t>
    </rPh>
    <rPh sb="3" eb="5">
      <t>シュウニュウ</t>
    </rPh>
    <phoneticPr fontId="11"/>
  </si>
  <si>
    <t>その他収入（ｇ）</t>
    <rPh sb="2" eb="3">
      <t>タ</t>
    </rPh>
    <rPh sb="3" eb="5">
      <t>シュウニュウ</t>
    </rPh>
    <phoneticPr fontId="11"/>
  </si>
  <si>
    <t>病院名</t>
    <rPh sb="0" eb="2">
      <t>ビョウイン</t>
    </rPh>
    <rPh sb="2" eb="3">
      <t>メイ</t>
    </rPh>
    <phoneticPr fontId="11"/>
  </si>
  <si>
    <t>種別</t>
    <rPh sb="0" eb="2">
      <t>シュベツ</t>
    </rPh>
    <phoneticPr fontId="11"/>
  </si>
  <si>
    <t>病院名</t>
    <rPh sb="0" eb="2">
      <t>ビョウイン</t>
    </rPh>
    <rPh sb="2" eb="3">
      <t>メイ</t>
    </rPh>
    <phoneticPr fontId="2"/>
  </si>
  <si>
    <t>高知A病院</t>
    <rPh sb="0" eb="2">
      <t>コウチ</t>
    </rPh>
    <rPh sb="3" eb="5">
      <t>ビョウイン</t>
    </rPh>
    <phoneticPr fontId="11"/>
  </si>
  <si>
    <t>高知B病院</t>
    <rPh sb="0" eb="2">
      <t>コウチ</t>
    </rPh>
    <rPh sb="3" eb="5">
      <t>ビョウイン</t>
    </rPh>
    <phoneticPr fontId="11"/>
  </si>
  <si>
    <t>保育料収入（ｆ）</t>
    <rPh sb="0" eb="3">
      <t>ホイクリョウ</t>
    </rPh>
    <rPh sb="3" eb="5">
      <t>シュウニュウ</t>
    </rPh>
    <phoneticPr fontId="2"/>
  </si>
  <si>
    <t>差引設置者負担見込額e-（ｆ＋g）=h</t>
    <rPh sb="0" eb="2">
      <t>サシヒキ</t>
    </rPh>
    <rPh sb="2" eb="5">
      <t>セッチシャ</t>
    </rPh>
    <rPh sb="5" eb="7">
      <t>フタン</t>
    </rPh>
    <rPh sb="7" eb="10">
      <t>ミコミガク</t>
    </rPh>
    <phoneticPr fontId="2"/>
  </si>
  <si>
    <r>
      <t>　　負担能力指数による調整率の算出</t>
    </r>
    <r>
      <rPr>
        <b/>
        <sz val="20"/>
        <rFont val="ＭＳ Ｐゴシック"/>
        <family val="3"/>
        <charset val="128"/>
      </rPr>
      <t>（例）</t>
    </r>
    <rPh sb="2" eb="4">
      <t>フタン</t>
    </rPh>
    <rPh sb="4" eb="6">
      <t>ノウリョク</t>
    </rPh>
    <rPh sb="6" eb="8">
      <t>シスウ</t>
    </rPh>
    <rPh sb="11" eb="13">
      <t>チョウセイ</t>
    </rPh>
    <rPh sb="13" eb="14">
      <t>リツ</t>
    </rPh>
    <rPh sb="15" eb="17">
      <t>サンシュツ</t>
    </rPh>
    <rPh sb="18" eb="19">
      <t>レイ</t>
    </rPh>
    <phoneticPr fontId="2"/>
  </si>
  <si>
    <t>×</t>
    <phoneticPr fontId="11"/>
  </si>
</sst>
</file>

<file path=xl/styles.xml><?xml version="1.0" encoding="utf-8"?>
<styleSheet xmlns="http://schemas.openxmlformats.org/spreadsheetml/2006/main">
  <numFmts count="4">
    <numFmt numFmtId="176" formatCode="#,##0_ "/>
    <numFmt numFmtId="177" formatCode="#,##0;&quot;▲ &quot;#,##0"/>
    <numFmt numFmtId="178" formatCode="0.0;&quot;▲ &quot;0.0"/>
    <numFmt numFmtId="179" formatCode="0.0_ "/>
  </numFmts>
  <fonts count="19">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明朝"/>
      <family val="1"/>
      <charset val="128"/>
    </font>
    <font>
      <sz val="11"/>
      <name val="ＭＳ 明朝"/>
      <family val="1"/>
      <charset val="128"/>
    </font>
    <font>
      <sz val="8"/>
      <name val="ＭＳ Ｐゴシック"/>
      <family val="3"/>
      <charset val="128"/>
    </font>
    <font>
      <sz val="10"/>
      <name val="ＭＳ Ｐゴシック"/>
      <family val="3"/>
      <charset val="128"/>
    </font>
    <font>
      <sz val="14"/>
      <name val="ＭＳ 明朝"/>
      <family val="1"/>
      <charset val="128"/>
    </font>
    <font>
      <b/>
      <sz val="16"/>
      <name val="ＭＳ Ｐゴシック"/>
      <family val="3"/>
      <charset val="128"/>
    </font>
    <font>
      <sz val="6"/>
      <name val="ＭＳ Ｐゴシック"/>
      <family val="2"/>
      <charset val="128"/>
      <scheme val="minor"/>
    </font>
    <font>
      <b/>
      <sz val="20"/>
      <name val="ＭＳ Ｐゴシック"/>
      <family val="3"/>
      <charset val="128"/>
    </font>
    <font>
      <sz val="9"/>
      <color indexed="81"/>
      <name val="ＭＳ Ｐゴシック"/>
      <family val="3"/>
      <charset val="128"/>
    </font>
    <font>
      <b/>
      <sz val="9"/>
      <color indexed="81"/>
      <name val="ＭＳ Ｐゴシック"/>
      <family val="3"/>
      <charset val="128"/>
    </font>
    <font>
      <b/>
      <sz val="11"/>
      <color rgb="FFFF0000"/>
      <name val="ＭＳ Ｐゴシック"/>
      <family val="3"/>
      <charset val="128"/>
    </font>
    <font>
      <b/>
      <u/>
      <sz val="11"/>
      <color indexed="81"/>
      <name val="ＭＳ Ｐゴシック"/>
      <family val="3"/>
      <charset val="128"/>
    </font>
    <font>
      <b/>
      <sz val="18"/>
      <color rgb="FFFF0000"/>
      <name val="ＭＳ Ｐゴシック"/>
      <family val="3"/>
      <charset val="128"/>
    </font>
    <font>
      <b/>
      <sz val="20"/>
      <color rgb="FFFF0000"/>
      <name val="ＭＳ Ｐゴシック"/>
      <family val="3"/>
      <charset val="128"/>
    </font>
  </fonts>
  <fills count="8">
    <fill>
      <patternFill patternType="none"/>
    </fill>
    <fill>
      <patternFill patternType="gray125"/>
    </fill>
    <fill>
      <patternFill patternType="solid">
        <fgColor rgb="FF92D050"/>
        <bgColor indexed="64"/>
      </patternFill>
    </fill>
    <fill>
      <patternFill patternType="solid">
        <fgColor rgb="FFFFFF66"/>
        <bgColor indexed="64"/>
      </patternFill>
    </fill>
    <fill>
      <patternFill patternType="solid">
        <fgColor rgb="FF66CCFF"/>
        <bgColor indexed="64"/>
      </patternFill>
    </fill>
    <fill>
      <patternFill patternType="solid">
        <fgColor rgb="FFFF6699"/>
        <bgColor indexed="64"/>
      </patternFill>
    </fill>
    <fill>
      <patternFill patternType="solid">
        <fgColor rgb="FFFFCCFF"/>
        <bgColor indexed="64"/>
      </patternFill>
    </fill>
    <fill>
      <patternFill patternType="solid">
        <fgColor theme="0"/>
        <bgColor indexed="64"/>
      </patternFill>
    </fill>
  </fills>
  <borders count="44">
    <border>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right/>
      <top style="medium">
        <color indexed="64"/>
      </top>
      <bottom/>
      <diagonal/>
    </border>
    <border>
      <left style="medium">
        <color indexed="64"/>
      </left>
      <right/>
      <top/>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1" fontId="9" fillId="0" borderId="0"/>
  </cellStyleXfs>
  <cellXfs count="113">
    <xf numFmtId="0" fontId="0" fillId="0" borderId="0" xfId="0">
      <alignment vertical="center"/>
    </xf>
    <xf numFmtId="0" fontId="1" fillId="0" borderId="0" xfId="1"/>
    <xf numFmtId="0" fontId="1" fillId="0" borderId="0" xfId="3" applyAlignment="1">
      <alignment horizontal="centerContinuous" vertical="center"/>
    </xf>
    <xf numFmtId="0" fontId="1" fillId="0" borderId="0" xfId="3" applyAlignment="1">
      <alignment horizontal="center" vertical="center"/>
    </xf>
    <xf numFmtId="0" fontId="8" fillId="0" borderId="4" xfId="1" applyFont="1" applyFill="1" applyBorder="1" applyAlignment="1">
      <alignment horizontal="center" vertical="center" wrapText="1"/>
    </xf>
    <xf numFmtId="0" fontId="8" fillId="0" borderId="16" xfId="1" applyFont="1" applyFill="1" applyBorder="1" applyAlignment="1">
      <alignment horizontal="center" vertical="center"/>
    </xf>
    <xf numFmtId="0" fontId="1" fillId="0" borderId="0" xfId="1" applyFill="1" applyAlignment="1">
      <alignment horizontal="left" shrinkToFit="1"/>
    </xf>
    <xf numFmtId="0" fontId="1" fillId="0" borderId="0" xfId="1" applyFill="1"/>
    <xf numFmtId="0" fontId="1" fillId="0" borderId="2" xfId="1" applyFill="1" applyBorder="1" applyAlignment="1">
      <alignment horizontal="center" vertical="center" wrapText="1"/>
    </xf>
    <xf numFmtId="0" fontId="8" fillId="0" borderId="2" xfId="1" applyFont="1" applyFill="1" applyBorder="1" applyAlignment="1">
      <alignment horizontal="center" vertical="center" wrapText="1"/>
    </xf>
    <xf numFmtId="0" fontId="1" fillId="0" borderId="2" xfId="1" applyFill="1" applyBorder="1" applyAlignment="1">
      <alignment horizontal="center"/>
    </xf>
    <xf numFmtId="0" fontId="1" fillId="0" borderId="0" xfId="1" applyFill="1" applyAlignment="1">
      <alignment horizontal="left" vertical="center" shrinkToFit="1"/>
    </xf>
    <xf numFmtId="0" fontId="1" fillId="0" borderId="0" xfId="3" applyFont="1">
      <alignment vertical="center"/>
    </xf>
    <xf numFmtId="0" fontId="1" fillId="0" borderId="15" xfId="3" applyFont="1" applyBorder="1">
      <alignment vertical="center"/>
    </xf>
    <xf numFmtId="0" fontId="1" fillId="0" borderId="4" xfId="3" applyFont="1" applyBorder="1" applyAlignment="1">
      <alignment horizontal="center" vertical="center" shrinkToFit="1"/>
    </xf>
    <xf numFmtId="0" fontId="8" fillId="0" borderId="6" xfId="1" applyFont="1" applyFill="1" applyBorder="1" applyAlignment="1">
      <alignment horizontal="center" vertical="center" wrapText="1"/>
    </xf>
    <xf numFmtId="0" fontId="1" fillId="0" borderId="17" xfId="3" applyFont="1" applyBorder="1" applyAlignment="1">
      <alignment vertical="center" shrinkToFit="1"/>
    </xf>
    <xf numFmtId="0" fontId="1" fillId="0" borderId="18" xfId="3" applyFont="1" applyBorder="1" applyAlignment="1">
      <alignment vertical="center" shrinkToFit="1"/>
    </xf>
    <xf numFmtId="0" fontId="1" fillId="0" borderId="16" xfId="3" applyFont="1" applyBorder="1" applyAlignment="1">
      <alignment horizontal="right" vertical="center" shrinkToFit="1"/>
    </xf>
    <xf numFmtId="0" fontId="5" fillId="0" borderId="19" xfId="1" applyFont="1" applyFill="1" applyBorder="1" applyAlignment="1">
      <alignment horizontal="center" vertical="center"/>
    </xf>
    <xf numFmtId="176" fontId="1" fillId="0" borderId="21" xfId="3" applyNumberFormat="1" applyFont="1" applyBorder="1" applyAlignment="1">
      <alignment vertical="center" shrinkToFit="1"/>
    </xf>
    <xf numFmtId="0" fontId="7" fillId="0" borderId="10" xfId="3" applyFont="1" applyBorder="1" applyAlignment="1">
      <alignment horizontal="center" vertical="center" wrapText="1"/>
    </xf>
    <xf numFmtId="0" fontId="7" fillId="0" borderId="5" xfId="3" applyFont="1" applyBorder="1" applyAlignment="1">
      <alignment horizontal="center" vertical="center" wrapText="1"/>
    </xf>
    <xf numFmtId="0" fontId="1" fillId="0" borderId="24" xfId="3" applyFont="1" applyBorder="1" applyAlignment="1">
      <alignment horizontal="right" vertical="center" shrinkToFit="1"/>
    </xf>
    <xf numFmtId="176" fontId="1" fillId="0" borderId="26" xfId="3" applyNumberFormat="1" applyFont="1" applyBorder="1" applyAlignment="1">
      <alignment vertical="center" shrinkToFit="1"/>
    </xf>
    <xf numFmtId="0" fontId="1" fillId="0" borderId="27" xfId="1" applyFill="1" applyBorder="1"/>
    <xf numFmtId="0" fontId="1" fillId="0" borderId="27" xfId="1" applyFill="1" applyBorder="1" applyAlignment="1">
      <alignment horizontal="right"/>
    </xf>
    <xf numFmtId="38" fontId="1" fillId="0" borderId="4" xfId="2" applyFont="1" applyFill="1" applyBorder="1" applyAlignment="1">
      <alignment vertical="center"/>
    </xf>
    <xf numFmtId="0" fontId="3" fillId="0" borderId="0" xfId="1" applyFont="1"/>
    <xf numFmtId="0" fontId="1" fillId="0" borderId="0" xfId="3" applyFont="1" applyBorder="1" applyAlignment="1">
      <alignment horizontal="center" vertical="center" wrapText="1"/>
    </xf>
    <xf numFmtId="176" fontId="1" fillId="0" borderId="0" xfId="3" applyNumberFormat="1" applyFont="1" applyBorder="1" applyAlignment="1">
      <alignment vertical="center" shrinkToFit="1"/>
    </xf>
    <xf numFmtId="177" fontId="8" fillId="0" borderId="0" xfId="1" applyNumberFormat="1" applyFont="1" applyFill="1" applyBorder="1" applyAlignment="1">
      <alignment horizontal="right" vertical="center" shrinkToFit="1"/>
    </xf>
    <xf numFmtId="178" fontId="8" fillId="0" borderId="0" xfId="1" applyNumberFormat="1" applyFont="1" applyFill="1" applyBorder="1" applyAlignment="1">
      <alignment horizontal="right" vertical="center" shrinkToFit="1"/>
    </xf>
    <xf numFmtId="178" fontId="8" fillId="0" borderId="0" xfId="1" applyNumberFormat="1" applyFont="1" applyFill="1" applyBorder="1" applyAlignment="1">
      <alignment horizontal="center" vertical="center" shrinkToFit="1"/>
    </xf>
    <xf numFmtId="0" fontId="1" fillId="0" borderId="12" xfId="1" applyFill="1" applyBorder="1" applyAlignment="1">
      <alignment horizontal="center" wrapText="1"/>
    </xf>
    <xf numFmtId="0" fontId="1" fillId="0" borderId="4" xfId="1" applyFont="1" applyFill="1" applyBorder="1" applyAlignment="1">
      <alignment vertical="center"/>
    </xf>
    <xf numFmtId="179" fontId="1" fillId="0" borderId="4" xfId="1" applyNumberFormat="1" applyFont="1" applyFill="1" applyBorder="1" applyAlignment="1">
      <alignment vertical="center"/>
    </xf>
    <xf numFmtId="178" fontId="1" fillId="0" borderId="21" xfId="1" applyNumberFormat="1" applyFont="1" applyFill="1" applyBorder="1" applyAlignment="1">
      <alignment horizontal="right" vertical="center" shrinkToFit="1"/>
    </xf>
    <xf numFmtId="178" fontId="1" fillId="0" borderId="21" xfId="1" applyNumberFormat="1" applyFont="1" applyFill="1" applyBorder="1" applyAlignment="1">
      <alignment horizontal="center" vertical="center" shrinkToFit="1"/>
    </xf>
    <xf numFmtId="178" fontId="1" fillId="0" borderId="22" xfId="1" applyNumberFormat="1" applyFont="1" applyFill="1" applyBorder="1" applyAlignment="1">
      <alignment horizontal="center" vertical="center" shrinkToFit="1"/>
    </xf>
    <xf numFmtId="0" fontId="1" fillId="2" borderId="24" xfId="3" applyFont="1" applyFill="1" applyBorder="1" applyAlignment="1">
      <alignment horizontal="right" vertical="center" shrinkToFit="1"/>
    </xf>
    <xf numFmtId="176" fontId="1" fillId="2" borderId="21" xfId="3" applyNumberFormat="1" applyFont="1" applyFill="1" applyBorder="1" applyAlignment="1">
      <alignment vertical="center" shrinkToFit="1"/>
    </xf>
    <xf numFmtId="0" fontId="1" fillId="2" borderId="2" xfId="1" applyFill="1" applyBorder="1" applyAlignment="1">
      <alignment horizontal="center" vertical="center" wrapText="1"/>
    </xf>
    <xf numFmtId="0" fontId="1" fillId="2" borderId="2" xfId="1" applyFill="1" applyBorder="1" applyAlignment="1">
      <alignment horizontal="center"/>
    </xf>
    <xf numFmtId="38" fontId="1" fillId="2" borderId="4" xfId="2" applyFont="1" applyFill="1" applyBorder="1" applyAlignment="1">
      <alignment vertical="center"/>
    </xf>
    <xf numFmtId="0" fontId="1" fillId="3" borderId="24" xfId="3" applyFont="1" applyFill="1" applyBorder="1" applyAlignment="1">
      <alignment horizontal="right" vertical="center" shrinkToFit="1"/>
    </xf>
    <xf numFmtId="176" fontId="1" fillId="3" borderId="21" xfId="3" applyNumberFormat="1" applyFont="1" applyFill="1" applyBorder="1" applyAlignment="1">
      <alignment vertical="center" shrinkToFit="1"/>
    </xf>
    <xf numFmtId="0" fontId="7" fillId="3" borderId="10" xfId="3" applyFont="1" applyFill="1" applyBorder="1" applyAlignment="1">
      <alignment horizontal="center" vertical="center" wrapText="1"/>
    </xf>
    <xf numFmtId="0" fontId="7" fillId="3" borderId="5" xfId="3" applyFont="1" applyFill="1" applyBorder="1" applyAlignment="1">
      <alignment horizontal="center" vertical="center" wrapText="1"/>
    </xf>
    <xf numFmtId="176" fontId="1" fillId="3" borderId="26" xfId="3" applyNumberFormat="1" applyFont="1" applyFill="1" applyBorder="1" applyAlignment="1">
      <alignment vertical="center" shrinkToFit="1"/>
    </xf>
    <xf numFmtId="0" fontId="1" fillId="4" borderId="25" xfId="3" applyFont="1" applyFill="1" applyBorder="1" applyAlignment="1">
      <alignment horizontal="right" vertical="center" shrinkToFit="1"/>
    </xf>
    <xf numFmtId="176" fontId="1" fillId="4" borderId="22" xfId="3" applyNumberFormat="1" applyFont="1" applyFill="1" applyBorder="1" applyAlignment="1">
      <alignment vertical="center" shrinkToFit="1"/>
    </xf>
    <xf numFmtId="0" fontId="8" fillId="4" borderId="4" xfId="1" applyFont="1" applyFill="1" applyBorder="1" applyAlignment="1">
      <alignment horizontal="center" vertical="center" wrapText="1"/>
    </xf>
    <xf numFmtId="0" fontId="8" fillId="4" borderId="16" xfId="1" applyFont="1" applyFill="1" applyBorder="1" applyAlignment="1">
      <alignment horizontal="right" vertical="center"/>
    </xf>
    <xf numFmtId="177" fontId="1" fillId="4" borderId="21" xfId="1" applyNumberFormat="1" applyFont="1" applyFill="1" applyBorder="1" applyAlignment="1">
      <alignment horizontal="right" vertical="center" shrinkToFit="1"/>
    </xf>
    <xf numFmtId="0" fontId="1" fillId="5" borderId="28" xfId="1" applyFill="1" applyBorder="1" applyAlignment="1">
      <alignment horizontal="right"/>
    </xf>
    <xf numFmtId="0" fontId="1" fillId="5" borderId="29" xfId="1" applyFill="1" applyBorder="1" applyAlignment="1">
      <alignment horizontal="center" vertical="center" wrapText="1"/>
    </xf>
    <xf numFmtId="0" fontId="1" fillId="5" borderId="30" xfId="1" applyFill="1" applyBorder="1" applyAlignment="1">
      <alignment horizontal="center"/>
    </xf>
    <xf numFmtId="38" fontId="1" fillId="5" borderId="11" xfId="2" applyFont="1" applyFill="1" applyBorder="1" applyAlignment="1">
      <alignment vertical="center"/>
    </xf>
    <xf numFmtId="0" fontId="1" fillId="6" borderId="19" xfId="3" applyFont="1" applyFill="1" applyBorder="1" applyAlignment="1">
      <alignment horizontal="right" vertical="center" shrinkToFit="1"/>
    </xf>
    <xf numFmtId="176" fontId="1" fillId="6" borderId="22" xfId="3" applyNumberFormat="1" applyFont="1" applyFill="1" applyBorder="1" applyAlignment="1">
      <alignment vertical="center" shrinkToFit="1"/>
    </xf>
    <xf numFmtId="0" fontId="4" fillId="6" borderId="9" xfId="1" applyFont="1" applyFill="1" applyBorder="1" applyAlignment="1">
      <alignment horizontal="center" vertical="center" wrapText="1"/>
    </xf>
    <xf numFmtId="0" fontId="8" fillId="6" borderId="20" xfId="1" applyFont="1" applyFill="1" applyBorder="1" applyAlignment="1">
      <alignment horizontal="right" vertical="center"/>
    </xf>
    <xf numFmtId="177" fontId="1" fillId="6" borderId="23" xfId="1" applyNumberFormat="1" applyFont="1" applyFill="1" applyBorder="1" applyAlignment="1">
      <alignment horizontal="right" vertical="center" shrinkToFit="1"/>
    </xf>
    <xf numFmtId="0" fontId="7" fillId="5" borderId="4" xfId="3" applyFont="1" applyFill="1" applyBorder="1" applyAlignment="1">
      <alignment vertical="center" wrapText="1"/>
    </xf>
    <xf numFmtId="0" fontId="1" fillId="5" borderId="24" xfId="3" applyFont="1" applyFill="1" applyBorder="1" applyAlignment="1">
      <alignment horizontal="right" vertical="center" shrinkToFit="1"/>
    </xf>
    <xf numFmtId="176" fontId="1" fillId="5" borderId="21" xfId="3" applyNumberFormat="1" applyFont="1" applyFill="1" applyBorder="1" applyAlignment="1">
      <alignment vertical="center" shrinkToFit="1"/>
    </xf>
    <xf numFmtId="0" fontId="7" fillId="2" borderId="4" xfId="3" applyFont="1" applyFill="1" applyBorder="1" applyAlignment="1">
      <alignment horizontal="center" vertical="center" wrapText="1"/>
    </xf>
    <xf numFmtId="0" fontId="1" fillId="7" borderId="2" xfId="1" applyFill="1" applyBorder="1" applyAlignment="1">
      <alignment horizontal="center" vertical="center" wrapText="1"/>
    </xf>
    <xf numFmtId="0" fontId="1" fillId="7" borderId="2" xfId="1" applyFill="1" applyBorder="1" applyAlignment="1">
      <alignment horizontal="center"/>
    </xf>
    <xf numFmtId="38" fontId="1" fillId="7" borderId="4" xfId="2" applyFont="1" applyFill="1" applyBorder="1" applyAlignment="1">
      <alignment vertical="center"/>
    </xf>
    <xf numFmtId="0" fontId="1" fillId="0" borderId="27" xfId="1" applyFill="1" applyBorder="1" applyAlignment="1">
      <alignment horizontal="center" vertical="center"/>
    </xf>
    <xf numFmtId="0" fontId="1" fillId="0" borderId="2" xfId="1" applyFill="1" applyBorder="1" applyAlignment="1">
      <alignment horizontal="center" vertical="center"/>
    </xf>
    <xf numFmtId="0" fontId="1" fillId="0" borderId="3" xfId="1" applyFill="1" applyBorder="1" applyAlignment="1">
      <alignment horizontal="center" vertical="center"/>
    </xf>
    <xf numFmtId="0" fontId="1" fillId="0" borderId="39" xfId="3" applyFont="1" applyBorder="1" applyAlignment="1">
      <alignment horizontal="center" vertical="center" wrapText="1"/>
    </xf>
    <xf numFmtId="0" fontId="1" fillId="0" borderId="40" xfId="3" applyFont="1" applyBorder="1" applyAlignment="1">
      <alignment horizontal="center" vertical="center" wrapText="1"/>
    </xf>
    <xf numFmtId="0" fontId="1" fillId="4" borderId="28" xfId="3" applyFont="1" applyFill="1" applyBorder="1" applyAlignment="1">
      <alignment horizontal="center" vertical="center" wrapText="1"/>
    </xf>
    <xf numFmtId="0" fontId="1" fillId="4" borderId="7" xfId="3" applyFont="1" applyFill="1" applyBorder="1" applyAlignment="1">
      <alignment horizontal="center" vertical="center" wrapText="1"/>
    </xf>
    <xf numFmtId="0" fontId="8" fillId="0" borderId="32" xfId="1" applyFont="1" applyFill="1" applyBorder="1" applyAlignment="1">
      <alignment horizontal="center" vertical="center"/>
    </xf>
    <xf numFmtId="0" fontId="8" fillId="0" borderId="38" xfId="1" applyFont="1" applyFill="1" applyBorder="1" applyAlignment="1">
      <alignment horizontal="center" vertical="center"/>
    </xf>
    <xf numFmtId="0" fontId="1" fillId="0" borderId="14" xfId="3" applyFont="1" applyBorder="1" applyAlignment="1">
      <alignment horizontal="center" vertical="center" wrapText="1"/>
    </xf>
    <xf numFmtId="0" fontId="1" fillId="0" borderId="1" xfId="3" applyFont="1" applyBorder="1" applyAlignment="1">
      <alignment horizontal="center" vertical="center" wrapText="1"/>
    </xf>
    <xf numFmtId="0" fontId="1" fillId="0" borderId="31" xfId="3" applyFont="1" applyBorder="1" applyAlignment="1">
      <alignment horizontal="center" vertical="center" wrapText="1"/>
    </xf>
    <xf numFmtId="0" fontId="1" fillId="0" borderId="32" xfId="3" applyFont="1" applyBorder="1" applyAlignment="1">
      <alignment horizontal="center" vertical="center" wrapText="1"/>
    </xf>
    <xf numFmtId="0" fontId="1" fillId="0" borderId="33" xfId="3" applyFont="1" applyBorder="1" applyAlignment="1">
      <alignment horizontal="center" vertical="center" wrapText="1"/>
    </xf>
    <xf numFmtId="0" fontId="1" fillId="0" borderId="31" xfId="1" applyFill="1" applyBorder="1" applyAlignment="1">
      <alignment horizontal="center"/>
    </xf>
    <xf numFmtId="0" fontId="1" fillId="0" borderId="32" xfId="1" applyFill="1" applyBorder="1" applyAlignment="1">
      <alignment horizontal="center"/>
    </xf>
    <xf numFmtId="0" fontId="1" fillId="0" borderId="33" xfId="1" applyFill="1" applyBorder="1" applyAlignment="1">
      <alignment horizontal="center"/>
    </xf>
    <xf numFmtId="0" fontId="1" fillId="0" borderId="34" xfId="3" applyFont="1" applyBorder="1" applyAlignment="1">
      <alignment horizontal="center" vertical="center" wrapText="1"/>
    </xf>
    <xf numFmtId="0" fontId="1" fillId="0" borderId="35" xfId="3" applyFont="1" applyBorder="1" applyAlignment="1">
      <alignment horizontal="center" vertical="center" wrapText="1"/>
    </xf>
    <xf numFmtId="0" fontId="1" fillId="0" borderId="36" xfId="1" applyFill="1" applyBorder="1" applyAlignment="1">
      <alignment horizontal="center" vertical="center"/>
    </xf>
    <xf numFmtId="0" fontId="1" fillId="0" borderId="42" xfId="1" applyFill="1" applyBorder="1" applyAlignment="1">
      <alignment horizontal="center" vertical="center"/>
    </xf>
    <xf numFmtId="0" fontId="1" fillId="0" borderId="43" xfId="1" applyFill="1" applyBorder="1" applyAlignment="1">
      <alignment horizontal="center" vertical="center"/>
    </xf>
    <xf numFmtId="0" fontId="1" fillId="0" borderId="0" xfId="1" applyFill="1" applyBorder="1" applyAlignment="1">
      <alignment horizontal="center" vertical="center"/>
    </xf>
    <xf numFmtId="0" fontId="1" fillId="0" borderId="14" xfId="1" applyFill="1" applyBorder="1" applyAlignment="1">
      <alignment horizontal="center" vertical="center"/>
    </xf>
    <xf numFmtId="0" fontId="1" fillId="0" borderId="41" xfId="1" applyFill="1" applyBorder="1" applyAlignment="1">
      <alignment horizontal="center" vertical="center"/>
    </xf>
    <xf numFmtId="0" fontId="10" fillId="0" borderId="0" xfId="3" applyFont="1" applyAlignment="1">
      <alignment horizontal="center" vertical="center"/>
    </xf>
    <xf numFmtId="0" fontId="1" fillId="0" borderId="36" xfId="3" applyFont="1" applyBorder="1" applyAlignment="1">
      <alignment horizontal="center" vertical="center" shrinkToFit="1"/>
    </xf>
    <xf numFmtId="0" fontId="1" fillId="0" borderId="37" xfId="3" applyFont="1" applyBorder="1" applyAlignment="1">
      <alignment horizontal="center" vertical="center" shrinkToFit="1"/>
    </xf>
    <xf numFmtId="0" fontId="1" fillId="0" borderId="14" xfId="3" applyFont="1" applyBorder="1" applyAlignment="1">
      <alignment horizontal="center" vertical="center" shrinkToFit="1"/>
    </xf>
    <xf numFmtId="0" fontId="1" fillId="0" borderId="1" xfId="3" applyFont="1" applyBorder="1" applyAlignment="1">
      <alignment horizontal="center" vertical="center" shrinkToFit="1"/>
    </xf>
    <xf numFmtId="0" fontId="1" fillId="0" borderId="8" xfId="3" applyFont="1" applyBorder="1" applyAlignment="1">
      <alignment horizontal="center" vertical="center" shrinkToFit="1"/>
    </xf>
    <xf numFmtId="0" fontId="1" fillId="6" borderId="28" xfId="3" applyFont="1" applyFill="1" applyBorder="1" applyAlignment="1">
      <alignment horizontal="center" vertical="center" wrapText="1"/>
    </xf>
    <xf numFmtId="0" fontId="1" fillId="6" borderId="7" xfId="3" applyFont="1" applyFill="1" applyBorder="1" applyAlignment="1">
      <alignment horizontal="center" vertical="center" wrapText="1"/>
    </xf>
    <xf numFmtId="0" fontId="1" fillId="0" borderId="13" xfId="1" applyFill="1" applyBorder="1" applyAlignment="1">
      <alignment horizontal="center" vertical="center"/>
    </xf>
    <xf numFmtId="0" fontId="1" fillId="0" borderId="10" xfId="1" applyBorder="1" applyAlignment="1">
      <alignment horizontal="center" vertical="center"/>
    </xf>
    <xf numFmtId="0" fontId="15" fillId="0" borderId="15" xfId="3" applyFont="1" applyBorder="1" applyAlignment="1">
      <alignment horizontal="left"/>
    </xf>
    <xf numFmtId="0" fontId="15" fillId="0" borderId="0" xfId="3" applyFont="1" applyBorder="1" applyAlignment="1">
      <alignment horizontal="center" wrapText="1"/>
    </xf>
    <xf numFmtId="0" fontId="1" fillId="0" borderId="36" xfId="3" applyFont="1" applyBorder="1" applyAlignment="1">
      <alignment horizontal="center" vertical="center" wrapText="1"/>
    </xf>
    <xf numFmtId="0" fontId="1" fillId="0" borderId="37" xfId="3" applyFont="1" applyBorder="1" applyAlignment="1">
      <alignment horizontal="center" vertical="center" wrapText="1"/>
    </xf>
    <xf numFmtId="0" fontId="17" fillId="0" borderId="0" xfId="3" applyFont="1" applyBorder="1" applyAlignment="1"/>
    <xf numFmtId="0" fontId="18" fillId="0" borderId="15" xfId="3" applyFont="1" applyBorder="1" applyAlignment="1">
      <alignment horizontal="left"/>
    </xf>
    <xf numFmtId="0" fontId="18" fillId="0" borderId="0" xfId="3" applyFont="1" applyBorder="1" applyAlignment="1"/>
  </cellXfs>
  <cellStyles count="5">
    <cellStyle name="桁区切り 2" xfId="2"/>
    <cellStyle name="標準" xfId="0" builtinId="0"/>
    <cellStyle name="標準 2" xfId="1"/>
    <cellStyle name="標準_Book1" xfId="3"/>
    <cellStyle name="未定義" xfId="4"/>
  </cellStyles>
  <dxfs count="0"/>
  <tableStyles count="0" defaultTableStyle="TableStyleMedium9" defaultPivotStyle="PivotStyleLight16"/>
  <colors>
    <mruColors>
      <color rgb="FFFF6699"/>
      <color rgb="FFFFCCFF"/>
      <color rgb="FFFF9933"/>
      <color rgb="FFFF5B5B"/>
      <color rgb="FFFF6600"/>
      <color rgb="FF0000FF"/>
      <color rgb="FFCCCC00"/>
      <color rgb="FFFF3333"/>
      <color rgb="FF66CCFF"/>
      <color rgb="FF3399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6</xdr:col>
      <xdr:colOff>425803</xdr:colOff>
      <xdr:row>16</xdr:row>
      <xdr:rowOff>762000</xdr:rowOff>
    </xdr:from>
    <xdr:to>
      <xdr:col>11</xdr:col>
      <xdr:colOff>250674</xdr:colOff>
      <xdr:row>20</xdr:row>
      <xdr:rowOff>172058</xdr:rowOff>
    </xdr:to>
    <xdr:cxnSp macro="">
      <xdr:nvCxnSpPr>
        <xdr:cNvPr id="46" name="カギ線コネクタ 45"/>
        <xdr:cNvCxnSpPr/>
      </xdr:nvCxnSpPr>
      <xdr:spPr>
        <a:xfrm rot="16200000" flipV="1">
          <a:off x="6742283" y="6256520"/>
          <a:ext cx="1584000" cy="4243724"/>
        </a:xfrm>
        <a:prstGeom prst="bentConnector3">
          <a:avLst>
            <a:gd name="adj1" fmla="val 59536"/>
          </a:avLst>
        </a:prstGeom>
        <a:ln w="31750">
          <a:solidFill>
            <a:srgbClr val="FF6699"/>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425922</xdr:colOff>
      <xdr:row>7</xdr:row>
      <xdr:rowOff>794734</xdr:rowOff>
    </xdr:from>
    <xdr:to>
      <xdr:col>12</xdr:col>
      <xdr:colOff>414628</xdr:colOff>
      <xdr:row>11</xdr:row>
      <xdr:rowOff>168089</xdr:rowOff>
    </xdr:to>
    <xdr:cxnSp macro="">
      <xdr:nvCxnSpPr>
        <xdr:cNvPr id="54" name="カギ線コネクタ 53"/>
        <xdr:cNvCxnSpPr/>
      </xdr:nvCxnSpPr>
      <xdr:spPr>
        <a:xfrm rot="5400000" flipH="1" flipV="1">
          <a:off x="8992333" y="3378176"/>
          <a:ext cx="1345590" cy="1692000"/>
        </a:xfrm>
        <a:prstGeom prst="bentConnector3">
          <a:avLst>
            <a:gd name="adj1" fmla="val 50000"/>
          </a:avLst>
        </a:prstGeom>
        <a:ln w="31750">
          <a:tailEnd type="arrow"/>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632183</xdr:colOff>
      <xdr:row>10</xdr:row>
      <xdr:rowOff>15875</xdr:rowOff>
    </xdr:from>
    <xdr:to>
      <xdr:col>11</xdr:col>
      <xdr:colOff>155429</xdr:colOff>
      <xdr:row>14</xdr:row>
      <xdr:rowOff>140308</xdr:rowOff>
    </xdr:to>
    <xdr:cxnSp macro="">
      <xdr:nvCxnSpPr>
        <xdr:cNvPr id="2" name="カギ線コネクタ 1"/>
        <xdr:cNvCxnSpPr/>
      </xdr:nvCxnSpPr>
      <xdr:spPr>
        <a:xfrm rot="16200000" flipV="1">
          <a:off x="7491215" y="2221468"/>
          <a:ext cx="1600808" cy="4206371"/>
        </a:xfrm>
        <a:prstGeom prst="bentConnector3">
          <a:avLst>
            <a:gd name="adj1" fmla="val 59536"/>
          </a:avLst>
        </a:prstGeom>
        <a:ln w="31750">
          <a:solidFill>
            <a:srgbClr val="FF6699"/>
          </a:solidFill>
          <a:tailEnd type="arrow"/>
        </a:ln>
        <a:scene3d>
          <a:camera prst="orthographicFront">
            <a:rot lat="10800000" lon="0" rev="0"/>
          </a:camera>
          <a:lightRig rig="threePt" dir="t"/>
        </a:scene3d>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650875</xdr:colOff>
      <xdr:row>18</xdr:row>
      <xdr:rowOff>115291</xdr:rowOff>
    </xdr:from>
    <xdr:to>
      <xdr:col>12</xdr:col>
      <xdr:colOff>398752</xdr:colOff>
      <xdr:row>22</xdr:row>
      <xdr:rowOff>190501</xdr:rowOff>
    </xdr:to>
    <xdr:cxnSp macro="">
      <xdr:nvCxnSpPr>
        <xdr:cNvPr id="3" name="カギ線コネクタ 2"/>
        <xdr:cNvCxnSpPr/>
      </xdr:nvCxnSpPr>
      <xdr:spPr>
        <a:xfrm rot="5400000" flipH="1" flipV="1">
          <a:off x="9940771" y="6890895"/>
          <a:ext cx="1646835" cy="1621127"/>
        </a:xfrm>
        <a:prstGeom prst="bentConnector3">
          <a:avLst>
            <a:gd name="adj1" fmla="val 50000"/>
          </a:avLst>
        </a:prstGeom>
        <a:ln w="31750">
          <a:tailEnd type="arrow"/>
        </a:ln>
        <a:scene3d>
          <a:camera prst="orthographicFront">
            <a:rot lat="10800000" lon="0" rev="0"/>
          </a:camera>
          <a:lightRig rig="threePt" dir="t"/>
        </a:scene3d>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0">
          <a:solidFill>
            <a:srgbClr val="FF6699"/>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T26"/>
  <sheetViews>
    <sheetView tabSelected="1" view="pageBreakPreview" zoomScale="85" zoomScaleNormal="100" zoomScaleSheetLayoutView="85" workbookViewId="0">
      <selection activeCell="O8" sqref="O8"/>
    </sheetView>
  </sheetViews>
  <sheetFormatPr defaultRowHeight="13.5"/>
  <cols>
    <col min="2" max="2" width="11.75" customWidth="1"/>
    <col min="3" max="8" width="11.125" customWidth="1"/>
    <col min="9" max="9" width="12.75" customWidth="1"/>
    <col min="10" max="10" width="11.625" customWidth="1"/>
    <col min="11" max="18" width="11.125" customWidth="1"/>
  </cols>
  <sheetData>
    <row r="1" spans="1:19" ht="17.25">
      <c r="A1" s="28" t="s">
        <v>0</v>
      </c>
      <c r="B1" s="1"/>
      <c r="C1" s="1"/>
      <c r="D1" s="1"/>
      <c r="E1" s="1"/>
      <c r="F1" s="1"/>
      <c r="G1" s="1"/>
      <c r="H1" s="1"/>
      <c r="I1" s="1"/>
      <c r="J1" s="1"/>
      <c r="K1" s="1"/>
      <c r="L1" s="1"/>
      <c r="M1" s="1"/>
      <c r="N1" s="1"/>
      <c r="O1" s="1"/>
      <c r="P1" s="1"/>
      <c r="Q1" s="1"/>
      <c r="R1" s="1"/>
      <c r="S1" s="1"/>
    </row>
    <row r="2" spans="1:19" ht="24">
      <c r="A2" s="96" t="s">
        <v>65</v>
      </c>
      <c r="B2" s="96"/>
      <c r="C2" s="96"/>
      <c r="D2" s="96"/>
      <c r="E2" s="96"/>
      <c r="F2" s="96"/>
      <c r="G2" s="96"/>
      <c r="H2" s="96"/>
      <c r="I2" s="96"/>
      <c r="J2" s="96"/>
      <c r="K2" s="96"/>
      <c r="L2" s="96"/>
      <c r="M2" s="96"/>
      <c r="N2" s="96"/>
      <c r="O2" s="96"/>
      <c r="P2" s="96"/>
      <c r="Q2" s="96"/>
      <c r="R2" s="96"/>
      <c r="S2" s="2"/>
    </row>
    <row r="3" spans="1:19" ht="30" customHeight="1" thickBot="1">
      <c r="A3" s="111" t="s">
        <v>49</v>
      </c>
      <c r="B3" s="111"/>
      <c r="C3" s="13"/>
      <c r="D3" s="1"/>
      <c r="E3" s="1"/>
      <c r="F3" s="1"/>
      <c r="G3" s="1"/>
      <c r="H3" s="1"/>
      <c r="I3" s="1"/>
      <c r="J3" s="1"/>
      <c r="K3" s="1"/>
      <c r="L3" s="1"/>
      <c r="M3" s="1"/>
      <c r="N3" s="1"/>
      <c r="O3" s="1"/>
      <c r="P3" s="1"/>
      <c r="Q3" s="1"/>
      <c r="R3" s="1"/>
      <c r="S3" s="1"/>
    </row>
    <row r="4" spans="1:19" ht="18" customHeight="1">
      <c r="A4" s="97" t="s">
        <v>60</v>
      </c>
      <c r="B4" s="98"/>
      <c r="C4" s="101" t="s">
        <v>1</v>
      </c>
      <c r="D4" s="101"/>
      <c r="E4" s="101"/>
      <c r="F4" s="101"/>
      <c r="G4" s="101" t="s">
        <v>2</v>
      </c>
      <c r="H4" s="101"/>
      <c r="I4" s="101"/>
      <c r="J4" s="101"/>
      <c r="K4" s="102" t="s">
        <v>3</v>
      </c>
      <c r="L4" s="78" t="s">
        <v>4</v>
      </c>
      <c r="M4" s="78"/>
      <c r="N4" s="78"/>
      <c r="O4" s="78"/>
      <c r="P4" s="79"/>
      <c r="Q4" s="3"/>
      <c r="R4" s="3"/>
      <c r="S4" s="3"/>
    </row>
    <row r="5" spans="1:19" ht="48.75" customHeight="1">
      <c r="A5" s="99"/>
      <c r="B5" s="100"/>
      <c r="C5" s="14" t="s">
        <v>5</v>
      </c>
      <c r="D5" s="14" t="s">
        <v>6</v>
      </c>
      <c r="E5" s="14" t="s">
        <v>7</v>
      </c>
      <c r="F5" s="14" t="s">
        <v>8</v>
      </c>
      <c r="G5" s="14" t="s">
        <v>9</v>
      </c>
      <c r="H5" s="14" t="s">
        <v>10</v>
      </c>
      <c r="I5" s="14" t="s">
        <v>11</v>
      </c>
      <c r="J5" s="14" t="s">
        <v>12</v>
      </c>
      <c r="K5" s="103"/>
      <c r="L5" s="61" t="s">
        <v>13</v>
      </c>
      <c r="M5" s="52" t="s">
        <v>14</v>
      </c>
      <c r="N5" s="4" t="s">
        <v>15</v>
      </c>
      <c r="O5" s="4" t="s">
        <v>16</v>
      </c>
      <c r="P5" s="15" t="s">
        <v>17</v>
      </c>
      <c r="Q5" s="3"/>
      <c r="R5" s="3"/>
      <c r="S5" s="3"/>
    </row>
    <row r="6" spans="1:19" ht="15.75" customHeight="1">
      <c r="A6" s="16"/>
      <c r="B6" s="17"/>
      <c r="C6" s="18" t="s">
        <v>18</v>
      </c>
      <c r="D6" s="18" t="s">
        <v>18</v>
      </c>
      <c r="E6" s="18" t="s">
        <v>18</v>
      </c>
      <c r="F6" s="18" t="s">
        <v>18</v>
      </c>
      <c r="G6" s="18" t="s">
        <v>18</v>
      </c>
      <c r="H6" s="18" t="s">
        <v>18</v>
      </c>
      <c r="I6" s="18" t="s">
        <v>18</v>
      </c>
      <c r="J6" s="18" t="s">
        <v>18</v>
      </c>
      <c r="K6" s="59" t="s">
        <v>18</v>
      </c>
      <c r="L6" s="62" t="s">
        <v>19</v>
      </c>
      <c r="M6" s="53" t="s">
        <v>20</v>
      </c>
      <c r="N6" s="5" t="s">
        <v>21</v>
      </c>
      <c r="O6" s="5"/>
      <c r="P6" s="19" t="s">
        <v>22</v>
      </c>
      <c r="Q6" s="1"/>
      <c r="R6" s="1"/>
      <c r="S6" s="1"/>
    </row>
    <row r="7" spans="1:19" ht="63.75" customHeight="1">
      <c r="A7" s="80" t="s">
        <v>61</v>
      </c>
      <c r="B7" s="81"/>
      <c r="C7" s="20">
        <v>1000000</v>
      </c>
      <c r="D7" s="20">
        <v>500000</v>
      </c>
      <c r="E7" s="20">
        <v>200000</v>
      </c>
      <c r="F7" s="20">
        <f>SUM(C7:E7)</f>
        <v>1700000</v>
      </c>
      <c r="G7" s="20">
        <v>900000</v>
      </c>
      <c r="H7" s="20">
        <v>400000</v>
      </c>
      <c r="I7" s="20">
        <v>100000</v>
      </c>
      <c r="J7" s="20">
        <f>SUM(G7:I7)</f>
        <v>1400000</v>
      </c>
      <c r="K7" s="60">
        <f>F7-+J7</f>
        <v>300000</v>
      </c>
      <c r="L7" s="63">
        <f>K7</f>
        <v>300000</v>
      </c>
      <c r="M7" s="54">
        <f>K16</f>
        <v>54744</v>
      </c>
      <c r="N7" s="37">
        <f>ROUNDDOWN(L7/M7,1)</f>
        <v>5.4</v>
      </c>
      <c r="O7" s="38" t="s">
        <v>66</v>
      </c>
      <c r="P7" s="39" t="str">
        <f>IF(O7="○","1.0",IF(N7&lt;5,"1.0",IF(N7&gt;=20,"0.6","0.8")))</f>
        <v>0.8</v>
      </c>
      <c r="Q7" s="1"/>
      <c r="R7" s="1"/>
      <c r="S7" s="1"/>
    </row>
    <row r="8" spans="1:19" ht="63.75" customHeight="1">
      <c r="A8" s="80" t="s">
        <v>62</v>
      </c>
      <c r="B8" s="81"/>
      <c r="C8" s="20">
        <v>500000</v>
      </c>
      <c r="D8" s="20">
        <v>100000</v>
      </c>
      <c r="E8" s="20">
        <v>30000</v>
      </c>
      <c r="F8" s="20">
        <f>SUM(C8:E8)</f>
        <v>630000</v>
      </c>
      <c r="G8" s="20">
        <v>600000</v>
      </c>
      <c r="H8" s="20">
        <v>90000</v>
      </c>
      <c r="I8" s="20">
        <v>2000</v>
      </c>
      <c r="J8" s="20">
        <f>SUM(G8:I8)</f>
        <v>692000</v>
      </c>
      <c r="K8" s="60">
        <f>F8-+J8</f>
        <v>-62000</v>
      </c>
      <c r="L8" s="63">
        <f>K8</f>
        <v>-62000</v>
      </c>
      <c r="M8" s="54">
        <f>K17</f>
        <v>8996</v>
      </c>
      <c r="N8" s="37">
        <f>ROUNDDOWN(L8/M8,1)</f>
        <v>-6.8</v>
      </c>
      <c r="O8" s="38" t="s">
        <v>66</v>
      </c>
      <c r="P8" s="39" t="str">
        <f>IF(O8="○","1.0",IF(N8&lt;5,"1.0",IF(N8&gt;=20,"0.6","0.8")))</f>
        <v>1.0</v>
      </c>
      <c r="Q8" s="1"/>
      <c r="R8" s="1"/>
      <c r="S8" s="1"/>
    </row>
    <row r="9" spans="1:19">
      <c r="A9" s="29"/>
      <c r="B9" s="29"/>
      <c r="C9" s="30"/>
      <c r="D9" s="30"/>
      <c r="E9" s="30"/>
      <c r="F9" s="30"/>
      <c r="G9" s="30"/>
      <c r="H9" s="30"/>
      <c r="I9" s="30"/>
      <c r="J9" s="30"/>
      <c r="K9" s="30"/>
      <c r="L9" s="31"/>
      <c r="M9" s="31"/>
      <c r="N9" s="32"/>
      <c r="O9" s="33"/>
      <c r="P9" s="33"/>
      <c r="Q9" s="1"/>
      <c r="R9" s="1"/>
      <c r="S9" s="1"/>
    </row>
    <row r="10" spans="1:19" ht="48.75" customHeight="1">
      <c r="A10" s="29"/>
      <c r="B10" s="29"/>
      <c r="C10" s="30"/>
      <c r="D10" s="30"/>
      <c r="E10" s="30"/>
      <c r="F10" s="30"/>
      <c r="G10" s="30"/>
      <c r="H10" s="30"/>
      <c r="I10" s="30"/>
      <c r="J10" s="30"/>
      <c r="K10" s="30"/>
      <c r="L10" s="31"/>
      <c r="M10" s="31"/>
      <c r="N10" s="32"/>
      <c r="O10" s="33"/>
      <c r="P10" s="33"/>
      <c r="Q10" s="1"/>
      <c r="R10" s="1"/>
      <c r="S10" s="1"/>
    </row>
    <row r="11" spans="1:19" ht="30" customHeight="1">
      <c r="A11" s="112" t="s">
        <v>50</v>
      </c>
      <c r="B11" s="112"/>
      <c r="C11" s="30"/>
      <c r="D11" s="30"/>
      <c r="E11" s="30"/>
      <c r="F11" s="30"/>
      <c r="G11" s="30"/>
      <c r="H11" s="30"/>
      <c r="I11" s="30"/>
      <c r="J11" s="30"/>
      <c r="K11" s="30"/>
      <c r="L11" s="31"/>
      <c r="M11" s="31"/>
      <c r="N11" s="32"/>
      <c r="O11" s="33"/>
      <c r="P11" s="33"/>
      <c r="Q11" s="1"/>
      <c r="R11" s="1"/>
      <c r="S11" s="1"/>
    </row>
    <row r="12" spans="1:19" ht="14.25" thickBot="1">
      <c r="A12" s="12" t="s">
        <v>47</v>
      </c>
      <c r="B12" s="12"/>
      <c r="C12" s="1"/>
      <c r="D12" s="1"/>
      <c r="E12" s="1"/>
      <c r="F12" s="1"/>
      <c r="G12" s="1"/>
      <c r="H12" s="1"/>
      <c r="I12" s="1"/>
      <c r="J12" s="1"/>
      <c r="K12" s="1"/>
      <c r="L12" s="1"/>
      <c r="M12" s="1"/>
      <c r="N12" s="1"/>
      <c r="O12" s="1"/>
      <c r="P12" s="1"/>
      <c r="Q12" s="1"/>
      <c r="R12" s="1"/>
      <c r="S12" s="1"/>
    </row>
    <row r="13" spans="1:19" ht="36.75" customHeight="1">
      <c r="A13" s="108" t="s">
        <v>60</v>
      </c>
      <c r="B13" s="109"/>
      <c r="C13" s="82" t="s">
        <v>23</v>
      </c>
      <c r="D13" s="83"/>
      <c r="E13" s="83"/>
      <c r="F13" s="84"/>
      <c r="G13" s="82" t="s">
        <v>24</v>
      </c>
      <c r="H13" s="83"/>
      <c r="I13" s="83"/>
      <c r="J13" s="84"/>
      <c r="K13" s="76" t="s">
        <v>14</v>
      </c>
    </row>
    <row r="14" spans="1:19" ht="38.25" customHeight="1">
      <c r="A14" s="80"/>
      <c r="B14" s="81"/>
      <c r="C14" s="67" t="s">
        <v>52</v>
      </c>
      <c r="D14" s="47" t="s">
        <v>53</v>
      </c>
      <c r="E14" s="47" t="s">
        <v>56</v>
      </c>
      <c r="F14" s="21" t="s">
        <v>54</v>
      </c>
      <c r="G14" s="64" t="s">
        <v>55</v>
      </c>
      <c r="H14" s="48" t="s">
        <v>63</v>
      </c>
      <c r="I14" s="48" t="s">
        <v>57</v>
      </c>
      <c r="J14" s="22" t="s">
        <v>64</v>
      </c>
      <c r="K14" s="77"/>
      <c r="L14" s="3"/>
    </row>
    <row r="15" spans="1:19" ht="15" customHeight="1">
      <c r="A15" s="74"/>
      <c r="B15" s="75"/>
      <c r="C15" s="40" t="s">
        <v>18</v>
      </c>
      <c r="D15" s="45" t="s">
        <v>18</v>
      </c>
      <c r="E15" s="45" t="s">
        <v>51</v>
      </c>
      <c r="F15" s="23" t="s">
        <v>18</v>
      </c>
      <c r="G15" s="65" t="s">
        <v>18</v>
      </c>
      <c r="H15" s="45" t="s">
        <v>18</v>
      </c>
      <c r="I15" s="45" t="s">
        <v>51</v>
      </c>
      <c r="J15" s="23" t="s">
        <v>18</v>
      </c>
      <c r="K15" s="50" t="s">
        <v>18</v>
      </c>
      <c r="L15" s="1"/>
    </row>
    <row r="16" spans="1:19" ht="60.75" customHeight="1">
      <c r="A16" s="88" t="str">
        <f>A7</f>
        <v>高知A病院</v>
      </c>
      <c r="B16" s="89"/>
      <c r="C16" s="41">
        <v>235000</v>
      </c>
      <c r="D16" s="46">
        <v>2500</v>
      </c>
      <c r="E16" s="46">
        <v>500</v>
      </c>
      <c r="F16" s="20">
        <f>C16-(D16+E16)</f>
        <v>232000</v>
      </c>
      <c r="G16" s="66">
        <f>L25</f>
        <v>57744</v>
      </c>
      <c r="H16" s="49">
        <f>D16</f>
        <v>2500</v>
      </c>
      <c r="I16" s="49">
        <f>E16</f>
        <v>500</v>
      </c>
      <c r="J16" s="24">
        <f>G16-(H16+I16)</f>
        <v>54744</v>
      </c>
      <c r="K16" s="51">
        <f>IF(F16&gt;J16,J16,F16)</f>
        <v>54744</v>
      </c>
      <c r="L16" s="1"/>
    </row>
    <row r="17" spans="1:20" ht="60.75" customHeight="1">
      <c r="A17" s="88" t="str">
        <f>A8</f>
        <v>高知B病院</v>
      </c>
      <c r="B17" s="89"/>
      <c r="C17" s="41">
        <v>18824</v>
      </c>
      <c r="D17" s="46">
        <v>900</v>
      </c>
      <c r="E17" s="46">
        <v>300</v>
      </c>
      <c r="F17" s="20">
        <f>C17-(D17+E17)</f>
        <v>17624</v>
      </c>
      <c r="G17" s="66">
        <f>L26</f>
        <v>10196</v>
      </c>
      <c r="H17" s="49">
        <f>D17</f>
        <v>900</v>
      </c>
      <c r="I17" s="49">
        <f>E17</f>
        <v>300</v>
      </c>
      <c r="J17" s="24">
        <f>G17-(H17+I17)</f>
        <v>8996</v>
      </c>
      <c r="K17" s="51">
        <f>IF(F17&gt;J17,J17,F17)</f>
        <v>8996</v>
      </c>
      <c r="L17" s="1"/>
    </row>
    <row r="18" spans="1:20">
      <c r="A18" s="29"/>
      <c r="B18" s="29"/>
      <c r="C18" s="30"/>
      <c r="D18" s="30"/>
      <c r="E18" s="30"/>
      <c r="F18" s="30"/>
      <c r="G18" s="30"/>
      <c r="H18" s="30"/>
      <c r="I18" s="30"/>
      <c r="J18" s="30"/>
      <c r="K18" s="30"/>
      <c r="L18" s="30"/>
      <c r="M18" s="30"/>
      <c r="N18" s="30"/>
      <c r="O18" s="30"/>
      <c r="P18" s="30"/>
      <c r="Q18" s="30"/>
      <c r="R18" s="30"/>
      <c r="S18" s="30"/>
      <c r="T18" s="1"/>
    </row>
    <row r="19" spans="1:20" ht="63" customHeight="1">
      <c r="A19" s="29"/>
      <c r="B19" s="29"/>
      <c r="C19" s="30"/>
      <c r="D19" s="30"/>
      <c r="E19" s="30"/>
      <c r="F19" s="30"/>
      <c r="G19" s="30"/>
      <c r="H19" s="30"/>
      <c r="I19" s="30"/>
      <c r="J19" s="30"/>
      <c r="K19" s="30"/>
      <c r="L19" s="30"/>
      <c r="M19" s="30"/>
      <c r="N19" s="30"/>
      <c r="O19" s="30"/>
      <c r="P19" s="30"/>
      <c r="Q19" s="30"/>
      <c r="R19" s="30"/>
      <c r="S19" s="1"/>
    </row>
    <row r="20" spans="1:20" ht="34.5" customHeight="1">
      <c r="A20" s="112" t="s">
        <v>50</v>
      </c>
      <c r="B20" s="110"/>
      <c r="C20" s="30"/>
      <c r="D20" s="30"/>
      <c r="E20" s="30"/>
      <c r="F20" s="30"/>
      <c r="G20" s="30"/>
      <c r="H20" s="30"/>
      <c r="I20" s="30"/>
      <c r="J20" s="30"/>
      <c r="K20" s="30"/>
      <c r="L20" s="30"/>
      <c r="M20" s="30"/>
      <c r="N20" s="30"/>
      <c r="O20" s="30"/>
      <c r="P20" s="30"/>
      <c r="Q20" s="30"/>
      <c r="R20" s="30"/>
      <c r="S20" s="1"/>
    </row>
    <row r="21" spans="1:20" ht="14.25" thickBot="1">
      <c r="A21" s="12" t="s">
        <v>48</v>
      </c>
      <c r="B21" s="1"/>
      <c r="C21" s="1"/>
      <c r="D21" s="1"/>
      <c r="E21" s="1"/>
      <c r="F21" s="1"/>
      <c r="G21" s="1"/>
      <c r="H21" s="1"/>
      <c r="I21" s="1"/>
      <c r="J21" s="1"/>
      <c r="K21" s="1"/>
      <c r="L21" s="1"/>
      <c r="M21" s="1"/>
      <c r="N21" s="1"/>
      <c r="O21" s="1"/>
      <c r="P21" s="1"/>
      <c r="Q21" s="1"/>
      <c r="R21" s="1"/>
      <c r="S21" s="1"/>
    </row>
    <row r="22" spans="1:20">
      <c r="A22" s="90" t="s">
        <v>58</v>
      </c>
      <c r="B22" s="91"/>
      <c r="C22" s="71" t="s">
        <v>59</v>
      </c>
      <c r="D22" s="25"/>
      <c r="E22" s="25"/>
      <c r="F22" s="85" t="s">
        <v>25</v>
      </c>
      <c r="G22" s="87"/>
      <c r="H22" s="26" t="s">
        <v>26</v>
      </c>
      <c r="I22" s="85" t="s">
        <v>27</v>
      </c>
      <c r="J22" s="86"/>
      <c r="K22" s="87"/>
      <c r="L22" s="55" t="s">
        <v>26</v>
      </c>
      <c r="M22" s="6"/>
      <c r="N22" s="7"/>
      <c r="O22" s="7"/>
      <c r="P22" s="7"/>
      <c r="Q22" s="7"/>
      <c r="R22" s="7"/>
      <c r="S22" s="7"/>
    </row>
    <row r="23" spans="1:20" ht="40.5">
      <c r="A23" s="92"/>
      <c r="B23" s="93"/>
      <c r="C23" s="72"/>
      <c r="D23" s="8" t="s">
        <v>44</v>
      </c>
      <c r="E23" s="8" t="s">
        <v>28</v>
      </c>
      <c r="F23" s="8" t="s">
        <v>25</v>
      </c>
      <c r="G23" s="9" t="s">
        <v>29</v>
      </c>
      <c r="H23" s="8" t="s">
        <v>30</v>
      </c>
      <c r="I23" s="42" t="s">
        <v>31</v>
      </c>
      <c r="J23" s="68" t="s">
        <v>32</v>
      </c>
      <c r="K23" s="8" t="s">
        <v>33</v>
      </c>
      <c r="L23" s="56" t="s">
        <v>34</v>
      </c>
      <c r="M23" s="6"/>
    </row>
    <row r="24" spans="1:20">
      <c r="A24" s="94"/>
      <c r="B24" s="95"/>
      <c r="C24" s="73"/>
      <c r="D24" s="10" t="s">
        <v>35</v>
      </c>
      <c r="E24" s="10" t="s">
        <v>36</v>
      </c>
      <c r="F24" s="10" t="s">
        <v>37</v>
      </c>
      <c r="G24" s="10" t="s">
        <v>38</v>
      </c>
      <c r="H24" s="10" t="s">
        <v>39</v>
      </c>
      <c r="I24" s="43" t="s">
        <v>40</v>
      </c>
      <c r="J24" s="69" t="s">
        <v>41</v>
      </c>
      <c r="K24" s="10" t="s">
        <v>42</v>
      </c>
      <c r="L24" s="57" t="s">
        <v>43</v>
      </c>
      <c r="M24" s="6"/>
    </row>
    <row r="25" spans="1:20" ht="52.5" customHeight="1">
      <c r="A25" s="104" t="str">
        <f>A7</f>
        <v>高知A病院</v>
      </c>
      <c r="B25" s="105"/>
      <c r="C25" s="34" t="s">
        <v>45</v>
      </c>
      <c r="D25" s="35">
        <v>10</v>
      </c>
      <c r="E25" s="35">
        <v>2.6</v>
      </c>
      <c r="F25" s="36">
        <f>D25/E25</f>
        <v>3.8461538461538458</v>
      </c>
      <c r="G25" s="36">
        <v>4</v>
      </c>
      <c r="H25" s="27">
        <v>3186</v>
      </c>
      <c r="I25" s="44">
        <v>235000000</v>
      </c>
      <c r="J25" s="70">
        <v>190000000</v>
      </c>
      <c r="K25" s="27">
        <f>(I25-J25)/1000</f>
        <v>45000</v>
      </c>
      <c r="L25" s="58">
        <f>G25*H25+K25</f>
        <v>57744</v>
      </c>
      <c r="M25" s="11"/>
    </row>
    <row r="26" spans="1:20" ht="52.5" customHeight="1">
      <c r="A26" s="104" t="str">
        <f>A8</f>
        <v>高知B病院</v>
      </c>
      <c r="B26" s="105"/>
      <c r="C26" s="34" t="s">
        <v>46</v>
      </c>
      <c r="D26" s="35">
        <v>4</v>
      </c>
      <c r="E26" s="35">
        <v>2.6</v>
      </c>
      <c r="F26" s="36">
        <f>D26/E26</f>
        <v>1.5384615384615383</v>
      </c>
      <c r="G26" s="36">
        <f>IF(F26&lt;2,2,ROUNDUP(F26,1))</f>
        <v>2</v>
      </c>
      <c r="H26" s="27">
        <v>3186</v>
      </c>
      <c r="I26" s="44">
        <v>18824000</v>
      </c>
      <c r="J26" s="70">
        <v>15000000</v>
      </c>
      <c r="K26" s="27">
        <f>(I26-J26)/1000</f>
        <v>3824</v>
      </c>
      <c r="L26" s="58">
        <f>G26*H26+K26</f>
        <v>10196</v>
      </c>
      <c r="M26" s="11"/>
    </row>
  </sheetData>
  <mergeCells count="21">
    <mergeCell ref="A26:B26"/>
    <mergeCell ref="A7:B7"/>
    <mergeCell ref="A25:B25"/>
    <mergeCell ref="A13:B14"/>
    <mergeCell ref="A2:R2"/>
    <mergeCell ref="A4:B5"/>
    <mergeCell ref="C4:F4"/>
    <mergeCell ref="G4:J4"/>
    <mergeCell ref="K4:K5"/>
    <mergeCell ref="C22:C24"/>
    <mergeCell ref="A15:B15"/>
    <mergeCell ref="K13:K14"/>
    <mergeCell ref="L4:P4"/>
    <mergeCell ref="A8:B8"/>
    <mergeCell ref="C13:F13"/>
    <mergeCell ref="G13:J13"/>
    <mergeCell ref="I22:K22"/>
    <mergeCell ref="A16:B16"/>
    <mergeCell ref="A22:B24"/>
    <mergeCell ref="A17:B17"/>
    <mergeCell ref="F22:G22"/>
  </mergeCells>
  <phoneticPr fontId="11"/>
  <printOptions horizontalCentered="1"/>
  <pageMargins left="0.11811023622047245" right="0.11811023622047245" top="0.59" bottom="0.15748031496062992" header="0" footer="0"/>
  <pageSetup paperSize="9" scale="59" orientation="landscape" cellComments="asDisplayed" r:id="rId1"/>
  <colBreaks count="1" manualBreakCount="1">
    <brk id="18" max="18" man="1"/>
  </colBreaks>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1"/>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40"/>
  <sheetViews>
    <sheetView view="pageBreakPreview" topLeftCell="A11" zoomScale="60" zoomScaleNormal="100" workbookViewId="0">
      <selection activeCell="N17" sqref="N17"/>
    </sheetView>
  </sheetViews>
  <sheetFormatPr defaultRowHeight="13.5"/>
  <cols>
    <col min="2" max="2" width="14.875" customWidth="1"/>
    <col min="3" max="16" width="12.375" customWidth="1"/>
    <col min="17" max="18" width="11.125" customWidth="1"/>
  </cols>
  <sheetData>
    <row r="1" spans="1:19" ht="17.25">
      <c r="A1" s="28" t="s">
        <v>0</v>
      </c>
      <c r="B1" s="1"/>
      <c r="C1" s="1"/>
      <c r="D1" s="1"/>
      <c r="E1" s="1"/>
      <c r="F1" s="1"/>
      <c r="G1" s="1"/>
      <c r="H1" s="1"/>
      <c r="I1" s="1"/>
      <c r="J1" s="1"/>
      <c r="K1" s="1"/>
      <c r="L1" s="1"/>
      <c r="M1" s="1"/>
      <c r="N1" s="1"/>
      <c r="O1" s="1"/>
      <c r="P1" s="1"/>
      <c r="Q1" s="1"/>
      <c r="R1" s="1"/>
      <c r="S1" s="1"/>
    </row>
    <row r="2" spans="1:19" ht="24">
      <c r="A2" s="96" t="s">
        <v>65</v>
      </c>
      <c r="B2" s="96"/>
      <c r="C2" s="96"/>
      <c r="D2" s="96"/>
      <c r="E2" s="96"/>
      <c r="F2" s="96"/>
      <c r="G2" s="96"/>
      <c r="H2" s="96"/>
      <c r="I2" s="96"/>
      <c r="J2" s="96"/>
      <c r="K2" s="96"/>
      <c r="L2" s="96"/>
      <c r="M2" s="96"/>
      <c r="N2" s="96"/>
      <c r="O2" s="96"/>
      <c r="P2" s="96"/>
      <c r="Q2" s="96"/>
      <c r="R2" s="96"/>
      <c r="S2" s="2"/>
    </row>
    <row r="3" spans="1:19" ht="34.5" customHeight="1">
      <c r="A3" s="107" t="s">
        <v>50</v>
      </c>
      <c r="B3" s="107"/>
      <c r="C3" s="30"/>
      <c r="D3" s="30"/>
      <c r="E3" s="30"/>
      <c r="F3" s="30"/>
      <c r="G3" s="30"/>
      <c r="H3" s="30"/>
      <c r="I3" s="30"/>
      <c r="J3" s="30"/>
      <c r="K3" s="30"/>
      <c r="L3" s="30"/>
      <c r="M3" s="30"/>
      <c r="N3" s="30"/>
      <c r="O3" s="30"/>
      <c r="P3" s="30"/>
      <c r="Q3" s="30"/>
      <c r="R3" s="30"/>
      <c r="S3" s="1"/>
    </row>
    <row r="4" spans="1:19" ht="14.25" thickBot="1">
      <c r="A4" s="12" t="s">
        <v>48</v>
      </c>
      <c r="B4" s="1"/>
      <c r="C4" s="1"/>
      <c r="D4" s="1"/>
      <c r="E4" s="1"/>
      <c r="F4" s="1"/>
      <c r="G4" s="1"/>
      <c r="H4" s="1"/>
      <c r="I4" s="1"/>
      <c r="J4" s="1"/>
      <c r="K4" s="1"/>
      <c r="L4" s="1"/>
      <c r="M4" s="1"/>
      <c r="N4" s="1"/>
      <c r="O4" s="1"/>
      <c r="P4" s="1"/>
      <c r="Q4" s="1"/>
      <c r="R4" s="1"/>
      <c r="S4" s="1"/>
    </row>
    <row r="5" spans="1:19">
      <c r="A5" s="90" t="s">
        <v>58</v>
      </c>
      <c r="B5" s="91"/>
      <c r="C5" s="71" t="s">
        <v>59</v>
      </c>
      <c r="D5" s="25"/>
      <c r="E5" s="25"/>
      <c r="F5" s="85" t="s">
        <v>25</v>
      </c>
      <c r="G5" s="87"/>
      <c r="H5" s="26" t="s">
        <v>26</v>
      </c>
      <c r="I5" s="85" t="s">
        <v>27</v>
      </c>
      <c r="J5" s="86"/>
      <c r="K5" s="87"/>
      <c r="L5" s="55" t="s">
        <v>26</v>
      </c>
      <c r="M5" s="6"/>
      <c r="N5" s="7"/>
      <c r="O5" s="7"/>
      <c r="P5" s="7"/>
      <c r="Q5" s="7"/>
      <c r="R5" s="7"/>
      <c r="S5" s="7"/>
    </row>
    <row r="6" spans="1:19" ht="40.5">
      <c r="A6" s="92"/>
      <c r="B6" s="93"/>
      <c r="C6" s="72"/>
      <c r="D6" s="8" t="s">
        <v>44</v>
      </c>
      <c r="E6" s="8" t="s">
        <v>28</v>
      </c>
      <c r="F6" s="8" t="s">
        <v>25</v>
      </c>
      <c r="G6" s="9" t="s">
        <v>29</v>
      </c>
      <c r="H6" s="8" t="s">
        <v>30</v>
      </c>
      <c r="I6" s="42" t="s">
        <v>31</v>
      </c>
      <c r="J6" s="68" t="s">
        <v>32</v>
      </c>
      <c r="K6" s="8" t="s">
        <v>33</v>
      </c>
      <c r="L6" s="56" t="s">
        <v>34</v>
      </c>
      <c r="M6" s="6"/>
    </row>
    <row r="7" spans="1:19">
      <c r="A7" s="94"/>
      <c r="B7" s="95"/>
      <c r="C7" s="73"/>
      <c r="D7" s="10" t="s">
        <v>35</v>
      </c>
      <c r="E7" s="10" t="s">
        <v>36</v>
      </c>
      <c r="F7" s="10" t="s">
        <v>37</v>
      </c>
      <c r="G7" s="10" t="s">
        <v>38</v>
      </c>
      <c r="H7" s="10" t="s">
        <v>39</v>
      </c>
      <c r="I7" s="43" t="s">
        <v>40</v>
      </c>
      <c r="J7" s="69" t="s">
        <v>41</v>
      </c>
      <c r="K7" s="10" t="s">
        <v>42</v>
      </c>
      <c r="L7" s="57" t="s">
        <v>43</v>
      </c>
      <c r="M7" s="6"/>
    </row>
    <row r="8" spans="1:19" ht="52.5" customHeight="1">
      <c r="A8" s="104" t="str">
        <f>A25</f>
        <v>高知A病院</v>
      </c>
      <c r="B8" s="105"/>
      <c r="C8" s="34" t="s">
        <v>45</v>
      </c>
      <c r="D8" s="35">
        <v>10</v>
      </c>
      <c r="E8" s="35">
        <v>2.6</v>
      </c>
      <c r="F8" s="36">
        <f>D8/E8</f>
        <v>3.8461538461538458</v>
      </c>
      <c r="G8" s="36">
        <v>4</v>
      </c>
      <c r="H8" s="27">
        <v>3186</v>
      </c>
      <c r="I8" s="44">
        <v>235000000</v>
      </c>
      <c r="J8" s="70">
        <v>190000000</v>
      </c>
      <c r="K8" s="27">
        <f>(I8-J8)/1000</f>
        <v>45000</v>
      </c>
      <c r="L8" s="58">
        <f>G8*H8+K8</f>
        <v>57744</v>
      </c>
      <c r="M8" s="11"/>
    </row>
    <row r="9" spans="1:19" ht="52.5" customHeight="1">
      <c r="A9" s="104" t="str">
        <f>A26</f>
        <v>高知B病院</v>
      </c>
      <c r="B9" s="105"/>
      <c r="C9" s="34" t="s">
        <v>46</v>
      </c>
      <c r="D9" s="35">
        <v>4</v>
      </c>
      <c r="E9" s="35">
        <v>2.6</v>
      </c>
      <c r="F9" s="36">
        <f>D9/E9</f>
        <v>1.5384615384615383</v>
      </c>
      <c r="G9" s="36">
        <f>IF(F9&lt;2,2,ROUNDUP(F9,1))</f>
        <v>2</v>
      </c>
      <c r="H9" s="27">
        <v>3186</v>
      </c>
      <c r="I9" s="44">
        <v>18824000</v>
      </c>
      <c r="J9" s="70">
        <v>15000000</v>
      </c>
      <c r="K9" s="27">
        <f>(I9-J9)/1000</f>
        <v>3824</v>
      </c>
      <c r="L9" s="58">
        <f>G9*H9+K9</f>
        <v>10196</v>
      </c>
      <c r="M9" s="11"/>
    </row>
    <row r="11" spans="1:19" ht="36" customHeight="1"/>
    <row r="12" spans="1:19" ht="30" customHeight="1">
      <c r="A12" s="107" t="s">
        <v>50</v>
      </c>
      <c r="B12" s="107"/>
      <c r="C12" s="30"/>
      <c r="D12" s="30"/>
      <c r="E12" s="30"/>
      <c r="F12" s="30"/>
      <c r="G12" s="30"/>
      <c r="H12" s="30"/>
      <c r="I12" s="30"/>
      <c r="J12" s="30"/>
      <c r="K12" s="30"/>
      <c r="L12" s="31"/>
      <c r="M12" s="31"/>
      <c r="N12" s="32"/>
      <c r="O12" s="33"/>
      <c r="P12" s="33"/>
      <c r="Q12" s="1"/>
      <c r="R12" s="1"/>
      <c r="S12" s="1"/>
    </row>
    <row r="13" spans="1:19" ht="14.25" thickBot="1">
      <c r="A13" s="12" t="s">
        <v>47</v>
      </c>
      <c r="B13" s="12"/>
      <c r="C13" s="1"/>
      <c r="D13" s="1"/>
      <c r="E13" s="1"/>
      <c r="F13" s="1"/>
      <c r="G13" s="1"/>
      <c r="H13" s="1"/>
      <c r="I13" s="1"/>
      <c r="J13" s="1"/>
      <c r="K13" s="1"/>
      <c r="L13" s="1"/>
      <c r="M13" s="1"/>
      <c r="N13" s="1"/>
      <c r="O13" s="1"/>
      <c r="P13" s="1"/>
      <c r="Q13" s="1"/>
      <c r="R13" s="1"/>
      <c r="S13" s="1"/>
    </row>
    <row r="14" spans="1:19" ht="36.75" customHeight="1">
      <c r="A14" s="108" t="s">
        <v>60</v>
      </c>
      <c r="B14" s="109"/>
      <c r="C14" s="82" t="s">
        <v>23</v>
      </c>
      <c r="D14" s="83"/>
      <c r="E14" s="83"/>
      <c r="F14" s="84"/>
      <c r="G14" s="82" t="s">
        <v>24</v>
      </c>
      <c r="H14" s="83"/>
      <c r="I14" s="83"/>
      <c r="J14" s="84"/>
      <c r="K14" s="76" t="s">
        <v>14</v>
      </c>
    </row>
    <row r="15" spans="1:19" ht="38.25" customHeight="1">
      <c r="A15" s="80"/>
      <c r="B15" s="81"/>
      <c r="C15" s="67" t="s">
        <v>52</v>
      </c>
      <c r="D15" s="47" t="s">
        <v>53</v>
      </c>
      <c r="E15" s="47" t="s">
        <v>56</v>
      </c>
      <c r="F15" s="21" t="s">
        <v>54</v>
      </c>
      <c r="G15" s="64" t="s">
        <v>55</v>
      </c>
      <c r="H15" s="48" t="s">
        <v>63</v>
      </c>
      <c r="I15" s="48" t="s">
        <v>57</v>
      </c>
      <c r="J15" s="22" t="s">
        <v>64</v>
      </c>
      <c r="K15" s="77"/>
      <c r="L15" s="3"/>
    </row>
    <row r="16" spans="1:19" ht="15" customHeight="1">
      <c r="A16" s="74"/>
      <c r="B16" s="75"/>
      <c r="C16" s="40" t="s">
        <v>18</v>
      </c>
      <c r="D16" s="45" t="s">
        <v>18</v>
      </c>
      <c r="E16" s="45" t="s">
        <v>51</v>
      </c>
      <c r="F16" s="23" t="s">
        <v>18</v>
      </c>
      <c r="G16" s="65" t="s">
        <v>18</v>
      </c>
      <c r="H16" s="45" t="s">
        <v>18</v>
      </c>
      <c r="I16" s="45" t="s">
        <v>51</v>
      </c>
      <c r="J16" s="23" t="s">
        <v>18</v>
      </c>
      <c r="K16" s="50" t="s">
        <v>18</v>
      </c>
      <c r="L16" s="1"/>
    </row>
    <row r="17" spans="1:20" ht="60.75" customHeight="1">
      <c r="A17" s="88" t="str">
        <f>A25</f>
        <v>高知A病院</v>
      </c>
      <c r="B17" s="89"/>
      <c r="C17" s="41">
        <v>235000</v>
      </c>
      <c r="D17" s="46">
        <v>2500</v>
      </c>
      <c r="E17" s="46">
        <v>500</v>
      </c>
      <c r="F17" s="20">
        <f>C17-(D17+E17)</f>
        <v>232000</v>
      </c>
      <c r="G17" s="66">
        <f>L8</f>
        <v>57744</v>
      </c>
      <c r="H17" s="49">
        <f>D17</f>
        <v>2500</v>
      </c>
      <c r="I17" s="49">
        <f>E17</f>
        <v>500</v>
      </c>
      <c r="J17" s="24">
        <f>G17-(H17+I17)</f>
        <v>54744</v>
      </c>
      <c r="K17" s="51">
        <f>IF(F17&gt;J17,J17,F17)</f>
        <v>54744</v>
      </c>
      <c r="L17" s="1"/>
    </row>
    <row r="18" spans="1:20" ht="60.75" customHeight="1">
      <c r="A18" s="88" t="str">
        <f>A26</f>
        <v>高知B病院</v>
      </c>
      <c r="B18" s="89"/>
      <c r="C18" s="41">
        <v>18824</v>
      </c>
      <c r="D18" s="46">
        <v>900</v>
      </c>
      <c r="E18" s="46">
        <v>300</v>
      </c>
      <c r="F18" s="20">
        <f>C18-(D18+E18)</f>
        <v>17624</v>
      </c>
      <c r="G18" s="66">
        <f>L9</f>
        <v>10196</v>
      </c>
      <c r="H18" s="49">
        <f>D18</f>
        <v>900</v>
      </c>
      <c r="I18" s="49">
        <f>E18</f>
        <v>300</v>
      </c>
      <c r="J18" s="24">
        <f>G18-(H18+I18)</f>
        <v>8996</v>
      </c>
      <c r="K18" s="51">
        <f>IF(F18&gt;J18,J18,F18)</f>
        <v>8996</v>
      </c>
      <c r="L18" s="1"/>
    </row>
    <row r="19" spans="1:20">
      <c r="A19" s="29"/>
      <c r="B19" s="29"/>
      <c r="C19" s="30"/>
      <c r="D19" s="30"/>
      <c r="E19" s="30"/>
      <c r="F19" s="30"/>
      <c r="G19" s="30"/>
      <c r="H19" s="30"/>
      <c r="I19" s="30"/>
      <c r="J19" s="30"/>
      <c r="K19" s="30"/>
      <c r="L19" s="30"/>
      <c r="M19" s="30"/>
      <c r="N19" s="30"/>
      <c r="O19" s="30"/>
      <c r="P19" s="30"/>
      <c r="Q19" s="30"/>
      <c r="R19" s="30"/>
      <c r="S19" s="30"/>
      <c r="T19" s="1"/>
    </row>
    <row r="20" spans="1:20" ht="63" customHeight="1">
      <c r="A20" s="29"/>
      <c r="B20" s="29"/>
      <c r="C20" s="30"/>
      <c r="D20" s="30"/>
      <c r="E20" s="30"/>
      <c r="F20" s="30"/>
      <c r="G20" s="30"/>
      <c r="H20" s="30"/>
      <c r="I20" s="30"/>
      <c r="J20" s="30"/>
      <c r="K20" s="30"/>
      <c r="L20" s="30"/>
      <c r="M20" s="30"/>
      <c r="N20" s="30"/>
      <c r="O20" s="30"/>
      <c r="P20" s="30"/>
      <c r="Q20" s="30"/>
      <c r="R20" s="30"/>
      <c r="S20" s="1"/>
    </row>
    <row r="21" spans="1:20" ht="30" customHeight="1" thickBot="1">
      <c r="A21" s="106" t="s">
        <v>49</v>
      </c>
      <c r="B21" s="106"/>
      <c r="C21" s="13"/>
      <c r="D21" s="1"/>
      <c r="E21" s="1"/>
      <c r="F21" s="1"/>
      <c r="G21" s="1"/>
      <c r="H21" s="1"/>
      <c r="I21" s="1"/>
      <c r="J21" s="1"/>
      <c r="K21" s="1"/>
      <c r="L21" s="1"/>
      <c r="M21" s="1"/>
      <c r="N21" s="1"/>
      <c r="O21" s="1"/>
      <c r="P21" s="1"/>
      <c r="Q21" s="1"/>
      <c r="R21" s="1"/>
      <c r="S21" s="1"/>
    </row>
    <row r="22" spans="1:20" ht="18" customHeight="1">
      <c r="A22" s="97" t="s">
        <v>60</v>
      </c>
      <c r="B22" s="98"/>
      <c r="C22" s="101" t="s">
        <v>1</v>
      </c>
      <c r="D22" s="101"/>
      <c r="E22" s="101"/>
      <c r="F22" s="101"/>
      <c r="G22" s="101" t="s">
        <v>2</v>
      </c>
      <c r="H22" s="101"/>
      <c r="I22" s="101"/>
      <c r="J22" s="101"/>
      <c r="K22" s="102" t="s">
        <v>3</v>
      </c>
      <c r="L22" s="78" t="s">
        <v>4</v>
      </c>
      <c r="M22" s="78"/>
      <c r="N22" s="78"/>
      <c r="O22" s="78"/>
      <c r="P22" s="79"/>
      <c r="Q22" s="3"/>
      <c r="R22" s="3"/>
      <c r="S22" s="3"/>
    </row>
    <row r="23" spans="1:20" ht="48.75" customHeight="1">
      <c r="A23" s="99"/>
      <c r="B23" s="100"/>
      <c r="C23" s="14" t="s">
        <v>5</v>
      </c>
      <c r="D23" s="14" t="s">
        <v>6</v>
      </c>
      <c r="E23" s="14" t="s">
        <v>7</v>
      </c>
      <c r="F23" s="14" t="s">
        <v>8</v>
      </c>
      <c r="G23" s="14" t="s">
        <v>9</v>
      </c>
      <c r="H23" s="14" t="s">
        <v>10</v>
      </c>
      <c r="I23" s="14" t="s">
        <v>11</v>
      </c>
      <c r="J23" s="14" t="s">
        <v>12</v>
      </c>
      <c r="K23" s="103"/>
      <c r="L23" s="61" t="s">
        <v>13</v>
      </c>
      <c r="M23" s="52" t="s">
        <v>14</v>
      </c>
      <c r="N23" s="4" t="s">
        <v>15</v>
      </c>
      <c r="O23" s="4" t="s">
        <v>16</v>
      </c>
      <c r="P23" s="15" t="s">
        <v>17</v>
      </c>
      <c r="Q23" s="3"/>
      <c r="R23" s="3"/>
      <c r="S23" s="3"/>
    </row>
    <row r="24" spans="1:20" ht="15.75" customHeight="1">
      <c r="A24" s="16"/>
      <c r="B24" s="17"/>
      <c r="C24" s="18" t="s">
        <v>18</v>
      </c>
      <c r="D24" s="18" t="s">
        <v>18</v>
      </c>
      <c r="E24" s="18" t="s">
        <v>18</v>
      </c>
      <c r="F24" s="18" t="s">
        <v>18</v>
      </c>
      <c r="G24" s="18" t="s">
        <v>18</v>
      </c>
      <c r="H24" s="18" t="s">
        <v>18</v>
      </c>
      <c r="I24" s="18" t="s">
        <v>18</v>
      </c>
      <c r="J24" s="18" t="s">
        <v>18</v>
      </c>
      <c r="K24" s="59" t="s">
        <v>18</v>
      </c>
      <c r="L24" s="62" t="s">
        <v>19</v>
      </c>
      <c r="M24" s="53" t="s">
        <v>20</v>
      </c>
      <c r="N24" s="5" t="s">
        <v>21</v>
      </c>
      <c r="O24" s="5"/>
      <c r="P24" s="19" t="s">
        <v>22</v>
      </c>
      <c r="Q24" s="1"/>
      <c r="R24" s="1"/>
      <c r="S24" s="1"/>
    </row>
    <row r="25" spans="1:20" ht="63.75" customHeight="1">
      <c r="A25" s="80" t="s">
        <v>61</v>
      </c>
      <c r="B25" s="81"/>
      <c r="C25" s="20">
        <v>1000000</v>
      </c>
      <c r="D25" s="20">
        <v>500000</v>
      </c>
      <c r="E25" s="20">
        <v>200000</v>
      </c>
      <c r="F25" s="20">
        <f>SUM(C25:E25)</f>
        <v>1700000</v>
      </c>
      <c r="G25" s="20">
        <v>900000</v>
      </c>
      <c r="H25" s="20">
        <v>400000</v>
      </c>
      <c r="I25" s="20">
        <v>100000</v>
      </c>
      <c r="J25" s="20">
        <f>SUM(G25:I25)</f>
        <v>1400000</v>
      </c>
      <c r="K25" s="60">
        <f>F25-+J25</f>
        <v>300000</v>
      </c>
      <c r="L25" s="63">
        <f>K25</f>
        <v>300000</v>
      </c>
      <c r="M25" s="54">
        <f>K17</f>
        <v>54744</v>
      </c>
      <c r="N25" s="37">
        <f>ROUNDDOWN(L25/M25,1)</f>
        <v>5.4</v>
      </c>
      <c r="O25" s="38"/>
      <c r="P25" s="39" t="str">
        <f>IF(O25="○","1.0",IF(N25&lt;5,"1.0",IF(N25&gt;=20,"0.6","0.8")))</f>
        <v>0.8</v>
      </c>
      <c r="Q25" s="1"/>
      <c r="R25" s="1"/>
      <c r="S25" s="1"/>
    </row>
    <row r="26" spans="1:20" ht="63.75" customHeight="1">
      <c r="A26" s="80" t="s">
        <v>62</v>
      </c>
      <c r="B26" s="81"/>
      <c r="C26" s="20">
        <v>500000</v>
      </c>
      <c r="D26" s="20">
        <v>100000</v>
      </c>
      <c r="E26" s="20">
        <v>30000</v>
      </c>
      <c r="F26" s="20">
        <f>SUM(C26:E26)</f>
        <v>630000</v>
      </c>
      <c r="G26" s="20">
        <v>600000</v>
      </c>
      <c r="H26" s="20">
        <v>90000</v>
      </c>
      <c r="I26" s="20">
        <v>2000</v>
      </c>
      <c r="J26" s="20">
        <f>SUM(G26:I26)</f>
        <v>692000</v>
      </c>
      <c r="K26" s="60">
        <f>F26-+J26</f>
        <v>-62000</v>
      </c>
      <c r="L26" s="63">
        <f>K26</f>
        <v>-62000</v>
      </c>
      <c r="M26" s="54">
        <f>K18</f>
        <v>8996</v>
      </c>
      <c r="N26" s="37">
        <f>ROUNDDOWN(L26/M26,1)</f>
        <v>-6.8</v>
      </c>
      <c r="O26" s="38"/>
      <c r="P26" s="39" t="str">
        <f>IF(O26="○","1.0",IF(N26&lt;5,"1.0",IF(N26&gt;=20,"0.6","0.8")))</f>
        <v>1.0</v>
      </c>
      <c r="Q26" s="1"/>
      <c r="R26" s="1"/>
      <c r="S26" s="1"/>
    </row>
    <row r="40" spans="1:19">
      <c r="A40" s="29"/>
      <c r="B40" s="29"/>
      <c r="C40" s="30"/>
      <c r="D40" s="30"/>
      <c r="E40" s="30"/>
      <c r="F40" s="30"/>
      <c r="G40" s="30"/>
      <c r="H40" s="30"/>
      <c r="I40" s="30"/>
      <c r="J40" s="30"/>
      <c r="K40" s="30"/>
      <c r="L40" s="31"/>
      <c r="M40" s="31"/>
      <c r="N40" s="32"/>
      <c r="O40" s="33"/>
      <c r="P40" s="33"/>
      <c r="Q40" s="1"/>
      <c r="R40" s="1"/>
      <c r="S40" s="1"/>
    </row>
  </sheetData>
  <mergeCells count="24">
    <mergeCell ref="A25:B25"/>
    <mergeCell ref="A26:B26"/>
    <mergeCell ref="A12:B12"/>
    <mergeCell ref="A14:B15"/>
    <mergeCell ref="C14:F14"/>
    <mergeCell ref="A18:B18"/>
    <mergeCell ref="A16:B16"/>
    <mergeCell ref="A17:B17"/>
    <mergeCell ref="A2:R2"/>
    <mergeCell ref="A21:B21"/>
    <mergeCell ref="A22:B23"/>
    <mergeCell ref="C22:F22"/>
    <mergeCell ref="G22:J22"/>
    <mergeCell ref="K22:K23"/>
    <mergeCell ref="L22:P22"/>
    <mergeCell ref="I5:K5"/>
    <mergeCell ref="G14:J14"/>
    <mergeCell ref="A3:B3"/>
    <mergeCell ref="A5:B7"/>
    <mergeCell ref="C5:C7"/>
    <mergeCell ref="F5:G5"/>
    <mergeCell ref="A8:B8"/>
    <mergeCell ref="A9:B9"/>
    <mergeCell ref="K14:K15"/>
  </mergeCells>
  <phoneticPr fontId="11"/>
  <printOptions horizontalCentered="1"/>
  <pageMargins left="0.11811023622047245" right="0.11811023622047245" top="0.59" bottom="0.15748031496062992" header="0" footer="0"/>
  <pageSetup paperSize="9" scale="59" orientation="landscape" cellComments="asDisplayed" r:id="rId1"/>
  <colBreaks count="1" manualBreakCount="1">
    <brk id="18" max="1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Sheet1</vt:lpstr>
      <vt:lpstr>Sheet2</vt:lpstr>
      <vt:lpstr>Sheet3</vt:lpstr>
      <vt:lpstr>Sheet1 (2)</vt:lpstr>
      <vt:lpstr>Sheet1!Print_Area</vt:lpstr>
      <vt:lpstr>'Sheet1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ioas_user</cp:lastModifiedBy>
  <cp:lastPrinted>2017-01-05T05:32:40Z</cp:lastPrinted>
  <dcterms:created xsi:type="dcterms:W3CDTF">2015-06-03T06:28:39Z</dcterms:created>
  <dcterms:modified xsi:type="dcterms:W3CDTF">2017-01-19T02:44:30Z</dcterms:modified>
</cp:coreProperties>
</file>