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69-B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<sst xmlns="http://schemas.openxmlformats.org/spreadsheetml/2006/main" count="114" uniqueCount="50">
  <si>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県民税</t>
  </si>
  <si>
    <t>事業税</t>
  </si>
  <si>
    <t>地方消費税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</si>
  <si>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</si>
  <si>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</si>
  <si>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</si>
  <si>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</si>
  <si>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</si>
  <si>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</si>
  <si>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</si>
  <si>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</si>
  <si>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入猟税</t>
  </si>
  <si>
    <t>旧法による税</t>
  </si>
  <si>
    <t>利子割清算金収入</t>
  </si>
  <si>
    <t>単位：金額　円,歩合　％</t>
  </si>
  <si>
    <t>現年課税分</t>
  </si>
  <si>
    <t>滞繰分</t>
  </si>
  <si>
    <t>個人県民税</t>
  </si>
  <si>
    <t>法人県民税</t>
  </si>
  <si>
    <t>県民税利子割</t>
  </si>
  <si>
    <t>個人事業税</t>
  </si>
  <si>
    <t>法人事業税</t>
  </si>
  <si>
    <t>譲渡割</t>
  </si>
  <si>
    <t>貨物割</t>
  </si>
  <si>
    <t>資料：県税務課</t>
  </si>
  <si>
    <t>（つづく）</t>
  </si>
  <si>
    <t>（つづき）</t>
  </si>
  <si>
    <t>滞納処分費</t>
  </si>
  <si>
    <t>重加算金</t>
  </si>
  <si>
    <t>不申告加算金</t>
  </si>
  <si>
    <t>過少申告加算金</t>
  </si>
  <si>
    <t>加算金</t>
  </si>
  <si>
    <t>延滞金</t>
  </si>
  <si>
    <t>延滞金及び加算金</t>
  </si>
  <si>
    <t>B　県　　　　　　　税</t>
  </si>
  <si>
    <t>諸　　　　　　　　収　　　　　　　　入</t>
  </si>
  <si>
    <t>税　　　　　　　　収　　　　　　　　入</t>
  </si>
  <si>
    <t>調　　定　　額</t>
  </si>
  <si>
    <t>収　　入　　額</t>
  </si>
  <si>
    <t>欠　　損　　額</t>
  </si>
  <si>
    <t>収 入 未 済 額</t>
  </si>
  <si>
    <t>収　　入　　率</t>
  </si>
  <si>
    <t>平成</t>
  </si>
  <si>
    <t>年    度</t>
  </si>
  <si>
    <t>軽油引取税</t>
  </si>
  <si>
    <t>平    成</t>
  </si>
  <si>
    <t>地 　方 　消 　費 　税 　清 　算 　金</t>
  </si>
  <si>
    <t xml:space="preserve">  料理飲食等消費税</t>
  </si>
  <si>
    <t xml:space="preserve">- </t>
  </si>
  <si>
    <r>
      <t>　　169　　県　　歳　　入　　決　　算　　</t>
    </r>
    <r>
      <rPr>
        <sz val="12"/>
        <rFont val="ＭＳ 明朝"/>
        <family val="1"/>
      </rPr>
      <t>（一般会計）（つづき）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</si>
</sst>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* &quot;-&quot;"/>
    <numFmt numFmtId="179" formatCode="#,###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 quotePrefix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3" fontId="7" fillId="0" borderId="8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 quotePrefix="1">
      <alignment horizontal="right" vertical="center"/>
      <protection locked="0"/>
    </xf>
    <xf numFmtId="177" fontId="7" fillId="0" borderId="0" xfId="0" applyNumberFormat="1" applyFont="1" applyAlignment="1" applyProtection="1" quotePrefix="1">
      <alignment horizontal="right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8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 quotePrefix="1">
      <alignment horizontal="center" vertical="center"/>
    </xf>
    <xf numFmtId="0" fontId="8" fillId="0" borderId="0" xfId="0" applyFont="1" applyAlignment="1" quotePrefix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4"/>
  <sheetViews>
    <sheetView tabSelected="1" workbookViewId="0" topLeftCell="A1">
      <selection activeCell="W53" sqref="W53"/>
    </sheetView>
  </sheetViews>
  <sheetFormatPr defaultColWidth="9.00390625" defaultRowHeight="13.5"/>
  <cols>
    <col min="1" max="1" width="0.875" style="1" customWidth="1"/>
    <col min="2" max="3" width="2.375" style="1" customWidth="1"/>
    <col min="4" max="4" width="3.50390625" style="1" customWidth="1"/>
    <col min="5" max="5" width="3.125" style="1" customWidth="1"/>
    <col min="6" max="6" width="9.125" style="1" customWidth="1"/>
    <col min="7" max="7" width="0.875" style="1" customWidth="1"/>
    <col min="8" max="12" width="15.00390625" style="1" customWidth="1"/>
    <col min="13" max="13" width="0.875" style="1" customWidth="1"/>
    <col min="14" max="15" width="2.375" style="1" customWidth="1"/>
    <col min="16" max="16" width="3.50390625" style="1" customWidth="1"/>
    <col min="17" max="17" width="3.125" style="1" customWidth="1"/>
    <col min="18" max="18" width="9.125" style="1" customWidth="1"/>
    <col min="19" max="19" width="15.00390625" style="1" hidden="1" customWidth="1"/>
    <col min="20" max="20" width="0.875" style="1" customWidth="1"/>
    <col min="21" max="25" width="15.00390625" style="1" customWidth="1"/>
    <col min="26" max="16384" width="9.00390625" style="1" customWidth="1"/>
  </cols>
  <sheetData>
    <row r="1" spans="2:12" ht="19.5" customHeight="1">
      <c r="B1" s="45"/>
      <c r="C1" s="45"/>
      <c r="D1" s="45"/>
      <c r="E1" s="45"/>
      <c r="F1" s="45"/>
      <c r="G1" s="45"/>
      <c r="H1" s="45"/>
      <c r="I1" s="45"/>
      <c r="J1" s="60" t="s">
        <v>49</v>
      </c>
      <c r="K1" s="45"/>
      <c r="L1" s="45"/>
    </row>
    <row r="2" spans="1:12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" customHeight="1">
      <c r="B3" s="61"/>
      <c r="C3" s="61"/>
      <c r="D3" s="61"/>
      <c r="E3" s="61"/>
      <c r="F3" s="61"/>
      <c r="G3" s="61"/>
      <c r="H3" s="61"/>
      <c r="I3" s="61"/>
      <c r="J3" s="61"/>
      <c r="L3" s="61" t="s">
        <v>34</v>
      </c>
    </row>
    <row r="4" spans="1:1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1.25" customHeight="1">
      <c r="A5" s="2"/>
      <c r="B5" s="2" t="s">
        <v>14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0" ht="4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T6" s="21"/>
    </row>
    <row r="7" spans="1:25" ht="17.25" customHeight="1">
      <c r="A7" s="8"/>
      <c r="B7" s="8"/>
      <c r="C7" s="8"/>
      <c r="D7" s="8"/>
      <c r="E7" s="8"/>
      <c r="F7" s="8"/>
      <c r="G7" s="9"/>
      <c r="H7" s="15" t="s">
        <v>37</v>
      </c>
      <c r="I7" s="16" t="s">
        <v>38</v>
      </c>
      <c r="J7" s="15" t="s">
        <v>39</v>
      </c>
      <c r="K7" s="16" t="s">
        <v>40</v>
      </c>
      <c r="L7" s="15" t="s">
        <v>41</v>
      </c>
      <c r="M7" s="8"/>
      <c r="N7" s="8"/>
      <c r="O7" s="8"/>
      <c r="P7" s="8"/>
      <c r="Q7" s="8"/>
      <c r="R7" s="8"/>
      <c r="S7" s="8"/>
      <c r="T7" s="22"/>
      <c r="U7" s="17" t="s">
        <v>37</v>
      </c>
      <c r="V7" s="16" t="s">
        <v>38</v>
      </c>
      <c r="W7" s="15" t="s">
        <v>39</v>
      </c>
      <c r="X7" s="16" t="s">
        <v>40</v>
      </c>
      <c r="Y7" s="15" t="s">
        <v>41</v>
      </c>
    </row>
    <row r="8" spans="1:25" ht="4.5" customHeight="1">
      <c r="A8" s="2"/>
      <c r="B8" s="2"/>
      <c r="C8" s="2"/>
      <c r="D8" s="4"/>
      <c r="E8" s="4"/>
      <c r="F8" s="4"/>
      <c r="G8" s="5"/>
      <c r="H8" s="2"/>
      <c r="I8" s="2"/>
      <c r="J8" s="2"/>
      <c r="K8" s="2"/>
      <c r="L8" s="2"/>
      <c r="M8" s="2"/>
      <c r="N8" s="2"/>
      <c r="O8" s="2"/>
      <c r="P8" s="4"/>
      <c r="Q8" s="4"/>
      <c r="R8" s="4"/>
      <c r="S8" s="5"/>
      <c r="U8" s="23"/>
      <c r="V8" s="4"/>
      <c r="W8" s="4"/>
      <c r="X8" s="4"/>
      <c r="Y8" s="4"/>
    </row>
    <row r="9" spans="1:25" ht="11.25" customHeight="1">
      <c r="A9" s="2"/>
      <c r="B9" s="2"/>
      <c r="C9" s="2"/>
      <c r="D9" s="4"/>
      <c r="E9" s="4"/>
      <c r="F9" s="4"/>
      <c r="G9" s="5"/>
      <c r="H9" s="51" t="s">
        <v>36</v>
      </c>
      <c r="I9" s="52"/>
      <c r="J9" s="52"/>
      <c r="K9" s="52"/>
      <c r="L9" s="52"/>
      <c r="M9" s="2"/>
      <c r="N9" s="2"/>
      <c r="O9" s="2"/>
      <c r="P9" s="4"/>
      <c r="Q9" s="4"/>
      <c r="R9" s="4"/>
      <c r="S9" s="5"/>
      <c r="U9" s="23"/>
      <c r="V9" s="4"/>
      <c r="W9" s="4"/>
      <c r="X9" s="4"/>
      <c r="Y9" s="4"/>
    </row>
    <row r="10" spans="1:25" ht="10.5" customHeight="1">
      <c r="A10" s="2"/>
      <c r="B10" s="54" t="s">
        <v>45</v>
      </c>
      <c r="C10" s="55"/>
      <c r="D10" s="55"/>
      <c r="E10" s="18">
        <v>7</v>
      </c>
      <c r="F10" s="11" t="s">
        <v>43</v>
      </c>
      <c r="G10" s="5"/>
      <c r="H10" s="10">
        <v>64508822357</v>
      </c>
      <c r="I10" s="10">
        <v>62251919752</v>
      </c>
      <c r="J10" s="10">
        <v>176047316</v>
      </c>
      <c r="K10" s="10">
        <v>2080855289</v>
      </c>
      <c r="L10" s="40">
        <f>ROUND(+I10/H10%,1)</f>
        <v>96.5</v>
      </c>
      <c r="M10" s="2"/>
      <c r="N10" s="2" t="s">
        <v>26</v>
      </c>
      <c r="P10" s="4"/>
      <c r="Q10" s="4"/>
      <c r="R10" s="4"/>
      <c r="S10" s="5"/>
      <c r="U10" s="23"/>
      <c r="V10" s="4"/>
      <c r="W10" s="4"/>
      <c r="X10" s="4"/>
      <c r="Y10" s="4"/>
    </row>
    <row r="11" spans="1:25" ht="10.5" customHeight="1">
      <c r="A11" s="2"/>
      <c r="B11" s="49"/>
      <c r="C11" s="56"/>
      <c r="D11" s="56"/>
      <c r="E11" s="18">
        <v>8</v>
      </c>
      <c r="F11" s="18"/>
      <c r="G11" s="5"/>
      <c r="H11" s="10">
        <v>67957274474</v>
      </c>
      <c r="I11" s="10">
        <v>65236748233</v>
      </c>
      <c r="J11" s="10">
        <v>245864331</v>
      </c>
      <c r="K11" s="10">
        <v>2474661910</v>
      </c>
      <c r="L11" s="40">
        <f>ROUND(+I11/H11%,1)</f>
        <v>96</v>
      </c>
      <c r="M11" s="2"/>
      <c r="N11" s="2"/>
      <c r="P11" s="4"/>
      <c r="Q11" s="4"/>
      <c r="R11" s="4"/>
      <c r="S11" s="5"/>
      <c r="U11" s="23"/>
      <c r="V11" s="4"/>
      <c r="W11" s="4"/>
      <c r="X11" s="4"/>
      <c r="Y11" s="4"/>
    </row>
    <row r="12" spans="1:25" ht="10.5" customHeight="1">
      <c r="A12" s="2"/>
      <c r="B12" s="49"/>
      <c r="C12" s="56"/>
      <c r="D12" s="56"/>
      <c r="E12" s="18">
        <v>9</v>
      </c>
      <c r="F12" s="18"/>
      <c r="G12" s="5"/>
      <c r="H12" s="10">
        <v>66578026806</v>
      </c>
      <c r="I12" s="10">
        <v>63823293550</v>
      </c>
      <c r="J12" s="10">
        <v>205907252</v>
      </c>
      <c r="K12" s="10">
        <v>2548826004</v>
      </c>
      <c r="L12" s="40">
        <f>ROUND(+I12/H12%,1)</f>
        <v>95.9</v>
      </c>
      <c r="M12" s="2"/>
      <c r="N12" s="46" t="s">
        <v>7</v>
      </c>
      <c r="O12" s="47"/>
      <c r="P12" s="47"/>
      <c r="Q12" s="47"/>
      <c r="R12" s="47"/>
      <c r="S12" s="5"/>
      <c r="U12" s="33">
        <f>+U13+U14</f>
        <v>10583735833</v>
      </c>
      <c r="V12" s="29">
        <f>+V13+V14</f>
        <v>9739116946</v>
      </c>
      <c r="W12" s="29">
        <f>+W13+W14</f>
        <v>105466550</v>
      </c>
      <c r="X12" s="29">
        <f>+U12-SUM(V12:W12)</f>
        <v>739152337</v>
      </c>
      <c r="Y12" s="40">
        <f>ROUND(+V12/U12%,1)</f>
        <v>92</v>
      </c>
    </row>
    <row r="13" spans="1:25" ht="10.5" customHeight="1">
      <c r="A13" s="2"/>
      <c r="B13" s="49"/>
      <c r="C13" s="56"/>
      <c r="D13" s="56"/>
      <c r="E13" s="18">
        <v>10</v>
      </c>
      <c r="F13" s="18"/>
      <c r="G13" s="5"/>
      <c r="H13" s="10">
        <v>69995503406</v>
      </c>
      <c r="I13" s="10">
        <v>67257267822</v>
      </c>
      <c r="J13" s="10">
        <v>202422591</v>
      </c>
      <c r="K13" s="10">
        <v>2535812993</v>
      </c>
      <c r="L13" s="40">
        <f>ROUND(+I13/H13%,1)</f>
        <v>96.1</v>
      </c>
      <c r="M13" s="2"/>
      <c r="N13" s="2"/>
      <c r="O13" s="2"/>
      <c r="P13" s="48" t="s">
        <v>15</v>
      </c>
      <c r="Q13" s="48"/>
      <c r="R13" s="48"/>
      <c r="S13" s="5"/>
      <c r="U13" s="33">
        <v>9852864500</v>
      </c>
      <c r="V13" s="34">
        <v>9597799802</v>
      </c>
      <c r="W13" s="34">
        <v>241800</v>
      </c>
      <c r="X13" s="29">
        <f>+U13-SUM(V13:W13)</f>
        <v>254822898</v>
      </c>
      <c r="Y13" s="40">
        <f>ROUND(+V13/U13%,1)</f>
        <v>97.4</v>
      </c>
    </row>
    <row r="14" spans="1:25" ht="10.5" customHeight="1">
      <c r="A14" s="2"/>
      <c r="B14" s="50"/>
      <c r="C14" s="53"/>
      <c r="D14" s="53"/>
      <c r="E14" s="28">
        <v>11</v>
      </c>
      <c r="F14" s="2"/>
      <c r="G14" s="5"/>
      <c r="H14" s="27">
        <f>+H16+H17</f>
        <v>69766022205</v>
      </c>
      <c r="I14" s="27">
        <f>+I16+I17</f>
        <v>66976931528</v>
      </c>
      <c r="J14" s="27">
        <f>+J16+J17</f>
        <v>257928057</v>
      </c>
      <c r="K14" s="27">
        <f>+H14-I14-J14</f>
        <v>2531162620</v>
      </c>
      <c r="L14" s="41">
        <f>ROUND(+I14/H14%,1)</f>
        <v>96</v>
      </c>
      <c r="M14" s="2"/>
      <c r="N14" s="2"/>
      <c r="O14" s="2"/>
      <c r="P14" s="48" t="s">
        <v>16</v>
      </c>
      <c r="Q14" s="48"/>
      <c r="R14" s="48"/>
      <c r="S14" s="5"/>
      <c r="U14" s="33">
        <v>730871333</v>
      </c>
      <c r="V14" s="34">
        <v>141317144</v>
      </c>
      <c r="W14" s="34">
        <v>105224750</v>
      </c>
      <c r="X14" s="29">
        <f>+U14-SUM(V14:W14)</f>
        <v>484329439</v>
      </c>
      <c r="Y14" s="40">
        <f>ROUND(+V14/U14%,1)</f>
        <v>19.3</v>
      </c>
    </row>
    <row r="15" spans="1:25" ht="10.5" customHeight="1">
      <c r="A15" s="2"/>
      <c r="B15" s="2"/>
      <c r="C15" s="2"/>
      <c r="D15" s="4"/>
      <c r="E15" s="4"/>
      <c r="F15" s="4"/>
      <c r="G15" s="5"/>
      <c r="H15" s="11"/>
      <c r="I15" s="11"/>
      <c r="J15" s="11"/>
      <c r="K15" s="11"/>
      <c r="L15" s="11"/>
      <c r="M15" s="2"/>
      <c r="N15" s="2"/>
      <c r="O15" s="2"/>
      <c r="P15" s="6"/>
      <c r="Q15" s="6"/>
      <c r="R15" s="6"/>
      <c r="S15" s="5"/>
      <c r="U15" s="33"/>
      <c r="V15" s="34"/>
      <c r="W15" s="34"/>
      <c r="X15" s="34"/>
      <c r="Y15" s="35"/>
    </row>
    <row r="16" spans="1:25" ht="10.5" customHeight="1">
      <c r="A16" s="2"/>
      <c r="B16" s="46" t="s">
        <v>15</v>
      </c>
      <c r="C16" s="47"/>
      <c r="D16" s="47"/>
      <c r="E16" s="47"/>
      <c r="F16" s="47"/>
      <c r="G16" s="5"/>
      <c r="H16" s="29">
        <f aca="true" t="shared" si="0" ref="H16:J17">+H20+H36+H48+H60+H64+H68+H72+U13+U17+U21+U25+U29+U33+U37</f>
        <v>67206486834</v>
      </c>
      <c r="I16" s="29">
        <f t="shared" si="0"/>
        <v>66531375340</v>
      </c>
      <c r="J16" s="29">
        <f t="shared" si="0"/>
        <v>452009</v>
      </c>
      <c r="K16" s="29">
        <f>+H16-SUM(I16:J16)</f>
        <v>674659485</v>
      </c>
      <c r="L16" s="40">
        <f>ROUND(+I16/H16%,1)</f>
        <v>99</v>
      </c>
      <c r="M16" s="2"/>
      <c r="N16" s="46" t="s">
        <v>8</v>
      </c>
      <c r="O16" s="47"/>
      <c r="P16" s="47"/>
      <c r="Q16" s="47"/>
      <c r="R16" s="47"/>
      <c r="S16" s="5"/>
      <c r="U16" s="33">
        <f>+U17+U18</f>
        <v>10001100</v>
      </c>
      <c r="V16" s="34">
        <f>+V17+V18</f>
        <v>9078500</v>
      </c>
      <c r="W16" s="34">
        <f>+W17+W18</f>
        <v>160800</v>
      </c>
      <c r="X16" s="29">
        <f>+U16-SUM(V16:W16)</f>
        <v>761800</v>
      </c>
      <c r="Y16" s="40">
        <f>ROUND(+V16/U16%,1)</f>
        <v>90.8</v>
      </c>
    </row>
    <row r="17" spans="1:25" ht="10.5" customHeight="1">
      <c r="A17" s="2"/>
      <c r="B17" s="46" t="s">
        <v>16</v>
      </c>
      <c r="C17" s="47"/>
      <c r="D17" s="47"/>
      <c r="E17" s="47"/>
      <c r="F17" s="47"/>
      <c r="G17" s="5"/>
      <c r="H17" s="29">
        <f t="shared" si="0"/>
        <v>2559535371</v>
      </c>
      <c r="I17" s="29">
        <f t="shared" si="0"/>
        <v>445556188</v>
      </c>
      <c r="J17" s="29">
        <f t="shared" si="0"/>
        <v>257476048</v>
      </c>
      <c r="K17" s="29">
        <f>+H17-SUM(I17:J17)</f>
        <v>1856503135</v>
      </c>
      <c r="L17" s="40">
        <f>ROUND(+I17/H17%,1)</f>
        <v>17.4</v>
      </c>
      <c r="M17" s="2"/>
      <c r="N17" s="2"/>
      <c r="O17" s="2"/>
      <c r="P17" s="48" t="s">
        <v>15</v>
      </c>
      <c r="Q17" s="48"/>
      <c r="R17" s="48"/>
      <c r="S17" s="5"/>
      <c r="U17" s="33">
        <v>9142500</v>
      </c>
      <c r="V17" s="34">
        <v>9078500</v>
      </c>
      <c r="W17" s="42">
        <v>0</v>
      </c>
      <c r="X17" s="29">
        <f>+U17-SUM(V17:W17)</f>
        <v>64000</v>
      </c>
      <c r="Y17" s="40">
        <f>ROUND(+V17/U17%,1)</f>
        <v>99.3</v>
      </c>
    </row>
    <row r="18" spans="1:25" ht="10.5" customHeight="1">
      <c r="A18" s="2"/>
      <c r="B18" s="2"/>
      <c r="C18" s="2"/>
      <c r="D18" s="4"/>
      <c r="E18" s="4"/>
      <c r="F18" s="4"/>
      <c r="G18" s="5"/>
      <c r="H18" s="31"/>
      <c r="I18" s="31"/>
      <c r="J18" s="31"/>
      <c r="K18" s="31"/>
      <c r="L18" s="31"/>
      <c r="M18" s="2"/>
      <c r="N18" s="2"/>
      <c r="O18" s="2"/>
      <c r="P18" s="48" t="s">
        <v>16</v>
      </c>
      <c r="Q18" s="48"/>
      <c r="R18" s="48"/>
      <c r="S18" s="5"/>
      <c r="U18" s="33">
        <v>858600</v>
      </c>
      <c r="V18" s="42">
        <v>0</v>
      </c>
      <c r="W18" s="34">
        <v>160800</v>
      </c>
      <c r="X18" s="29">
        <f>+U18-SUM(V18:W18)</f>
        <v>697800</v>
      </c>
      <c r="Y18" s="30" t="s">
        <v>48</v>
      </c>
    </row>
    <row r="19" spans="1:25" ht="10.5" customHeight="1">
      <c r="A19" s="2"/>
      <c r="B19" s="46" t="s">
        <v>0</v>
      </c>
      <c r="C19" s="47"/>
      <c r="D19" s="47"/>
      <c r="E19" s="47"/>
      <c r="F19" s="47"/>
      <c r="G19" s="5"/>
      <c r="H19" s="29">
        <v>18190305980</v>
      </c>
      <c r="I19" s="29">
        <f>+I20+I21</f>
        <v>17031612580</v>
      </c>
      <c r="J19" s="29">
        <f>+J20+J21</f>
        <v>101638529</v>
      </c>
      <c r="K19" s="29">
        <f>+H19-SUM(I19:J19)</f>
        <v>1057054871</v>
      </c>
      <c r="L19" s="40">
        <f>ROUND(+I19/H19%,1)</f>
        <v>93.6</v>
      </c>
      <c r="M19" s="2"/>
      <c r="N19" s="2"/>
      <c r="O19" s="2"/>
      <c r="P19" s="4"/>
      <c r="Q19" s="4"/>
      <c r="R19" s="4"/>
      <c r="S19" s="5"/>
      <c r="U19" s="36"/>
      <c r="V19" s="35"/>
      <c r="W19" s="35"/>
      <c r="X19" s="35"/>
      <c r="Y19" s="35"/>
    </row>
    <row r="20" spans="1:25" ht="10.5" customHeight="1">
      <c r="A20" s="2"/>
      <c r="B20" s="2"/>
      <c r="C20" s="2"/>
      <c r="D20" s="48" t="s">
        <v>15</v>
      </c>
      <c r="E20" s="48"/>
      <c r="F20" s="48"/>
      <c r="G20" s="5"/>
      <c r="H20" s="29">
        <f>+H24+H28+H32</f>
        <v>17134531477</v>
      </c>
      <c r="I20" s="29">
        <v>16874590315</v>
      </c>
      <c r="J20" s="29">
        <v>210209</v>
      </c>
      <c r="K20" s="29">
        <f>+H20-SUM(I20:J20)</f>
        <v>259730953</v>
      </c>
      <c r="L20" s="40">
        <f>ROUND(+I20/H20%,1)</f>
        <v>98.5</v>
      </c>
      <c r="M20" s="2"/>
      <c r="N20" s="46" t="s">
        <v>9</v>
      </c>
      <c r="O20" s="47"/>
      <c r="P20" s="47"/>
      <c r="Q20" s="47"/>
      <c r="R20" s="47"/>
      <c r="S20" s="5"/>
      <c r="U20" s="33">
        <f>+U21+U22</f>
        <v>50777000</v>
      </c>
      <c r="V20" s="29">
        <f>+V21+V22</f>
        <v>50777000</v>
      </c>
      <c r="W20" s="44">
        <f>+W21+W22</f>
        <v>0</v>
      </c>
      <c r="X20" s="44">
        <f aca="true" t="shared" si="1" ref="X20:X26">+U20-SUM(V20:W20)</f>
        <v>0</v>
      </c>
      <c r="Y20" s="40">
        <f>ROUND(+V20/U20%,1)</f>
        <v>100</v>
      </c>
    </row>
    <row r="21" spans="1:25" ht="10.5" customHeight="1">
      <c r="A21" s="2"/>
      <c r="B21" s="2"/>
      <c r="C21" s="2"/>
      <c r="D21" s="48" t="s">
        <v>16</v>
      </c>
      <c r="E21" s="48"/>
      <c r="F21" s="48"/>
      <c r="G21" s="5"/>
      <c r="H21" s="29">
        <f>+H25+H29+H33</f>
        <v>1055774503</v>
      </c>
      <c r="I21" s="29">
        <v>157022265</v>
      </c>
      <c r="J21" s="29">
        <v>101428320</v>
      </c>
      <c r="K21" s="29">
        <f>+H21-SUM(I21:J21)</f>
        <v>797323918</v>
      </c>
      <c r="L21" s="40">
        <f>ROUND(+I21/H21%,1)</f>
        <v>14.9</v>
      </c>
      <c r="M21" s="2"/>
      <c r="N21" s="2"/>
      <c r="O21" s="2"/>
      <c r="P21" s="48" t="s">
        <v>15</v>
      </c>
      <c r="Q21" s="48"/>
      <c r="R21" s="48"/>
      <c r="S21" s="5"/>
      <c r="U21" s="33">
        <v>50777000</v>
      </c>
      <c r="V21" s="34">
        <v>50777000</v>
      </c>
      <c r="W21" s="42">
        <v>0</v>
      </c>
      <c r="X21" s="44">
        <f t="shared" si="1"/>
        <v>0</v>
      </c>
      <c r="Y21" s="40">
        <f>ROUND(+V21/U21%,1)</f>
        <v>100</v>
      </c>
    </row>
    <row r="22" spans="1:25" ht="10.5" customHeight="1">
      <c r="A22" s="2"/>
      <c r="B22" s="2"/>
      <c r="C22" s="2"/>
      <c r="D22" s="4"/>
      <c r="E22" s="4"/>
      <c r="F22" s="4"/>
      <c r="G22" s="5"/>
      <c r="H22" s="31"/>
      <c r="I22" s="31"/>
      <c r="J22" s="31"/>
      <c r="K22" s="31"/>
      <c r="L22" s="31"/>
      <c r="M22" s="2"/>
      <c r="N22" s="2"/>
      <c r="O22" s="2"/>
      <c r="P22" s="48" t="s">
        <v>16</v>
      </c>
      <c r="Q22" s="48"/>
      <c r="R22" s="48"/>
      <c r="S22" s="5"/>
      <c r="U22" s="43">
        <v>0</v>
      </c>
      <c r="V22" s="42">
        <v>0</v>
      </c>
      <c r="W22" s="42">
        <v>0</v>
      </c>
      <c r="X22" s="44">
        <f t="shared" si="1"/>
        <v>0</v>
      </c>
      <c r="Y22" s="30" t="s">
        <v>48</v>
      </c>
    </row>
    <row r="23" spans="1:25" ht="10.5" customHeight="1">
      <c r="A23" s="2"/>
      <c r="B23" s="2"/>
      <c r="C23" s="46" t="s">
        <v>17</v>
      </c>
      <c r="D23" s="47"/>
      <c r="E23" s="47"/>
      <c r="F23" s="47"/>
      <c r="G23" s="5"/>
      <c r="H23" s="29">
        <f>+H24+H25</f>
        <v>12519151372</v>
      </c>
      <c r="I23" s="29">
        <f>+I24+I25</f>
        <v>11416513629</v>
      </c>
      <c r="J23" s="29">
        <f>+J24+J25</f>
        <v>98098533</v>
      </c>
      <c r="K23" s="29">
        <f>+H23-SUM(I23:J23)</f>
        <v>1004539210</v>
      </c>
      <c r="L23" s="40">
        <f>ROUND(+I23/H23%,1)</f>
        <v>91.2</v>
      </c>
      <c r="M23" s="2"/>
      <c r="N23" s="2"/>
      <c r="O23" s="2"/>
      <c r="P23" s="4"/>
      <c r="Q23" s="4"/>
      <c r="R23" s="4"/>
      <c r="S23" s="5"/>
      <c r="U23" s="36"/>
      <c r="V23" s="35"/>
      <c r="W23" s="35"/>
      <c r="X23" s="35"/>
      <c r="Y23" s="35"/>
    </row>
    <row r="24" spans="1:25" ht="10.5" customHeight="1">
      <c r="A24" s="2"/>
      <c r="B24" s="2"/>
      <c r="C24" s="2"/>
      <c r="D24" s="48" t="s">
        <v>15</v>
      </c>
      <c r="E24" s="48"/>
      <c r="F24" s="48"/>
      <c r="G24" s="5"/>
      <c r="H24" s="29">
        <v>11512823861</v>
      </c>
      <c r="I24" s="29">
        <v>11265755743</v>
      </c>
      <c r="J24" s="29">
        <v>159420</v>
      </c>
      <c r="K24" s="29">
        <f>+H24-SUM(I24:J24)</f>
        <v>246908698</v>
      </c>
      <c r="L24" s="40">
        <f>ROUND(+I24/H24%,1)</f>
        <v>97.9</v>
      </c>
      <c r="M24" s="2"/>
      <c r="N24" s="46" t="s">
        <v>10</v>
      </c>
      <c r="O24" s="47"/>
      <c r="P24" s="47"/>
      <c r="Q24" s="47"/>
      <c r="R24" s="47"/>
      <c r="S24" s="5"/>
      <c r="U24" s="33">
        <f>+U25+U26</f>
        <v>2629807600</v>
      </c>
      <c r="V24" s="29">
        <f>+V25+V26</f>
        <v>2629807600</v>
      </c>
      <c r="W24" s="44">
        <f>+W25+W26</f>
        <v>0</v>
      </c>
      <c r="X24" s="44">
        <f t="shared" si="1"/>
        <v>0</v>
      </c>
      <c r="Y24" s="40">
        <f>ROUND(+V24/U24%,1)</f>
        <v>100</v>
      </c>
    </row>
    <row r="25" spans="1:25" ht="10.5" customHeight="1">
      <c r="A25" s="2"/>
      <c r="B25" s="2"/>
      <c r="C25" s="2"/>
      <c r="D25" s="48" t="s">
        <v>16</v>
      </c>
      <c r="E25" s="48"/>
      <c r="F25" s="48"/>
      <c r="G25" s="5"/>
      <c r="H25" s="29">
        <v>1006327511</v>
      </c>
      <c r="I25" s="29">
        <v>150757886</v>
      </c>
      <c r="J25" s="29">
        <v>97939113</v>
      </c>
      <c r="K25" s="29">
        <f>+H25-SUM(I25:J25)</f>
        <v>757630512</v>
      </c>
      <c r="L25" s="40">
        <f>ROUND(+I25/H25%,1)</f>
        <v>15</v>
      </c>
      <c r="M25" s="2"/>
      <c r="N25" s="2"/>
      <c r="O25" s="2"/>
      <c r="P25" s="48" t="s">
        <v>15</v>
      </c>
      <c r="Q25" s="48"/>
      <c r="R25" s="48"/>
      <c r="S25" s="5"/>
      <c r="U25" s="33">
        <v>2629807600</v>
      </c>
      <c r="V25" s="34">
        <v>2629807600</v>
      </c>
      <c r="W25" s="42">
        <v>0</v>
      </c>
      <c r="X25" s="44">
        <f t="shared" si="1"/>
        <v>0</v>
      </c>
      <c r="Y25" s="40">
        <f>ROUND(+V25/U25%,1)</f>
        <v>100</v>
      </c>
    </row>
    <row r="26" spans="1:25" ht="10.5" customHeight="1">
      <c r="A26" s="2"/>
      <c r="B26" s="2"/>
      <c r="C26" s="2"/>
      <c r="D26" s="4"/>
      <c r="E26" s="4"/>
      <c r="F26" s="4"/>
      <c r="G26" s="5"/>
      <c r="H26" s="31"/>
      <c r="I26" s="31"/>
      <c r="J26" s="31"/>
      <c r="K26" s="31"/>
      <c r="L26" s="31"/>
      <c r="M26" s="2"/>
      <c r="N26" s="2"/>
      <c r="O26" s="2"/>
      <c r="P26" s="48" t="s">
        <v>16</v>
      </c>
      <c r="Q26" s="48"/>
      <c r="R26" s="48"/>
      <c r="S26" s="5"/>
      <c r="U26" s="43">
        <v>0</v>
      </c>
      <c r="V26" s="42">
        <v>0</v>
      </c>
      <c r="W26" s="42">
        <v>0</v>
      </c>
      <c r="X26" s="44">
        <f t="shared" si="1"/>
        <v>0</v>
      </c>
      <c r="Y26" s="30" t="s">
        <v>48</v>
      </c>
    </row>
    <row r="27" spans="1:25" ht="10.5" customHeight="1">
      <c r="A27" s="2"/>
      <c r="B27" s="2"/>
      <c r="C27" s="46" t="s">
        <v>18</v>
      </c>
      <c r="D27" s="47"/>
      <c r="E27" s="47"/>
      <c r="F27" s="47"/>
      <c r="G27" s="5"/>
      <c r="H27" s="29">
        <f>+H28+H29</f>
        <v>3674796492</v>
      </c>
      <c r="I27" s="29">
        <f>+I28+I29</f>
        <v>3618740835</v>
      </c>
      <c r="J27" s="29">
        <f>+J28+J29</f>
        <v>3539996</v>
      </c>
      <c r="K27" s="29">
        <f>+H27-SUM(I27:J27)</f>
        <v>52515661</v>
      </c>
      <c r="L27" s="40">
        <f>ROUND(+I27/H27%,1)</f>
        <v>98.5</v>
      </c>
      <c r="U27" s="36"/>
      <c r="V27" s="35"/>
      <c r="W27" s="35"/>
      <c r="X27" s="35"/>
      <c r="Y27" s="35"/>
    </row>
    <row r="28" spans="1:25" ht="10.5" customHeight="1">
      <c r="A28" s="2"/>
      <c r="B28" s="2"/>
      <c r="C28" s="2"/>
      <c r="D28" s="48" t="s">
        <v>15</v>
      </c>
      <c r="E28" s="48"/>
      <c r="F28" s="48"/>
      <c r="G28" s="5"/>
      <c r="H28" s="29">
        <v>3625349500</v>
      </c>
      <c r="I28" s="29">
        <v>3612476456</v>
      </c>
      <c r="J28" s="29">
        <v>50789</v>
      </c>
      <c r="K28" s="29">
        <f>+H28-SUM(I28:J28)</f>
        <v>12822255</v>
      </c>
      <c r="L28" s="40">
        <f>ROUND(+I28/H28%,1)</f>
        <v>99.6</v>
      </c>
      <c r="N28" s="46" t="s">
        <v>44</v>
      </c>
      <c r="O28" s="47"/>
      <c r="P28" s="47"/>
      <c r="Q28" s="47"/>
      <c r="R28" s="47"/>
      <c r="U28" s="33">
        <f>+U29+U30</f>
        <v>7739599097</v>
      </c>
      <c r="V28" s="34">
        <v>7729685006</v>
      </c>
      <c r="W28" s="44">
        <f>+W29+W30</f>
        <v>0</v>
      </c>
      <c r="X28" s="29">
        <f>+U28-SUM(V28:W28)</f>
        <v>9914091</v>
      </c>
      <c r="Y28" s="40">
        <f>ROUND(+V28/U28%,1)</f>
        <v>99.9</v>
      </c>
    </row>
    <row r="29" spans="1:25" ht="10.5" customHeight="1">
      <c r="A29" s="2"/>
      <c r="B29" s="2"/>
      <c r="C29" s="2"/>
      <c r="D29" s="48" t="s">
        <v>16</v>
      </c>
      <c r="E29" s="48"/>
      <c r="F29" s="48"/>
      <c r="G29" s="5"/>
      <c r="H29" s="29">
        <v>49446992</v>
      </c>
      <c r="I29" s="29">
        <v>6264379</v>
      </c>
      <c r="J29" s="29">
        <v>3489207</v>
      </c>
      <c r="K29" s="29">
        <f>+H29-SUM(I29:J29)</f>
        <v>39693406</v>
      </c>
      <c r="L29" s="40">
        <f>ROUND(+I29/H29%,1)</f>
        <v>12.7</v>
      </c>
      <c r="N29" s="2"/>
      <c r="O29" s="2"/>
      <c r="P29" s="48" t="s">
        <v>15</v>
      </c>
      <c r="Q29" s="48"/>
      <c r="R29" s="48"/>
      <c r="U29" s="33">
        <v>7738766236</v>
      </c>
      <c r="V29" s="34">
        <v>7729685006</v>
      </c>
      <c r="W29" s="42">
        <v>0</v>
      </c>
      <c r="X29" s="29">
        <f>+U29-SUM(V29:W29)</f>
        <v>9081230</v>
      </c>
      <c r="Y29" s="40">
        <f>ROUND(+V29/U29%,1)</f>
        <v>99.9</v>
      </c>
    </row>
    <row r="30" spans="1:25" ht="10.5" customHeight="1">
      <c r="A30" s="2"/>
      <c r="B30" s="2"/>
      <c r="C30" s="2"/>
      <c r="D30" s="4"/>
      <c r="E30" s="4"/>
      <c r="F30" s="4"/>
      <c r="G30" s="5"/>
      <c r="H30" s="31"/>
      <c r="I30" s="31"/>
      <c r="J30" s="31"/>
      <c r="K30" s="31"/>
      <c r="L30" s="31"/>
      <c r="N30" s="2"/>
      <c r="O30" s="2"/>
      <c r="P30" s="48" t="s">
        <v>16</v>
      </c>
      <c r="Q30" s="48"/>
      <c r="R30" s="48"/>
      <c r="U30" s="33">
        <v>832861</v>
      </c>
      <c r="V30" s="42">
        <v>0</v>
      </c>
      <c r="W30" s="42">
        <v>0</v>
      </c>
      <c r="X30" s="29">
        <f>+U30-SUM(V30:W30)</f>
        <v>832861</v>
      </c>
      <c r="Y30" s="30" t="s">
        <v>48</v>
      </c>
    </row>
    <row r="31" spans="1:25" ht="10.5" customHeight="1">
      <c r="A31" s="2"/>
      <c r="B31" s="2"/>
      <c r="C31" s="46" t="s">
        <v>19</v>
      </c>
      <c r="D31" s="47"/>
      <c r="E31" s="47"/>
      <c r="F31" s="47"/>
      <c r="G31" s="5"/>
      <c r="H31" s="29">
        <f>+H32+H33</f>
        <v>1996358116</v>
      </c>
      <c r="I31" s="29">
        <f>+I32+I33</f>
        <v>1996358116</v>
      </c>
      <c r="J31" s="44">
        <f>+J32+J33</f>
        <v>0</v>
      </c>
      <c r="K31" s="44">
        <f>+H31-SUM(I31:J31)</f>
        <v>0</v>
      </c>
      <c r="L31" s="40">
        <f>ROUND(+I31/H31%,1)</f>
        <v>100</v>
      </c>
      <c r="N31" s="2"/>
      <c r="O31" s="2"/>
      <c r="P31" s="4"/>
      <c r="Q31" s="4"/>
      <c r="R31" s="4"/>
      <c r="U31" s="36"/>
      <c r="V31" s="35"/>
      <c r="W31" s="35"/>
      <c r="X31" s="35"/>
      <c r="Y31" s="35"/>
    </row>
    <row r="32" spans="1:25" ht="10.5" customHeight="1">
      <c r="A32" s="2"/>
      <c r="B32" s="2"/>
      <c r="C32" s="2"/>
      <c r="D32" s="48" t="s">
        <v>15</v>
      </c>
      <c r="E32" s="48"/>
      <c r="F32" s="48"/>
      <c r="G32" s="5"/>
      <c r="H32" s="29">
        <v>1996358116</v>
      </c>
      <c r="I32" s="29">
        <v>1996358116</v>
      </c>
      <c r="J32" s="42">
        <v>0</v>
      </c>
      <c r="K32" s="44">
        <f>+H32-SUM(I32:J32)</f>
        <v>0</v>
      </c>
      <c r="L32" s="40">
        <f>ROUND(+I32/H32%,1)</f>
        <v>100</v>
      </c>
      <c r="N32" s="46" t="s">
        <v>11</v>
      </c>
      <c r="O32" s="47"/>
      <c r="P32" s="47"/>
      <c r="Q32" s="47"/>
      <c r="R32" s="47"/>
      <c r="U32" s="33">
        <f>+U33+U34</f>
        <v>39269000</v>
      </c>
      <c r="V32" s="34">
        <v>39269000</v>
      </c>
      <c r="W32" s="44">
        <f>+W33+W34</f>
        <v>0</v>
      </c>
      <c r="X32" s="44">
        <f>+U32-SUM(V32:W32)</f>
        <v>0</v>
      </c>
      <c r="Y32" s="40">
        <f>ROUND(+V32/U32%,1)</f>
        <v>100</v>
      </c>
    </row>
    <row r="33" spans="1:25" ht="10.5" customHeight="1">
      <c r="A33" s="2"/>
      <c r="B33" s="2"/>
      <c r="C33" s="2"/>
      <c r="D33" s="48" t="s">
        <v>16</v>
      </c>
      <c r="E33" s="48"/>
      <c r="F33" s="48"/>
      <c r="G33" s="5"/>
      <c r="H33" s="42">
        <v>0</v>
      </c>
      <c r="I33" s="42">
        <v>0</v>
      </c>
      <c r="J33" s="42">
        <v>0</v>
      </c>
      <c r="K33" s="44">
        <f>+H33-SUM(I33:J33)</f>
        <v>0</v>
      </c>
      <c r="L33" s="30" t="s">
        <v>48</v>
      </c>
      <c r="N33" s="2"/>
      <c r="O33" s="2"/>
      <c r="P33" s="48" t="s">
        <v>15</v>
      </c>
      <c r="Q33" s="48"/>
      <c r="R33" s="48"/>
      <c r="U33" s="33">
        <v>39269000</v>
      </c>
      <c r="V33" s="34">
        <v>39269000</v>
      </c>
      <c r="W33" s="42">
        <v>0</v>
      </c>
      <c r="X33" s="44">
        <f>+U33-SUM(V33:W33)</f>
        <v>0</v>
      </c>
      <c r="Y33" s="40">
        <f>ROUND(+V33/U33%,1)</f>
        <v>100</v>
      </c>
    </row>
    <row r="34" spans="1:25" ht="10.5" customHeight="1">
      <c r="A34" s="2"/>
      <c r="B34" s="2"/>
      <c r="C34" s="2"/>
      <c r="D34" s="4"/>
      <c r="E34" s="4"/>
      <c r="F34" s="4"/>
      <c r="G34" s="5"/>
      <c r="H34" s="31"/>
      <c r="I34" s="31"/>
      <c r="J34" s="31"/>
      <c r="K34" s="31"/>
      <c r="L34" s="31"/>
      <c r="N34" s="2"/>
      <c r="O34" s="2"/>
      <c r="P34" s="48" t="s">
        <v>16</v>
      </c>
      <c r="Q34" s="48"/>
      <c r="R34" s="48"/>
      <c r="U34" s="43">
        <v>0</v>
      </c>
      <c r="V34" s="42">
        <v>0</v>
      </c>
      <c r="W34" s="42">
        <v>0</v>
      </c>
      <c r="X34" s="44">
        <f>+U34-SUM(V34:W34)</f>
        <v>0</v>
      </c>
      <c r="Y34" s="30" t="s">
        <v>48</v>
      </c>
    </row>
    <row r="35" spans="1:25" ht="10.5" customHeight="1">
      <c r="A35" s="2"/>
      <c r="B35" s="46" t="s">
        <v>1</v>
      </c>
      <c r="C35" s="47"/>
      <c r="D35" s="47"/>
      <c r="E35" s="47"/>
      <c r="F35" s="47"/>
      <c r="G35" s="5"/>
      <c r="H35" s="29">
        <f>+H36+H37</f>
        <v>17162732798</v>
      </c>
      <c r="I35" s="29">
        <f>+I36+I37</f>
        <v>16773506094</v>
      </c>
      <c r="J35" s="29">
        <f>+J36+J37</f>
        <v>13809452</v>
      </c>
      <c r="K35" s="29">
        <f>+H35-SUM(I35:J35)</f>
        <v>375417252</v>
      </c>
      <c r="L35" s="40">
        <f>ROUND(+I35/H35%,1)</f>
        <v>97.7</v>
      </c>
      <c r="N35" s="2"/>
      <c r="O35" s="2"/>
      <c r="P35" s="4"/>
      <c r="Q35" s="4"/>
      <c r="R35" s="4"/>
      <c r="U35" s="36"/>
      <c r="V35" s="35"/>
      <c r="W35" s="35"/>
      <c r="X35" s="35"/>
      <c r="Y35" s="35"/>
    </row>
    <row r="36" spans="1:25" ht="10.5" customHeight="1">
      <c r="A36" s="2"/>
      <c r="B36" s="2"/>
      <c r="C36" s="2"/>
      <c r="D36" s="48" t="s">
        <v>15</v>
      </c>
      <c r="E36" s="48"/>
      <c r="F36" s="48"/>
      <c r="G36" s="5"/>
      <c r="H36" s="29">
        <f>+H40+H44</f>
        <v>16809043300</v>
      </c>
      <c r="I36" s="29">
        <v>16720845980</v>
      </c>
      <c r="J36" s="42">
        <v>0</v>
      </c>
      <c r="K36" s="29">
        <f>+H36-SUM(I36:J36)</f>
        <v>88197320</v>
      </c>
      <c r="L36" s="40">
        <f>ROUND(+I36/H36%,1)</f>
        <v>99.5</v>
      </c>
      <c r="N36" s="46" t="s">
        <v>12</v>
      </c>
      <c r="O36" s="47"/>
      <c r="P36" s="47"/>
      <c r="Q36" s="47"/>
      <c r="R36" s="47"/>
      <c r="U36" s="33">
        <f>+U37+U38</f>
        <v>59237885</v>
      </c>
      <c r="V36" s="34">
        <f>+V37+V38</f>
        <v>16966367</v>
      </c>
      <c r="W36" s="34">
        <f>+W37+W38</f>
        <v>5949169</v>
      </c>
      <c r="X36" s="29">
        <f>+U36-SUM(V36:W36)</f>
        <v>36322349</v>
      </c>
      <c r="Y36" s="40">
        <f>ROUND(+V36/U36%,1)</f>
        <v>28.6</v>
      </c>
    </row>
    <row r="37" spans="1:25" ht="10.5" customHeight="1">
      <c r="A37" s="2"/>
      <c r="B37" s="2"/>
      <c r="C37" s="2"/>
      <c r="D37" s="48" t="s">
        <v>16</v>
      </c>
      <c r="E37" s="48"/>
      <c r="F37" s="48"/>
      <c r="G37" s="5"/>
      <c r="H37" s="29">
        <f>+H41+H45</f>
        <v>353689498</v>
      </c>
      <c r="I37" s="29">
        <v>52660114</v>
      </c>
      <c r="J37" s="29">
        <v>13809452</v>
      </c>
      <c r="K37" s="29">
        <f>+H37-SUM(I37:J37)</f>
        <v>287219932</v>
      </c>
      <c r="L37" s="40">
        <f>ROUND(+I37/H37%,1)</f>
        <v>14.9</v>
      </c>
      <c r="N37" s="2"/>
      <c r="O37" s="2"/>
      <c r="P37" s="48" t="s">
        <v>15</v>
      </c>
      <c r="Q37" s="48"/>
      <c r="R37" s="48"/>
      <c r="U37" s="43">
        <f aca="true" t="shared" si="2" ref="U37:W38">+U41</f>
        <v>0</v>
      </c>
      <c r="V37" s="42">
        <f t="shared" si="2"/>
        <v>0</v>
      </c>
      <c r="W37" s="42">
        <f t="shared" si="2"/>
        <v>0</v>
      </c>
      <c r="X37" s="44">
        <f>+U37-SUM(V37:W37)</f>
        <v>0</v>
      </c>
      <c r="Y37" s="30" t="s">
        <v>48</v>
      </c>
    </row>
    <row r="38" spans="1:25" ht="10.5" customHeight="1">
      <c r="A38" s="2"/>
      <c r="B38" s="2"/>
      <c r="C38" s="2"/>
      <c r="D38" s="4"/>
      <c r="E38" s="4"/>
      <c r="F38" s="4"/>
      <c r="G38" s="5"/>
      <c r="H38" s="31"/>
      <c r="I38" s="31"/>
      <c r="J38" s="31"/>
      <c r="K38" s="31"/>
      <c r="L38" s="31"/>
      <c r="N38" s="2"/>
      <c r="O38" s="2"/>
      <c r="P38" s="48" t="s">
        <v>16</v>
      </c>
      <c r="Q38" s="48"/>
      <c r="R38" s="48"/>
      <c r="U38" s="33">
        <f t="shared" si="2"/>
        <v>59237885</v>
      </c>
      <c r="V38" s="34">
        <f t="shared" si="2"/>
        <v>16966367</v>
      </c>
      <c r="W38" s="34">
        <f t="shared" si="2"/>
        <v>5949169</v>
      </c>
      <c r="X38" s="29">
        <f>+U38-SUM(V38:W38)</f>
        <v>36322349</v>
      </c>
      <c r="Y38" s="40">
        <f>ROUND(+V38/U38%,1)</f>
        <v>28.6</v>
      </c>
    </row>
    <row r="39" spans="1:25" ht="10.5" customHeight="1">
      <c r="A39" s="2"/>
      <c r="B39" s="2"/>
      <c r="C39" s="46" t="s">
        <v>20</v>
      </c>
      <c r="D39" s="47"/>
      <c r="E39" s="47"/>
      <c r="F39" s="47"/>
      <c r="G39" s="5"/>
      <c r="H39" s="29">
        <f>+H40+H41</f>
        <v>1176598028</v>
      </c>
      <c r="I39" s="29">
        <f>+I40+I41</f>
        <v>1037132094</v>
      </c>
      <c r="J39" s="29">
        <f>+J40+J41</f>
        <v>5923917</v>
      </c>
      <c r="K39" s="29">
        <f>+H39-SUM(I39:J39)</f>
        <v>133542017</v>
      </c>
      <c r="L39" s="40">
        <f>ROUND(+I39/H39%,1)</f>
        <v>88.1</v>
      </c>
      <c r="N39" s="2"/>
      <c r="O39" s="2"/>
      <c r="P39" s="4"/>
      <c r="Q39" s="4"/>
      <c r="R39" s="4"/>
      <c r="U39" s="36"/>
      <c r="V39" s="35"/>
      <c r="W39" s="35"/>
      <c r="X39" s="35"/>
      <c r="Y39" s="37"/>
    </row>
    <row r="40" spans="1:25" ht="10.5" customHeight="1">
      <c r="A40" s="2"/>
      <c r="B40" s="2"/>
      <c r="C40" s="2"/>
      <c r="D40" s="48" t="s">
        <v>15</v>
      </c>
      <c r="E40" s="48"/>
      <c r="F40" s="48"/>
      <c r="G40" s="5"/>
      <c r="H40" s="29">
        <v>1037096300</v>
      </c>
      <c r="I40" s="29">
        <v>1001235780</v>
      </c>
      <c r="J40" s="42">
        <v>0</v>
      </c>
      <c r="K40" s="29">
        <f>+H40-SUM(I40:J40)</f>
        <v>35860520</v>
      </c>
      <c r="L40" s="40">
        <f>ROUND(+I40/H40%,1)</f>
        <v>96.5</v>
      </c>
      <c r="N40" s="46" t="s">
        <v>47</v>
      </c>
      <c r="O40" s="47"/>
      <c r="P40" s="47"/>
      <c r="Q40" s="47"/>
      <c r="R40" s="47"/>
      <c r="U40" s="33">
        <f>+U41+U42</f>
        <v>59237885</v>
      </c>
      <c r="V40" s="34">
        <f>+V41+V42</f>
        <v>16966367</v>
      </c>
      <c r="W40" s="34">
        <f>+W41+W42</f>
        <v>5949169</v>
      </c>
      <c r="X40" s="29">
        <f>+U40-SUM(V40:W40)</f>
        <v>36322349</v>
      </c>
      <c r="Y40" s="40">
        <f>ROUND(+V40/U40%,1)</f>
        <v>28.6</v>
      </c>
    </row>
    <row r="41" spans="1:25" ht="10.5" customHeight="1">
      <c r="A41" s="2"/>
      <c r="B41" s="2"/>
      <c r="C41" s="2"/>
      <c r="D41" s="48" t="s">
        <v>16</v>
      </c>
      <c r="E41" s="48"/>
      <c r="F41" s="48"/>
      <c r="G41" s="5"/>
      <c r="H41" s="29">
        <v>139501728</v>
      </c>
      <c r="I41" s="29">
        <v>35896314</v>
      </c>
      <c r="J41" s="29">
        <v>5923917</v>
      </c>
      <c r="K41" s="29">
        <f>+H41-SUM(I41:J41)</f>
        <v>97681497</v>
      </c>
      <c r="L41" s="40">
        <f>ROUND(+I41/H41%,1)</f>
        <v>25.7</v>
      </c>
      <c r="N41" s="2"/>
      <c r="O41" s="2"/>
      <c r="P41" s="48" t="s">
        <v>15</v>
      </c>
      <c r="Q41" s="48"/>
      <c r="R41" s="48"/>
      <c r="U41" s="43">
        <v>0</v>
      </c>
      <c r="V41" s="42">
        <v>0</v>
      </c>
      <c r="W41" s="42">
        <v>0</v>
      </c>
      <c r="X41" s="44">
        <f>+U41-SUM(V41:W41)</f>
        <v>0</v>
      </c>
      <c r="Y41" s="30" t="s">
        <v>48</v>
      </c>
    </row>
    <row r="42" spans="1:25" ht="10.5" customHeight="1">
      <c r="A42" s="2"/>
      <c r="B42" s="2"/>
      <c r="C42" s="2"/>
      <c r="D42" s="4"/>
      <c r="E42" s="4"/>
      <c r="F42" s="4"/>
      <c r="G42" s="5"/>
      <c r="H42" s="31"/>
      <c r="I42" s="32"/>
      <c r="J42" s="31"/>
      <c r="K42" s="31"/>
      <c r="L42" s="31"/>
      <c r="N42" s="2"/>
      <c r="O42" s="2"/>
      <c r="P42" s="48" t="s">
        <v>16</v>
      </c>
      <c r="Q42" s="48"/>
      <c r="R42" s="48"/>
      <c r="U42" s="33">
        <v>59237885</v>
      </c>
      <c r="V42" s="34">
        <v>16966367</v>
      </c>
      <c r="W42" s="34">
        <v>5949169</v>
      </c>
      <c r="X42" s="29">
        <f>+U42-SUM(V42:W42)</f>
        <v>36322349</v>
      </c>
      <c r="Y42" s="40">
        <f>ROUND(+V42/U42%,1)</f>
        <v>28.6</v>
      </c>
    </row>
    <row r="43" spans="1:25" ht="10.5" customHeight="1">
      <c r="A43" s="2"/>
      <c r="B43" s="2"/>
      <c r="C43" s="46" t="s">
        <v>21</v>
      </c>
      <c r="D43" s="47"/>
      <c r="E43" s="47"/>
      <c r="F43" s="47"/>
      <c r="G43" s="5"/>
      <c r="H43" s="29">
        <f>+H44+H45</f>
        <v>15986134770</v>
      </c>
      <c r="I43" s="29">
        <f>+I44+I45</f>
        <v>15736374000</v>
      </c>
      <c r="J43" s="29">
        <f>+J44+J45</f>
        <v>7885535</v>
      </c>
      <c r="K43" s="29">
        <f>+H43-SUM(I43:J43)</f>
        <v>241875235</v>
      </c>
      <c r="L43" s="40">
        <f>ROUND(+I43/H43%,1)</f>
        <v>98.4</v>
      </c>
      <c r="N43" s="2"/>
      <c r="O43" s="2"/>
      <c r="P43" s="6"/>
      <c r="Q43" s="6"/>
      <c r="R43" s="6"/>
      <c r="U43" s="24"/>
      <c r="V43" s="12"/>
      <c r="W43" s="12"/>
      <c r="X43" s="12"/>
      <c r="Y43" s="14"/>
    </row>
    <row r="44" spans="1:25" ht="10.5" customHeight="1">
      <c r="A44" s="2"/>
      <c r="B44" s="2"/>
      <c r="C44" s="2"/>
      <c r="D44" s="48" t="s">
        <v>15</v>
      </c>
      <c r="E44" s="48"/>
      <c r="F44" s="48"/>
      <c r="G44" s="5"/>
      <c r="H44" s="29">
        <v>15771947000</v>
      </c>
      <c r="I44" s="29">
        <v>15719610200</v>
      </c>
      <c r="J44" s="42">
        <v>0</v>
      </c>
      <c r="K44" s="29">
        <f>+H44-SUM(I44:J44)</f>
        <v>52336800</v>
      </c>
      <c r="L44" s="40">
        <f>ROUND(+I44/H44%,1)</f>
        <v>99.7</v>
      </c>
      <c r="N44" s="2"/>
      <c r="O44" s="2"/>
      <c r="P44" s="6"/>
      <c r="Q44" s="6"/>
      <c r="R44" s="6"/>
      <c r="U44" s="24"/>
      <c r="V44" s="12"/>
      <c r="W44" s="12"/>
      <c r="X44" s="12"/>
      <c r="Y44" s="14"/>
    </row>
    <row r="45" spans="1:25" ht="10.5" customHeight="1">
      <c r="A45" s="2"/>
      <c r="B45" s="2"/>
      <c r="C45" s="2"/>
      <c r="D45" s="48" t="s">
        <v>16</v>
      </c>
      <c r="E45" s="48"/>
      <c r="F45" s="48"/>
      <c r="G45" s="5"/>
      <c r="H45" s="29">
        <v>214187770</v>
      </c>
      <c r="I45" s="29">
        <v>16763800</v>
      </c>
      <c r="J45" s="29">
        <v>7885535</v>
      </c>
      <c r="K45" s="29">
        <f>+H45-SUM(I45:J45)</f>
        <v>189538435</v>
      </c>
      <c r="L45" s="40">
        <f>ROUND(+I45/H45%,1)</f>
        <v>7.8</v>
      </c>
      <c r="N45" s="2"/>
      <c r="O45" s="2"/>
      <c r="P45" s="4"/>
      <c r="Q45" s="4"/>
      <c r="R45" s="4"/>
      <c r="U45" s="23"/>
      <c r="V45" s="4"/>
      <c r="W45" s="4"/>
      <c r="X45" s="4"/>
      <c r="Y45" s="4"/>
    </row>
    <row r="46" spans="1:25" ht="10.5" customHeight="1">
      <c r="A46" s="2"/>
      <c r="B46" s="2"/>
      <c r="C46" s="2"/>
      <c r="D46" s="4"/>
      <c r="E46" s="4"/>
      <c r="F46" s="4"/>
      <c r="G46" s="5"/>
      <c r="H46" s="31"/>
      <c r="I46" s="31"/>
      <c r="J46" s="31"/>
      <c r="K46" s="31"/>
      <c r="L46" s="31"/>
      <c r="N46" s="2"/>
      <c r="O46" s="2"/>
      <c r="P46" s="4"/>
      <c r="Q46" s="4"/>
      <c r="R46" s="4"/>
      <c r="U46" s="23"/>
      <c r="V46" s="4"/>
      <c r="W46" s="4"/>
      <c r="X46" s="4"/>
      <c r="Y46" s="4"/>
    </row>
    <row r="47" spans="1:25" ht="10.5" customHeight="1">
      <c r="A47" s="2"/>
      <c r="B47" s="46" t="s">
        <v>2</v>
      </c>
      <c r="C47" s="47"/>
      <c r="D47" s="47"/>
      <c r="E47" s="47"/>
      <c r="F47" s="47"/>
      <c r="G47" s="5"/>
      <c r="H47" s="29">
        <f>+H48+H49</f>
        <v>7803160893</v>
      </c>
      <c r="I47" s="29">
        <f>+I48+I49</f>
        <v>7803160893</v>
      </c>
      <c r="J47" s="44">
        <f>+J48+J49</f>
        <v>0</v>
      </c>
      <c r="K47" s="44">
        <f>+H47-SUM(I47:J47)</f>
        <v>0</v>
      </c>
      <c r="L47" s="40">
        <f>ROUND(+I47/H47%,1)</f>
        <v>100</v>
      </c>
      <c r="N47" s="2"/>
      <c r="O47" s="2"/>
      <c r="P47" s="4"/>
      <c r="Q47" s="4"/>
      <c r="R47" s="4"/>
      <c r="U47" s="51" t="s">
        <v>46</v>
      </c>
      <c r="V47" s="57"/>
      <c r="W47" s="57"/>
      <c r="X47" s="57"/>
      <c r="Y47" s="57"/>
    </row>
    <row r="48" spans="1:25" ht="10.5" customHeight="1">
      <c r="A48" s="2"/>
      <c r="B48" s="2"/>
      <c r="C48" s="2"/>
      <c r="D48" s="48" t="s">
        <v>15</v>
      </c>
      <c r="E48" s="48"/>
      <c r="F48" s="48"/>
      <c r="G48" s="5"/>
      <c r="H48" s="29">
        <f aca="true" t="shared" si="3" ref="H48:J49">+H52+H56</f>
        <v>7803160893</v>
      </c>
      <c r="I48" s="29">
        <f t="shared" si="3"/>
        <v>7803160893</v>
      </c>
      <c r="J48" s="44">
        <f t="shared" si="3"/>
        <v>0</v>
      </c>
      <c r="K48" s="44">
        <f>+H48-SUM(I48:J48)</f>
        <v>0</v>
      </c>
      <c r="L48" s="40">
        <f>ROUND(+I48/H48%,1)</f>
        <v>100</v>
      </c>
      <c r="N48" s="2"/>
      <c r="O48" s="2"/>
      <c r="P48" s="4"/>
      <c r="Q48" s="4"/>
      <c r="R48" s="4"/>
      <c r="U48" s="58"/>
      <c r="V48" s="57"/>
      <c r="W48" s="57"/>
      <c r="X48" s="57"/>
      <c r="Y48" s="57"/>
    </row>
    <row r="49" spans="1:25" ht="10.5" customHeight="1">
      <c r="A49" s="2"/>
      <c r="B49" s="2"/>
      <c r="C49" s="2"/>
      <c r="D49" s="48" t="s">
        <v>16</v>
      </c>
      <c r="E49" s="48"/>
      <c r="F49" s="48"/>
      <c r="G49" s="5"/>
      <c r="H49" s="44">
        <f t="shared" si="3"/>
        <v>0</v>
      </c>
      <c r="I49" s="44">
        <f t="shared" si="3"/>
        <v>0</v>
      </c>
      <c r="J49" s="44">
        <f t="shared" si="3"/>
        <v>0</v>
      </c>
      <c r="K49" s="44">
        <f>+H49-SUM(I49:J49)</f>
        <v>0</v>
      </c>
      <c r="L49" s="30" t="s">
        <v>48</v>
      </c>
      <c r="N49" s="46" t="s">
        <v>42</v>
      </c>
      <c r="O49" s="46"/>
      <c r="P49" s="46"/>
      <c r="Q49" s="18">
        <v>9</v>
      </c>
      <c r="R49" s="11" t="s">
        <v>43</v>
      </c>
      <c r="U49" s="33">
        <v>3563709688</v>
      </c>
      <c r="V49" s="34">
        <v>3563709688</v>
      </c>
      <c r="W49" s="42">
        <v>0</v>
      </c>
      <c r="X49" s="44">
        <f>+U49-SUM(V49:W49)</f>
        <v>0</v>
      </c>
      <c r="Y49" s="40">
        <f>ROUND(+V49/U49%,1)</f>
        <v>100</v>
      </c>
    </row>
    <row r="50" spans="1:25" ht="10.5" customHeight="1">
      <c r="A50" s="2"/>
      <c r="B50" s="2"/>
      <c r="C50" s="2"/>
      <c r="D50" s="4"/>
      <c r="E50" s="4"/>
      <c r="F50" s="4"/>
      <c r="G50" s="5"/>
      <c r="H50" s="31"/>
      <c r="I50" s="31"/>
      <c r="J50" s="31"/>
      <c r="K50" s="31"/>
      <c r="L50" s="31"/>
      <c r="N50" s="49"/>
      <c r="O50" s="49"/>
      <c r="P50" s="49"/>
      <c r="Q50" s="18">
        <v>10</v>
      </c>
      <c r="R50" s="18"/>
      <c r="U50" s="33">
        <v>15811938594</v>
      </c>
      <c r="V50" s="34">
        <v>15811938594</v>
      </c>
      <c r="W50" s="42">
        <v>0</v>
      </c>
      <c r="X50" s="44">
        <f>+U50-SUM(V50:W50)</f>
        <v>0</v>
      </c>
      <c r="Y50" s="40">
        <f>ROUND(+V50/U50%,1)</f>
        <v>100</v>
      </c>
    </row>
    <row r="51" spans="1:25" ht="10.5" customHeight="1">
      <c r="A51" s="2"/>
      <c r="B51" s="2"/>
      <c r="C51" s="46" t="s">
        <v>22</v>
      </c>
      <c r="D51" s="47"/>
      <c r="E51" s="47"/>
      <c r="F51" s="47"/>
      <c r="G51" s="5"/>
      <c r="H51" s="29">
        <f>+H52+H53</f>
        <v>7793605593</v>
      </c>
      <c r="I51" s="29">
        <v>7793605593</v>
      </c>
      <c r="J51" s="44">
        <f>+J52+J53</f>
        <v>0</v>
      </c>
      <c r="K51" s="44">
        <f>+H51-SUM(I51:J51)</f>
        <v>0</v>
      </c>
      <c r="L51" s="40">
        <f>ROUND(+I51/H51%,1)</f>
        <v>100</v>
      </c>
      <c r="N51" s="49"/>
      <c r="O51" s="49"/>
      <c r="P51" s="49"/>
      <c r="Q51" s="19">
        <v>11</v>
      </c>
      <c r="R51" s="18"/>
      <c r="U51" s="38">
        <v>15097849033</v>
      </c>
      <c r="V51" s="39">
        <v>15097849033</v>
      </c>
      <c r="W51" s="62">
        <v>0</v>
      </c>
      <c r="X51" s="63">
        <f>+U51-SUM(V51:W51)</f>
        <v>0</v>
      </c>
      <c r="Y51" s="41">
        <f>ROUND(+V51/U51%,1)</f>
        <v>100</v>
      </c>
    </row>
    <row r="52" spans="1:25" ht="10.5" customHeight="1">
      <c r="A52" s="2"/>
      <c r="B52" s="2"/>
      <c r="C52" s="2"/>
      <c r="D52" s="48" t="s">
        <v>15</v>
      </c>
      <c r="E52" s="48"/>
      <c r="F52" s="48"/>
      <c r="G52" s="5"/>
      <c r="H52" s="29">
        <v>7793605593</v>
      </c>
      <c r="I52" s="29">
        <v>7793605593</v>
      </c>
      <c r="J52" s="42">
        <v>0</v>
      </c>
      <c r="K52" s="44">
        <f>+H52-SUM(I52:J52)</f>
        <v>0</v>
      </c>
      <c r="L52" s="40">
        <f>ROUND(+I52/H52%,1)</f>
        <v>100</v>
      </c>
      <c r="N52" s="2"/>
      <c r="O52" s="2"/>
      <c r="P52" s="4"/>
      <c r="Q52" s="4"/>
      <c r="R52" s="4"/>
      <c r="U52" s="23"/>
      <c r="V52" s="4"/>
      <c r="W52" s="4"/>
      <c r="X52" s="4"/>
      <c r="Y52" s="4"/>
    </row>
    <row r="53" spans="1:25" ht="10.5" customHeight="1">
      <c r="A53" s="2"/>
      <c r="B53" s="2"/>
      <c r="C53" s="2"/>
      <c r="D53" s="48" t="s">
        <v>16</v>
      </c>
      <c r="E53" s="48"/>
      <c r="F53" s="48"/>
      <c r="G53" s="5"/>
      <c r="H53" s="42">
        <v>0</v>
      </c>
      <c r="I53" s="42">
        <v>0</v>
      </c>
      <c r="J53" s="42">
        <v>0</v>
      </c>
      <c r="K53" s="44">
        <f>+H53-SUM(I53:J53)</f>
        <v>0</v>
      </c>
      <c r="L53" s="30" t="s">
        <v>48</v>
      </c>
      <c r="N53" s="2"/>
      <c r="O53" s="2"/>
      <c r="P53" s="4"/>
      <c r="Q53" s="4"/>
      <c r="R53" s="4"/>
      <c r="U53" s="23"/>
      <c r="V53" s="4"/>
      <c r="W53" s="4"/>
      <c r="X53" s="4"/>
      <c r="Y53" s="4"/>
    </row>
    <row r="54" spans="1:25" ht="10.5" customHeight="1">
      <c r="A54" s="2"/>
      <c r="B54" s="2"/>
      <c r="C54" s="2"/>
      <c r="D54" s="4"/>
      <c r="E54" s="4"/>
      <c r="F54" s="4"/>
      <c r="G54" s="5"/>
      <c r="H54" s="32"/>
      <c r="I54" s="31"/>
      <c r="J54" s="31"/>
      <c r="K54" s="31"/>
      <c r="L54" s="31"/>
      <c r="N54" s="2"/>
      <c r="O54" s="2"/>
      <c r="P54" s="4"/>
      <c r="Q54" s="4"/>
      <c r="R54" s="4"/>
      <c r="U54" s="23"/>
      <c r="V54" s="4"/>
      <c r="W54" s="4"/>
      <c r="X54" s="4"/>
      <c r="Y54" s="4"/>
    </row>
    <row r="55" spans="1:25" ht="10.5" customHeight="1">
      <c r="A55" s="2"/>
      <c r="B55" s="2"/>
      <c r="C55" s="46" t="s">
        <v>23</v>
      </c>
      <c r="D55" s="47"/>
      <c r="E55" s="47"/>
      <c r="F55" s="47"/>
      <c r="G55" s="5"/>
      <c r="H55" s="29">
        <f>+H56+H57</f>
        <v>9555300</v>
      </c>
      <c r="I55" s="29">
        <f>+I56+I57</f>
        <v>9555300</v>
      </c>
      <c r="J55" s="44">
        <f>+J56+J57</f>
        <v>0</v>
      </c>
      <c r="K55" s="44">
        <f>+H55-SUM(I55:J55)</f>
        <v>0</v>
      </c>
      <c r="L55" s="40">
        <f>ROUND(+I55/H55%,1)</f>
        <v>100</v>
      </c>
      <c r="N55" s="2"/>
      <c r="O55" s="2"/>
      <c r="P55" s="4"/>
      <c r="Q55" s="4"/>
      <c r="R55" s="4"/>
      <c r="U55" s="51" t="s">
        <v>35</v>
      </c>
      <c r="V55" s="59"/>
      <c r="W55" s="59"/>
      <c r="X55" s="59"/>
      <c r="Y55" s="59"/>
    </row>
    <row r="56" spans="1:25" ht="10.5" customHeight="1">
      <c r="A56" s="2"/>
      <c r="B56" s="2"/>
      <c r="C56" s="2"/>
      <c r="D56" s="48" t="s">
        <v>15</v>
      </c>
      <c r="E56" s="48"/>
      <c r="F56" s="48"/>
      <c r="G56" s="5"/>
      <c r="H56" s="29">
        <v>9555300</v>
      </c>
      <c r="I56" s="29">
        <v>9555300</v>
      </c>
      <c r="J56" s="42">
        <v>0</v>
      </c>
      <c r="K56" s="44">
        <f>+H56-SUM(I56:J56)</f>
        <v>0</v>
      </c>
      <c r="L56" s="40">
        <f>ROUND(+I56/H56%,1)</f>
        <v>100</v>
      </c>
      <c r="N56" s="2"/>
      <c r="O56" s="2"/>
      <c r="P56" s="4"/>
      <c r="Q56" s="4"/>
      <c r="R56" s="4"/>
      <c r="U56" s="51"/>
      <c r="V56" s="59"/>
      <c r="W56" s="59"/>
      <c r="X56" s="59"/>
      <c r="Y56" s="59"/>
    </row>
    <row r="57" spans="1:25" ht="10.5" customHeight="1">
      <c r="A57" s="2"/>
      <c r="B57" s="2"/>
      <c r="C57" s="2"/>
      <c r="D57" s="48" t="s">
        <v>16</v>
      </c>
      <c r="E57" s="48"/>
      <c r="F57" s="48"/>
      <c r="G57" s="5"/>
      <c r="H57" s="42">
        <v>0</v>
      </c>
      <c r="I57" s="42">
        <v>0</v>
      </c>
      <c r="J57" s="42">
        <v>0</v>
      </c>
      <c r="K57" s="44">
        <f>+H57-SUM(I57:J57)</f>
        <v>0</v>
      </c>
      <c r="L57" s="30" t="s">
        <v>48</v>
      </c>
      <c r="N57" s="46" t="s">
        <v>42</v>
      </c>
      <c r="O57" s="46"/>
      <c r="P57" s="46"/>
      <c r="Q57" s="18">
        <v>7</v>
      </c>
      <c r="R57" s="11" t="s">
        <v>43</v>
      </c>
      <c r="U57" s="24">
        <v>210250125</v>
      </c>
      <c r="V57" s="12">
        <v>191579282</v>
      </c>
      <c r="W57" s="12">
        <v>871750</v>
      </c>
      <c r="X57" s="12">
        <v>17799093</v>
      </c>
      <c r="Y57" s="40">
        <f>ROUND(+V57/U57%,1)</f>
        <v>91.1</v>
      </c>
    </row>
    <row r="58" spans="1:25" ht="10.5" customHeight="1">
      <c r="A58" s="2"/>
      <c r="B58" s="2"/>
      <c r="C58" s="2"/>
      <c r="D58" s="4"/>
      <c r="E58" s="4"/>
      <c r="F58" s="4"/>
      <c r="G58" s="5"/>
      <c r="H58" s="31"/>
      <c r="I58" s="31"/>
      <c r="J58" s="31"/>
      <c r="K58" s="31"/>
      <c r="L58" s="31"/>
      <c r="N58" s="49"/>
      <c r="O58" s="49"/>
      <c r="P58" s="49"/>
      <c r="Q58" s="18">
        <v>8</v>
      </c>
      <c r="R58" s="18"/>
      <c r="U58" s="24">
        <v>313407163</v>
      </c>
      <c r="V58" s="12">
        <v>228901518</v>
      </c>
      <c r="W58" s="12">
        <v>12257784</v>
      </c>
      <c r="X58" s="12">
        <v>72247861</v>
      </c>
      <c r="Y58" s="40">
        <f>ROUND(+V58/U58%,1)</f>
        <v>73</v>
      </c>
    </row>
    <row r="59" spans="1:25" ht="10.5" customHeight="1">
      <c r="A59" s="2"/>
      <c r="B59" s="46" t="s">
        <v>3</v>
      </c>
      <c r="C59" s="47"/>
      <c r="D59" s="47"/>
      <c r="E59" s="47"/>
      <c r="F59" s="47"/>
      <c r="G59" s="5"/>
      <c r="H59" s="29">
        <f>+H60+H61</f>
        <v>2862087268</v>
      </c>
      <c r="I59" s="29">
        <f>+I60+I61</f>
        <v>2594117201</v>
      </c>
      <c r="J59" s="29">
        <f>+J60+J61</f>
        <v>15832638</v>
      </c>
      <c r="K59" s="29">
        <f>+H59-SUM(I59:J59)</f>
        <v>252137429</v>
      </c>
      <c r="L59" s="40">
        <f>ROUND(+I59/H59%,1)</f>
        <v>90.6</v>
      </c>
      <c r="N59" s="49"/>
      <c r="O59" s="49"/>
      <c r="P59" s="49"/>
      <c r="Q59" s="18">
        <v>9</v>
      </c>
      <c r="R59" s="18"/>
      <c r="U59" s="24">
        <v>385050383</v>
      </c>
      <c r="V59" s="12">
        <v>286571068</v>
      </c>
      <c r="W59" s="12">
        <v>2003202</v>
      </c>
      <c r="X59" s="12">
        <v>96476113</v>
      </c>
      <c r="Y59" s="40">
        <f>ROUND(+V59/U59%,1)</f>
        <v>74.4</v>
      </c>
    </row>
    <row r="60" spans="1:25" ht="10.5" customHeight="1">
      <c r="A60" s="2"/>
      <c r="B60" s="2"/>
      <c r="C60" s="2"/>
      <c r="D60" s="48" t="s">
        <v>15</v>
      </c>
      <c r="E60" s="48"/>
      <c r="F60" s="48"/>
      <c r="G60" s="5"/>
      <c r="H60" s="29">
        <v>2576507600</v>
      </c>
      <c r="I60" s="29">
        <v>2522057903</v>
      </c>
      <c r="J60" s="42">
        <v>0</v>
      </c>
      <c r="K60" s="29">
        <f>+H60-SUM(I60:J60)</f>
        <v>54449697</v>
      </c>
      <c r="L60" s="40">
        <f>ROUND(+I60/H60%,1)</f>
        <v>97.9</v>
      </c>
      <c r="N60" s="49"/>
      <c r="O60" s="49"/>
      <c r="P60" s="49"/>
      <c r="Q60" s="18">
        <v>10</v>
      </c>
      <c r="R60" s="18"/>
      <c r="U60" s="24">
        <v>356312626</v>
      </c>
      <c r="V60" s="12">
        <v>281764037</v>
      </c>
      <c r="W60" s="12">
        <v>1414600</v>
      </c>
      <c r="X60" s="12">
        <v>73133989</v>
      </c>
      <c r="Y60" s="40">
        <f>ROUND(+V60/U60%,1)</f>
        <v>79.1</v>
      </c>
    </row>
    <row r="61" spans="1:25" ht="10.5" customHeight="1">
      <c r="A61" s="2"/>
      <c r="B61" s="2"/>
      <c r="C61" s="2"/>
      <c r="D61" s="48" t="s">
        <v>16</v>
      </c>
      <c r="E61" s="48"/>
      <c r="F61" s="48"/>
      <c r="G61" s="5"/>
      <c r="H61" s="29">
        <v>285579668</v>
      </c>
      <c r="I61" s="29">
        <v>72059298</v>
      </c>
      <c r="J61" s="29">
        <v>15832638</v>
      </c>
      <c r="K61" s="29">
        <f>+H61-SUM(I61:J61)</f>
        <v>197687732</v>
      </c>
      <c r="L61" s="40">
        <f>ROUND(+I61/H61%,1)</f>
        <v>25.2</v>
      </c>
      <c r="N61" s="50"/>
      <c r="O61" s="50"/>
      <c r="P61" s="50"/>
      <c r="Q61" s="19">
        <v>11</v>
      </c>
      <c r="R61" s="2"/>
      <c r="U61" s="38">
        <f>+U63+U73+U75</f>
        <v>385871279</v>
      </c>
      <c r="V61" s="39">
        <f>+V63+V73+V75</f>
        <v>297901001</v>
      </c>
      <c r="W61" s="39">
        <f>+W63+W73+W75</f>
        <v>565800</v>
      </c>
      <c r="X61" s="39">
        <f>+X63+X73+X75</f>
        <v>87404478</v>
      </c>
      <c r="Y61" s="41">
        <f>ROUND(+V61/U61%,1)</f>
        <v>77.2</v>
      </c>
    </row>
    <row r="62" spans="1:25" ht="10.5" customHeight="1">
      <c r="A62" s="2"/>
      <c r="B62" s="2"/>
      <c r="C62" s="2"/>
      <c r="D62" s="4"/>
      <c r="E62" s="4"/>
      <c r="F62" s="4"/>
      <c r="G62" s="5"/>
      <c r="H62" s="31"/>
      <c r="I62" s="31"/>
      <c r="J62" s="31"/>
      <c r="K62" s="31"/>
      <c r="L62" s="31"/>
      <c r="N62" s="2"/>
      <c r="O62" s="2"/>
      <c r="P62" s="4"/>
      <c r="Q62" s="4"/>
      <c r="R62" s="4"/>
      <c r="U62" s="25"/>
      <c r="V62" s="14"/>
      <c r="W62" s="14"/>
      <c r="X62" s="14"/>
      <c r="Y62" s="14"/>
    </row>
    <row r="63" spans="1:25" ht="10.5" customHeight="1">
      <c r="A63" s="2"/>
      <c r="B63" s="46" t="s">
        <v>4</v>
      </c>
      <c r="C63" s="47"/>
      <c r="D63" s="47"/>
      <c r="E63" s="47"/>
      <c r="F63" s="47"/>
      <c r="G63" s="5"/>
      <c r="H63" s="29">
        <f>+H64+H65</f>
        <v>1700618534</v>
      </c>
      <c r="I63" s="29">
        <v>1700615810</v>
      </c>
      <c r="J63" s="29">
        <f>+J64+J65</f>
        <v>236</v>
      </c>
      <c r="K63" s="29">
        <f>+H63-SUM(I63:J63)</f>
        <v>2488</v>
      </c>
      <c r="L63" s="40">
        <f>ROUND(+I63/H63%,1)</f>
        <v>100</v>
      </c>
      <c r="N63" s="46" t="s">
        <v>33</v>
      </c>
      <c r="O63" s="46"/>
      <c r="P63" s="46"/>
      <c r="Q63" s="46"/>
      <c r="R63" s="46"/>
      <c r="U63" s="33">
        <f>+U65+U67</f>
        <v>380197983</v>
      </c>
      <c r="V63" s="34">
        <f>+V65+V67</f>
        <v>292227705</v>
      </c>
      <c r="W63" s="34">
        <f>+W65+W67</f>
        <v>565800</v>
      </c>
      <c r="X63" s="34">
        <f>+U63-V63-W63</f>
        <v>87404478</v>
      </c>
      <c r="Y63" s="40">
        <f>ROUND(+V63/U63%,1)</f>
        <v>76.9</v>
      </c>
    </row>
    <row r="64" spans="1:25" ht="10.5" customHeight="1">
      <c r="A64" s="2"/>
      <c r="B64" s="2"/>
      <c r="C64" s="2"/>
      <c r="D64" s="48" t="s">
        <v>15</v>
      </c>
      <c r="E64" s="48"/>
      <c r="F64" s="48"/>
      <c r="G64" s="5"/>
      <c r="H64" s="29">
        <v>1700615810</v>
      </c>
      <c r="I64" s="29">
        <v>1700615810</v>
      </c>
      <c r="J64" s="42">
        <v>0</v>
      </c>
      <c r="K64" s="44">
        <f>+H64-SUM(I64:J64)</f>
        <v>0</v>
      </c>
      <c r="L64" s="40">
        <f>ROUND(+I64/H64%,1)</f>
        <v>100</v>
      </c>
      <c r="N64" s="2"/>
      <c r="O64" s="2"/>
      <c r="P64" s="4"/>
      <c r="Q64" s="4"/>
      <c r="R64" s="4"/>
      <c r="U64" s="36"/>
      <c r="V64" s="35"/>
      <c r="W64" s="35"/>
      <c r="X64" s="35"/>
      <c r="Y64" s="35"/>
    </row>
    <row r="65" spans="1:25" ht="10.5" customHeight="1">
      <c r="A65" s="2"/>
      <c r="B65" s="2"/>
      <c r="C65" s="2"/>
      <c r="D65" s="48" t="s">
        <v>16</v>
      </c>
      <c r="E65" s="48"/>
      <c r="F65" s="48"/>
      <c r="G65" s="5"/>
      <c r="H65" s="29">
        <v>2724</v>
      </c>
      <c r="I65" s="42">
        <v>0</v>
      </c>
      <c r="J65" s="31">
        <v>236</v>
      </c>
      <c r="K65" s="29">
        <f>+H65-SUM(I65:J65)</f>
        <v>2488</v>
      </c>
      <c r="L65" s="30" t="s">
        <v>48</v>
      </c>
      <c r="N65" s="2"/>
      <c r="O65" s="46" t="s">
        <v>32</v>
      </c>
      <c r="P65" s="47"/>
      <c r="Q65" s="47"/>
      <c r="R65" s="47"/>
      <c r="U65" s="33">
        <v>183356494</v>
      </c>
      <c r="V65" s="34">
        <v>183356494</v>
      </c>
      <c r="W65" s="42">
        <v>0</v>
      </c>
      <c r="X65" s="44">
        <f>+U65-SUM(V65:W65)</f>
        <v>0</v>
      </c>
      <c r="Y65" s="40">
        <f>ROUND(+V65/U65%,1)</f>
        <v>100</v>
      </c>
    </row>
    <row r="66" spans="1:25" ht="10.5" customHeight="1">
      <c r="A66" s="2"/>
      <c r="B66" s="2"/>
      <c r="C66" s="2"/>
      <c r="D66" s="4"/>
      <c r="E66" s="4"/>
      <c r="F66" s="4"/>
      <c r="G66" s="5"/>
      <c r="H66" s="31"/>
      <c r="I66" s="31"/>
      <c r="J66" s="31"/>
      <c r="K66" s="31"/>
      <c r="L66" s="31"/>
      <c r="N66" s="2"/>
      <c r="O66" s="2"/>
      <c r="P66" s="4"/>
      <c r="Q66" s="4"/>
      <c r="R66" s="4"/>
      <c r="U66" s="36"/>
      <c r="V66" s="35"/>
      <c r="W66" s="35"/>
      <c r="X66" s="35"/>
      <c r="Y66" s="35"/>
    </row>
    <row r="67" spans="1:25" ht="10.5" customHeight="1">
      <c r="A67" s="2"/>
      <c r="B67" s="46" t="s">
        <v>5</v>
      </c>
      <c r="C67" s="47"/>
      <c r="D67" s="47"/>
      <c r="E67" s="47"/>
      <c r="F67" s="47"/>
      <c r="G67" s="5"/>
      <c r="H67" s="29">
        <f>+H68+H69</f>
        <v>476600090</v>
      </c>
      <c r="I67" s="29">
        <v>476600090</v>
      </c>
      <c r="J67" s="44">
        <f>+J68+J69</f>
        <v>0</v>
      </c>
      <c r="K67" s="44">
        <f>+H67-SUM(I67:J67)</f>
        <v>0</v>
      </c>
      <c r="L67" s="40">
        <f>ROUND(+I67/H67%,1)</f>
        <v>100</v>
      </c>
      <c r="N67" s="2"/>
      <c r="O67" s="46" t="s">
        <v>31</v>
      </c>
      <c r="P67" s="47"/>
      <c r="Q67" s="47"/>
      <c r="R67" s="47"/>
      <c r="U67" s="33">
        <f>SUM(U68:U70)</f>
        <v>196841489</v>
      </c>
      <c r="V67" s="34">
        <f>SUM(V68:V70)</f>
        <v>108871211</v>
      </c>
      <c r="W67" s="34">
        <f>SUM(W68:W70)</f>
        <v>565800</v>
      </c>
      <c r="X67" s="34">
        <f>+U67-V67-W67</f>
        <v>87404478</v>
      </c>
      <c r="Y67" s="40">
        <f>ROUND(+V67/U67%,1)</f>
        <v>55.3</v>
      </c>
    </row>
    <row r="68" spans="1:25" ht="10.5" customHeight="1">
      <c r="A68" s="2"/>
      <c r="B68" s="2"/>
      <c r="C68" s="2"/>
      <c r="D68" s="48" t="s">
        <v>15</v>
      </c>
      <c r="E68" s="48"/>
      <c r="F68" s="48"/>
      <c r="G68" s="5"/>
      <c r="H68" s="29">
        <v>476600090</v>
      </c>
      <c r="I68" s="29">
        <v>476600090</v>
      </c>
      <c r="J68" s="42">
        <v>0</v>
      </c>
      <c r="K68" s="44">
        <f>+H68-SUM(I68:J68)</f>
        <v>0</v>
      </c>
      <c r="L68" s="40">
        <f>ROUND(+I68/H68%,1)</f>
        <v>100</v>
      </c>
      <c r="N68" s="2"/>
      <c r="O68" s="2"/>
      <c r="P68" s="48" t="s">
        <v>30</v>
      </c>
      <c r="Q68" s="48"/>
      <c r="R68" s="48"/>
      <c r="U68" s="33">
        <v>1327400</v>
      </c>
      <c r="V68" s="34">
        <v>1269800</v>
      </c>
      <c r="W68" s="42">
        <v>0</v>
      </c>
      <c r="X68" s="34">
        <f>+U68-V68-W68</f>
        <v>57600</v>
      </c>
      <c r="Y68" s="40">
        <f>ROUND(+V68/U68%,1)</f>
        <v>95.7</v>
      </c>
    </row>
    <row r="69" spans="1:25" ht="10.5" customHeight="1">
      <c r="A69" s="2"/>
      <c r="B69" s="2"/>
      <c r="C69" s="2"/>
      <c r="D69" s="48" t="s">
        <v>16</v>
      </c>
      <c r="E69" s="48"/>
      <c r="F69" s="48"/>
      <c r="G69" s="5"/>
      <c r="H69" s="42">
        <v>0</v>
      </c>
      <c r="I69" s="42">
        <v>0</v>
      </c>
      <c r="J69" s="42">
        <v>0</v>
      </c>
      <c r="K69" s="44">
        <f>+H69-SUM(I69:J69)</f>
        <v>0</v>
      </c>
      <c r="L69" s="30" t="s">
        <v>48</v>
      </c>
      <c r="N69" s="2"/>
      <c r="O69" s="2"/>
      <c r="P69" s="48" t="s">
        <v>29</v>
      </c>
      <c r="Q69" s="48"/>
      <c r="R69" s="48"/>
      <c r="U69" s="33">
        <v>7942951</v>
      </c>
      <c r="V69" s="34">
        <v>2025039</v>
      </c>
      <c r="W69" s="34">
        <v>483600</v>
      </c>
      <c r="X69" s="34">
        <f>+U69-V69-W69</f>
        <v>5434312</v>
      </c>
      <c r="Y69" s="40">
        <f>ROUND(+V69/U69%,1)</f>
        <v>25.5</v>
      </c>
    </row>
    <row r="70" spans="1:25" ht="10.5" customHeight="1">
      <c r="A70" s="2"/>
      <c r="B70" s="2"/>
      <c r="C70" s="2"/>
      <c r="D70" s="4"/>
      <c r="E70" s="4"/>
      <c r="F70" s="4"/>
      <c r="G70" s="5"/>
      <c r="H70" s="31"/>
      <c r="I70" s="31"/>
      <c r="J70" s="31"/>
      <c r="K70" s="31"/>
      <c r="L70" s="31"/>
      <c r="N70" s="2"/>
      <c r="O70" s="2"/>
      <c r="P70" s="48" t="s">
        <v>28</v>
      </c>
      <c r="Q70" s="48"/>
      <c r="R70" s="48"/>
      <c r="U70" s="33">
        <v>187571138</v>
      </c>
      <c r="V70" s="34">
        <v>105576372</v>
      </c>
      <c r="W70" s="34">
        <v>82200</v>
      </c>
      <c r="X70" s="34">
        <f>+U70-V70-W70</f>
        <v>81912566</v>
      </c>
      <c r="Y70" s="40">
        <f>ROUND(+V70/U70%,1)</f>
        <v>56.3</v>
      </c>
    </row>
    <row r="71" spans="1:25" ht="10.5" customHeight="1">
      <c r="A71" s="2"/>
      <c r="B71" s="46" t="s">
        <v>6</v>
      </c>
      <c r="C71" s="47"/>
      <c r="D71" s="47"/>
      <c r="E71" s="47"/>
      <c r="F71" s="47"/>
      <c r="G71" s="5"/>
      <c r="H71" s="29">
        <f>+H72+H73</f>
        <v>458089127</v>
      </c>
      <c r="I71" s="29">
        <f>+I72+I73</f>
        <v>382618441</v>
      </c>
      <c r="J71" s="29">
        <f>+J72+J73</f>
        <v>15070683</v>
      </c>
      <c r="K71" s="29">
        <f>+H71-SUM(I71:J71)</f>
        <v>60400003</v>
      </c>
      <c r="L71" s="40">
        <f>ROUND(+I71/H71%,1)</f>
        <v>83.5</v>
      </c>
      <c r="N71" s="2"/>
      <c r="O71" s="2"/>
      <c r="P71" s="48"/>
      <c r="Q71" s="48"/>
      <c r="R71" s="48"/>
      <c r="U71" s="36"/>
      <c r="V71" s="35"/>
      <c r="W71" s="35"/>
      <c r="X71" s="35"/>
      <c r="Y71" s="35"/>
    </row>
    <row r="72" spans="1:25" ht="10.5" customHeight="1">
      <c r="A72" s="2"/>
      <c r="B72" s="2"/>
      <c r="C72" s="2"/>
      <c r="D72" s="48" t="s">
        <v>15</v>
      </c>
      <c r="E72" s="48"/>
      <c r="F72" s="48"/>
      <c r="G72" s="5"/>
      <c r="H72" s="29">
        <v>385400828</v>
      </c>
      <c r="I72" s="29">
        <v>377087441</v>
      </c>
      <c r="J72" s="42">
        <v>0</v>
      </c>
      <c r="K72" s="29">
        <f>+H72-SUM(I72:J72)</f>
        <v>8313387</v>
      </c>
      <c r="L72" s="40">
        <f>ROUND(+I72/H72%,1)</f>
        <v>97.8</v>
      </c>
      <c r="N72" s="2"/>
      <c r="O72" s="2"/>
      <c r="P72" s="4"/>
      <c r="Q72" s="4"/>
      <c r="R72" s="4"/>
      <c r="U72" s="36"/>
      <c r="V72" s="35"/>
      <c r="W72" s="35"/>
      <c r="X72" s="35"/>
      <c r="Y72" s="35"/>
    </row>
    <row r="73" spans="1:25" ht="10.5" customHeight="1">
      <c r="A73" s="2"/>
      <c r="B73" s="2"/>
      <c r="C73" s="2"/>
      <c r="D73" s="48" t="s">
        <v>16</v>
      </c>
      <c r="E73" s="48"/>
      <c r="F73" s="48"/>
      <c r="G73" s="5"/>
      <c r="H73" s="29">
        <v>72688299</v>
      </c>
      <c r="I73" s="29">
        <v>5531000</v>
      </c>
      <c r="J73" s="29">
        <v>15070683</v>
      </c>
      <c r="K73" s="29">
        <f>+H73-SUM(I73:J73)</f>
        <v>52086616</v>
      </c>
      <c r="L73" s="40">
        <f>ROUND(+I73/H73%,1)</f>
        <v>7.6</v>
      </c>
      <c r="N73" s="46" t="s">
        <v>13</v>
      </c>
      <c r="O73" s="46"/>
      <c r="P73" s="46"/>
      <c r="Q73" s="46"/>
      <c r="R73" s="46"/>
      <c r="U73" s="33">
        <v>5212396</v>
      </c>
      <c r="V73" s="34">
        <v>5212396</v>
      </c>
      <c r="W73" s="42">
        <v>0</v>
      </c>
      <c r="X73" s="44">
        <f>+U73-SUM(V73:W73)</f>
        <v>0</v>
      </c>
      <c r="Y73" s="40">
        <f>ROUND(+V73/U73%,1)</f>
        <v>100</v>
      </c>
    </row>
    <row r="74" spans="1:25" ht="10.5" customHeight="1">
      <c r="A74" s="2"/>
      <c r="B74" s="2"/>
      <c r="C74" s="2"/>
      <c r="D74" s="4"/>
      <c r="E74" s="4"/>
      <c r="F74" s="4"/>
      <c r="G74" s="5"/>
      <c r="H74" s="11"/>
      <c r="I74" s="11"/>
      <c r="J74" s="11"/>
      <c r="K74" s="11"/>
      <c r="L74" s="13"/>
      <c r="N74" s="2"/>
      <c r="O74" s="2"/>
      <c r="P74" s="4"/>
      <c r="Q74" s="4"/>
      <c r="R74" s="4"/>
      <c r="U74" s="36"/>
      <c r="V74" s="35"/>
      <c r="W74" s="35"/>
      <c r="X74" s="35"/>
      <c r="Y74" s="35"/>
    </row>
    <row r="75" spans="1:25" ht="10.5" customHeight="1">
      <c r="A75" s="4"/>
      <c r="B75" s="4"/>
      <c r="C75" s="4"/>
      <c r="D75" s="14" t="s">
        <v>25</v>
      </c>
      <c r="E75" s="14"/>
      <c r="F75" s="14"/>
      <c r="G75" s="5"/>
      <c r="H75" s="4"/>
      <c r="I75" s="4"/>
      <c r="J75" s="4"/>
      <c r="K75" s="4"/>
      <c r="L75" s="4"/>
      <c r="N75" s="46" t="s">
        <v>27</v>
      </c>
      <c r="O75" s="47"/>
      <c r="P75" s="47"/>
      <c r="Q75" s="47"/>
      <c r="R75" s="47"/>
      <c r="U75" s="33">
        <v>460900</v>
      </c>
      <c r="V75" s="34">
        <v>460900</v>
      </c>
      <c r="W75" s="42">
        <v>0</v>
      </c>
      <c r="X75" s="44">
        <f>+U75-SUM(V75:W75)</f>
        <v>0</v>
      </c>
      <c r="Y75" s="40">
        <f>ROUND(+V75/U75%,1)</f>
        <v>100</v>
      </c>
    </row>
    <row r="76" spans="1:25" ht="4.5" customHeight="1" thickBot="1">
      <c r="A76" s="3"/>
      <c r="B76" s="3"/>
      <c r="C76" s="3"/>
      <c r="D76" s="3"/>
      <c r="E76" s="3"/>
      <c r="F76" s="3"/>
      <c r="G76" s="7"/>
      <c r="H76" s="3"/>
      <c r="I76" s="3"/>
      <c r="J76" s="3"/>
      <c r="K76" s="3"/>
      <c r="L76" s="3"/>
      <c r="M76" s="21"/>
      <c r="N76" s="21"/>
      <c r="O76" s="21"/>
      <c r="P76" s="21"/>
      <c r="Q76" s="21"/>
      <c r="R76" s="21"/>
      <c r="S76" s="21"/>
      <c r="T76" s="21"/>
      <c r="U76" s="26"/>
      <c r="V76" s="3"/>
      <c r="W76" s="3"/>
      <c r="X76" s="3"/>
      <c r="Y76" s="3"/>
    </row>
    <row r="77" spans="1:25" ht="4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U77" s="2"/>
      <c r="V77" s="2"/>
      <c r="W77" s="2"/>
      <c r="X77" s="2"/>
      <c r="Y77" s="2"/>
    </row>
    <row r="78" spans="1:12" ht="11.25" customHeight="1">
      <c r="A78" s="2"/>
      <c r="B78" s="2" t="s">
        <v>24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ht="12.75" customHeight="1"/>
    <row r="82" ht="17.25" customHeight="1"/>
    <row r="83" ht="4.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7.5" customHeight="1"/>
    <row r="91" ht="11.25" customHeight="1"/>
    <row r="92" ht="11.25" customHeight="1"/>
    <row r="93" ht="11.25" customHeight="1"/>
    <row r="94" ht="7.5" customHeight="1"/>
    <row r="95" ht="11.25" customHeight="1"/>
    <row r="96" spans="13:25" ht="11.25" customHeight="1"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3:25" ht="11.25" customHeight="1"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3:25" ht="7.5" customHeight="1"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3:25" ht="11.25" customHeight="1"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="20" customFormat="1" ht="11.25" customHeight="1"/>
    <row r="101" s="20" customFormat="1" ht="11.25" customHeight="1"/>
    <row r="102" spans="1:7" s="20" customFormat="1" ht="7.5" customHeight="1">
      <c r="A102" s="4"/>
      <c r="B102" s="4"/>
      <c r="C102" s="4"/>
      <c r="D102" s="4"/>
      <c r="E102" s="4"/>
      <c r="F102" s="4"/>
      <c r="G102" s="4"/>
    </row>
    <row r="103" spans="1:7" s="20" customFormat="1" ht="11.25" customHeight="1">
      <c r="A103" s="4"/>
      <c r="G103" s="4"/>
    </row>
    <row r="104" spans="1:7" s="20" customFormat="1" ht="11.25" customHeight="1">
      <c r="A104" s="4"/>
      <c r="G104" s="4"/>
    </row>
    <row r="105" spans="1:7" s="20" customFormat="1" ht="11.25" customHeight="1">
      <c r="A105" s="4"/>
      <c r="G105" s="4"/>
    </row>
    <row r="106" spans="1:7" s="20" customFormat="1" ht="7.5" customHeight="1">
      <c r="A106" s="4"/>
      <c r="G106" s="4"/>
    </row>
    <row r="107" spans="1:7" s="20" customFormat="1" ht="11.25" customHeight="1">
      <c r="A107" s="4"/>
      <c r="G107" s="4"/>
    </row>
    <row r="108" spans="1:7" s="20" customFormat="1" ht="11.25" customHeight="1">
      <c r="A108" s="4"/>
      <c r="G108" s="4"/>
    </row>
    <row r="109" spans="1:7" s="20" customFormat="1" ht="11.25" customHeight="1">
      <c r="A109" s="4"/>
      <c r="G109" s="4"/>
    </row>
    <row r="110" spans="1:7" s="20" customFormat="1" ht="7.5" customHeight="1">
      <c r="A110" s="4"/>
      <c r="G110" s="4"/>
    </row>
    <row r="111" spans="1:7" s="20" customFormat="1" ht="11.25" customHeight="1">
      <c r="A111" s="4"/>
      <c r="G111" s="4"/>
    </row>
    <row r="112" spans="1:7" s="20" customFormat="1" ht="11.25" customHeight="1">
      <c r="A112" s="4"/>
      <c r="G112" s="4"/>
    </row>
    <row r="113" spans="1:7" s="20" customFormat="1" ht="11.25" customHeight="1">
      <c r="A113" s="4"/>
      <c r="G113" s="4"/>
    </row>
    <row r="114" spans="1:7" s="20" customFormat="1" ht="7.5" customHeight="1">
      <c r="A114" s="4"/>
      <c r="G114" s="4"/>
    </row>
    <row r="115" spans="1:7" s="20" customFormat="1" ht="11.25" customHeight="1">
      <c r="A115" s="4"/>
      <c r="G115" s="4"/>
    </row>
    <row r="116" spans="1:7" s="20" customFormat="1" ht="11.25" customHeight="1">
      <c r="A116" s="4"/>
      <c r="G116" s="4"/>
    </row>
    <row r="117" spans="1:7" s="20" customFormat="1" ht="11.25" customHeight="1">
      <c r="A117" s="4"/>
      <c r="G117" s="4"/>
    </row>
    <row r="118" spans="1:7" s="20" customFormat="1" ht="11.25" customHeight="1">
      <c r="A118" s="4"/>
      <c r="G118" s="4"/>
    </row>
    <row r="119" spans="1:7" s="20" customFormat="1" ht="11.25" customHeight="1">
      <c r="A119" s="4"/>
      <c r="G119" s="4"/>
    </row>
    <row r="120" spans="1:7" s="20" customFormat="1" ht="11.25" customHeight="1">
      <c r="A120" s="4"/>
      <c r="G120" s="4"/>
    </row>
    <row r="121" spans="1:7" s="20" customFormat="1" ht="11.25" customHeight="1">
      <c r="A121" s="4"/>
      <c r="G121" s="4"/>
    </row>
    <row r="122" spans="1:7" s="20" customFormat="1" ht="7.5" customHeight="1">
      <c r="A122" s="4"/>
      <c r="G122" s="4"/>
    </row>
    <row r="123" spans="1:7" s="20" customFormat="1" ht="7.5" customHeight="1">
      <c r="A123" s="4"/>
      <c r="G123" s="4"/>
    </row>
    <row r="124" spans="1:7" s="20" customFormat="1" ht="11.25" customHeight="1">
      <c r="A124" s="4"/>
      <c r="G124" s="4"/>
    </row>
    <row r="125" spans="1:7" s="20" customFormat="1" ht="11.25" customHeight="1">
      <c r="A125" s="4"/>
      <c r="G125" s="4"/>
    </row>
    <row r="126" spans="1:7" s="20" customFormat="1" ht="11.25" customHeight="1">
      <c r="A126" s="4"/>
      <c r="G126" s="4"/>
    </row>
    <row r="127" spans="1:7" s="20" customFormat="1" ht="11.25" customHeight="1">
      <c r="A127" s="4"/>
      <c r="G127" s="4"/>
    </row>
    <row r="128" spans="1:7" s="20" customFormat="1" ht="11.25" customHeight="1">
      <c r="A128" s="4"/>
      <c r="G128" s="4"/>
    </row>
    <row r="129" spans="1:7" s="20" customFormat="1" ht="11.25" customHeight="1">
      <c r="A129" s="4"/>
      <c r="G129" s="4"/>
    </row>
    <row r="130" spans="1:7" s="20" customFormat="1" ht="11.25" customHeight="1">
      <c r="A130" s="4"/>
      <c r="G130" s="4"/>
    </row>
    <row r="131" spans="1:7" s="20" customFormat="1" ht="11.25" customHeight="1">
      <c r="A131" s="4"/>
      <c r="G131" s="4"/>
    </row>
    <row r="132" spans="1:7" s="20" customFormat="1" ht="11.25" customHeight="1">
      <c r="A132" s="4"/>
      <c r="G132" s="4"/>
    </row>
    <row r="133" spans="1:7" s="20" customFormat="1" ht="11.25" customHeight="1">
      <c r="A133" s="4"/>
      <c r="G133" s="4"/>
    </row>
    <row r="134" spans="1:7" s="20" customFormat="1" ht="11.25" customHeight="1">
      <c r="A134" s="4"/>
      <c r="G134" s="4"/>
    </row>
    <row r="135" spans="1:7" s="20" customFormat="1" ht="11.25" customHeight="1">
      <c r="A135" s="4"/>
      <c r="G135" s="4"/>
    </row>
    <row r="136" spans="1:7" s="20" customFormat="1" ht="11.25" customHeight="1">
      <c r="A136" s="4"/>
      <c r="G136" s="4"/>
    </row>
    <row r="137" spans="1:7" s="20" customFormat="1" ht="11.25" customHeight="1">
      <c r="A137" s="4"/>
      <c r="G137" s="4"/>
    </row>
    <row r="138" spans="1:7" s="20" customFormat="1" ht="11.25" customHeight="1">
      <c r="A138" s="4"/>
      <c r="G138" s="4"/>
    </row>
    <row r="139" spans="1:7" s="20" customFormat="1" ht="11.25" customHeight="1">
      <c r="A139" s="4"/>
      <c r="G139" s="4"/>
    </row>
    <row r="140" spans="1:7" s="20" customFormat="1" ht="11.25" customHeight="1">
      <c r="A140" s="4"/>
      <c r="G140" s="4"/>
    </row>
    <row r="141" spans="1:7" s="20" customFormat="1" ht="7.5" customHeight="1">
      <c r="A141" s="4"/>
      <c r="G141" s="4"/>
    </row>
    <row r="142" spans="1:7" s="20" customFormat="1" ht="11.25" customHeight="1">
      <c r="A142" s="4"/>
      <c r="G142" s="4"/>
    </row>
    <row r="143" spans="1:7" s="20" customFormat="1" ht="7.5" customHeight="1">
      <c r="A143" s="4"/>
      <c r="G143" s="4"/>
    </row>
    <row r="144" spans="1:7" s="20" customFormat="1" ht="11.25" customHeight="1">
      <c r="A144" s="4"/>
      <c r="G144" s="4"/>
    </row>
    <row r="145" spans="1:7" s="20" customFormat="1" ht="7.5" customHeight="1">
      <c r="A145" s="4"/>
      <c r="G145" s="4"/>
    </row>
    <row r="146" spans="1:7" s="20" customFormat="1" ht="11.25" customHeight="1">
      <c r="A146" s="4"/>
      <c r="G146" s="4"/>
    </row>
    <row r="147" spans="1:7" s="20" customFormat="1" ht="11.25" customHeight="1">
      <c r="A147" s="4"/>
      <c r="G147" s="4"/>
    </row>
    <row r="148" spans="1:7" s="20" customFormat="1" ht="11.25" customHeight="1">
      <c r="A148" s="4"/>
      <c r="G148" s="4"/>
    </row>
    <row r="149" spans="1:7" s="20" customFormat="1" ht="11.25" customHeight="1">
      <c r="A149" s="4"/>
      <c r="G149" s="4"/>
    </row>
    <row r="150" spans="1:7" s="20" customFormat="1" ht="11.25" customHeight="1">
      <c r="A150" s="4"/>
      <c r="G150" s="4"/>
    </row>
    <row r="151" spans="1:7" s="20" customFormat="1" ht="7.5" customHeight="1">
      <c r="A151" s="4"/>
      <c r="G151" s="4"/>
    </row>
    <row r="152" spans="1:7" s="20" customFormat="1" ht="11.25" customHeight="1">
      <c r="A152" s="4"/>
      <c r="G152" s="4"/>
    </row>
    <row r="153" spans="1:7" s="20" customFormat="1" ht="7.5" customHeight="1">
      <c r="A153" s="4"/>
      <c r="G153" s="4"/>
    </row>
    <row r="154" spans="1:7" s="20" customFormat="1" ht="11.25" customHeight="1">
      <c r="A154" s="4"/>
      <c r="G154" s="4"/>
    </row>
    <row r="155" spans="1:7" s="20" customFormat="1" ht="4.5" customHeight="1">
      <c r="A155" s="4"/>
      <c r="B155" s="4"/>
      <c r="C155" s="4"/>
      <c r="D155" s="4"/>
      <c r="E155" s="4"/>
      <c r="F155" s="4"/>
      <c r="G155" s="4"/>
    </row>
    <row r="156" spans="1:7" s="20" customFormat="1" ht="13.5">
      <c r="A156" s="4"/>
      <c r="B156" s="4"/>
      <c r="C156" s="4"/>
      <c r="D156" s="4"/>
      <c r="E156" s="4"/>
      <c r="F156" s="4"/>
      <c r="G156" s="4"/>
    </row>
    <row r="157" s="20" customFormat="1" ht="13.5"/>
    <row r="158" s="20" customFormat="1" ht="13.5"/>
    <row r="159" s="20" customFormat="1" ht="13.5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  <row r="176" s="20" customFormat="1" ht="13.5"/>
    <row r="177" s="20" customFormat="1" ht="13.5"/>
    <row r="178" s="20" customFormat="1" ht="13.5"/>
    <row r="179" s="20" customFormat="1" ht="13.5"/>
    <row r="180" s="20" customFormat="1" ht="13.5"/>
    <row r="181" s="20" customFormat="1" ht="13.5"/>
    <row r="182" s="20" customFormat="1" ht="13.5"/>
    <row r="183" s="20" customFormat="1" ht="13.5"/>
    <row r="184" s="20" customFormat="1" ht="13.5"/>
    <row r="185" s="20" customFormat="1" ht="13.5"/>
    <row r="186" s="20" customFormat="1" ht="13.5"/>
    <row r="187" s="20" customFormat="1" ht="13.5"/>
    <row r="188" s="20" customFormat="1" ht="13.5"/>
    <row r="189" s="20" customFormat="1" ht="13.5"/>
    <row r="190" s="20" customFormat="1" ht="13.5"/>
    <row r="191" s="20" customFormat="1" ht="13.5"/>
    <row r="192" s="20" customFormat="1" ht="13.5"/>
    <row r="193" s="20" customFormat="1" ht="13.5"/>
    <row r="194" s="20" customFormat="1" ht="13.5"/>
    <row r="195" s="20" customFormat="1" ht="13.5"/>
    <row r="196" s="20" customFormat="1" ht="13.5"/>
    <row r="197" s="20" customFormat="1" ht="13.5"/>
    <row r="198" s="20" customFormat="1" ht="13.5"/>
    <row r="199" s="20" customFormat="1" ht="13.5"/>
    <row r="200" s="20" customFormat="1" ht="13.5"/>
    <row r="201" s="20" customFormat="1" ht="13.5"/>
    <row r="202" s="20" customFormat="1" ht="13.5"/>
    <row r="203" s="20" customFormat="1" ht="13.5"/>
    <row r="204" s="20" customFormat="1" ht="13.5"/>
    <row r="205" s="20" customFormat="1" ht="13.5"/>
    <row r="206" s="20" customFormat="1" ht="13.5"/>
    <row r="207" s="20" customFormat="1" ht="13.5"/>
    <row r="208" s="20" customFormat="1" ht="13.5"/>
    <row r="209" s="20" customFormat="1" ht="13.5"/>
    <row r="210" s="20" customFormat="1" ht="13.5"/>
    <row r="211" spans="13:25" s="20" customFormat="1" ht="13.5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3:25" s="20" customFormat="1" ht="13.5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3:25" s="20" customFormat="1" ht="13.5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3:25" s="20" customFormat="1" ht="13.5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</sheetData>
  <mergeCells count="93">
    <mergeCell ref="P30:R30"/>
    <mergeCell ref="D25:F25"/>
    <mergeCell ref="U47:Y48"/>
    <mergeCell ref="U55:Y56"/>
    <mergeCell ref="N28:R28"/>
    <mergeCell ref="P26:R26"/>
    <mergeCell ref="C31:F31"/>
    <mergeCell ref="D37:F37"/>
    <mergeCell ref="C27:F27"/>
    <mergeCell ref="B47:F47"/>
    <mergeCell ref="D20:F20"/>
    <mergeCell ref="D21:F21"/>
    <mergeCell ref="B10:D10"/>
    <mergeCell ref="B11:D11"/>
    <mergeCell ref="B12:D12"/>
    <mergeCell ref="B13:D13"/>
    <mergeCell ref="D41:F41"/>
    <mergeCell ref="C43:F43"/>
    <mergeCell ref="B14:D14"/>
    <mergeCell ref="N24:R24"/>
    <mergeCell ref="P25:R25"/>
    <mergeCell ref="P21:R21"/>
    <mergeCell ref="P22:R22"/>
    <mergeCell ref="B16:F16"/>
    <mergeCell ref="B17:F17"/>
    <mergeCell ref="B19:F19"/>
    <mergeCell ref="C23:F23"/>
    <mergeCell ref="D24:F24"/>
    <mergeCell ref="D44:F44"/>
    <mergeCell ref="D45:F45"/>
    <mergeCell ref="D32:F32"/>
    <mergeCell ref="D33:F33"/>
    <mergeCell ref="B35:F35"/>
    <mergeCell ref="D36:F36"/>
    <mergeCell ref="C39:F39"/>
    <mergeCell ref="D40:F40"/>
    <mergeCell ref="D48:F48"/>
    <mergeCell ref="C51:F51"/>
    <mergeCell ref="D52:F52"/>
    <mergeCell ref="B71:F71"/>
    <mergeCell ref="B59:F59"/>
    <mergeCell ref="D57:F57"/>
    <mergeCell ref="D60:F60"/>
    <mergeCell ref="D61:F61"/>
    <mergeCell ref="D49:F49"/>
    <mergeCell ref="D72:F72"/>
    <mergeCell ref="D68:F68"/>
    <mergeCell ref="B63:F63"/>
    <mergeCell ref="D64:F64"/>
    <mergeCell ref="D73:F73"/>
    <mergeCell ref="N12:R12"/>
    <mergeCell ref="D65:F65"/>
    <mergeCell ref="B67:F67"/>
    <mergeCell ref="D69:F69"/>
    <mergeCell ref="D53:F53"/>
    <mergeCell ref="C55:F55"/>
    <mergeCell ref="D56:F56"/>
    <mergeCell ref="P13:R13"/>
    <mergeCell ref="P14:R14"/>
    <mergeCell ref="H9:L9"/>
    <mergeCell ref="P29:R29"/>
    <mergeCell ref="D28:F28"/>
    <mergeCell ref="D29:F29"/>
    <mergeCell ref="N16:R16"/>
    <mergeCell ref="P17:R17"/>
    <mergeCell ref="P18:R18"/>
    <mergeCell ref="N20:R20"/>
    <mergeCell ref="P42:R42"/>
    <mergeCell ref="N63:R63"/>
    <mergeCell ref="N32:R32"/>
    <mergeCell ref="P34:R34"/>
    <mergeCell ref="P33:R33"/>
    <mergeCell ref="N36:R36"/>
    <mergeCell ref="N60:P60"/>
    <mergeCell ref="N61:P61"/>
    <mergeCell ref="N59:P59"/>
    <mergeCell ref="O65:R65"/>
    <mergeCell ref="P37:R37"/>
    <mergeCell ref="P38:R38"/>
    <mergeCell ref="P41:R41"/>
    <mergeCell ref="N40:R40"/>
    <mergeCell ref="N49:P49"/>
    <mergeCell ref="N50:P50"/>
    <mergeCell ref="N51:P51"/>
    <mergeCell ref="N57:P57"/>
    <mergeCell ref="N58:P58"/>
    <mergeCell ref="O67:R67"/>
    <mergeCell ref="P68:R68"/>
    <mergeCell ref="N75:R75"/>
    <mergeCell ref="P69:R69"/>
    <mergeCell ref="P70:R70"/>
    <mergeCell ref="P71:R71"/>
    <mergeCell ref="N73:R73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2001-08-21T00:07:33Z</cp:lastPrinted>
  <dcterms:created xsi:type="dcterms:W3CDTF">2000-09-27T05:00:14Z</dcterms:created>
  <dcterms:modified xsi:type="dcterms:W3CDTF">2001-08-21T00:08:47Z</dcterms:modified>
  <cp:category/>
  <cp:version/>
  <cp:contentType/>
  <cp:contentStatus/>
</cp:coreProperties>
</file>