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456" yWindow="252" windowWidth="19332" windowHeight="11556"/>
  </bookViews>
  <sheets>
    <sheet name="作成方法" sheetId="1" r:id="rId1"/>
    <sheet name="入力シート" sheetId="4" r:id="rId2"/>
    <sheet name="印刷シート" sheetId="2" r:id="rId3"/>
  </sheets>
  <definedNames>
    <definedName name="_xlnm.Print_Area" localSheetId="2">印刷シート!$A$1:$CV$82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<sst xmlns="http://schemas.openxmlformats.org/spreadsheetml/2006/main" xmlns:r="http://schemas.openxmlformats.org/officeDocument/2006/relationships" count="106" uniqueCount="106">
  <si>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t>ダウンロード用の納付書の作成方法</t>
    <rPh sb="6" eb="7">
      <t>よう</t>
    </rPh>
    <rPh sb="8" eb="11">
      <t>のうふしょ</t>
    </rPh>
    <rPh sb="12" eb="14">
      <t>さくせい</t>
    </rPh>
    <rPh sb="14" eb="16">
      <t>ほうほう</t>
    </rPh>
    <phoneticPr fontId="19" type="Hiragana"/>
  </si>
  <si>
    <t>01620-1-960014　</t>
  </si>
  <si>
    <t>申告区分</t>
  </si>
  <si>
    <t>法人税割額</t>
    <rPh sb="0" eb="3">
      <t>ホウジンゼイ</t>
    </rPh>
    <rPh sb="3" eb="4">
      <t>ワ</t>
    </rPh>
    <rPh sb="4" eb="5">
      <t>ガク</t>
    </rPh>
    <phoneticPr fontId="22"/>
  </si>
  <si>
    <t>課　税　番　号</t>
    <rPh sb="0" eb="1">
      <t>カ</t>
    </rPh>
    <rPh sb="2" eb="3">
      <t>ゼイ</t>
    </rPh>
    <rPh sb="4" eb="5">
      <t>バン</t>
    </rPh>
    <rPh sb="6" eb="7">
      <t>ゴウ</t>
    </rPh>
    <phoneticPr fontId="22"/>
  </si>
  <si>
    <t>　　この納付書は、高知県に法人県民税･法人事業税･特別法人事業税及びこれらの税に係る加算金、延滞金を納付する場合にのみ使用してください。</t>
  </si>
  <si>
    <t>所在地</t>
    <rPh sb="0" eb="3">
      <t>ショザイチ</t>
    </rPh>
    <phoneticPr fontId="22"/>
  </si>
  <si>
    <t>　　※令和元年９月30日までに開始する事業年度等による納付の場合は、納付書中の「特別法人事業税」を「地方法人特別税」に読み替えて使用してください。</t>
    <rPh sb="3" eb="5">
      <t>れいわ</t>
    </rPh>
    <rPh sb="5" eb="7">
      <t>がんねん</t>
    </rPh>
    <rPh sb="8" eb="9">
      <t>がつ</t>
    </rPh>
    <rPh sb="11" eb="12">
      <t>にち</t>
    </rPh>
    <rPh sb="15" eb="17">
      <t>かいし</t>
    </rPh>
    <rPh sb="19" eb="21">
      <t>じぎょう</t>
    </rPh>
    <rPh sb="21" eb="23">
      <t>ねんど</t>
    </rPh>
    <rPh sb="23" eb="24">
      <t>とう</t>
    </rPh>
    <rPh sb="27" eb="29">
      <t>のうふ</t>
    </rPh>
    <rPh sb="30" eb="32">
      <t>ばあい</t>
    </rPh>
    <rPh sb="34" eb="37">
      <t>のうふしょ</t>
    </rPh>
    <rPh sb="37" eb="38">
      <t>なか</t>
    </rPh>
    <rPh sb="40" eb="42">
      <t>とくべつ</t>
    </rPh>
    <rPh sb="42" eb="44">
      <t>ほうじん</t>
    </rPh>
    <rPh sb="44" eb="47">
      <t>じぎょうぜい</t>
    </rPh>
    <rPh sb="50" eb="52">
      <t>ちほう</t>
    </rPh>
    <rPh sb="52" eb="54">
      <t>ほうじん</t>
    </rPh>
    <rPh sb="54" eb="57">
      <t>とくべつぜい</t>
    </rPh>
    <rPh sb="59" eb="60">
      <t>よ</t>
    </rPh>
    <rPh sb="61" eb="62">
      <t>か</t>
    </rPh>
    <rPh sb="64" eb="66">
      <t>しよう</t>
    </rPh>
    <phoneticPr fontId="19" type="Hiragana"/>
  </si>
  <si>
    <t>口座番号</t>
  </si>
  <si>
    <t>背景色が右欄の色と同じ項目は任意項目です。→</t>
    <rPh sb="0" eb="3">
      <t>ハイケイショク</t>
    </rPh>
    <rPh sb="4" eb="5">
      <t>ミギ</t>
    </rPh>
    <rPh sb="5" eb="6">
      <t>ラン</t>
    </rPh>
    <rPh sb="7" eb="8">
      <t>イロ</t>
    </rPh>
    <rPh sb="9" eb="10">
      <t>オナ</t>
    </rPh>
    <rPh sb="11" eb="13">
      <t>コウモク</t>
    </rPh>
    <rPh sb="14" eb="16">
      <t>ニンイ</t>
    </rPh>
    <rPh sb="16" eb="18">
      <t>コウモク</t>
    </rPh>
    <phoneticPr fontId="22"/>
  </si>
  <si>
    <t>事務所</t>
  </si>
  <si>
    <t>　【納付書作成方法】</t>
  </si>
  <si>
    <t xml:space="preserve"> 県民税
 事業税</t>
  </si>
  <si>
    <t>税額</t>
    <rPh sb="0" eb="2">
      <t>ゼイガク</t>
    </rPh>
    <phoneticPr fontId="22"/>
  </si>
  <si>
    <t>　４　キリトリ線に沿って余白部分を切り取り、３片１組として金融機関又は県税事務所で納付してください。</t>
    <rPh sb="7" eb="8">
      <t>せん</t>
    </rPh>
    <rPh sb="9" eb="10">
      <t>そ</t>
    </rPh>
    <rPh sb="12" eb="14">
      <t>よはく</t>
    </rPh>
    <rPh sb="14" eb="16">
      <t>ぶぶん</t>
    </rPh>
    <rPh sb="17" eb="18">
      <t>き</t>
    </rPh>
    <rPh sb="19" eb="20">
      <t>と</t>
    </rPh>
    <rPh sb="23" eb="24">
      <t>へん</t>
    </rPh>
    <rPh sb="25" eb="26">
      <t>くみ</t>
    </rPh>
    <rPh sb="29" eb="31">
      <t>きんゆう</t>
    </rPh>
    <rPh sb="31" eb="33">
      <t>きかん</t>
    </rPh>
    <rPh sb="33" eb="34">
      <t>また</t>
    </rPh>
    <rPh sb="35" eb="37">
      <t>けんぜい</t>
    </rPh>
    <rPh sb="37" eb="40">
      <t>じむしょ</t>
    </rPh>
    <rPh sb="41" eb="43">
      <t>のうふ</t>
    </rPh>
    <phoneticPr fontId="19" type="Hiragana"/>
  </si>
  <si>
    <t>　法人税割額</t>
    <rPh sb="1" eb="4">
      <t>ホウジンゼイ</t>
    </rPh>
    <rPh sb="4" eb="5">
      <t>ワ</t>
    </rPh>
    <rPh sb="5" eb="6">
      <t>ガク</t>
    </rPh>
    <phoneticPr fontId="22"/>
  </si>
  <si>
    <t>　３　印刷された納付書は、「納付書」･「領収済通知書」･「領収証書」の３片で構成されています。</t>
    <rPh sb="3" eb="5">
      <t>いんさつ</t>
    </rPh>
    <rPh sb="8" eb="11">
      <t>のうふしょ</t>
    </rPh>
    <rPh sb="14" eb="17">
      <t>のうふしょ</t>
    </rPh>
    <rPh sb="20" eb="22">
      <t>りょうしゅう</t>
    </rPh>
    <rPh sb="22" eb="23">
      <t>ず</t>
    </rPh>
    <rPh sb="23" eb="26">
      <t>つうちしょ</t>
    </rPh>
    <rPh sb="29" eb="31">
      <t>りょうしゅう</t>
    </rPh>
    <rPh sb="31" eb="33">
      <t>しょうしょ</t>
    </rPh>
    <rPh sb="36" eb="37">
      <t>へん</t>
    </rPh>
    <rPh sb="38" eb="40">
      <t>こうせい</t>
    </rPh>
    <phoneticPr fontId="19" type="Hiragana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</si>
  <si>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22"/>
  </si>
  <si>
    <t>事務所</t>
    <rPh sb="0" eb="2">
      <t>ジム</t>
    </rPh>
    <rPh sb="2" eb="3">
      <t>ショ</t>
    </rPh>
    <phoneticPr fontId="22"/>
  </si>
  <si>
    <t>　【各欄入力方法】</t>
  </si>
  <si>
    <t>領収済通知書</t>
    <rPh sb="0" eb="2">
      <t>リョウシュウ</t>
    </rPh>
    <rPh sb="2" eb="3">
      <t>スミ</t>
    </rPh>
    <rPh sb="3" eb="6">
      <t>ツウチショ</t>
    </rPh>
    <phoneticPr fontId="22"/>
  </si>
  <si>
    <t>(終期)</t>
  </si>
  <si>
    <t>法人名</t>
    <rPh sb="0" eb="2">
      <t>ホウジン</t>
    </rPh>
    <rPh sb="2" eb="3">
      <t>メイ</t>
    </rPh>
    <phoneticPr fontId="22"/>
  </si>
  <si>
    <t>納付書（原符）</t>
    <rPh sb="0" eb="3">
      <t>ノウフショ</t>
    </rPh>
    <rPh sb="4" eb="5">
      <t>ゲン</t>
    </rPh>
    <rPh sb="5" eb="6">
      <t>フ</t>
    </rPh>
    <phoneticPr fontId="22"/>
  </si>
  <si>
    <t>　不申告加算金</t>
    <rPh sb="1" eb="2">
      <t>フ</t>
    </rPh>
    <rPh sb="2" eb="4">
      <t>シンコク</t>
    </rPh>
    <rPh sb="4" eb="7">
      <t>カサンキン</t>
    </rPh>
    <phoneticPr fontId="22"/>
  </si>
  <si>
    <t>合計額</t>
  </si>
  <si>
    <t>(必須)</t>
    <rPh sb="1" eb="3">
      <t>ヒッス</t>
    </rPh>
    <phoneticPr fontId="22"/>
  </si>
  <si>
    <t>　</t>
  </si>
  <si>
    <t>　法人県民税・事業税・特別法人事業税　納付書作成</t>
    <rPh sb="1" eb="3">
      <t>ホウジン</t>
    </rPh>
    <rPh sb="3" eb="6">
      <t>ケンミンゼイ</t>
    </rPh>
    <rPh sb="7" eb="10">
      <t>ジギョウゼイ</t>
    </rPh>
    <rPh sb="11" eb="13">
      <t>トクベツ</t>
    </rPh>
    <rPh sb="13" eb="15">
      <t>ホウジン</t>
    </rPh>
    <rPh sb="15" eb="17">
      <t>ジギョウ</t>
    </rPh>
    <rPh sb="17" eb="18">
      <t>ゼイ</t>
    </rPh>
    <rPh sb="19" eb="22">
      <t>ノウフショ</t>
    </rPh>
    <rPh sb="22" eb="24">
      <t>サクセイ</t>
    </rPh>
    <phoneticPr fontId="22"/>
  </si>
  <si>
    <t>年</t>
    <rPh sb="0" eb="1">
      <t>ネン</t>
    </rPh>
    <phoneticPr fontId="22"/>
  </si>
  <si>
    <t>背景色が右欄の色と同じ項目は必須項目です。→</t>
    <rPh sb="0" eb="3">
      <t>ハイケイショク</t>
    </rPh>
    <rPh sb="4" eb="5">
      <t>ミギ</t>
    </rPh>
    <rPh sb="5" eb="6">
      <t>ラン</t>
    </rPh>
    <rPh sb="7" eb="8">
      <t>イロ</t>
    </rPh>
    <rPh sb="9" eb="10">
      <t>オナ</t>
    </rPh>
    <rPh sb="11" eb="13">
      <t>コウモク</t>
    </rPh>
    <rPh sb="14" eb="16">
      <t>ヒッス</t>
    </rPh>
    <rPh sb="16" eb="18">
      <t>コウモク</t>
    </rPh>
    <phoneticPr fontId="22"/>
  </si>
  <si>
    <t>資本割額</t>
    <rPh sb="0" eb="3">
      <t>シホンワリ</t>
    </rPh>
    <rPh sb="3" eb="4">
      <t>ガク</t>
    </rPh>
    <phoneticPr fontId="22"/>
  </si>
  <si>
    <t>納税者番号</t>
    <rPh sb="0" eb="3">
      <t>ノウゼイシャ</t>
    </rPh>
    <rPh sb="3" eb="5">
      <t>バンゴウ</t>
    </rPh>
    <phoneticPr fontId="22"/>
  </si>
  <si>
    <t>年度</t>
    <rPh sb="0" eb="2">
      <t>ネンド</t>
    </rPh>
    <phoneticPr fontId="22"/>
  </si>
  <si>
    <t>課　税　番　号</t>
  </si>
  <si>
    <t>(任意)</t>
    <rPh sb="1" eb="3">
      <t>ニンイ</t>
    </rPh>
    <phoneticPr fontId="22"/>
  </si>
  <si>
    <t>課税番号</t>
    <rPh sb="0" eb="2">
      <t>カゼイ</t>
    </rPh>
    <rPh sb="2" eb="4">
      <t>バンゴウ</t>
    </rPh>
    <phoneticPr fontId="22"/>
  </si>
  <si>
    <t>事業年度</t>
    <rPh sb="0" eb="2">
      <t>ジギョウ</t>
    </rPh>
    <rPh sb="2" eb="4">
      <t>ネンド</t>
    </rPh>
    <phoneticPr fontId="22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</si>
  <si>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22"/>
  </si>
  <si>
    <t>(始期)</t>
  </si>
  <si>
    <t>納期限</t>
    <rPh sb="0" eb="3">
      <t>ノウキゲン</t>
    </rPh>
    <phoneticPr fontId="22"/>
  </si>
  <si>
    <t>高知県</t>
    <rPh sb="0" eb="3">
      <t>コウチケン</t>
    </rPh>
    <phoneticPr fontId="22"/>
  </si>
  <si>
    <t>法人
県民税</t>
  </si>
  <si>
    <t>加入者</t>
    <rPh sb="0" eb="3">
      <t>カニュウシャ</t>
    </rPh>
    <phoneticPr fontId="22"/>
  </si>
  <si>
    <t>　均等割額</t>
    <rPh sb="1" eb="4">
      <t>キントウワリ</t>
    </rPh>
    <rPh sb="4" eb="5">
      <t>ガク</t>
    </rPh>
    <phoneticPr fontId="22"/>
  </si>
  <si>
    <t>　延滞金</t>
    <rPh sb="1" eb="4">
      <t>エンタイキン</t>
    </rPh>
    <phoneticPr fontId="22"/>
  </si>
  <si>
    <t xml:space="preserve">法人
事業税・
特別法人事業税
</t>
    <rPh sb="8" eb="10">
      <t>トクベツ</t>
    </rPh>
    <rPh sb="10" eb="12">
      <t>ホウジン</t>
    </rPh>
    <rPh sb="12" eb="15">
      <t>ジギョウゼイ</t>
    </rPh>
    <phoneticPr fontId="22"/>
  </si>
  <si>
    <t>　所得割額</t>
    <rPh sb="1" eb="4">
      <t>ショトクワリ</t>
    </rPh>
    <rPh sb="4" eb="5">
      <t>ガク</t>
    </rPh>
    <phoneticPr fontId="22"/>
  </si>
  <si>
    <t>　重加算金</t>
    <rPh sb="1" eb="2">
      <t>ジュウ</t>
    </rPh>
    <rPh sb="2" eb="4">
      <t>カサン</t>
    </rPh>
    <rPh sb="4" eb="5">
      <t>キン</t>
    </rPh>
    <phoneticPr fontId="22"/>
  </si>
  <si>
    <t>　付加価値割額</t>
    <rPh sb="1" eb="3">
      <t>フカ</t>
    </rPh>
    <rPh sb="3" eb="5">
      <t>カチ</t>
    </rPh>
    <rPh sb="5" eb="6">
      <t>ワリ</t>
    </rPh>
    <rPh sb="6" eb="7">
      <t>ガク</t>
    </rPh>
    <phoneticPr fontId="22"/>
  </si>
  <si>
    <t>　資本割額</t>
    <rPh sb="1" eb="4">
      <t>シホンワリ</t>
    </rPh>
    <rPh sb="4" eb="5">
      <t>ガク</t>
    </rPh>
    <phoneticPr fontId="22"/>
  </si>
  <si>
    <t>領収証書</t>
  </si>
  <si>
    <t>　収入割額</t>
    <rPh sb="1" eb="3">
      <t>シュウニュウ</t>
    </rPh>
    <rPh sb="3" eb="4">
      <t>ワリ</t>
    </rPh>
    <rPh sb="4" eb="5">
      <t>ガク</t>
    </rPh>
    <phoneticPr fontId="22"/>
  </si>
  <si>
    <t>法人</t>
  </si>
  <si>
    <t>法人事業税・特別法人事業税</t>
    <rPh sb="0" eb="2">
      <t>ホウジン</t>
    </rPh>
    <rPh sb="2" eb="5">
      <t>ジギョウゼイ</t>
    </rPh>
    <rPh sb="6" eb="8">
      <t>トクベツ</t>
    </rPh>
    <rPh sb="8" eb="10">
      <t>ホウジン</t>
    </rPh>
    <rPh sb="10" eb="13">
      <t>ジギョウゼイ</t>
    </rPh>
    <phoneticPr fontId="22"/>
  </si>
  <si>
    <t>　特別法人事業税</t>
    <rPh sb="1" eb="3">
      <t>トクベツ</t>
    </rPh>
    <rPh sb="3" eb="5">
      <t>ホウジン</t>
    </rPh>
    <rPh sb="5" eb="8">
      <t>ジギョウゼイ</t>
    </rPh>
    <phoneticPr fontId="22"/>
  </si>
  <si>
    <t xml:space="preserve">特別法人事業税
</t>
    <rPh sb="0" eb="2">
      <t>トクベツ</t>
    </rPh>
    <rPh sb="2" eb="4">
      <t>ホウジン</t>
    </rPh>
    <rPh sb="4" eb="6">
      <t>ジギョウ</t>
    </rPh>
    <rPh sb="6" eb="7">
      <t>ゼイ</t>
    </rPh>
    <phoneticPr fontId="22"/>
  </si>
  <si>
    <t>　過少申告加算金</t>
    <rPh sb="1" eb="3">
      <t>カショウ</t>
    </rPh>
    <rPh sb="3" eb="5">
      <t>シンコク</t>
    </rPh>
    <rPh sb="5" eb="8">
      <t>カサンキン</t>
    </rPh>
    <phoneticPr fontId="22"/>
  </si>
  <si>
    <t>元号</t>
    <rPh sb="0" eb="2">
      <t>ゲンゴウ</t>
    </rPh>
    <phoneticPr fontId="22"/>
  </si>
  <si>
    <t>3 9 0 0 0 3</t>
  </si>
  <si>
    <t>都 道 府 県 コ ー ド</t>
    <rPh sb="0" eb="1">
      <t>ミヤコ</t>
    </rPh>
    <rPh sb="2" eb="3">
      <t>ミチ</t>
    </rPh>
    <rPh sb="4" eb="5">
      <t>フ</t>
    </rPh>
    <rPh sb="6" eb="7">
      <t>ケン</t>
    </rPh>
    <phoneticPr fontId="22"/>
  </si>
  <si>
    <t>四国銀行　県庁支店</t>
    <rPh sb="0" eb="2">
      <t>シコク</t>
    </rPh>
    <rPh sb="2" eb="4">
      <t>ギンコウ</t>
    </rPh>
    <rPh sb="5" eb="7">
      <t>ケンチョウ</t>
    </rPh>
    <rPh sb="7" eb="9">
      <t>シテン</t>
    </rPh>
    <phoneticPr fontId="22"/>
  </si>
  <si>
    <t>税目</t>
    <rPh sb="0" eb="2">
      <t>ゼイモク</t>
    </rPh>
    <phoneticPr fontId="22"/>
  </si>
  <si>
    <t>年　度</t>
    <rPh sb="0" eb="1">
      <t>トシ</t>
    </rPh>
    <rPh sb="2" eb="3">
      <t>ド</t>
    </rPh>
    <phoneticPr fontId="22"/>
  </si>
  <si>
    <t>経由機関領収印</t>
    <rPh sb="0" eb="2">
      <t>ケイユ</t>
    </rPh>
    <rPh sb="2" eb="4">
      <t>キカン</t>
    </rPh>
    <rPh sb="4" eb="6">
      <t>リョウシュウ</t>
    </rPh>
    <rPh sb="6" eb="7">
      <t>イン</t>
    </rPh>
    <phoneticPr fontId="22"/>
  </si>
  <si>
    <t>期　　　別</t>
    <rPh sb="0" eb="1">
      <t>キ</t>
    </rPh>
    <rPh sb="4" eb="5">
      <t>ベツ</t>
    </rPh>
    <phoneticPr fontId="22"/>
  </si>
  <si>
    <t>納　税　者　番　号</t>
  </si>
  <si>
    <t>事　　　　業　　　　年　　　　度</t>
    <rPh sb="0" eb="1">
      <t>コト</t>
    </rPh>
    <rPh sb="5" eb="6">
      <t>ギョウ</t>
    </rPh>
    <rPh sb="10" eb="11">
      <t>トシ</t>
    </rPh>
    <rPh sb="15" eb="16">
      <t>ド</t>
    </rPh>
    <phoneticPr fontId="22"/>
  </si>
  <si>
    <t>納区</t>
    <rPh sb="0" eb="1">
      <t>オサム</t>
    </rPh>
    <rPh sb="1" eb="2">
      <t>ク</t>
    </rPh>
    <phoneticPr fontId="22"/>
  </si>
  <si>
    <t>納　税　者　番　号</t>
    <rPh sb="0" eb="1">
      <t>オサム</t>
    </rPh>
    <rPh sb="2" eb="3">
      <t>ゼイ</t>
    </rPh>
    <rPh sb="4" eb="5">
      <t>シャ</t>
    </rPh>
    <rPh sb="6" eb="7">
      <t>バン</t>
    </rPh>
    <rPh sb="8" eb="9">
      <t>ゴウ</t>
    </rPh>
    <phoneticPr fontId="22"/>
  </si>
  <si>
    <t>月</t>
    <rPh sb="0" eb="1">
      <t>ツキ</t>
    </rPh>
    <phoneticPr fontId="22"/>
  </si>
  <si>
    <t>日</t>
    <rPh sb="0" eb="1">
      <t>ヒ</t>
    </rPh>
    <phoneticPr fontId="22"/>
  </si>
  <si>
    <t>法人県民税</t>
    <rPh sb="0" eb="2">
      <t>ホウジン</t>
    </rPh>
    <rPh sb="2" eb="4">
      <t>ケンミン</t>
    </rPh>
    <rPh sb="4" eb="5">
      <t>ゼイ</t>
    </rPh>
    <phoneticPr fontId="22"/>
  </si>
  <si>
    <t>均等割額</t>
    <rPh sb="0" eb="3">
      <t>キントウワリ</t>
    </rPh>
    <rPh sb="3" eb="4">
      <t>ガク</t>
    </rPh>
    <phoneticPr fontId="22"/>
  </si>
  <si>
    <t>延滞金</t>
    <rPh sb="0" eb="3">
      <t>エンタイキン</t>
    </rPh>
    <phoneticPr fontId="22"/>
  </si>
  <si>
    <t>所得割額</t>
    <rPh sb="0" eb="3">
      <t>ショトクワリ</t>
    </rPh>
    <rPh sb="3" eb="4">
      <t>ガク</t>
    </rPh>
    <phoneticPr fontId="22"/>
  </si>
  <si>
    <t>法人事業税・特別法人事業税</t>
    <rPh sb="0" eb="2">
      <t>ホウジン</t>
    </rPh>
    <rPh sb="2" eb="5">
      <t>ジギョウゼイ</t>
    </rPh>
    <phoneticPr fontId="22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</si>
  <si>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22"/>
  </si>
  <si>
    <t>収入割額</t>
    <rPh sb="0" eb="2">
      <t>シュウニュウ</t>
    </rPh>
    <rPh sb="2" eb="3">
      <t>ワリ</t>
    </rPh>
    <rPh sb="3" eb="4">
      <t>ガク</t>
    </rPh>
    <phoneticPr fontId="22"/>
  </si>
  <si>
    <t>特別法人事業税額</t>
    <rPh sb="0" eb="2">
      <t>トクベツ</t>
    </rPh>
    <rPh sb="2" eb="4">
      <t>ホウジン</t>
    </rPh>
    <rPh sb="4" eb="7">
      <t>ジギョウゼイ</t>
    </rPh>
    <rPh sb="7" eb="8">
      <t>ガク</t>
    </rPh>
    <phoneticPr fontId="22"/>
  </si>
  <si>
    <t>過少申告加算金</t>
    <rPh sb="0" eb="2">
      <t>カショウ</t>
    </rPh>
    <rPh sb="2" eb="4">
      <t>シンコク</t>
    </rPh>
    <rPh sb="4" eb="7">
      <t>カサンキン</t>
    </rPh>
    <phoneticPr fontId="22"/>
  </si>
  <si>
    <t>不申告加算金</t>
    <rPh sb="0" eb="1">
      <t>フ</t>
    </rPh>
    <rPh sb="1" eb="3">
      <t>シンコク</t>
    </rPh>
    <rPh sb="3" eb="6">
      <t>カサンキン</t>
    </rPh>
    <phoneticPr fontId="22"/>
  </si>
  <si>
    <t>重加算金</t>
    <rPh sb="0" eb="1">
      <t>ジュウ</t>
    </rPh>
    <rPh sb="1" eb="3">
      <t>カサン</t>
    </rPh>
    <rPh sb="3" eb="4">
      <t>キン</t>
    </rPh>
    <phoneticPr fontId="22"/>
  </si>
  <si>
    <t>合　計　額</t>
    <rPh sb="0" eb="1">
      <t>ゴウ</t>
    </rPh>
    <rPh sb="2" eb="3">
      <t>ケイ</t>
    </rPh>
    <rPh sb="4" eb="5">
      <t>ガク</t>
    </rPh>
    <phoneticPr fontId="22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</si>
  <si>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22"/>
  </si>
  <si>
    <t>～</t>
  </si>
  <si>
    <t>納　　期　　限</t>
    <rPh sb="0" eb="1">
      <t>オサム</t>
    </rPh>
    <rPh sb="3" eb="4">
      <t>キ</t>
    </rPh>
    <rPh sb="6" eb="7">
      <t>キリ</t>
    </rPh>
    <phoneticPr fontId="22"/>
  </si>
  <si>
    <t>　５　「事業年度」欄･「納期限」欄は、「年/月/日」の形で入力してください。年は西暦で指定してください。</t>
    <rPh sb="4" eb="6">
      <t>じぎょう</t>
    </rPh>
    <rPh sb="6" eb="8">
      <t>ねんど</t>
    </rPh>
    <rPh sb="9" eb="10">
      <t>らん</t>
    </rPh>
    <rPh sb="12" eb="15">
      <t>のうきげん</t>
    </rPh>
    <rPh sb="16" eb="17">
      <t>らん</t>
    </rPh>
    <rPh sb="20" eb="21">
      <t>ねん</t>
    </rPh>
    <rPh sb="22" eb="23">
      <t>つき</t>
    </rPh>
    <rPh sb="24" eb="25">
      <t>ひ</t>
    </rPh>
    <rPh sb="27" eb="28">
      <t>かたち</t>
    </rPh>
    <rPh sb="29" eb="31">
      <t>にゅうりょく</t>
    </rPh>
    <rPh sb="38" eb="39">
      <t>ねん</t>
    </rPh>
    <rPh sb="40" eb="42">
      <t>せいれき</t>
    </rPh>
    <rPh sb="43" eb="45">
      <t>してい</t>
    </rPh>
    <phoneticPr fontId="19" type="Hiragana"/>
  </si>
  <si>
    <t>課　　税　　事　　務　　所</t>
    <rPh sb="0" eb="1">
      <t>カ</t>
    </rPh>
    <rPh sb="3" eb="4">
      <t>ゼイ</t>
    </rPh>
    <rPh sb="6" eb="7">
      <t>コト</t>
    </rPh>
    <rPh sb="9" eb="10">
      <t>ツトム</t>
    </rPh>
    <rPh sb="12" eb="13">
      <t>ショ</t>
    </rPh>
    <phoneticPr fontId="22"/>
  </si>
  <si>
    <t>課　　税　　事　　務　　所</t>
  </si>
  <si>
    <t>受付金融機関領収印</t>
    <rPh sb="0" eb="2">
      <t>ウケツケ</t>
    </rPh>
    <rPh sb="2" eb="4">
      <t>キンユウ</t>
    </rPh>
    <rPh sb="4" eb="6">
      <t>キカン</t>
    </rPh>
    <rPh sb="6" eb="8">
      <t>リョウシュウ</t>
    </rPh>
    <rPh sb="8" eb="9">
      <t>イン</t>
    </rPh>
    <phoneticPr fontId="22"/>
  </si>
  <si>
    <t>(送付先：四国銀行集中センター）</t>
  </si>
  <si>
    <t>（注１）キリトリ線に沿って３枚に切り取り、３枚１組として納付場所へご持参ください。</t>
    <rPh sb="16" eb="17">
      <t>キ</t>
    </rPh>
    <rPh sb="18" eb="19">
      <t>ト</t>
    </rPh>
    <rPh sb="22" eb="23">
      <t>マイ</t>
    </rPh>
    <rPh sb="24" eb="25">
      <t>クミ</t>
    </rPh>
    <phoneticPr fontId="22"/>
  </si>
  <si>
    <r>
      <t>　</t>
    </r>
    <r>
      <rPr>
        <sz val="11"/>
        <color auto="1"/>
        <rFont val="ＭＳ ゴシック"/>
      </rPr>
      <t>１　「入力シート」を選択し、必要事項を入力･選択してください。　</t>
    </r>
    <r>
      <rPr>
        <b/>
        <u/>
        <sz val="11"/>
        <color indexed="10"/>
        <rFont val="ＭＳ ゴシック"/>
      </rPr>
      <t>※法人名、所在地、事務所、事業年度、納期限、税額は必須項目です</t>
    </r>
    <r>
      <rPr>
        <b/>
        <sz val="11"/>
        <color indexed="10"/>
        <rFont val="ＭＳ ゴシック"/>
      </rPr>
      <t>。</t>
    </r>
    <rPh sb="4" eb="6">
      <t>にゅうりょく</t>
    </rPh>
    <rPh sb="11" eb="13">
      <t>せんたく</t>
    </rPh>
    <rPh sb="15" eb="17">
      <t>ひつよう</t>
    </rPh>
    <rPh sb="17" eb="19">
      <t>じこう</t>
    </rPh>
    <rPh sb="20" eb="22">
      <t>にゅうりょく</t>
    </rPh>
    <rPh sb="23" eb="25">
      <t>せんたく</t>
    </rPh>
    <rPh sb="34" eb="36">
      <t>ほうじん</t>
    </rPh>
    <rPh sb="36" eb="37">
      <t>めい</t>
    </rPh>
    <rPh sb="38" eb="41">
      <t>しょざいち</t>
    </rPh>
    <rPh sb="42" eb="45">
      <t>じむしょ</t>
    </rPh>
    <rPh sb="46" eb="48">
      <t>じぎょう</t>
    </rPh>
    <rPh sb="48" eb="50">
      <t>ねんど</t>
    </rPh>
    <rPh sb="51" eb="54">
      <t>のうきげん</t>
    </rPh>
    <rPh sb="55" eb="57">
      <t>ぜいがく</t>
    </rPh>
    <rPh sb="58" eb="60">
      <t>ひっす</t>
    </rPh>
    <rPh sb="60" eb="62">
      <t>こうもく</t>
    </rPh>
    <phoneticPr fontId="19" type="Hiragana"/>
  </si>
  <si>
    <t>　　　　</t>
  </si>
  <si>
    <r>
      <t>　</t>
    </r>
    <r>
      <rPr>
        <sz val="11"/>
        <color auto="1"/>
        <rFont val="ＭＳ ゴシック"/>
      </rPr>
      <t>２　入力内容を確認したら、「印刷シート」を選択し、</t>
    </r>
    <r>
      <rPr>
        <u/>
        <sz val="11"/>
        <color auto="1"/>
        <rFont val="ＭＳ ゴシック"/>
      </rPr>
      <t>A４用紙（白紙）に印刷をしてください</t>
    </r>
    <r>
      <rPr>
        <sz val="11"/>
        <color auto="1"/>
        <rFont val="ＭＳ ゴシック"/>
      </rPr>
      <t>。</t>
    </r>
    <rPh sb="3" eb="5">
      <t>にゅうりょく</t>
    </rPh>
    <rPh sb="5" eb="7">
      <t>ないよう</t>
    </rPh>
    <rPh sb="8" eb="10">
      <t>かくにん</t>
    </rPh>
    <rPh sb="15" eb="17">
      <t>いんさつ</t>
    </rPh>
    <rPh sb="22" eb="24">
      <t>せんたく</t>
    </rPh>
    <rPh sb="28" eb="30">
      <t>ようし</t>
    </rPh>
    <rPh sb="31" eb="32">
      <t>しろ</t>
    </rPh>
    <rPh sb="32" eb="33">
      <t>かみ</t>
    </rPh>
    <rPh sb="35" eb="37">
      <t>いんさつ</t>
    </rPh>
    <phoneticPr fontId="19" type="Hiragana"/>
  </si>
  <si>
    <t>　　　（例）2026年４月１日から2027年３月31日までの間に納付をする場合、「26」と入力してください。</t>
    <rPh sb="4" eb="5">
      <t>れい</t>
    </rPh>
    <phoneticPr fontId="19" type="Hiragana"/>
  </si>
  <si>
    <t>　　　選択肢に該当する申告区分がない場合は、印刷後に「納付書」･「領収済通知書」･「領収証書」それぞれの申告区分欄に手書きで記入してください。</t>
    <rPh sb="3" eb="6">
      <t>せんたくし</t>
    </rPh>
    <rPh sb="7" eb="9">
      <t>がいとう</t>
    </rPh>
    <rPh sb="11" eb="13">
      <t>しんこく</t>
    </rPh>
    <rPh sb="13" eb="15">
      <t>くぶん</t>
    </rPh>
    <rPh sb="18" eb="20">
      <t>ばあい</t>
    </rPh>
    <rPh sb="22" eb="25">
      <t>いんさつご</t>
    </rPh>
    <rPh sb="27" eb="30">
      <t>のうふしょ</t>
    </rPh>
    <rPh sb="33" eb="35">
      <t>りょうしゅう</t>
    </rPh>
    <rPh sb="35" eb="36">
      <t>ず</t>
    </rPh>
    <rPh sb="36" eb="38">
      <t>つうち</t>
    </rPh>
    <rPh sb="38" eb="39">
      <t>しょ</t>
    </rPh>
    <phoneticPr fontId="19" type="Hiragana"/>
  </si>
  <si>
    <t>　６　「納期限」欄は、法定納期限（法定申告期限）を入力してください。</t>
    <rPh sb="4" eb="7">
      <t>のうきげん</t>
    </rPh>
    <rPh sb="8" eb="9">
      <t>らん</t>
    </rPh>
    <rPh sb="11" eb="13">
      <t>ほうてい</t>
    </rPh>
    <rPh sb="13" eb="16">
      <t>のうきげん</t>
    </rPh>
    <rPh sb="17" eb="19">
      <t>ほうてい</t>
    </rPh>
    <rPh sb="19" eb="21">
      <t>しんこく</t>
    </rPh>
    <rPh sb="21" eb="23">
      <t>きげん</t>
    </rPh>
    <rPh sb="25" eb="27">
      <t>にゅうりょく</t>
    </rPh>
    <phoneticPr fontId="19" type="Hiragana"/>
  </si>
  <si>
    <t>　４　「申告区分」欄は、プルダウンより選択してください。</t>
    <rPh sb="4" eb="6">
      <t>しんこく</t>
    </rPh>
    <rPh sb="6" eb="8">
      <t>くぶん</t>
    </rPh>
    <rPh sb="9" eb="10">
      <t>らん</t>
    </rPh>
    <rPh sb="19" eb="21">
      <t>せんたく</t>
    </rPh>
    <phoneticPr fontId="19" type="Hiragana"/>
  </si>
  <si>
    <t>　３　「課税番号」欄は、申告書に記載されている９桁の「管理番号」を入力してください。</t>
    <rPh sb="4" eb="6">
      <t>かぜい</t>
    </rPh>
    <rPh sb="6" eb="8">
      <t>ばんごう</t>
    </rPh>
    <rPh sb="9" eb="10">
      <t>らん</t>
    </rPh>
    <rPh sb="12" eb="15">
      <t>しんこくしょ</t>
    </rPh>
    <rPh sb="16" eb="18">
      <t>きさい</t>
    </rPh>
    <rPh sb="24" eb="25">
      <t>けた</t>
    </rPh>
    <rPh sb="27" eb="29">
      <t>かんり</t>
    </rPh>
    <rPh sb="29" eb="31">
      <t>ばんごう</t>
    </rPh>
    <rPh sb="33" eb="35">
      <t>にゅうりょく</t>
    </rPh>
    <phoneticPr fontId="19" type="Hiragana"/>
  </si>
  <si>
    <t>　１　「事務所」欄は、プルダウンより管轄県税事務所を選択してください。</t>
    <rPh sb="4" eb="7">
      <t>じむしょ</t>
    </rPh>
    <rPh sb="8" eb="9">
      <t>らん</t>
    </rPh>
    <rPh sb="18" eb="20">
      <t>かんかつ</t>
    </rPh>
    <rPh sb="20" eb="22">
      <t>けんぜい</t>
    </rPh>
    <rPh sb="22" eb="25">
      <t>じむしょ</t>
    </rPh>
    <rPh sb="26" eb="28">
      <t>せんたく</t>
    </rPh>
    <phoneticPr fontId="19" type="Hiragana"/>
  </si>
  <si>
    <r>
      <t>　２　「年度」欄は、事業年度に関係なく、</t>
    </r>
    <r>
      <rPr>
        <u/>
        <sz val="11"/>
        <color auto="1"/>
        <rFont val="ＭＳ ゴシック"/>
      </rPr>
      <t>納付する年度の西暦の下２桁</t>
    </r>
    <r>
      <rPr>
        <sz val="11"/>
        <color auto="1"/>
        <rFont val="ＭＳ ゴシック"/>
      </rPr>
      <t>のみ入力してください。</t>
    </r>
    <rPh sb="4" eb="6">
      <t>ねんど</t>
    </rPh>
    <rPh sb="7" eb="8">
      <t>らん</t>
    </rPh>
    <rPh sb="10" eb="12">
      <t>じぎょう</t>
    </rPh>
    <rPh sb="12" eb="14">
      <t>ねんど</t>
    </rPh>
    <rPh sb="15" eb="17">
      <t>かんけい</t>
    </rPh>
    <rPh sb="20" eb="22">
      <t>のうふ</t>
    </rPh>
    <rPh sb="24" eb="26">
      <t>ねんど</t>
    </rPh>
    <phoneticPr fontId="19" type="Hiragana"/>
  </si>
  <si>
    <t>　７　「税額」の欄は、￥マークは入力せず、金額のみを入力してください。</t>
    <rPh sb="4" eb="6">
      <t>ぜいがく</t>
    </rPh>
    <rPh sb="8" eb="9">
      <t>らん</t>
    </rPh>
    <rPh sb="16" eb="18">
      <t>にゅうりょく</t>
    </rPh>
    <rPh sb="21" eb="23">
      <t>きんがく</t>
    </rPh>
    <rPh sb="26" eb="28">
      <t>にゅうりょく</t>
    </rPh>
    <phoneticPr fontId="19" type="Hiragana"/>
  </si>
  <si>
    <t>印刷する場合は上記項目を入力後「印刷」シートに移り手動で印刷してください。</t>
    <rPh sb="0" eb="2">
      <t>インサツ</t>
    </rPh>
    <rPh sb="4" eb="6">
      <t>バアイ</t>
    </rPh>
    <rPh sb="7" eb="9">
      <t>ジョウキ</t>
    </rPh>
    <rPh sb="9" eb="11">
      <t>コウモク</t>
    </rPh>
    <rPh sb="12" eb="14">
      <t>ニュウリョク</t>
    </rPh>
    <rPh sb="14" eb="15">
      <t>ゴ</t>
    </rPh>
    <rPh sb="16" eb="18">
      <t>インサツ</t>
    </rPh>
    <rPh sb="23" eb="24">
      <t>ウツ</t>
    </rPh>
    <rPh sb="25" eb="27">
      <t>シュドウ</t>
    </rPh>
    <rPh sb="28" eb="30">
      <t>インサツ</t>
    </rPh>
    <phoneticPr fontId="22"/>
  </si>
  <si>
    <t>　　　（例）2025年４月１日を指定する場合、「25/4/1」と入力してください</t>
    <rPh sb="4" eb="5">
      <t>れい</t>
    </rPh>
    <rPh sb="10" eb="11">
      <t>ねん</t>
    </rPh>
    <rPh sb="12" eb="13">
      <t>がつ</t>
    </rPh>
    <rPh sb="14" eb="15">
      <t>にち</t>
    </rPh>
    <rPh sb="16" eb="18">
      <t>してい</t>
    </rPh>
    <rPh sb="20" eb="22">
      <t>ばあい</t>
    </rPh>
    <rPh sb="32" eb="34">
      <t>にゅうりょく</t>
    </rPh>
    <phoneticPr fontId="1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</si>
</sst>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5" formatCode="&quot;¥&quot;#,##0;&quot;¥&quot;\-#,##0"/>
    <numFmt numFmtId="176" formatCode="0_);[Red]\(0\)"/>
    <numFmt numFmtId="177" formatCode="gyy/m/d"/>
    <numFmt numFmtId="178" formatCode="#,##0;&quot;△ &quot;#,##0"/>
    <numFmt numFmtId="179" formatCode="[$-411]ggge&quot;年&quot;m&quot;月&quot;d&quot;日&quot;;@"/>
    <numFmt numFmtId="180" formatCode="&quot;¥&quot;#,##0_);\(&quot;¥&quot;#,##0\)"/>
  </numFmts>
  <fonts count="61">
    <font>
      <sz val="11"/>
      <color auto="1"/>
      <name val="ＭＳ Ｐゴシック"/>
      <family val="3"/>
    </font>
    <font>
      <sz val="9"/>
      <color indexed="8"/>
      <name val="ＭＳ ゴシック"/>
      <family val="3"/>
    </font>
    <font>
      <sz val="9"/>
      <color indexed="9"/>
      <name val="ＭＳ ゴシック"/>
      <family val="3"/>
    </font>
    <font>
      <sz val="9"/>
      <color indexed="60"/>
      <name val="ＭＳ ゴシック"/>
      <family val="3"/>
    </font>
    <font>
      <b/>
      <sz val="18"/>
      <color indexed="56"/>
      <name val="ＭＳ Ｐゴシック"/>
      <family val="3"/>
    </font>
    <font>
      <b/>
      <sz val="9"/>
      <color indexed="9"/>
      <name val="ＭＳ ゴシック"/>
      <family val="3"/>
    </font>
    <font>
      <sz val="11"/>
      <color auto="1"/>
      <name val="ＭＳ Ｐゴシック"/>
      <family val="3"/>
    </font>
    <font>
      <sz val="9"/>
      <color indexed="52"/>
      <name val="ＭＳ ゴシック"/>
      <family val="3"/>
    </font>
    <font>
      <sz val="9"/>
      <color indexed="62"/>
      <name val="ＭＳ ゴシック"/>
      <family val="3"/>
    </font>
    <font>
      <b/>
      <sz val="9"/>
      <color indexed="63"/>
      <name val="ＭＳ ゴシック"/>
      <family val="3"/>
    </font>
    <font>
      <sz val="9"/>
      <color indexed="20"/>
      <name val="ＭＳ ゴシック"/>
      <family val="3"/>
    </font>
    <font>
      <sz val="9"/>
      <color indexed="17"/>
      <name val="ＭＳ ゴシック"/>
      <family val="3"/>
    </font>
    <font>
      <b/>
      <sz val="15"/>
      <color indexed="56"/>
      <name val="ＭＳ ゴシック"/>
      <family val="3"/>
    </font>
    <font>
      <b/>
      <sz val="13"/>
      <color indexed="56"/>
      <name val="ＭＳ ゴシック"/>
      <family val="3"/>
    </font>
    <font>
      <b/>
      <sz val="11"/>
      <color indexed="56"/>
      <name val="ＭＳ ゴシック"/>
      <family val="3"/>
    </font>
    <font>
      <b/>
      <sz val="9"/>
      <color indexed="52"/>
      <name val="ＭＳ ゴシック"/>
      <family val="3"/>
    </font>
    <font>
      <i/>
      <sz val="9"/>
      <color indexed="23"/>
      <name val="ＭＳ ゴシック"/>
      <family val="3"/>
    </font>
    <font>
      <sz val="9"/>
      <color indexed="10"/>
      <name val="ＭＳ ゴシック"/>
      <family val="3"/>
    </font>
    <font>
      <b/>
      <sz val="9"/>
      <color indexed="8"/>
      <name val="ＭＳ ゴシック"/>
      <family val="3"/>
    </font>
    <font>
      <sz val="6"/>
      <color auto="1"/>
      <name val="游ゴシック"/>
      <family val="3"/>
    </font>
    <font>
      <sz val="11"/>
      <color auto="1"/>
      <name val="ＭＳ ゴシック"/>
      <family val="3"/>
    </font>
    <font>
      <b/>
      <sz val="14"/>
      <color auto="1"/>
      <name val="ＭＳ 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1"/>
      <color indexed="10"/>
      <name val="ＭＳ Ｐゴシック"/>
      <family val="3"/>
    </font>
    <font>
      <sz val="11"/>
      <color indexed="10"/>
      <name val="ＭＳ Ｐゴシック"/>
      <family val="3"/>
    </font>
    <font>
      <sz val="11"/>
      <color rgb="FFFF0000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ＭＳ Ｐ明朝"/>
      <family val="1"/>
    </font>
    <font>
      <i/>
      <sz val="11"/>
      <color auto="1"/>
      <name val="ＭＳ Ｐ明朝"/>
      <family val="1"/>
    </font>
    <font>
      <i/>
      <sz val="8"/>
      <color auto="1"/>
      <name val="ＭＳ Ｐ明朝"/>
      <family val="1"/>
    </font>
    <font>
      <i/>
      <sz val="6"/>
      <color auto="1"/>
      <name val="ＭＳ Ｐ明朝"/>
      <family val="1"/>
    </font>
    <font>
      <sz val="8"/>
      <color auto="1"/>
      <name val="ＭＳ Ｐ明朝"/>
      <family val="1"/>
    </font>
    <font>
      <sz val="11"/>
      <color indexed="10"/>
      <name val="ＭＳ Ｐ明朝"/>
      <family val="1"/>
    </font>
    <font>
      <sz val="4"/>
      <color auto="1"/>
      <name val="ＭＳ Ｐ明朝"/>
      <family val="1"/>
    </font>
    <font>
      <sz val="9"/>
      <color auto="1"/>
      <name val="ＭＳ Ｐ明朝"/>
      <family val="1"/>
    </font>
    <font>
      <sz val="11"/>
      <color auto="1"/>
      <name val="OCRB"/>
      <family val="3"/>
    </font>
    <font>
      <sz val="11"/>
      <color indexed="9"/>
      <name val="ＭＳ Ｐ明朝"/>
      <family val="1"/>
    </font>
    <font>
      <sz val="6"/>
      <color indexed="9"/>
      <name val="ＭＳ Ｐ明朝"/>
      <family val="1"/>
    </font>
    <font>
      <sz val="7"/>
      <color auto="1"/>
      <name val="ＭＳ Ｐ明朝"/>
      <family val="1"/>
    </font>
    <font>
      <sz val="10"/>
      <color auto="1"/>
      <name val="ＭＳ Ｐ明朝"/>
      <family val="1"/>
    </font>
    <font>
      <sz val="7"/>
      <color indexed="9"/>
      <name val="ＭＳ Ｐ明朝"/>
      <family val="1"/>
    </font>
    <font>
      <sz val="9"/>
      <color indexed="9"/>
      <name val="ＭＳ Ｐ明朝"/>
      <family val="1"/>
    </font>
    <font>
      <sz val="11"/>
      <color auto="1"/>
      <name val="ＭＳ 明朝"/>
      <family val="1"/>
    </font>
    <font>
      <sz val="6.5"/>
      <color auto="1"/>
      <name val="ＭＳ Ｐ明朝"/>
      <family val="1"/>
    </font>
    <font>
      <sz val="14"/>
      <color auto="1"/>
      <name val="OCRB"/>
      <family val="3"/>
    </font>
    <font>
      <sz val="13"/>
      <color auto="1"/>
      <name val="OCRB"/>
      <family val="3"/>
    </font>
    <font>
      <sz val="10"/>
      <color indexed="9"/>
      <name val="ＭＳ ゴシック"/>
      <family val="3"/>
    </font>
    <font>
      <sz val="10"/>
      <color auto="1"/>
      <name val="ＭＳ ゴシック"/>
      <family val="3"/>
    </font>
    <font>
      <sz val="7.5"/>
      <color auto="1"/>
      <name val="ＭＳ Ｐ明朝"/>
      <family val="1"/>
    </font>
    <font>
      <sz val="13"/>
      <color auto="1"/>
      <name val="ＭＳ ゴシック"/>
      <family val="3"/>
    </font>
    <font>
      <sz val="7"/>
      <color auto="1"/>
      <name val="ＭＳ Ｐゴシック"/>
      <family val="3"/>
    </font>
    <font>
      <sz val="8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7.5"/>
      <color auto="1"/>
      <name val="ＭＳ Ｐゴシック"/>
      <family val="3"/>
    </font>
    <font>
      <sz val="13"/>
      <color auto="1"/>
      <name val="ＭＳ Ｐ明朝"/>
      <family val="1"/>
    </font>
    <font>
      <sz val="8"/>
      <color indexed="9"/>
      <name val="ＭＳ Ｐ明朝"/>
      <family val="1"/>
    </font>
    <font>
      <sz val="6"/>
      <color auto="1"/>
      <name val="ＭＳ Ｐゴシック"/>
      <family val="3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401">
    <xf numFmtId="0" fontId="0" fillId="0" borderId="0" xfId="0"/>
    <xf numFmtId="0" fontId="20" fillId="24" borderId="0" xfId="0" applyFont="1" applyFill="1" applyAlignment="1">
      <alignment vertical="center"/>
    </xf>
    <xf numFmtId="0" fontId="21" fillId="24" borderId="0" xfId="0" applyFont="1" applyFill="1" applyAlignment="1">
      <alignment horizontal="centerContinuous" vertical="center"/>
    </xf>
    <xf numFmtId="0" fontId="20" fillId="24" borderId="0" xfId="0" applyFont="1" applyFill="1" applyAlignment="1">
      <alignment horizontal="centerContinuous" vertical="center"/>
    </xf>
    <xf numFmtId="0" fontId="23" fillId="0" borderId="0" xfId="0" applyFont="1"/>
    <xf numFmtId="0" fontId="24" fillId="0" borderId="0" xfId="0" applyFont="1"/>
    <xf numFmtId="49" fontId="0" fillId="0" borderId="10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5" borderId="0" xfId="0" applyFill="1" applyAlignment="1">
      <alignment wrapText="1"/>
    </xf>
    <xf numFmtId="0" fontId="0" fillId="0" borderId="0" xfId="0" applyFill="1"/>
    <xf numFmtId="49" fontId="0" fillId="0" borderId="14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26" fillId="0" borderId="20" xfId="0" applyFont="1" applyBorder="1" applyAlignment="1">
      <alignment vertical="center"/>
    </xf>
    <xf numFmtId="0" fontId="25" fillId="0" borderId="21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49" fontId="25" fillId="0" borderId="15" xfId="0" applyNumberFormat="1" applyFont="1" applyBorder="1" applyAlignment="1">
      <alignment horizontal="left" vertical="center"/>
    </xf>
    <xf numFmtId="0" fontId="27" fillId="24" borderId="10" xfId="0" applyFont="1" applyFill="1" applyBorder="1" applyAlignment="1" applyProtection="1">
      <alignment horizontal="left" vertical="center" shrinkToFit="1"/>
      <protection locked="0"/>
    </xf>
    <xf numFmtId="0" fontId="0" fillId="24" borderId="10" xfId="0" applyFont="1" applyFill="1" applyBorder="1" applyAlignment="1" applyProtection="1">
      <alignment horizontal="left" vertical="top" wrapText="1"/>
      <protection locked="0"/>
    </xf>
    <xf numFmtId="0" fontId="0" fillId="24" borderId="19" xfId="0" applyFont="1" applyFill="1" applyBorder="1" applyAlignment="1" applyProtection="1">
      <alignment horizontal="left" vertical="center"/>
      <protection locked="0"/>
    </xf>
    <xf numFmtId="176" fontId="0" fillId="26" borderId="23" xfId="0" applyNumberFormat="1" applyFont="1" applyFill="1" applyBorder="1" applyAlignment="1" applyProtection="1">
      <alignment vertical="center"/>
      <protection locked="0"/>
    </xf>
    <xf numFmtId="49" fontId="0" fillId="27" borderId="23" xfId="0" applyNumberFormat="1" applyFont="1" applyFill="1" applyBorder="1" applyAlignment="1" applyProtection="1">
      <alignment horizontal="left" vertical="center"/>
      <protection locked="0"/>
    </xf>
    <xf numFmtId="49" fontId="0" fillId="28" borderId="23" xfId="0" applyNumberFormat="1" applyFont="1" applyFill="1" applyBorder="1" applyAlignment="1" applyProtection="1">
      <alignment horizontal="left" vertical="center"/>
      <protection locked="0"/>
    </xf>
    <xf numFmtId="0" fontId="0" fillId="26" borderId="17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/>
    </xf>
    <xf numFmtId="177" fontId="0" fillId="24" borderId="23" xfId="0" applyNumberFormat="1" applyFont="1" applyFill="1" applyBorder="1" applyProtection="1">
      <protection locked="0"/>
    </xf>
    <xf numFmtId="0" fontId="27" fillId="24" borderId="14" xfId="0" applyFont="1" applyFill="1" applyBorder="1" applyAlignment="1" applyProtection="1">
      <alignment horizontal="left" vertical="center" shrinkToFit="1"/>
      <protection locked="0"/>
    </xf>
    <xf numFmtId="0" fontId="0" fillId="24" borderId="14" xfId="0" applyFont="1" applyFill="1" applyBorder="1" applyAlignment="1" applyProtection="1">
      <alignment horizontal="left" vertical="top"/>
      <protection locked="0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5" fillId="0" borderId="15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24" borderId="23" xfId="0" applyFont="1" applyFill="1" applyBorder="1"/>
    <xf numFmtId="0" fontId="0" fillId="26" borderId="23" xfId="0" applyFont="1" applyFill="1" applyBorder="1"/>
    <xf numFmtId="0" fontId="0" fillId="0" borderId="21" xfId="0" applyBorder="1" applyAlignment="1">
      <alignment horizontal="center" vertical="center"/>
    </xf>
    <xf numFmtId="177" fontId="0" fillId="24" borderId="23" xfId="0" applyNumberFormat="1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vertical="center"/>
    </xf>
    <xf numFmtId="178" fontId="0" fillId="24" borderId="23" xfId="0" applyNumberFormat="1" applyFont="1" applyFill="1" applyBorder="1" applyAlignment="1" applyProtection="1">
      <alignment vertical="center"/>
      <protection locked="0"/>
    </xf>
    <xf numFmtId="178" fontId="0" fillId="0" borderId="19" xfId="0" applyNumberFormat="1" applyBorder="1" applyAlignment="1">
      <alignment vertical="center"/>
    </xf>
    <xf numFmtId="0" fontId="27" fillId="24" borderId="20" xfId="0" applyFont="1" applyFill="1" applyBorder="1" applyAlignment="1" applyProtection="1">
      <alignment horizontal="left" vertical="center" shrinkToFit="1"/>
      <protection locked="0"/>
    </xf>
    <xf numFmtId="0" fontId="0" fillId="24" borderId="20" xfId="0" applyFont="1" applyFill="1" applyBorder="1" applyAlignment="1" applyProtection="1">
      <alignment horizontal="left" vertical="top"/>
      <protection locked="0"/>
    </xf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/>
    <xf numFmtId="0" fontId="31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29" fillId="0" borderId="24" xfId="0" applyFont="1" applyFill="1" applyBorder="1"/>
    <xf numFmtId="0" fontId="29" fillId="0" borderId="25" xfId="0" applyFont="1" applyFill="1" applyBorder="1"/>
    <xf numFmtId="0" fontId="29" fillId="0" borderId="25" xfId="0" applyFont="1" applyFill="1" applyBorder="1" applyAlignment="1">
      <alignment horizontal="center" vertical="center"/>
    </xf>
    <xf numFmtId="0" fontId="34" fillId="0" borderId="25" xfId="0" applyFont="1" applyFill="1" applyBorder="1" applyAlignment="1">
      <alignment horizontal="center" vertical="center"/>
    </xf>
    <xf numFmtId="0" fontId="34" fillId="0" borderId="25" xfId="0" applyFont="1" applyFill="1" applyBorder="1" applyAlignment="1">
      <alignment horizontal="center" vertical="center" shrinkToFit="1"/>
    </xf>
    <xf numFmtId="0" fontId="30" fillId="0" borderId="25" xfId="0" applyFont="1" applyFill="1" applyBorder="1" applyAlignment="1">
      <alignment horizontal="center" vertical="center"/>
    </xf>
    <xf numFmtId="0" fontId="29" fillId="0" borderId="26" xfId="0" applyFont="1" applyFill="1" applyBorder="1"/>
    <xf numFmtId="0" fontId="35" fillId="0" borderId="0" xfId="0" applyFont="1" applyFill="1" applyBorder="1" applyAlignment="1">
      <alignment vertical="center"/>
    </xf>
    <xf numFmtId="0" fontId="29" fillId="0" borderId="27" xfId="0" applyFont="1" applyFill="1" applyBorder="1"/>
    <xf numFmtId="0" fontId="29" fillId="0" borderId="16" xfId="0" applyFont="1" applyFill="1" applyBorder="1"/>
    <xf numFmtId="0" fontId="36" fillId="0" borderId="10" xfId="0" applyFont="1" applyFill="1" applyBorder="1" applyAlignment="1">
      <alignment horizontal="center" vertical="center" shrinkToFit="1"/>
    </xf>
    <xf numFmtId="0" fontId="34" fillId="0" borderId="10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 shrinkToFit="1"/>
    </xf>
    <xf numFmtId="0" fontId="38" fillId="0" borderId="11" xfId="0" applyFont="1" applyFill="1" applyBorder="1" applyAlignment="1">
      <alignment horizontal="center" vertical="center" shrinkToFit="1"/>
    </xf>
    <xf numFmtId="0" fontId="38" fillId="0" borderId="12" xfId="0" applyFont="1" applyFill="1" applyBorder="1" applyAlignment="1">
      <alignment horizontal="center" vertical="center" shrinkToFit="1"/>
    </xf>
    <xf numFmtId="0" fontId="39" fillId="0" borderId="0" xfId="0" applyFont="1" applyFill="1" applyBorder="1"/>
    <xf numFmtId="0" fontId="40" fillId="0" borderId="0" xfId="0" applyFont="1" applyFill="1" applyBorder="1" applyAlignment="1"/>
    <xf numFmtId="0" fontId="30" fillId="0" borderId="0" xfId="0" applyFont="1" applyFill="1" applyAlignment="1"/>
    <xf numFmtId="0" fontId="29" fillId="0" borderId="0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 shrinkToFit="1"/>
    </xf>
    <xf numFmtId="0" fontId="41" fillId="0" borderId="12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 shrinkToFit="1"/>
    </xf>
    <xf numFmtId="0" fontId="29" fillId="0" borderId="10" xfId="0" applyFont="1" applyFill="1" applyBorder="1" applyAlignment="1">
      <alignment horizontal="center" vertical="center" shrinkToFit="1"/>
    </xf>
    <xf numFmtId="0" fontId="41" fillId="0" borderId="28" xfId="0" applyFont="1" applyFill="1" applyBorder="1" applyAlignment="1">
      <alignment horizontal="center" vertical="center" textRotation="255"/>
    </xf>
    <xf numFmtId="0" fontId="41" fillId="0" borderId="29" xfId="0" applyFont="1" applyFill="1" applyBorder="1" applyAlignment="1">
      <alignment horizontal="center" vertical="center" textRotation="255"/>
    </xf>
    <xf numFmtId="0" fontId="41" fillId="0" borderId="30" xfId="0" applyFont="1" applyFill="1" applyBorder="1" applyAlignment="1">
      <alignment horizontal="center" vertical="center" textRotation="255"/>
    </xf>
    <xf numFmtId="0" fontId="41" fillId="0" borderId="31" xfId="0" applyFont="1" applyFill="1" applyBorder="1" applyAlignment="1">
      <alignment horizontal="center" vertical="center" textRotation="255" shrinkToFit="1"/>
    </xf>
    <xf numFmtId="0" fontId="41" fillId="0" borderId="29" xfId="0" applyFont="1" applyFill="1" applyBorder="1" applyAlignment="1">
      <alignment horizontal="center" vertical="center" textRotation="255" shrinkToFit="1"/>
    </xf>
    <xf numFmtId="0" fontId="41" fillId="0" borderId="30" xfId="0" applyFont="1" applyFill="1" applyBorder="1" applyAlignment="1">
      <alignment horizontal="center" vertical="center" textRotation="255" shrinkToFit="1"/>
    </xf>
    <xf numFmtId="0" fontId="42" fillId="0" borderId="31" xfId="0" applyFont="1" applyFill="1" applyBorder="1" applyAlignment="1">
      <alignment horizontal="center" vertical="center"/>
    </xf>
    <xf numFmtId="0" fontId="42" fillId="0" borderId="29" xfId="0" applyFont="1" applyFill="1" applyBorder="1" applyAlignment="1">
      <alignment horizontal="center" vertical="center"/>
    </xf>
    <xf numFmtId="0" fontId="42" fillId="0" borderId="32" xfId="0" applyFont="1" applyFill="1" applyBorder="1" applyAlignment="1">
      <alignment horizontal="center" vertical="center"/>
    </xf>
    <xf numFmtId="0" fontId="41" fillId="0" borderId="33" xfId="0" applyFont="1" applyFill="1" applyBorder="1" applyAlignment="1">
      <alignment vertical="top"/>
    </xf>
    <xf numFmtId="0" fontId="37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179" fontId="29" fillId="0" borderId="10" xfId="0" applyNumberFormat="1" applyFont="1" applyFill="1" applyBorder="1" applyAlignment="1">
      <alignment horizontal="center" vertical="center" shrinkToFit="1"/>
    </xf>
    <xf numFmtId="0" fontId="43" fillId="0" borderId="0" xfId="0" applyFont="1" applyFill="1" applyBorder="1" applyAlignment="1">
      <alignment vertical="top"/>
    </xf>
    <xf numFmtId="0" fontId="43" fillId="0" borderId="10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vertical="top"/>
    </xf>
    <xf numFmtId="0" fontId="44" fillId="0" borderId="12" xfId="0" applyFont="1" applyFill="1" applyBorder="1" applyAlignment="1">
      <alignment vertical="top"/>
    </xf>
    <xf numFmtId="0" fontId="40" fillId="0" borderId="0" xfId="0" applyFont="1" applyFill="1" applyBorder="1" applyAlignment="1">
      <alignment horizontal="centerContinuous" vertical="top"/>
    </xf>
    <xf numFmtId="0" fontId="39" fillId="0" borderId="34" xfId="0" applyFont="1" applyFill="1" applyBorder="1"/>
    <xf numFmtId="5" fontId="29" fillId="0" borderId="0" xfId="0" applyNumberFormat="1" applyFont="1" applyFill="1" applyBorder="1"/>
    <xf numFmtId="0" fontId="36" fillId="0" borderId="14" xfId="0" applyFont="1" applyFill="1" applyBorder="1" applyAlignment="1">
      <alignment horizontal="center" vertical="center" shrinkToFit="1"/>
    </xf>
    <xf numFmtId="0" fontId="34" fillId="0" borderId="14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shrinkToFit="1"/>
    </xf>
    <xf numFmtId="0" fontId="38" fillId="0" borderId="15" xfId="0" applyFont="1" applyFill="1" applyBorder="1" applyAlignment="1">
      <alignment horizontal="center" vertical="center" shrinkToFit="1"/>
    </xf>
    <xf numFmtId="0" fontId="38" fillId="0" borderId="16" xfId="0" applyFont="1" applyFill="1" applyBorder="1" applyAlignment="1">
      <alignment horizontal="center" vertical="center" shrinkToFit="1"/>
    </xf>
    <xf numFmtId="0" fontId="45" fillId="0" borderId="0" xfId="0" applyFont="1" applyFill="1" applyAlignment="1">
      <alignment horizontal="left" vertical="top" wrapText="1"/>
    </xf>
    <xf numFmtId="0" fontId="45" fillId="0" borderId="0" xfId="0" applyFont="1" applyFill="1" applyAlignment="1">
      <alignment vertical="top" wrapText="1"/>
    </xf>
    <xf numFmtId="0" fontId="45" fillId="0" borderId="0" xfId="0" applyFont="1" applyFill="1" applyAlignment="1">
      <alignment vertical="top" wrapText="1"/>
    </xf>
    <xf numFmtId="0" fontId="41" fillId="0" borderId="15" xfId="0" applyFont="1" applyFill="1" applyBorder="1" applyAlignment="1">
      <alignment horizontal="center" vertical="center" shrinkToFit="1"/>
    </xf>
    <xf numFmtId="0" fontId="41" fillId="0" borderId="16" xfId="0" applyFont="1" applyFill="1" applyBorder="1" applyAlignment="1">
      <alignment horizontal="center" vertical="center" shrinkToFit="1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 shrinkToFit="1"/>
    </xf>
    <xf numFmtId="0" fontId="29" fillId="0" borderId="20" xfId="0" applyFont="1" applyFill="1" applyBorder="1" applyAlignment="1">
      <alignment horizontal="center" vertical="center" shrinkToFit="1"/>
    </xf>
    <xf numFmtId="0" fontId="41" fillId="0" borderId="35" xfId="0" applyFont="1" applyFill="1" applyBorder="1" applyAlignment="1">
      <alignment horizontal="center" vertical="center" textRotation="255"/>
    </xf>
    <xf numFmtId="0" fontId="41" fillId="0" borderId="36" xfId="0" applyFont="1" applyFill="1" applyBorder="1" applyAlignment="1">
      <alignment horizontal="center" vertical="center" textRotation="255"/>
    </xf>
    <xf numFmtId="0" fontId="41" fillId="0" borderId="22" xfId="0" applyFont="1" applyFill="1" applyBorder="1" applyAlignment="1">
      <alignment horizontal="center" vertical="center" textRotation="255"/>
    </xf>
    <xf numFmtId="0" fontId="41" fillId="0" borderId="21" xfId="0" applyFont="1" applyFill="1" applyBorder="1" applyAlignment="1">
      <alignment horizontal="center" vertical="center" textRotation="255" shrinkToFit="1"/>
    </xf>
    <xf numFmtId="0" fontId="41" fillId="0" borderId="36" xfId="0" applyFont="1" applyFill="1" applyBorder="1" applyAlignment="1">
      <alignment horizontal="center" vertical="center" textRotation="255" shrinkToFit="1"/>
    </xf>
    <xf numFmtId="0" fontId="41" fillId="0" borderId="22" xfId="0" applyFont="1" applyFill="1" applyBorder="1" applyAlignment="1">
      <alignment horizontal="center" vertical="center" textRotation="255" shrinkToFit="1"/>
    </xf>
    <xf numFmtId="0" fontId="42" fillId="0" borderId="15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37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179" fontId="29" fillId="0" borderId="14" xfId="0" applyNumberFormat="1" applyFont="1" applyFill="1" applyBorder="1" applyAlignment="1">
      <alignment horizontal="center" vertical="center" shrinkToFit="1"/>
    </xf>
    <xf numFmtId="0" fontId="43" fillId="0" borderId="14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vertical="top"/>
    </xf>
    <xf numFmtId="0" fontId="38" fillId="0" borderId="21" xfId="0" applyFont="1" applyFill="1" applyBorder="1" applyAlignment="1">
      <alignment horizontal="center" vertical="center" shrinkToFit="1"/>
    </xf>
    <xf numFmtId="0" fontId="38" fillId="0" borderId="22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vertical="center"/>
    </xf>
    <xf numFmtId="0" fontId="41" fillId="0" borderId="21" xfId="0" applyFont="1" applyFill="1" applyBorder="1" applyAlignment="1">
      <alignment horizontal="center" vertical="center" shrinkToFit="1"/>
    </xf>
    <xf numFmtId="0" fontId="41" fillId="0" borderId="22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 shrinkToFit="1"/>
    </xf>
    <xf numFmtId="0" fontId="34" fillId="0" borderId="33" xfId="0" applyFont="1" applyFill="1" applyBorder="1" applyAlignment="1">
      <alignment horizontal="center" vertical="center" shrinkToFit="1"/>
    </xf>
    <xf numFmtId="0" fontId="34" fillId="0" borderId="38" xfId="0" applyFont="1" applyFill="1" applyBorder="1" applyAlignment="1">
      <alignment horizontal="center" vertical="center" shrinkToFit="1"/>
    </xf>
    <xf numFmtId="0" fontId="34" fillId="0" borderId="39" xfId="0" applyFont="1" applyFill="1" applyBorder="1" applyAlignment="1">
      <alignment horizontal="distributed" vertical="center" shrinkToFit="1"/>
    </xf>
    <xf numFmtId="0" fontId="34" fillId="0" borderId="38" xfId="0" applyFont="1" applyFill="1" applyBorder="1" applyAlignment="1">
      <alignment vertical="center" shrinkToFit="1"/>
    </xf>
    <xf numFmtId="0" fontId="34" fillId="0" borderId="0" xfId="0" applyFont="1" applyFill="1" applyBorder="1" applyAlignment="1">
      <alignment vertical="center" shrinkToFit="1"/>
    </xf>
    <xf numFmtId="0" fontId="34" fillId="0" borderId="15" xfId="0" applyFont="1" applyFill="1" applyBorder="1" applyAlignment="1">
      <alignment horizontal="distributed" vertical="center" shrinkToFit="1"/>
    </xf>
    <xf numFmtId="0" fontId="34" fillId="0" borderId="39" xfId="0" applyFont="1" applyFill="1" applyBorder="1" applyAlignment="1">
      <alignment horizontal="center" vertical="center" shrinkToFit="1"/>
    </xf>
    <xf numFmtId="0" fontId="34" fillId="0" borderId="40" xfId="0" applyFont="1" applyFill="1" applyBorder="1" applyAlignment="1">
      <alignment horizontal="center" vertical="center" shrinkToFit="1"/>
    </xf>
    <xf numFmtId="0" fontId="34" fillId="0" borderId="41" xfId="0" applyFont="1" applyFill="1" applyBorder="1" applyAlignment="1">
      <alignment horizontal="center" vertical="center" shrinkToFit="1"/>
    </xf>
    <xf numFmtId="0" fontId="34" fillId="0" borderId="39" xfId="0" applyFont="1" applyFill="1" applyBorder="1" applyAlignment="1">
      <alignment horizontal="distributed" vertical="distributed" shrinkToFit="1"/>
    </xf>
    <xf numFmtId="0" fontId="34" fillId="0" borderId="16" xfId="0" applyFont="1" applyFill="1" applyBorder="1" applyAlignment="1">
      <alignment horizontal="distributed" vertical="distributed" shrinkToFit="1"/>
    </xf>
    <xf numFmtId="0" fontId="37" fillId="0" borderId="20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37" fillId="0" borderId="27" xfId="0" applyFont="1" applyFill="1" applyBorder="1" applyAlignment="1">
      <alignment horizontal="left" vertical="center" shrinkToFit="1"/>
    </xf>
    <xf numFmtId="0" fontId="42" fillId="0" borderId="0" xfId="0" applyFont="1" applyFill="1" applyBorder="1" applyAlignment="1">
      <alignment horizontal="left" vertical="center" wrapText="1"/>
    </xf>
    <xf numFmtId="0" fontId="37" fillId="0" borderId="36" xfId="0" applyFont="1" applyFill="1" applyBorder="1" applyAlignment="1">
      <alignment vertical="center" shrinkToFit="1"/>
    </xf>
    <xf numFmtId="0" fontId="29" fillId="0" borderId="36" xfId="0" applyFont="1" applyFill="1" applyBorder="1" applyAlignment="1">
      <alignment vertical="center" shrinkToFit="1"/>
    </xf>
    <xf numFmtId="0" fontId="37" fillId="0" borderId="23" xfId="0" applyFont="1" applyFill="1" applyBorder="1" applyAlignment="1">
      <alignment horizontal="center" vertical="center" shrinkToFit="1"/>
    </xf>
    <xf numFmtId="0" fontId="34" fillId="0" borderId="39" xfId="0" applyFont="1" applyFill="1" applyBorder="1" applyAlignment="1">
      <alignment vertical="center" shrinkToFit="1"/>
    </xf>
    <xf numFmtId="0" fontId="34" fillId="0" borderId="15" xfId="0" applyFont="1" applyFill="1" applyBorder="1" applyAlignment="1">
      <alignment vertical="center" shrinkToFit="1"/>
    </xf>
    <xf numFmtId="0" fontId="36" fillId="0" borderId="20" xfId="0" applyFont="1" applyFill="1" applyBorder="1" applyAlignment="1">
      <alignment horizontal="center" vertical="center" shrinkToFit="1"/>
    </xf>
    <xf numFmtId="0" fontId="34" fillId="0" borderId="20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shrinkToFit="1"/>
    </xf>
    <xf numFmtId="0" fontId="34" fillId="0" borderId="12" xfId="0" applyFont="1" applyFill="1" applyBorder="1" applyAlignment="1">
      <alignment horizontal="center" vertical="center" shrinkToFit="1"/>
    </xf>
    <xf numFmtId="179" fontId="0" fillId="0" borderId="14" xfId="0" applyNumberFormat="1" applyBorder="1" applyAlignment="1">
      <alignment horizontal="center" vertical="center" shrinkToFit="1"/>
    </xf>
    <xf numFmtId="0" fontId="43" fillId="0" borderId="34" xfId="0" applyFont="1" applyFill="1" applyBorder="1" applyAlignment="1">
      <alignment horizontal="center" vertical="center" wrapText="1"/>
    </xf>
    <xf numFmtId="0" fontId="35" fillId="0" borderId="0" xfId="0" applyFont="1" applyFill="1" applyBorder="1"/>
    <xf numFmtId="0" fontId="42" fillId="0" borderId="11" xfId="0" applyFont="1" applyFill="1" applyBorder="1" applyAlignment="1">
      <alignment horizontal="center" vertical="center" shrinkToFit="1"/>
    </xf>
    <xf numFmtId="0" fontId="42" fillId="0" borderId="13" xfId="0" applyFont="1" applyFill="1" applyBorder="1" applyAlignment="1">
      <alignment horizontal="center" vertical="center" shrinkToFit="1"/>
    </xf>
    <xf numFmtId="0" fontId="42" fillId="0" borderId="12" xfId="0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horizontal="left" vertical="center" shrinkToFit="1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16" xfId="0" applyFont="1" applyFill="1" applyBorder="1" applyAlignment="1">
      <alignment horizontal="center" vertical="center" shrinkToFit="1"/>
    </xf>
    <xf numFmtId="0" fontId="46" fillId="0" borderId="10" xfId="0" applyFont="1" applyFill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 shrinkToFit="1"/>
    </xf>
    <xf numFmtId="0" fontId="34" fillId="0" borderId="43" xfId="0" applyFont="1" applyFill="1" applyBorder="1" applyAlignment="1">
      <alignment horizontal="center" vertical="center" shrinkToFit="1"/>
    </xf>
    <xf numFmtId="0" fontId="42" fillId="0" borderId="44" xfId="0" applyFont="1" applyFill="1" applyBorder="1" applyAlignment="1">
      <alignment horizontal="center" vertical="center"/>
    </xf>
    <xf numFmtId="0" fontId="42" fillId="0" borderId="45" xfId="0" applyFont="1" applyFill="1" applyBorder="1" applyAlignment="1">
      <alignment horizontal="center" vertical="center"/>
    </xf>
    <xf numFmtId="0" fontId="42" fillId="0" borderId="46" xfId="0" applyFont="1" applyFill="1" applyBorder="1" applyAlignment="1">
      <alignment horizontal="center" vertical="center"/>
    </xf>
    <xf numFmtId="179" fontId="41" fillId="0" borderId="33" xfId="0" applyNumberFormat="1" applyFont="1" applyFill="1" applyBorder="1" applyAlignment="1">
      <alignment vertical="top"/>
    </xf>
    <xf numFmtId="0" fontId="42" fillId="0" borderId="15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horizontal="center" vertical="center" shrinkToFit="1"/>
    </xf>
    <xf numFmtId="0" fontId="42" fillId="0" borderId="16" xfId="0" applyFont="1" applyFill="1" applyBorder="1" applyAlignment="1">
      <alignment horizontal="center" vertical="center" shrinkToFit="1"/>
    </xf>
    <xf numFmtId="0" fontId="34" fillId="0" borderId="21" xfId="0" applyFont="1" applyFill="1" applyBorder="1" applyAlignment="1">
      <alignment horizontal="center" vertical="center" shrinkToFit="1"/>
    </xf>
    <xf numFmtId="0" fontId="34" fillId="0" borderId="22" xfId="0" applyFont="1" applyFill="1" applyBorder="1" applyAlignment="1">
      <alignment horizontal="center" vertical="center" shrinkToFit="1"/>
    </xf>
    <xf numFmtId="0" fontId="46" fillId="0" borderId="14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shrinkToFit="1"/>
    </xf>
    <xf numFmtId="176" fontId="47" fillId="0" borderId="47" xfId="0" applyNumberFormat="1" applyFont="1" applyFill="1" applyBorder="1" applyAlignment="1" applyProtection="1">
      <alignment horizontal="center" vertical="center" shrinkToFit="1"/>
    </xf>
    <xf numFmtId="176" fontId="47" fillId="0" borderId="48" xfId="0" applyNumberFormat="1" applyFont="1" applyFill="1" applyBorder="1" applyAlignment="1" applyProtection="1">
      <alignment horizontal="center" vertical="center" shrinkToFit="1"/>
    </xf>
    <xf numFmtId="176" fontId="47" fillId="0" borderId="48" xfId="0" applyNumberFormat="1" applyFont="1" applyFill="1" applyBorder="1" applyAlignment="1">
      <alignment horizontal="center" vertical="center" shrinkToFit="1"/>
    </xf>
    <xf numFmtId="176" fontId="47" fillId="0" borderId="49" xfId="0" applyNumberFormat="1" applyFont="1" applyFill="1" applyBorder="1" applyAlignment="1">
      <alignment horizontal="center" vertical="center" shrinkToFit="1"/>
    </xf>
    <xf numFmtId="176" fontId="47" fillId="0" borderId="50" xfId="0" applyNumberFormat="1" applyFont="1" applyFill="1" applyBorder="1" applyAlignment="1">
      <alignment horizontal="center" vertical="center" shrinkToFit="1"/>
    </xf>
    <xf numFmtId="176" fontId="47" fillId="0" borderId="51" xfId="0" applyNumberFormat="1" applyFont="1" applyFill="1" applyBorder="1" applyAlignment="1">
      <alignment horizontal="center" vertical="center" shrinkToFit="1"/>
    </xf>
    <xf numFmtId="176" fontId="47" fillId="0" borderId="52" xfId="0" applyNumberFormat="1" applyFont="1" applyFill="1" applyBorder="1" applyAlignment="1">
      <alignment horizontal="center" vertical="center" shrinkToFit="1"/>
    </xf>
    <xf numFmtId="176" fontId="48" fillId="0" borderId="51" xfId="0" applyNumberFormat="1" applyFont="1" applyFill="1" applyBorder="1" applyAlignment="1">
      <alignment horizontal="center" vertical="center" shrinkToFit="1"/>
    </xf>
    <xf numFmtId="176" fontId="48" fillId="0" borderId="50" xfId="0" applyNumberFormat="1" applyFont="1" applyFill="1" applyBorder="1" applyAlignment="1">
      <alignment horizontal="center" vertical="center" shrinkToFit="1"/>
    </xf>
    <xf numFmtId="176" fontId="49" fillId="0" borderId="53" xfId="0" applyNumberFormat="1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42" fillId="0" borderId="21" xfId="0" applyFont="1" applyFill="1" applyBorder="1" applyAlignment="1">
      <alignment horizontal="center" vertical="center" shrinkToFit="1"/>
    </xf>
    <xf numFmtId="0" fontId="42" fillId="0" borderId="36" xfId="0" applyFont="1" applyFill="1" applyBorder="1" applyAlignment="1">
      <alignment horizontal="center" vertical="center" shrinkToFit="1"/>
    </xf>
    <xf numFmtId="0" fontId="42" fillId="0" borderId="22" xfId="0" applyFont="1" applyFill="1" applyBorder="1" applyAlignment="1">
      <alignment horizontal="center" vertical="center" shrinkToFit="1"/>
    </xf>
    <xf numFmtId="0" fontId="34" fillId="0" borderId="11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46" fillId="0" borderId="20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 shrinkToFit="1"/>
    </xf>
    <xf numFmtId="0" fontId="37" fillId="0" borderId="20" xfId="0" applyFont="1" applyFill="1" applyBorder="1" applyAlignment="1">
      <alignment horizontal="center" vertical="center" shrinkToFit="1"/>
    </xf>
    <xf numFmtId="176" fontId="47" fillId="0" borderId="33" xfId="0" applyNumberFormat="1" applyFont="1" applyFill="1" applyBorder="1" applyAlignment="1">
      <alignment horizontal="center" vertical="center" shrinkToFit="1"/>
    </xf>
    <xf numFmtId="176" fontId="47" fillId="0" borderId="38" xfId="0" applyNumberFormat="1" applyFont="1" applyFill="1" applyBorder="1" applyAlignment="1">
      <alignment horizontal="center" vertical="center" shrinkToFit="1"/>
    </xf>
    <xf numFmtId="176" fontId="47" fillId="0" borderId="39" xfId="0" applyNumberFormat="1" applyFont="1" applyFill="1" applyBorder="1" applyAlignment="1">
      <alignment horizontal="center" vertical="center" shrinkToFit="1"/>
    </xf>
    <xf numFmtId="176" fontId="47" fillId="0" borderId="16" xfId="0" applyNumberFormat="1" applyFont="1" applyFill="1" applyBorder="1" applyAlignment="1">
      <alignment horizontal="center" vertical="center" shrinkToFit="1"/>
    </xf>
    <xf numFmtId="176" fontId="47" fillId="0" borderId="15" xfId="0" applyNumberFormat="1" applyFont="1" applyFill="1" applyBorder="1" applyAlignment="1">
      <alignment horizontal="center" vertical="center" shrinkToFit="1"/>
    </xf>
    <xf numFmtId="176" fontId="47" fillId="0" borderId="42" xfId="0" applyNumberFormat="1" applyFont="1" applyFill="1" applyBorder="1" applyAlignment="1">
      <alignment horizontal="center" vertical="center" shrinkToFit="1"/>
    </xf>
    <xf numFmtId="176" fontId="47" fillId="0" borderId="43" xfId="0" applyNumberFormat="1" applyFont="1" applyFill="1" applyBorder="1" applyAlignment="1">
      <alignment horizontal="center" vertical="center" shrinkToFit="1"/>
    </xf>
    <xf numFmtId="176" fontId="48" fillId="0" borderId="15" xfId="0" applyNumberFormat="1" applyFont="1" applyFill="1" applyBorder="1" applyAlignment="1">
      <alignment horizontal="center" vertical="center" shrinkToFit="1"/>
    </xf>
    <xf numFmtId="176" fontId="48" fillId="0" borderId="0" xfId="0" applyNumberFormat="1" applyFont="1" applyFill="1" applyBorder="1" applyAlignment="1">
      <alignment horizontal="center" vertical="center" shrinkToFit="1"/>
    </xf>
    <xf numFmtId="49" fontId="50" fillId="0" borderId="37" xfId="0" applyNumberFormat="1" applyFont="1" applyFill="1" applyBorder="1" applyAlignment="1">
      <alignment horizontal="center" vertical="center" shrinkToFi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 shrinkToFit="1"/>
    </xf>
    <xf numFmtId="176" fontId="47" fillId="0" borderId="54" xfId="0" applyNumberFormat="1" applyFont="1" applyFill="1" applyBorder="1" applyAlignment="1">
      <alignment horizontal="center" vertical="center" shrinkToFit="1"/>
    </xf>
    <xf numFmtId="176" fontId="47" fillId="0" borderId="55" xfId="0" applyNumberFormat="1" applyFont="1" applyFill="1" applyBorder="1" applyAlignment="1">
      <alignment horizontal="center" vertical="center" shrinkToFit="1"/>
    </xf>
    <xf numFmtId="176" fontId="47" fillId="0" borderId="56" xfId="0" applyNumberFormat="1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51" fillId="0" borderId="0" xfId="0" applyFont="1" applyFill="1" applyBorder="1" applyAlignment="1">
      <alignment horizontal="left" vertical="center" shrinkToFit="1"/>
    </xf>
    <xf numFmtId="0" fontId="51" fillId="0" borderId="0" xfId="0" applyFont="1" applyFill="1" applyBorder="1" applyAlignment="1">
      <alignment horizontal="left"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 shrinkToFit="1"/>
    </xf>
    <xf numFmtId="178" fontId="47" fillId="0" borderId="57" xfId="0" applyNumberFormat="1" applyFont="1" applyFill="1" applyBorder="1" applyAlignment="1">
      <alignment horizontal="center" vertical="center"/>
    </xf>
    <xf numFmtId="178" fontId="47" fillId="0" borderId="49" xfId="0" applyNumberFormat="1" applyFont="1" applyFill="1" applyBorder="1" applyAlignment="1">
      <alignment horizontal="center" vertical="center"/>
    </xf>
    <xf numFmtId="176" fontId="47" fillId="0" borderId="39" xfId="0" applyNumberFormat="1" applyFont="1" applyFill="1" applyBorder="1" applyAlignment="1">
      <alignment horizontal="center" vertical="center"/>
    </xf>
    <xf numFmtId="176" fontId="47" fillId="0" borderId="38" xfId="0" applyNumberFormat="1" applyFont="1" applyFill="1" applyBorder="1" applyAlignment="1">
      <alignment horizontal="center" vertical="center"/>
    </xf>
    <xf numFmtId="176" fontId="47" fillId="0" borderId="50" xfId="0" applyNumberFormat="1" applyFont="1" applyFill="1" applyBorder="1" applyAlignment="1">
      <alignment horizontal="center" vertical="center"/>
    </xf>
    <xf numFmtId="176" fontId="47" fillId="0" borderId="58" xfId="0" applyNumberFormat="1" applyFont="1" applyFill="1" applyBorder="1" applyAlignment="1">
      <alignment horizontal="center" vertical="center"/>
    </xf>
    <xf numFmtId="176" fontId="47" fillId="0" borderId="59" xfId="0" applyNumberFormat="1" applyFont="1" applyFill="1" applyBorder="1" applyAlignment="1">
      <alignment horizontal="center" vertical="center"/>
    </xf>
    <xf numFmtId="176" fontId="47" fillId="0" borderId="49" xfId="0" applyNumberFormat="1" applyFont="1" applyFill="1" applyBorder="1" applyAlignment="1">
      <alignment horizontal="center" vertical="center"/>
    </xf>
    <xf numFmtId="176" fontId="47" fillId="0" borderId="55" xfId="0" applyNumberFormat="1" applyFont="1" applyFill="1" applyBorder="1" applyAlignment="1">
      <alignment horizontal="center" vertical="center"/>
    </xf>
    <xf numFmtId="176" fontId="47" fillId="0" borderId="56" xfId="0" applyNumberFormat="1" applyFont="1" applyFill="1" applyBorder="1" applyAlignment="1">
      <alignment horizontal="center" vertical="center"/>
    </xf>
    <xf numFmtId="38" fontId="47" fillId="0" borderId="50" xfId="42" applyFont="1" applyFill="1" applyBorder="1" applyAlignment="1">
      <alignment horizontal="center" vertical="center"/>
    </xf>
    <xf numFmtId="38" fontId="47" fillId="0" borderId="58" xfId="42" applyFont="1" applyFill="1" applyBorder="1" applyAlignment="1">
      <alignment horizontal="center" vertical="center"/>
    </xf>
    <xf numFmtId="176" fontId="47" fillId="0" borderId="60" xfId="0" applyNumberFormat="1" applyFont="1" applyFill="1" applyBorder="1" applyAlignment="1">
      <alignment horizontal="center" vertical="center"/>
    </xf>
    <xf numFmtId="180" fontId="52" fillId="0" borderId="53" xfId="42" applyNumberFormat="1" applyFont="1" applyFill="1" applyBorder="1" applyAlignment="1">
      <alignment horizontal="right" vertical="center"/>
    </xf>
    <xf numFmtId="179" fontId="29" fillId="0" borderId="20" xfId="0" applyNumberFormat="1" applyFont="1" applyFill="1" applyBorder="1" applyAlignment="1">
      <alignment horizontal="center" vertical="center" shrinkToFit="1"/>
    </xf>
    <xf numFmtId="0" fontId="35" fillId="0" borderId="0" xfId="0" applyFont="1" applyFill="1" applyBorder="1" applyAlignment="1"/>
    <xf numFmtId="0" fontId="0" fillId="0" borderId="2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3" fillId="0" borderId="0" xfId="0" applyFont="1" applyFill="1" applyAlignment="1">
      <alignment horizontal="distributed" vertical="center" wrapText="1" shrinkToFit="1"/>
    </xf>
    <xf numFmtId="0" fontId="53" fillId="0" borderId="0" xfId="0" applyFont="1" applyFill="1" applyAlignment="1">
      <alignment horizontal="distributed" vertical="center" shrinkToFit="1"/>
    </xf>
    <xf numFmtId="0" fontId="53" fillId="0" borderId="16" xfId="0" applyFont="1" applyFill="1" applyBorder="1" applyAlignment="1">
      <alignment horizontal="distributed" vertical="center" shrinkToFit="1"/>
    </xf>
    <xf numFmtId="0" fontId="39" fillId="0" borderId="0" xfId="0" applyFont="1" applyFill="1" applyBorder="1" applyAlignment="1">
      <alignment vertical="top"/>
    </xf>
    <xf numFmtId="178" fontId="47" fillId="0" borderId="33" xfId="0" applyNumberFormat="1" applyFont="1" applyFill="1" applyBorder="1" applyAlignment="1">
      <alignment horizontal="center" vertical="center"/>
    </xf>
    <xf numFmtId="178" fontId="47" fillId="0" borderId="38" xfId="0" applyNumberFormat="1" applyFont="1" applyFill="1" applyBorder="1" applyAlignment="1">
      <alignment horizontal="center" vertical="center"/>
    </xf>
    <xf numFmtId="176" fontId="47" fillId="0" borderId="61" xfId="0" applyNumberFormat="1" applyFont="1" applyFill="1" applyBorder="1" applyAlignment="1">
      <alignment horizontal="center" vertical="center"/>
    </xf>
    <xf numFmtId="176" fontId="47" fillId="0" borderId="22" xfId="0" applyNumberFormat="1" applyFont="1" applyFill="1" applyBorder="1" applyAlignment="1">
      <alignment horizontal="center" vertical="center"/>
    </xf>
    <xf numFmtId="176" fontId="47" fillId="0" borderId="21" xfId="0" applyNumberFormat="1" applyFont="1" applyFill="1" applyBorder="1" applyAlignment="1">
      <alignment horizontal="center" vertical="center"/>
    </xf>
    <xf numFmtId="176" fontId="47" fillId="0" borderId="62" xfId="0" applyNumberFormat="1" applyFont="1" applyFill="1" applyBorder="1" applyAlignment="1">
      <alignment horizontal="center" vertical="center"/>
    </xf>
    <xf numFmtId="176" fontId="47" fillId="0" borderId="63" xfId="0" applyNumberFormat="1" applyFont="1" applyFill="1" applyBorder="1" applyAlignment="1">
      <alignment horizontal="center" vertical="center"/>
    </xf>
    <xf numFmtId="176" fontId="47" fillId="0" borderId="64" xfId="0" applyNumberFormat="1" applyFont="1" applyFill="1" applyBorder="1" applyAlignment="1">
      <alignment horizontal="center" vertical="center"/>
    </xf>
    <xf numFmtId="38" fontId="47" fillId="0" borderId="61" xfId="42" applyFont="1" applyFill="1" applyBorder="1" applyAlignment="1">
      <alignment horizontal="center" vertical="center"/>
    </xf>
    <xf numFmtId="38" fontId="47" fillId="0" borderId="22" xfId="42" applyFont="1" applyFill="1" applyBorder="1" applyAlignment="1">
      <alignment horizontal="center" vertical="center"/>
    </xf>
    <xf numFmtId="176" fontId="47" fillId="0" borderId="36" xfId="0" applyNumberFormat="1" applyFont="1" applyFill="1" applyBorder="1" applyAlignment="1">
      <alignment horizontal="center" vertical="center"/>
    </xf>
    <xf numFmtId="180" fontId="52" fillId="0" borderId="65" xfId="42" applyNumberFormat="1" applyFont="1" applyFill="1" applyBorder="1" applyAlignment="1">
      <alignment horizontal="right" vertical="center"/>
    </xf>
    <xf numFmtId="178" fontId="47" fillId="0" borderId="66" xfId="0" applyNumberFormat="1" applyFont="1" applyFill="1" applyBorder="1" applyAlignment="1">
      <alignment horizontal="center" vertical="center"/>
    </xf>
    <xf numFmtId="178" fontId="47" fillId="0" borderId="67" xfId="0" applyNumberFormat="1" applyFont="1" applyFill="1" applyBorder="1" applyAlignment="1">
      <alignment horizontal="center" vertical="center"/>
    </xf>
    <xf numFmtId="176" fontId="47" fillId="0" borderId="68" xfId="0" applyNumberFormat="1" applyFont="1" applyFill="1" applyBorder="1" applyAlignment="1">
      <alignment horizontal="center" vertical="center"/>
    </xf>
    <xf numFmtId="176" fontId="47" fillId="0" borderId="67" xfId="0" applyNumberFormat="1" applyFont="1" applyFill="1" applyBorder="1" applyAlignment="1">
      <alignment horizontal="center" vertical="center"/>
    </xf>
    <xf numFmtId="176" fontId="47" fillId="0" borderId="69" xfId="0" applyNumberFormat="1" applyFont="1" applyFill="1" applyBorder="1" applyAlignment="1">
      <alignment horizontal="center" vertical="center"/>
    </xf>
    <xf numFmtId="176" fontId="47" fillId="0" borderId="70" xfId="0" applyNumberFormat="1" applyFont="1" applyFill="1" applyBorder="1" applyAlignment="1">
      <alignment horizontal="center" vertical="center"/>
    </xf>
    <xf numFmtId="38" fontId="47" fillId="0" borderId="68" xfId="42" applyFont="1" applyFill="1" applyBorder="1" applyAlignment="1">
      <alignment horizontal="center" vertical="center"/>
    </xf>
    <xf numFmtId="38" fontId="47" fillId="0" borderId="69" xfId="42" applyFont="1" applyFill="1" applyBorder="1" applyAlignment="1">
      <alignment horizontal="center" vertical="center"/>
    </xf>
    <xf numFmtId="176" fontId="47" fillId="0" borderId="71" xfId="0" applyNumberFormat="1" applyFont="1" applyFill="1" applyBorder="1" applyAlignment="1">
      <alignment horizontal="center" vertical="center"/>
    </xf>
    <xf numFmtId="180" fontId="52" fillId="0" borderId="72" xfId="42" applyNumberFormat="1" applyFont="1" applyFill="1" applyBorder="1" applyAlignment="1">
      <alignment horizontal="right" vertical="center"/>
    </xf>
    <xf numFmtId="0" fontId="29" fillId="0" borderId="14" xfId="0" applyFont="1" applyFill="1" applyBorder="1" applyAlignment="1">
      <alignment horizontal="center" vertical="center" shrinkToFit="1"/>
    </xf>
    <xf numFmtId="0" fontId="43" fillId="0" borderId="20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43" fillId="0" borderId="36" xfId="0" applyFont="1" applyFill="1" applyBorder="1" applyAlignment="1">
      <alignment vertical="top"/>
    </xf>
    <xf numFmtId="0" fontId="44" fillId="0" borderId="22" xfId="0" applyFont="1" applyFill="1" applyBorder="1" applyAlignment="1">
      <alignment vertical="top"/>
    </xf>
    <xf numFmtId="178" fontId="47" fillId="0" borderId="73" xfId="0" applyNumberFormat="1" applyFont="1" applyFill="1" applyBorder="1" applyAlignment="1">
      <alignment horizontal="center" vertical="center"/>
    </xf>
    <xf numFmtId="178" fontId="47" fillId="0" borderId="56" xfId="0" applyNumberFormat="1" applyFont="1" applyFill="1" applyBorder="1" applyAlignment="1">
      <alignment horizontal="center" vertical="center"/>
    </xf>
    <xf numFmtId="176" fontId="47" fillId="0" borderId="74" xfId="0" applyNumberFormat="1" applyFont="1" applyFill="1" applyBorder="1" applyAlignment="1">
      <alignment horizontal="center" vertical="center"/>
    </xf>
    <xf numFmtId="176" fontId="47" fillId="0" borderId="75" xfId="0" applyNumberFormat="1" applyFont="1" applyFill="1" applyBorder="1" applyAlignment="1">
      <alignment horizontal="center" vertical="center"/>
    </xf>
    <xf numFmtId="38" fontId="47" fillId="0" borderId="55" xfId="42" applyFont="1" applyFill="1" applyBorder="1" applyAlignment="1">
      <alignment horizontal="center" vertical="center"/>
    </xf>
    <xf numFmtId="38" fontId="47" fillId="0" borderId="74" xfId="42" applyFont="1" applyFill="1" applyBorder="1" applyAlignment="1">
      <alignment horizontal="center" vertical="center"/>
    </xf>
    <xf numFmtId="176" fontId="47" fillId="0" borderId="76" xfId="0" applyNumberFormat="1" applyFont="1" applyFill="1" applyBorder="1" applyAlignment="1">
      <alignment horizontal="center" vertical="center"/>
    </xf>
    <xf numFmtId="180" fontId="52" fillId="0" borderId="46" xfId="42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/>
    </xf>
    <xf numFmtId="0" fontId="54" fillId="0" borderId="27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178" fontId="47" fillId="0" borderId="77" xfId="0" applyNumberFormat="1" applyFont="1" applyFill="1" applyBorder="1" applyAlignment="1">
      <alignment horizontal="center" vertical="center"/>
    </xf>
    <xf numFmtId="178" fontId="47" fillId="0" borderId="64" xfId="0" applyNumberFormat="1" applyFont="1" applyFill="1" applyBorder="1" applyAlignment="1">
      <alignment horizontal="center" vertical="center"/>
    </xf>
    <xf numFmtId="178" fontId="47" fillId="0" borderId="78" xfId="0" applyNumberFormat="1" applyFont="1" applyFill="1" applyBorder="1" applyAlignment="1">
      <alignment horizontal="center" vertical="center"/>
    </xf>
    <xf numFmtId="178" fontId="47" fillId="0" borderId="79" xfId="0" applyNumberFormat="1" applyFont="1" applyFill="1" applyBorder="1" applyAlignment="1">
      <alignment horizontal="center" vertical="center"/>
    </xf>
    <xf numFmtId="176" fontId="47" fillId="0" borderId="80" xfId="0" applyNumberFormat="1" applyFont="1" applyFill="1" applyBorder="1" applyAlignment="1">
      <alignment horizontal="center" vertical="center"/>
    </xf>
    <xf numFmtId="176" fontId="47" fillId="0" borderId="81" xfId="0" applyNumberFormat="1" applyFont="1" applyFill="1" applyBorder="1" applyAlignment="1">
      <alignment horizontal="center" vertical="center"/>
    </xf>
    <xf numFmtId="38" fontId="47" fillId="0" borderId="63" xfId="42" applyFont="1" applyFill="1" applyBorder="1" applyAlignment="1">
      <alignment horizontal="center" vertical="center"/>
    </xf>
    <xf numFmtId="38" fontId="47" fillId="0" borderId="80" xfId="42" applyFont="1" applyFill="1" applyBorder="1" applyAlignment="1">
      <alignment horizontal="center" vertical="center"/>
    </xf>
    <xf numFmtId="176" fontId="47" fillId="0" borderId="82" xfId="0" applyNumberFormat="1" applyFont="1" applyFill="1" applyBorder="1" applyAlignment="1">
      <alignment horizontal="center" vertical="center"/>
    </xf>
    <xf numFmtId="0" fontId="37" fillId="0" borderId="33" xfId="0" applyFont="1" applyFill="1" applyBorder="1" applyAlignment="1">
      <alignment vertical="top" textRotation="255"/>
    </xf>
    <xf numFmtId="0" fontId="44" fillId="0" borderId="0" xfId="0" applyFont="1" applyFill="1" applyBorder="1" applyAlignment="1">
      <alignment vertical="top" textRotation="255"/>
    </xf>
    <xf numFmtId="0" fontId="44" fillId="0" borderId="16" xfId="0" applyFont="1" applyFill="1" applyBorder="1" applyAlignment="1">
      <alignment vertical="top" textRotation="255"/>
    </xf>
    <xf numFmtId="0" fontId="44" fillId="0" borderId="34" xfId="0" applyFont="1" applyFill="1" applyBorder="1" applyAlignment="1">
      <alignment horizontal="center" vertical="center" textRotation="255"/>
    </xf>
    <xf numFmtId="0" fontId="54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0" fontId="54" fillId="0" borderId="0" xfId="0" applyFont="1" applyFill="1" applyAlignment="1">
      <alignment vertical="center" shrinkToFit="1"/>
    </xf>
    <xf numFmtId="0" fontId="54" fillId="0" borderId="16" xfId="0" applyFont="1" applyFill="1" applyBorder="1" applyAlignment="1">
      <alignment vertical="center" shrinkToFit="1"/>
    </xf>
    <xf numFmtId="0" fontId="55" fillId="0" borderId="0" xfId="0" applyFont="1" applyFill="1" applyAlignment="1">
      <alignment vertical="center" shrinkToFit="1"/>
    </xf>
    <xf numFmtId="0" fontId="54" fillId="0" borderId="0" xfId="0" applyFont="1" applyFill="1" applyBorder="1" applyAlignment="1">
      <alignment horizontal="left" vertical="center" shrinkToFit="1"/>
    </xf>
    <xf numFmtId="0" fontId="56" fillId="0" borderId="0" xfId="0" applyFont="1" applyFill="1" applyBorder="1" applyAlignment="1">
      <alignment vertical="center" shrinkToFit="1"/>
    </xf>
    <xf numFmtId="0" fontId="37" fillId="0" borderId="21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 shrinkToFit="1"/>
    </xf>
    <xf numFmtId="0" fontId="37" fillId="0" borderId="22" xfId="0" applyFont="1" applyFill="1" applyBorder="1" applyAlignment="1">
      <alignment horizontal="center" vertical="center" shrinkToFit="1"/>
    </xf>
    <xf numFmtId="0" fontId="39" fillId="0" borderId="34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29" fillId="0" borderId="0" xfId="0" applyFont="1" applyFill="1" applyBorder="1" applyAlignment="1"/>
    <xf numFmtId="0" fontId="39" fillId="0" borderId="0" xfId="0" applyFont="1" applyFill="1" applyBorder="1" applyAlignment="1"/>
    <xf numFmtId="0" fontId="57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vertical="center" shrinkToFit="1"/>
    </xf>
    <xf numFmtId="38" fontId="47" fillId="0" borderId="39" xfId="42" applyFont="1" applyFill="1" applyBorder="1" applyAlignment="1">
      <alignment horizontal="center" vertical="center"/>
    </xf>
    <xf numFmtId="38" fontId="47" fillId="0" borderId="16" xfId="42" applyFont="1" applyFill="1" applyBorder="1" applyAlignment="1">
      <alignment horizontal="center" vertical="center"/>
    </xf>
    <xf numFmtId="176" fontId="47" fillId="0" borderId="15" xfId="0" applyNumberFormat="1" applyFont="1" applyFill="1" applyBorder="1" applyAlignment="1">
      <alignment horizontal="center" vertical="center"/>
    </xf>
    <xf numFmtId="176" fontId="47" fillId="0" borderId="0" xfId="0" applyNumberFormat="1" applyFont="1" applyFill="1" applyBorder="1" applyAlignment="1">
      <alignment horizontal="center" vertical="center"/>
    </xf>
    <xf numFmtId="180" fontId="52" fillId="0" borderId="37" xfId="42" applyNumberFormat="1" applyFont="1" applyFill="1" applyBorder="1" applyAlignment="1">
      <alignment horizontal="right" vertical="center"/>
    </xf>
    <xf numFmtId="0" fontId="42" fillId="0" borderId="0" xfId="0" applyFont="1" applyFill="1" applyAlignment="1">
      <alignment horizontal="left" vertical="center" shrinkToFit="1"/>
    </xf>
    <xf numFmtId="0" fontId="37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29" fillId="0" borderId="83" xfId="0" applyFont="1" applyFill="1" applyBorder="1" applyAlignment="1">
      <alignment horizontal="center" vertical="center"/>
    </xf>
    <xf numFmtId="0" fontId="29" fillId="0" borderId="84" xfId="0" applyFont="1" applyFill="1" applyBorder="1" applyAlignment="1">
      <alignment horizontal="center" vertical="center"/>
    </xf>
    <xf numFmtId="0" fontId="29" fillId="0" borderId="85" xfId="0" applyFont="1" applyFill="1" applyBorder="1" applyAlignment="1">
      <alignment horizontal="center" vertical="center"/>
    </xf>
    <xf numFmtId="176" fontId="29" fillId="0" borderId="85" xfId="0" applyNumberFormat="1" applyFont="1" applyFill="1" applyBorder="1" applyAlignment="1">
      <alignment horizontal="center" vertical="center"/>
    </xf>
    <xf numFmtId="176" fontId="29" fillId="0" borderId="86" xfId="0" applyNumberFormat="1" applyFont="1" applyFill="1" applyBorder="1" applyAlignment="1">
      <alignment horizontal="center" vertical="center"/>
    </xf>
    <xf numFmtId="176" fontId="29" fillId="0" borderId="87" xfId="0" applyNumberFormat="1" applyFont="1" applyFill="1" applyBorder="1" applyAlignment="1">
      <alignment horizontal="center" vertical="center"/>
    </xf>
    <xf numFmtId="176" fontId="29" fillId="0" borderId="84" xfId="0" applyNumberFormat="1" applyFont="1" applyFill="1" applyBorder="1" applyAlignment="1">
      <alignment horizontal="center" vertical="center"/>
    </xf>
    <xf numFmtId="176" fontId="58" fillId="0" borderId="85" xfId="42" applyNumberFormat="1" applyFont="1" applyFill="1" applyBorder="1" applyAlignment="1">
      <alignment horizontal="center" vertical="center"/>
    </xf>
    <xf numFmtId="176" fontId="58" fillId="0" borderId="84" xfId="42" applyNumberFormat="1" applyFont="1" applyFill="1" applyBorder="1" applyAlignment="1">
      <alignment horizontal="center" vertical="center"/>
    </xf>
    <xf numFmtId="176" fontId="29" fillId="0" borderId="88" xfId="0" applyNumberFormat="1" applyFont="1" applyFill="1" applyBorder="1" applyAlignment="1">
      <alignment horizontal="center" vertical="center"/>
    </xf>
    <xf numFmtId="0" fontId="29" fillId="0" borderId="89" xfId="0" applyFont="1" applyFill="1" applyBorder="1" applyAlignment="1">
      <alignment horizontal="center" vertical="center"/>
    </xf>
    <xf numFmtId="0" fontId="44" fillId="0" borderId="36" xfId="0" applyFont="1" applyFill="1" applyBorder="1" applyAlignment="1">
      <alignment vertical="top" textRotation="255"/>
    </xf>
    <xf numFmtId="0" fontId="44" fillId="0" borderId="22" xfId="0" applyFont="1" applyFill="1" applyBorder="1" applyAlignment="1">
      <alignment vertical="top" textRotation="255"/>
    </xf>
    <xf numFmtId="0" fontId="59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59" fillId="0" borderId="25" xfId="0" applyFont="1" applyFill="1" applyBorder="1" applyAlignment="1">
      <alignment horizontal="center" vertical="center" shrinkToFit="1"/>
    </xf>
    <xf numFmtId="0" fontId="39" fillId="0" borderId="25" xfId="0" applyFont="1" applyFill="1" applyBorder="1" applyAlignment="1">
      <alignment horizontal="center" vertical="center"/>
    </xf>
    <xf numFmtId="0" fontId="39" fillId="0" borderId="26" xfId="0" applyFont="1" applyFill="1" applyBorder="1"/>
    <xf numFmtId="0" fontId="41" fillId="0" borderId="23" xfId="0" applyFont="1" applyFill="1" applyBorder="1" applyAlignment="1">
      <alignment horizontal="center" vertical="center" shrinkToFit="1"/>
    </xf>
    <xf numFmtId="0" fontId="29" fillId="0" borderId="23" xfId="0" applyFont="1" applyFill="1" applyBorder="1" applyAlignment="1">
      <alignment horizontal="center" vertical="center" shrinkToFit="1"/>
    </xf>
    <xf numFmtId="0" fontId="41" fillId="0" borderId="90" xfId="0" applyFont="1" applyFill="1" applyBorder="1" applyAlignment="1">
      <alignment horizontal="center" vertical="center" textRotation="255"/>
    </xf>
    <xf numFmtId="0" fontId="41" fillId="0" borderId="91" xfId="0" applyFont="1" applyFill="1" applyBorder="1" applyAlignment="1">
      <alignment horizontal="center" vertical="center" textRotation="255"/>
    </xf>
    <xf numFmtId="0" fontId="41" fillId="0" borderId="31" xfId="0" applyFont="1" applyFill="1" applyBorder="1" applyAlignment="1">
      <alignment horizontal="center" vertical="center" textRotation="255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top"/>
    </xf>
    <xf numFmtId="0" fontId="29" fillId="0" borderId="92" xfId="0" applyFont="1" applyFill="1" applyBorder="1" applyAlignment="1">
      <alignment horizontal="center" vertical="center" textRotation="255"/>
    </xf>
    <xf numFmtId="0" fontId="29" fillId="0" borderId="20" xfId="0" applyFont="1" applyFill="1" applyBorder="1" applyAlignment="1">
      <alignment horizontal="center" vertical="center" textRotation="255"/>
    </xf>
    <xf numFmtId="0" fontId="29" fillId="0" borderId="21" xfId="0" applyFont="1" applyFill="1" applyBorder="1" applyAlignment="1">
      <alignment horizontal="center" vertical="center" textRotation="255"/>
    </xf>
    <xf numFmtId="0" fontId="29" fillId="0" borderId="21" xfId="0" applyFont="1" applyFill="1" applyBorder="1" applyAlignment="1">
      <alignment horizontal="center" vertical="center" textRotation="255" shrinkToFit="1"/>
    </xf>
    <xf numFmtId="0" fontId="29" fillId="0" borderId="36" xfId="0" applyFont="1" applyFill="1" applyBorder="1" applyAlignment="1">
      <alignment horizontal="center" vertical="center" textRotation="255" shrinkToFit="1"/>
    </xf>
    <xf numFmtId="0" fontId="29" fillId="0" borderId="22" xfId="0" applyFont="1" applyFill="1" applyBorder="1" applyAlignment="1">
      <alignment horizontal="center" vertical="center" textRotation="255" shrinkToFit="1"/>
    </xf>
    <xf numFmtId="176" fontId="47" fillId="0" borderId="47" xfId="0" applyNumberFormat="1" applyFont="1" applyFill="1" applyBorder="1" applyAlignment="1">
      <alignment horizontal="center" vertical="center" shrinkToFit="1"/>
    </xf>
    <xf numFmtId="176" fontId="42" fillId="0" borderId="53" xfId="0" applyNumberFormat="1" applyFont="1" applyFill="1" applyBorder="1" applyAlignment="1">
      <alignment horizontal="center" vertical="center"/>
    </xf>
    <xf numFmtId="176" fontId="47" fillId="0" borderId="0" xfId="0" applyNumberFormat="1" applyFont="1" applyFill="1" applyBorder="1" applyAlignment="1">
      <alignment horizontal="center" vertical="center" shrinkToFit="1"/>
    </xf>
    <xf numFmtId="176" fontId="42" fillId="0" borderId="37" xfId="0" applyNumberFormat="1" applyFont="1" applyFill="1" applyBorder="1" applyAlignment="1">
      <alignment horizontal="center" vertical="center" shrinkToFit="1"/>
    </xf>
    <xf numFmtId="176" fontId="47" fillId="0" borderId="44" xfId="0" applyNumberFormat="1" applyFont="1" applyFill="1" applyBorder="1" applyAlignment="1">
      <alignment horizontal="center" vertical="center"/>
    </xf>
    <xf numFmtId="176" fontId="47" fillId="0" borderId="43" xfId="0" applyNumberFormat="1" applyFont="1" applyFill="1" applyBorder="1" applyAlignment="1">
      <alignment horizontal="center" vertical="center"/>
    </xf>
    <xf numFmtId="176" fontId="58" fillId="0" borderId="37" xfId="42" applyNumberFormat="1" applyFont="1" applyFill="1" applyBorder="1" applyAlignment="1">
      <alignment horizontal="right" vertical="center"/>
    </xf>
    <xf numFmtId="176" fontId="47" fillId="0" borderId="57" xfId="0" applyNumberFormat="1" applyFont="1" applyFill="1" applyBorder="1" applyAlignment="1">
      <alignment horizontal="center" vertical="center"/>
    </xf>
    <xf numFmtId="176" fontId="58" fillId="0" borderId="53" xfId="42" applyNumberFormat="1" applyFont="1" applyFill="1" applyBorder="1" applyAlignment="1">
      <alignment horizontal="right" vertical="center"/>
    </xf>
    <xf numFmtId="176" fontId="47" fillId="0" borderId="35" xfId="0" applyNumberFormat="1" applyFont="1" applyFill="1" applyBorder="1" applyAlignment="1">
      <alignment horizontal="center" vertical="center"/>
    </xf>
    <xf numFmtId="176" fontId="58" fillId="0" borderId="65" xfId="42" applyNumberFormat="1" applyFont="1" applyFill="1" applyBorder="1" applyAlignment="1">
      <alignment horizontal="right" vertical="center"/>
    </xf>
    <xf numFmtId="176" fontId="47" fillId="0" borderId="66" xfId="0" applyNumberFormat="1" applyFont="1" applyFill="1" applyBorder="1" applyAlignment="1">
      <alignment horizontal="center" vertical="center"/>
    </xf>
    <xf numFmtId="176" fontId="58" fillId="0" borderId="72" xfId="42" applyNumberFormat="1" applyFont="1" applyFill="1" applyBorder="1" applyAlignment="1">
      <alignment horizontal="right" vertical="center"/>
    </xf>
    <xf numFmtId="0" fontId="44" fillId="0" borderId="36" xfId="0" applyFont="1" applyFill="1" applyBorder="1" applyAlignment="1">
      <alignment vertical="top"/>
    </xf>
    <xf numFmtId="176" fontId="47" fillId="0" borderId="73" xfId="0" applyNumberFormat="1" applyFont="1" applyFill="1" applyBorder="1" applyAlignment="1">
      <alignment horizontal="center" vertical="center"/>
    </xf>
    <xf numFmtId="176" fontId="58" fillId="0" borderId="46" xfId="42" applyNumberFormat="1" applyFont="1" applyFill="1" applyBorder="1" applyAlignment="1">
      <alignment horizontal="right" vertical="center"/>
    </xf>
    <xf numFmtId="176" fontId="47" fillId="0" borderId="77" xfId="0" applyNumberFormat="1" applyFont="1" applyFill="1" applyBorder="1" applyAlignment="1">
      <alignment horizontal="center" vertical="center"/>
    </xf>
    <xf numFmtId="176" fontId="47" fillId="0" borderId="78" xfId="0" applyNumberFormat="1" applyFont="1" applyFill="1" applyBorder="1" applyAlignment="1">
      <alignment horizontal="center" vertical="center"/>
    </xf>
    <xf numFmtId="176" fontId="47" fillId="0" borderId="79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60" fillId="0" borderId="0" xfId="0" applyFont="1" applyFill="1" applyBorder="1" applyAlignment="1">
      <alignment vertical="center" shrinkToFit="1"/>
    </xf>
    <xf numFmtId="0" fontId="42" fillId="0" borderId="0" xfId="0" applyFont="1" applyFill="1" applyBorder="1" applyAlignment="1">
      <alignment vertical="center"/>
    </xf>
    <xf numFmtId="176" fontId="47" fillId="0" borderId="16" xfId="0" applyNumberFormat="1" applyFont="1" applyFill="1" applyBorder="1" applyAlignment="1">
      <alignment horizontal="center" vertical="center"/>
    </xf>
    <xf numFmtId="176" fontId="47" fillId="0" borderId="33" xfId="0" applyNumberFormat="1" applyFont="1" applyFill="1" applyBorder="1" applyAlignment="1">
      <alignment horizontal="center" vertical="center"/>
    </xf>
    <xf numFmtId="176" fontId="29" fillId="0" borderId="83" xfId="0" applyNumberFormat="1" applyFont="1" applyFill="1" applyBorder="1" applyAlignment="1">
      <alignment horizontal="center" vertical="center"/>
    </xf>
    <xf numFmtId="176" fontId="29" fillId="0" borderId="89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39" fillId="0" borderId="25" xfId="0" applyFont="1" applyFill="1" applyBorder="1"/>
    <xf numFmtId="0" fontId="40" fillId="0" borderId="25" xfId="0" applyFont="1" applyFill="1" applyBorder="1" applyAlignment="1">
      <alignment horizontal="center"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dxfs count="7">
    <dxf>
      <font>
        <color indexed="8"/>
      </font>
    </dxf>
    <dxf>
      <font>
        <color indexed="8"/>
      </font>
    </dxf>
    <dxf>
      <font>
        <color indexed="8"/>
      </font>
    </dxf>
    <dxf>
      <font>
        <color indexed="8"/>
      </font>
    </dxf>
    <dxf>
      <font>
        <color indexed="8"/>
      </font>
    </dxf>
    <dxf>
      <font>
        <color indexed="8"/>
      </font>
    </dxf>
    <dxf>
      <font>
        <color indexed="8"/>
      </font>
    </dxf>
  </dxfs>
  <tableStyles count="0" defaultTableStyle="TableStyleMedium2" defaultPivotStyle="PivotStyleLight16"/>
  <colors>
    <mruColors>
      <color rgb="FFCCFFCC"/>
      <color rgb="FFFFFF99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29</xdr:col>
      <xdr:colOff>59055</xdr:colOff>
      <xdr:row>3</xdr:row>
      <xdr:rowOff>7620</xdr:rowOff>
    </xdr:from>
    <xdr:to xmlns:xdr="http://schemas.openxmlformats.org/drawingml/2006/spreadsheetDrawing">
      <xdr:col>30</xdr:col>
      <xdr:colOff>84455</xdr:colOff>
      <xdr:row>5</xdr:row>
      <xdr:rowOff>15240</xdr:rowOff>
    </xdr:to>
    <xdr:sp macro="" textlink="">
      <xdr:nvSpPr>
        <xdr:cNvPr id="6922" name="Oval 6"/>
        <xdr:cNvSpPr>
          <a:spLocks noChangeArrowheads="1"/>
        </xdr:cNvSpPr>
      </xdr:nvSpPr>
      <xdr:spPr>
        <a:xfrm>
          <a:off x="3185160" y="302895"/>
          <a:ext cx="168910" cy="17716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txBody>
        <a:bodyPr vertOverflow="clip" horzOverflow="overflow" wrap="square" lIns="0" tIns="0" rIns="0" bIns="0" anchor="t" upright="1"/>
        <a:lstStyle/>
        <a:p>
          <a:pPr algn="ctr">
            <a:lnSpc>
              <a:spcPts val="975"/>
            </a:lnSpc>
          </a:pPr>
          <a:r>
            <a:rPr lang="ja-JP" altLang="en-US" sz="7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 editAs="oneCell">
    <xdr:from xmlns:xdr="http://schemas.openxmlformats.org/drawingml/2006/spreadsheetDrawing">
      <xdr:col>7</xdr:col>
      <xdr:colOff>50800</xdr:colOff>
      <xdr:row>73</xdr:row>
      <xdr:rowOff>0</xdr:rowOff>
    </xdr:from>
    <xdr:to xmlns:xdr="http://schemas.openxmlformats.org/drawingml/2006/spreadsheetDrawing">
      <xdr:col>10</xdr:col>
      <xdr:colOff>92710</xdr:colOff>
      <xdr:row>74</xdr:row>
      <xdr:rowOff>38100</xdr:rowOff>
    </xdr:to>
    <xdr:sp macro="" textlink="">
      <xdr:nvSpPr>
        <xdr:cNvPr id="6928" name="Rectangle 55"/>
        <xdr:cNvSpPr>
          <a:spLocks noChangeArrowheads="1"/>
        </xdr:cNvSpPr>
      </xdr:nvSpPr>
      <xdr:spPr>
        <a:xfrm>
          <a:off x="718820" y="7158990"/>
          <a:ext cx="472440" cy="10477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28800" tIns="0" rIns="0" bIns="0" anchor="t" upright="1">
          <a:spAutoFit/>
        </a:bodyPr>
        <a:lstStyle/>
        <a:p>
          <a:pPr algn="ctr">
            <a:lnSpc>
              <a:spcPts val="90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取りまとめ店</a:t>
          </a:r>
        </a:p>
      </xdr:txBody>
    </xdr:sp>
    <xdr:clientData/>
  </xdr:twoCellAnchor>
  <xdr:twoCellAnchor editAs="oneCell">
    <xdr:from xmlns:xdr="http://schemas.openxmlformats.org/drawingml/2006/spreadsheetDrawing">
      <xdr:col>4</xdr:col>
      <xdr:colOff>17145</xdr:colOff>
      <xdr:row>74</xdr:row>
      <xdr:rowOff>15240</xdr:rowOff>
    </xdr:from>
    <xdr:to xmlns:xdr="http://schemas.openxmlformats.org/drawingml/2006/spreadsheetDrawing">
      <xdr:col>14</xdr:col>
      <xdr:colOff>84455</xdr:colOff>
      <xdr:row>75</xdr:row>
      <xdr:rowOff>53340</xdr:rowOff>
    </xdr:to>
    <xdr:sp macro="" textlink="">
      <xdr:nvSpPr>
        <xdr:cNvPr id="6932" name="Rectangle 55"/>
        <xdr:cNvSpPr>
          <a:spLocks noChangeArrowheads="1"/>
        </xdr:cNvSpPr>
      </xdr:nvSpPr>
      <xdr:spPr>
        <a:xfrm>
          <a:off x="321945" y="7240905"/>
          <a:ext cx="1291590" cy="10477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28800" tIns="0" rIns="0" bIns="0" anchor="t" upright="1">
          <a:spAutoFit/>
        </a:bodyPr>
        <a:lstStyle/>
        <a:p>
          <a:pPr algn="ctr">
            <a:lnSpc>
              <a:spcPts val="90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ゆうちょ銀行徳島貯金事務センター</a:t>
          </a:r>
        </a:p>
      </xdr:txBody>
    </xdr:sp>
    <xdr:clientData/>
  </xdr:twoCellAnchor>
  <xdr:twoCellAnchor editAs="oneCell">
    <xdr:from xmlns:xdr="http://schemas.openxmlformats.org/drawingml/2006/spreadsheetDrawing">
      <xdr:col>4</xdr:col>
      <xdr:colOff>0</xdr:colOff>
      <xdr:row>75</xdr:row>
      <xdr:rowOff>38100</xdr:rowOff>
    </xdr:from>
    <xdr:to xmlns:xdr="http://schemas.openxmlformats.org/drawingml/2006/spreadsheetDrawing">
      <xdr:col>14</xdr:col>
      <xdr:colOff>59055</xdr:colOff>
      <xdr:row>77</xdr:row>
      <xdr:rowOff>45720</xdr:rowOff>
    </xdr:to>
    <xdr:sp macro="" textlink="">
      <xdr:nvSpPr>
        <xdr:cNvPr id="6933" name="Rectangle 55"/>
        <xdr:cNvSpPr>
          <a:spLocks noChangeArrowheads="1"/>
        </xdr:cNvSpPr>
      </xdr:nvSpPr>
      <xdr:spPr>
        <a:xfrm>
          <a:off x="304800" y="7330440"/>
          <a:ext cx="1283335" cy="14097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8800" tIns="0" rIns="0" bIns="0" anchor="t" upright="1"/>
        <a:lstStyle/>
        <a:p>
          <a:pPr algn="ctr">
            <a:lnSpc>
              <a:spcPts val="90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（〒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770-8794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 xmlns:xdr="http://schemas.openxmlformats.org/drawingml/2006/spreadsheetDrawing">
      <xdr:col>61</xdr:col>
      <xdr:colOff>41910</xdr:colOff>
      <xdr:row>3</xdr:row>
      <xdr:rowOff>0</xdr:rowOff>
    </xdr:from>
    <xdr:to xmlns:xdr="http://schemas.openxmlformats.org/drawingml/2006/spreadsheetDrawing">
      <xdr:col>62</xdr:col>
      <xdr:colOff>76200</xdr:colOff>
      <xdr:row>5</xdr:row>
      <xdr:rowOff>7620</xdr:rowOff>
    </xdr:to>
    <xdr:sp macro="" textlink="">
      <xdr:nvSpPr>
        <xdr:cNvPr id="6934" name="Oval 6"/>
        <xdr:cNvSpPr>
          <a:spLocks noChangeArrowheads="1"/>
        </xdr:cNvSpPr>
      </xdr:nvSpPr>
      <xdr:spPr>
        <a:xfrm>
          <a:off x="6748780" y="295275"/>
          <a:ext cx="177800" cy="17716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txBody>
        <a:bodyPr vertOverflow="clip" horzOverflow="overflow" wrap="square" lIns="0" tIns="0" rIns="0" bIns="0" anchor="t" upright="1"/>
        <a:lstStyle/>
        <a:p>
          <a:pPr algn="ctr">
            <a:lnSpc>
              <a:spcPts val="975"/>
            </a:lnSpc>
          </a:pPr>
          <a:r>
            <a:rPr lang="ja-JP" altLang="en-US" sz="7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 xmlns:xdr="http://schemas.openxmlformats.org/drawingml/2006/spreadsheetDrawing">
      <xdr:col>90</xdr:col>
      <xdr:colOff>50800</xdr:colOff>
      <xdr:row>3</xdr:row>
      <xdr:rowOff>0</xdr:rowOff>
    </xdr:from>
    <xdr:to xmlns:xdr="http://schemas.openxmlformats.org/drawingml/2006/spreadsheetDrawing">
      <xdr:col>92</xdr:col>
      <xdr:colOff>8255</xdr:colOff>
      <xdr:row>5</xdr:row>
      <xdr:rowOff>7620</xdr:rowOff>
    </xdr:to>
    <xdr:sp macro="" textlink="">
      <xdr:nvSpPr>
        <xdr:cNvPr id="6944" name="Oval 6"/>
        <xdr:cNvSpPr>
          <a:spLocks noChangeArrowheads="1"/>
        </xdr:cNvSpPr>
      </xdr:nvSpPr>
      <xdr:spPr>
        <a:xfrm>
          <a:off x="10042525" y="295275"/>
          <a:ext cx="177165" cy="17716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txBody>
        <a:bodyPr vertOverflow="clip" horzOverflow="overflow" wrap="square" lIns="0" tIns="0" rIns="0" bIns="0" anchor="t" upright="1"/>
        <a:lstStyle/>
        <a:p>
          <a:pPr algn="ctr">
            <a:lnSpc>
              <a:spcPts val="975"/>
            </a:lnSpc>
          </a:pPr>
          <a:r>
            <a:rPr lang="ja-JP" altLang="en-US" sz="7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 xmlns:xdr="http://schemas.openxmlformats.org/drawingml/2006/spreadsheetDrawing">
      <xdr:col>98</xdr:col>
      <xdr:colOff>42545</xdr:colOff>
      <xdr:row>1</xdr:row>
      <xdr:rowOff>30480</xdr:rowOff>
    </xdr:from>
    <xdr:to xmlns:xdr="http://schemas.openxmlformats.org/drawingml/2006/spreadsheetDrawing">
      <xdr:col>100</xdr:col>
      <xdr:colOff>0</xdr:colOff>
      <xdr:row>75</xdr:row>
      <xdr:rowOff>30480</xdr:rowOff>
    </xdr:to>
    <xdr:sp macro="" textlink="">
      <xdr:nvSpPr>
        <xdr:cNvPr id="6946" name="Rectangle 56"/>
        <xdr:cNvSpPr>
          <a:spLocks noChangeArrowheads="1"/>
        </xdr:cNvSpPr>
      </xdr:nvSpPr>
      <xdr:spPr>
        <a:xfrm>
          <a:off x="10928350" y="106680"/>
          <a:ext cx="100965" cy="7216140"/>
        </a:xfrm>
        <a:prstGeom prst="rect">
          <a:avLst/>
        </a:prstGeom>
        <a:noFill/>
        <a:ln>
          <a:miter/>
        </a:ln>
      </xdr:spPr>
      <xdr:txBody>
        <a:bodyPr vertOverflow="clip" horzOverflow="overflow" vert="wordArtVertRtl" wrap="square" lIns="27432" tIns="18288" rIns="0" bIns="0" anchor="ctr" upright="1"/>
        <a:lstStyle/>
        <a:p>
          <a:pPr algn="ctr"/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明朝"/>
              <a:ea typeface="ＭＳ Ｐ明朝"/>
            </a:rPr>
            <a:t>キリトリ線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Q37"/>
  <sheetViews>
    <sheetView tabSelected="1" workbookViewId="0">
      <selection activeCell="A2" sqref="A2"/>
    </sheetView>
  </sheetViews>
  <sheetFormatPr defaultRowHeight="13.5"/>
  <cols>
    <col min="1" max="16384" width="9" style="1" bestFit="1" customWidth="1"/>
  </cols>
  <sheetData>
    <row r="2" spans="1:17" ht="21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customHeight="1"/>
    <row r="4" spans="1:17" ht="15.75" customHeight="1">
      <c r="A4" s="1" t="s">
        <v>5</v>
      </c>
    </row>
    <row r="5" spans="1:17" ht="15.75" customHeight="1">
      <c r="A5" s="1" t="s">
        <v>7</v>
      </c>
    </row>
    <row r="6" spans="1:17" ht="15.75" customHeight="1"/>
    <row r="7" spans="1:17" ht="15.75" customHeight="1"/>
    <row r="8" spans="1:17" ht="15.75" customHeight="1">
      <c r="A8" s="1" t="s">
        <v>11</v>
      </c>
    </row>
    <row r="9" spans="1:17" ht="15.75" customHeight="1"/>
    <row r="10" spans="1:17" ht="15.75" customHeight="1">
      <c r="A10" s="1" t="s">
        <v>93</v>
      </c>
    </row>
    <row r="11" spans="1:17" ht="15.75" customHeight="1"/>
    <row r="12" spans="1:17" ht="15.75" customHeight="1">
      <c r="A12" s="1" t="s">
        <v>95</v>
      </c>
    </row>
    <row r="13" spans="1:17" ht="15.75" customHeight="1"/>
    <row r="14" spans="1:17" ht="15.75" customHeight="1">
      <c r="A14" s="1" t="s">
        <v>16</v>
      </c>
    </row>
    <row r="15" spans="1:17" ht="15.75" customHeight="1"/>
    <row r="16" spans="1:17" ht="15.75" customHeight="1">
      <c r="A16" s="1" t="s">
        <v>14</v>
      </c>
    </row>
    <row r="17" spans="1:1" ht="15.75" customHeight="1"/>
    <row r="18" spans="1:1" ht="15.75" customHeight="1"/>
    <row r="19" spans="1:1" ht="15.75" customHeight="1">
      <c r="A19" s="1" t="s">
        <v>19</v>
      </c>
    </row>
    <row r="20" spans="1:1" ht="15.75" customHeight="1"/>
    <row r="21" spans="1:1" ht="15.75" customHeight="1">
      <c r="A21" s="1" t="s">
        <v>101</v>
      </c>
    </row>
    <row r="22" spans="1:1" ht="15.75" customHeight="1"/>
    <row r="23" spans="1:1" ht="15.75" customHeight="1">
      <c r="A23" s="1" t="s">
        <v>102</v>
      </c>
    </row>
    <row r="24" spans="1:1" ht="15.75" customHeight="1">
      <c r="A24" s="1" t="s">
        <v>96</v>
      </c>
    </row>
    <row r="25" spans="1:1" ht="15.75" customHeight="1"/>
    <row r="26" spans="1:1" ht="15.75" customHeight="1">
      <c r="A26" s="1" t="s">
        <v>100</v>
      </c>
    </row>
    <row r="27" spans="1:1" ht="15.75" customHeight="1"/>
    <row r="28" spans="1:1" ht="15.75" customHeight="1">
      <c r="A28" s="1" t="s">
        <v>99</v>
      </c>
    </row>
    <row r="29" spans="1:1" ht="15.75" customHeight="1">
      <c r="A29" s="1" t="s">
        <v>97</v>
      </c>
    </row>
    <row r="30" spans="1:1" ht="15.75" customHeight="1">
      <c r="A30" s="1" t="s">
        <v>94</v>
      </c>
    </row>
    <row r="31" spans="1:1" ht="15.75" customHeight="1">
      <c r="A31" s="1" t="s">
        <v>87</v>
      </c>
    </row>
    <row r="32" spans="1:1" ht="15.75" customHeight="1">
      <c r="A32" s="1" t="s">
        <v>105</v>
      </c>
    </row>
    <row r="33" spans="1:1" ht="15.75" customHeight="1"/>
    <row r="34" spans="1:1" ht="15.75" customHeight="1">
      <c r="A34" s="1" t="s">
        <v>98</v>
      </c>
    </row>
    <row r="35" spans="1:1" ht="15.75" customHeight="1"/>
    <row r="36" spans="1:1" ht="15.75" customHeight="1">
      <c r="A36" s="1" t="s">
        <v>103</v>
      </c>
    </row>
    <row r="37" spans="1:1">
      <c r="A37" s="1" t="s">
        <v>27</v>
      </c>
    </row>
  </sheetData>
  <phoneticPr fontId="19" type="Hiragana"/>
  <pageMargins left="0.78740157480314954" right="0.78740157480314954" top="0.98425196850393704" bottom="0.98425196850393704" header="0.51181102362204722" footer="0.51181102362204722"/>
  <pageSetup paperSize="9" scale="85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2:J36"/>
  <sheetViews>
    <sheetView showGridLines="0" workbookViewId="0">
      <selection activeCell="H19" sqref="H19"/>
    </sheetView>
  </sheetViews>
  <sheetFormatPr defaultRowHeight="13.5"/>
  <cols>
    <col min="1" max="1" width="2.33203125" customWidth="1"/>
    <col min="2" max="2" width="3.77734375" customWidth="1"/>
    <col min="3" max="3" width="9" customWidth="1"/>
    <col min="4" max="4" width="6.6640625" customWidth="1"/>
    <col min="5" max="5" width="19.88671875" customWidth="1"/>
    <col min="6" max="6" width="8.33203125" bestFit="1" customWidth="1"/>
    <col min="7" max="7" width="19.88671875" customWidth="1"/>
    <col min="10" max="10" width="1.88671875" customWidth="1"/>
  </cols>
  <sheetData>
    <row r="2" spans="1:10" ht="18.75">
      <c r="A2" s="4" t="s">
        <v>28</v>
      </c>
    </row>
    <row r="3" spans="1:10" ht="9.75" customHeight="1">
      <c r="A3" s="4"/>
    </row>
    <row r="4" spans="1:10" ht="18.75">
      <c r="A4" s="4"/>
      <c r="B4" s="5" t="s">
        <v>30</v>
      </c>
      <c r="G4" s="46"/>
    </row>
    <row r="5" spans="1:10" ht="18.75">
      <c r="A5" s="4"/>
      <c r="B5" s="5" t="s">
        <v>9</v>
      </c>
      <c r="G5" s="47"/>
    </row>
    <row r="7" spans="1:10" ht="20.100000000000001" customHeight="1">
      <c r="B7" s="6" t="s">
        <v>22</v>
      </c>
      <c r="C7" s="14"/>
      <c r="D7" s="22" t="s">
        <v>26</v>
      </c>
      <c r="E7" s="28"/>
      <c r="F7" s="37"/>
      <c r="G7" s="37"/>
      <c r="H7" s="37"/>
      <c r="I7" s="53"/>
      <c r="J7" s="40"/>
    </row>
    <row r="8" spans="1:10" ht="45.75" customHeight="1">
      <c r="B8" s="6" t="s">
        <v>6</v>
      </c>
      <c r="C8" s="14"/>
      <c r="D8" s="22" t="s">
        <v>26</v>
      </c>
      <c r="E8" s="29"/>
      <c r="F8" s="38"/>
      <c r="G8" s="38"/>
      <c r="H8" s="38"/>
      <c r="I8" s="54"/>
      <c r="J8" s="40"/>
    </row>
    <row r="9" spans="1:10" ht="20.100000000000001" customHeight="1">
      <c r="B9" s="6" t="s">
        <v>10</v>
      </c>
      <c r="C9" s="14"/>
      <c r="D9" s="22" t="s">
        <v>26</v>
      </c>
      <c r="E9" s="30"/>
      <c r="F9" s="39"/>
      <c r="G9" s="40"/>
      <c r="H9" s="40"/>
      <c r="J9" s="40"/>
    </row>
    <row r="10" spans="1:10" ht="20.100000000000001" customHeight="1">
      <c r="B10" s="6" t="s">
        <v>33</v>
      </c>
      <c r="C10" s="14"/>
      <c r="D10" s="23" t="s">
        <v>35</v>
      </c>
      <c r="E10" s="31">
        <v>26</v>
      </c>
      <c r="F10" s="40"/>
      <c r="G10" s="40"/>
      <c r="H10" s="40"/>
      <c r="J10" s="40"/>
    </row>
    <row r="11" spans="1:10" ht="20.100000000000001" customHeight="1">
      <c r="B11" s="6" t="s">
        <v>36</v>
      </c>
      <c r="C11" s="14"/>
      <c r="D11" s="24" t="s">
        <v>26</v>
      </c>
      <c r="E11" s="32"/>
      <c r="F11" s="40"/>
      <c r="G11" s="40"/>
      <c r="H11" s="40"/>
      <c r="J11" s="40"/>
    </row>
    <row r="12" spans="1:10" ht="20.100000000000001" customHeight="1">
      <c r="B12" s="6" t="s">
        <v>32</v>
      </c>
      <c r="C12" s="14"/>
      <c r="D12" s="23" t="s">
        <v>35</v>
      </c>
      <c r="E12" s="33"/>
      <c r="F12" s="40"/>
      <c r="G12" s="40"/>
      <c r="H12" s="40"/>
      <c r="J12" s="40"/>
    </row>
    <row r="13" spans="1:10" ht="20.100000000000001" customHeight="1">
      <c r="B13" s="6" t="s">
        <v>2</v>
      </c>
      <c r="C13" s="14"/>
      <c r="D13" s="23" t="s">
        <v>35</v>
      </c>
      <c r="E13" s="34"/>
      <c r="F13" s="40"/>
      <c r="G13" s="40"/>
      <c r="H13" s="40"/>
      <c r="J13" s="40"/>
    </row>
    <row r="14" spans="1:10" ht="20.100000000000001" customHeight="1">
      <c r="B14" s="7" t="s">
        <v>37</v>
      </c>
      <c r="C14" s="15"/>
      <c r="D14" s="25" t="s">
        <v>26</v>
      </c>
      <c r="E14" s="35" t="s">
        <v>39</v>
      </c>
      <c r="F14" s="41"/>
      <c r="G14" s="48" t="s">
        <v>21</v>
      </c>
      <c r="J14" s="40"/>
    </row>
    <row r="15" spans="1:10" ht="20.100000000000001" customHeight="1">
      <c r="B15" s="8"/>
      <c r="C15" s="16"/>
      <c r="D15" s="26"/>
      <c r="E15" s="36"/>
      <c r="F15" s="42" t="s">
        <v>85</v>
      </c>
      <c r="G15" s="49"/>
      <c r="H15" s="40"/>
      <c r="J15" s="40"/>
    </row>
    <row r="16" spans="1:10" ht="20.100000000000001" customHeight="1">
      <c r="B16" s="6" t="s">
        <v>40</v>
      </c>
      <c r="C16" s="14"/>
      <c r="D16" s="22" t="s">
        <v>26</v>
      </c>
      <c r="E16" s="36"/>
      <c r="F16" s="40"/>
      <c r="G16" s="40"/>
      <c r="H16" s="40"/>
      <c r="J16" s="40"/>
    </row>
    <row r="17" spans="2:10" s="0" customFormat="1" ht="20.100000000000001" customHeight="1">
      <c r="B17" s="9"/>
      <c r="C17" s="9"/>
      <c r="D17" s="9"/>
      <c r="E17" s="9"/>
      <c r="F17" s="43"/>
      <c r="G17" s="43"/>
      <c r="H17" s="43"/>
      <c r="I17" s="43"/>
      <c r="J17" s="43"/>
    </row>
    <row r="18" spans="2:10" ht="20.100000000000001" customHeight="1">
      <c r="B18" s="7" t="s">
        <v>13</v>
      </c>
      <c r="C18" s="15"/>
      <c r="D18" s="27" t="s">
        <v>26</v>
      </c>
      <c r="E18" s="15"/>
      <c r="F18" s="44"/>
      <c r="G18" s="50"/>
      <c r="H18" s="40"/>
      <c r="I18" s="40"/>
      <c r="J18" s="40"/>
    </row>
    <row r="19" spans="2:10" ht="20.100000000000001" customHeight="1">
      <c r="B19" s="10"/>
      <c r="C19" s="17" t="s">
        <v>42</v>
      </c>
      <c r="D19" s="6" t="s">
        <v>15</v>
      </c>
      <c r="E19" s="14"/>
      <c r="F19" s="23"/>
      <c r="G19" s="51"/>
      <c r="H19" s="40"/>
      <c r="I19" s="40"/>
      <c r="J19" s="40"/>
    </row>
    <row r="20" spans="2:10" ht="20.100000000000001" customHeight="1">
      <c r="B20" s="10"/>
      <c r="C20" s="18"/>
      <c r="D20" s="6" t="s">
        <v>44</v>
      </c>
      <c r="E20" s="14"/>
      <c r="F20" s="23"/>
      <c r="G20" s="51"/>
      <c r="H20" s="40"/>
      <c r="I20" s="40"/>
      <c r="J20" s="40"/>
    </row>
    <row r="21" spans="2:10" ht="20.100000000000001" customHeight="1">
      <c r="B21" s="10"/>
      <c r="C21" s="19"/>
      <c r="D21" s="6" t="s">
        <v>45</v>
      </c>
      <c r="E21" s="14"/>
      <c r="F21" s="23"/>
      <c r="G21" s="51"/>
      <c r="H21" s="40"/>
      <c r="I21" s="40"/>
      <c r="J21" s="40"/>
    </row>
    <row r="22" spans="2:10" ht="20.100000000000001" customHeight="1">
      <c r="B22" s="10"/>
      <c r="C22" s="20" t="s">
        <v>46</v>
      </c>
      <c r="D22" s="8" t="s">
        <v>47</v>
      </c>
      <c r="E22" s="16"/>
      <c r="F22" s="45"/>
      <c r="G22" s="51"/>
      <c r="H22" s="40"/>
      <c r="I22" s="40"/>
      <c r="J22" s="40"/>
    </row>
    <row r="23" spans="2:10" ht="20.100000000000001" customHeight="1">
      <c r="B23" s="10"/>
      <c r="C23" s="18"/>
      <c r="D23" s="6" t="s">
        <v>49</v>
      </c>
      <c r="E23" s="14"/>
      <c r="F23" s="23"/>
      <c r="G23" s="51"/>
      <c r="H23" s="40"/>
      <c r="I23" s="40"/>
      <c r="J23" s="40"/>
    </row>
    <row r="24" spans="2:10" ht="20.100000000000001" customHeight="1">
      <c r="B24" s="10"/>
      <c r="C24" s="18"/>
      <c r="D24" s="6" t="s">
        <v>50</v>
      </c>
      <c r="E24" s="14"/>
      <c r="F24" s="23"/>
      <c r="G24" s="51"/>
      <c r="H24" s="40"/>
      <c r="I24" s="40"/>
      <c r="J24" s="40"/>
    </row>
    <row r="25" spans="2:10" ht="20.100000000000001" customHeight="1">
      <c r="B25" s="10"/>
      <c r="C25" s="18"/>
      <c r="D25" s="6" t="s">
        <v>52</v>
      </c>
      <c r="E25" s="14"/>
      <c r="F25" s="23"/>
      <c r="G25" s="51"/>
      <c r="H25" s="40"/>
      <c r="I25" s="40"/>
      <c r="J25" s="40"/>
    </row>
    <row r="26" spans="2:10" ht="20.100000000000001" customHeight="1">
      <c r="B26" s="10"/>
      <c r="C26" s="18"/>
      <c r="D26" s="6" t="s">
        <v>55</v>
      </c>
      <c r="E26" s="14"/>
      <c r="F26" s="23"/>
      <c r="G26" s="51"/>
      <c r="H26" s="40"/>
      <c r="I26" s="40"/>
      <c r="J26" s="40"/>
    </row>
    <row r="27" spans="2:10" ht="20.100000000000001" customHeight="1">
      <c r="B27" s="10"/>
      <c r="C27" s="18"/>
      <c r="D27" s="6" t="s">
        <v>45</v>
      </c>
      <c r="E27" s="14"/>
      <c r="F27" s="23"/>
      <c r="G27" s="51"/>
      <c r="H27" s="40"/>
      <c r="I27" s="40"/>
      <c r="J27" s="40"/>
    </row>
    <row r="28" spans="2:10" ht="20.100000000000001" customHeight="1">
      <c r="B28" s="10"/>
      <c r="C28" s="18"/>
      <c r="D28" s="6" t="s">
        <v>57</v>
      </c>
      <c r="E28" s="14"/>
      <c r="F28" s="23"/>
      <c r="G28" s="51"/>
      <c r="H28" s="40"/>
      <c r="I28" s="40"/>
      <c r="J28" s="40"/>
    </row>
    <row r="29" spans="2:10" ht="20.100000000000001" customHeight="1">
      <c r="B29" s="10"/>
      <c r="C29" s="18"/>
      <c r="D29" s="6" t="s">
        <v>24</v>
      </c>
      <c r="E29" s="14"/>
      <c r="F29" s="23"/>
      <c r="G29" s="51"/>
      <c r="H29" s="40"/>
      <c r="I29" s="40"/>
      <c r="J29" s="40"/>
    </row>
    <row r="30" spans="2:10" ht="20.100000000000001" customHeight="1">
      <c r="B30" s="10"/>
      <c r="C30" s="19"/>
      <c r="D30" s="6" t="s">
        <v>48</v>
      </c>
      <c r="E30" s="14"/>
      <c r="F30" s="23"/>
      <c r="G30" s="51"/>
      <c r="H30" s="40"/>
      <c r="I30" s="40"/>
      <c r="J30" s="40"/>
    </row>
    <row r="31" spans="2:10" ht="20.100000000000001" customHeight="1">
      <c r="B31" s="11"/>
      <c r="C31" s="21" t="s">
        <v>25</v>
      </c>
      <c r="D31" s="16"/>
      <c r="E31" s="16"/>
      <c r="F31" s="45"/>
      <c r="G31" s="52">
        <f>SUM(G19:G30)</f>
        <v>0</v>
      </c>
      <c r="H31" s="40"/>
      <c r="I31" s="40"/>
      <c r="J31" s="40"/>
    </row>
    <row r="33" spans="2:7">
      <c r="B33" s="12" t="s">
        <v>104</v>
      </c>
      <c r="C33" s="12"/>
      <c r="D33" s="12"/>
      <c r="E33" s="12"/>
      <c r="F33" s="12"/>
      <c r="G33" s="12"/>
    </row>
    <row r="34" spans="2:7">
      <c r="B34" s="13"/>
      <c r="C34" s="13"/>
      <c r="D34" s="13"/>
      <c r="E34" s="13"/>
      <c r="F34" s="13"/>
      <c r="G34" s="13"/>
    </row>
    <row r="35" spans="2:7">
      <c r="B35" s="13"/>
      <c r="C35" s="13"/>
      <c r="D35" s="13"/>
      <c r="E35" s="13"/>
      <c r="F35" s="13"/>
      <c r="G35" s="13"/>
    </row>
    <row r="36" spans="2:7">
      <c r="B36" s="13"/>
      <c r="C36" s="13"/>
      <c r="D36" s="13"/>
      <c r="E36" s="13"/>
      <c r="F36" s="13"/>
      <c r="G36" s="13"/>
    </row>
  </sheetData>
  <mergeCells count="7">
    <mergeCell ref="E7:I7"/>
    <mergeCell ref="E8:I8"/>
    <mergeCell ref="B33:G33"/>
    <mergeCell ref="B14:C15"/>
    <mergeCell ref="D14:D15"/>
    <mergeCell ref="C19:C21"/>
    <mergeCell ref="C22:C30"/>
  </mergeCells>
  <phoneticPr fontId="22"/>
  <dataValidations count="8">
    <dataValidation type="list" allowBlank="1" showDropDown="0" showInputMessage="1" showErrorMessage="1" error="事務所は入力必須です。" sqref="E9">
      <formula1>"中央西県税事務所,安芸県税事務所,中央東県税事務所,須崎県税事務所,幡多県税事務所"</formula1>
    </dataValidation>
    <dataValidation type="list" allowBlank="1" showDropDown="0" showInputMessage="1" showErrorMessage="1" prompt="指定しない場合は、印刷後、申告区分(3か所) に手書きで記入してください。" sqref="E13">
      <formula1>"予定,中間,確定,修正,更正,決定"</formula1>
    </dataValidation>
    <dataValidation type="textLength" operator="lessThanOrEqual" allowBlank="1" showDropDown="0" showInputMessage="1" showErrorMessage="1" prompt="９桁で指定してください。" sqref="E12">
      <formula1>9</formula1>
    </dataValidation>
    <dataValidation type="textLength" operator="lessThanOrEqual" allowBlank="1" showDropDown="0" showInputMessage="1" showErrorMessage="1" prompt="申告書の「管理番号」を入力してください。" sqref="E11">
      <formula1>9</formula1>
    </dataValidation>
    <dataValidation type="whole" allowBlank="1" showDropDown="0" showInputMessage="1" showErrorMessage="1" prompt="事業年度に関係なく、納付する年度を入力してください。年度については西暦の下２桁の数値を入力してください。_x000a__x000a_(例)　令和８年度に納付する場合　⇒　「26」と入力" sqref="E10">
      <formula1>0</formula1>
      <formula2>99</formula2>
    </dataValidation>
    <dataValidation type="date" allowBlank="1" showDropDown="0" showInputMessage="1" showErrorMessage="1" prompt="西暦で指定してください。_x000a_(例)　R7.4.1 ⇒　25/4/1" sqref="E15">
      <formula1>36526</formula1>
      <formula2>73050</formula2>
    </dataValidation>
    <dataValidation type="date" allowBlank="1" showDropDown="0" showInputMessage="1" showErrorMessage="1" prompt="西暦で指定してください。_x000a_(例)　R8.3.31 ⇒　26/3/31" sqref="G15">
      <formula1>36526</formula1>
      <formula2>73050</formula2>
    </dataValidation>
    <dataValidation type="date" allowBlank="1" showDropDown="0" showInputMessage="1" showErrorMessage="1" prompt="西暦で指定してください。_x000a_(例)　R8.6.1　⇒　26/6/1" sqref="E16">
      <formula1>36526</formula1>
      <formula2>73050</formula2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B1:CY96"/>
  <sheetViews>
    <sheetView showGridLines="0" zoomScale="90" zoomScaleNormal="90" workbookViewId="0">
      <selection activeCell="DA29" sqref="DA29"/>
    </sheetView>
  </sheetViews>
  <sheetFormatPr defaultColWidth="9" defaultRowHeight="12" customHeight="1"/>
  <cols>
    <col min="1" max="5" width="1" style="55" customWidth="1"/>
    <col min="6" max="11" width="1.88671875" style="55" customWidth="1"/>
    <col min="12" max="12" width="1" style="55" customWidth="1"/>
    <col min="13" max="13" width="0.88671875" style="55" customWidth="1"/>
    <col min="14" max="15" width="1.88671875" style="55" customWidth="1"/>
    <col min="16" max="17" width="1" style="55" customWidth="1"/>
    <col min="18" max="19" width="1.88671875" style="55" customWidth="1"/>
    <col min="20" max="21" width="1" style="55" customWidth="1"/>
    <col min="22" max="22" width="1.88671875" style="55" customWidth="1"/>
    <col min="23" max="23" width="1.6640625" style="55" customWidth="1"/>
    <col min="24" max="25" width="1" style="55" customWidth="1"/>
    <col min="26" max="27" width="1.88671875" style="55" customWidth="1"/>
    <col min="28" max="29" width="1" style="55" customWidth="1"/>
    <col min="30" max="31" width="1.88671875" style="55" customWidth="1"/>
    <col min="32" max="32" width="1.44140625" style="55" customWidth="1"/>
    <col min="33" max="33" width="1.21875" style="55" customWidth="1"/>
    <col min="34" max="34" width="1.44140625" style="55" customWidth="1"/>
    <col min="35" max="37" width="1" style="55" customWidth="1"/>
    <col min="38" max="43" width="1.88671875" style="55" customWidth="1"/>
    <col min="44" max="45" width="1" style="55" customWidth="1"/>
    <col min="46" max="47" width="1.88671875" style="55" customWidth="1"/>
    <col min="48" max="49" width="1" style="55" customWidth="1"/>
    <col min="50" max="51" width="1.88671875" style="55" customWidth="1"/>
    <col min="52" max="53" width="1" style="55" customWidth="1"/>
    <col min="54" max="54" width="1.88671875" style="55" customWidth="1"/>
    <col min="55" max="55" width="1.6640625" style="55" customWidth="1"/>
    <col min="56" max="57" width="1" style="55" customWidth="1"/>
    <col min="58" max="59" width="1.88671875" style="55" customWidth="1"/>
    <col min="60" max="61" width="1" style="55" customWidth="1"/>
    <col min="62" max="63" width="1.88671875" style="55" customWidth="1"/>
    <col min="64" max="64" width="1.44140625" style="55" customWidth="1"/>
    <col min="65" max="65" width="1.21875" style="55" customWidth="1"/>
    <col min="66" max="66" width="1.44140625" style="55" customWidth="1"/>
    <col min="67" max="69" width="1" style="55" customWidth="1"/>
    <col min="70" max="75" width="1.88671875" style="55" customWidth="1"/>
    <col min="76" max="77" width="1" style="55" customWidth="1"/>
    <col min="78" max="79" width="1.88671875" style="55" customWidth="1"/>
    <col min="80" max="81" width="1" style="55" customWidth="1"/>
    <col min="82" max="83" width="1.88671875" style="55" customWidth="1"/>
    <col min="84" max="85" width="1" style="55" customWidth="1"/>
    <col min="86" max="86" width="1.88671875" style="55" customWidth="1"/>
    <col min="87" max="87" width="1.6640625" style="55" customWidth="1"/>
    <col min="88" max="89" width="1" style="55" customWidth="1"/>
    <col min="90" max="91" width="1.88671875" style="55" customWidth="1"/>
    <col min="92" max="93" width="1" style="55" customWidth="1"/>
    <col min="94" max="95" width="1.88671875" style="55" customWidth="1"/>
    <col min="96" max="96" width="1.44140625" style="55" customWidth="1"/>
    <col min="97" max="97" width="1.21875" style="55" customWidth="1"/>
    <col min="98" max="98" width="1.44140625" style="55" customWidth="1"/>
    <col min="99" max="99" width="1" style="55" customWidth="1"/>
    <col min="100" max="103" width="0.88671875" style="55" customWidth="1"/>
    <col min="104" max="16366" width="9" style="55" bestFit="1" customWidth="0"/>
    <col min="16367" max="16384" width="9" style="55"/>
  </cols>
  <sheetData>
    <row r="1" spans="2:99" s="56" customFormat="1" ht="6" customHeight="1"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330"/>
      <c r="AE1" s="330"/>
      <c r="AF1" s="330"/>
      <c r="AG1" s="330"/>
      <c r="AH1" s="330"/>
      <c r="AI1" s="330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</row>
    <row r="2" spans="2:99" s="56" customFormat="1" ht="9.75" customHeight="1">
      <c r="B2" s="58"/>
      <c r="C2" s="61"/>
      <c r="D2" s="69"/>
      <c r="E2" s="69"/>
      <c r="F2" s="69"/>
      <c r="G2" s="69"/>
      <c r="H2" s="69"/>
      <c r="I2" s="69"/>
      <c r="J2" s="69"/>
      <c r="K2" s="202"/>
      <c r="L2" s="202"/>
      <c r="M2" s="202"/>
      <c r="N2" s="253" t="s">
        <v>53</v>
      </c>
      <c r="O2" s="253"/>
      <c r="P2" s="253"/>
      <c r="Q2" s="297" t="s">
        <v>12</v>
      </c>
      <c r="R2" s="297"/>
      <c r="S2" s="297"/>
      <c r="T2" s="297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1"/>
      <c r="AJ2" s="69"/>
      <c r="AK2" s="69"/>
      <c r="AL2" s="69"/>
      <c r="AM2" s="69"/>
      <c r="AN2" s="69"/>
      <c r="AO2" s="69"/>
      <c r="AP2" s="69"/>
      <c r="AQ2" s="202"/>
      <c r="AR2" s="202"/>
      <c r="AS2" s="202"/>
      <c r="AT2" s="253" t="s">
        <v>53</v>
      </c>
      <c r="AU2" s="253"/>
      <c r="AV2" s="253"/>
      <c r="AW2" s="297" t="s">
        <v>12</v>
      </c>
      <c r="AX2" s="297"/>
      <c r="AY2" s="297"/>
      <c r="AZ2" s="297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1"/>
      <c r="BP2" s="69"/>
      <c r="BQ2" s="69"/>
      <c r="BR2" s="69"/>
      <c r="BS2" s="69"/>
      <c r="BT2" s="69"/>
      <c r="BU2" s="69"/>
      <c r="BV2" s="69"/>
      <c r="BW2" s="202"/>
      <c r="BX2" s="202"/>
      <c r="BY2" s="202"/>
      <c r="BZ2" s="253" t="s">
        <v>53</v>
      </c>
      <c r="CA2" s="253"/>
      <c r="CB2" s="253"/>
      <c r="CC2" s="297" t="s">
        <v>12</v>
      </c>
      <c r="CD2" s="297"/>
      <c r="CE2" s="297"/>
      <c r="CF2" s="297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2"/>
    </row>
    <row r="3" spans="2:99" s="56" customFormat="1" ht="7.5" customHeight="1">
      <c r="B3" s="58"/>
      <c r="C3" s="62"/>
      <c r="D3" s="70"/>
      <c r="K3" s="203"/>
      <c r="L3" s="203"/>
      <c r="M3" s="203"/>
      <c r="N3" s="254"/>
      <c r="O3" s="254"/>
      <c r="P3" s="254"/>
      <c r="Q3" s="298"/>
      <c r="R3" s="298"/>
      <c r="S3" s="298"/>
      <c r="T3" s="298"/>
      <c r="U3" s="314"/>
      <c r="V3" s="314"/>
      <c r="W3" s="0"/>
      <c r="X3" s="0"/>
      <c r="Y3" s="0"/>
      <c r="Z3" s="0"/>
      <c r="AA3" s="0"/>
      <c r="AB3" s="0"/>
      <c r="AC3" s="0"/>
      <c r="AD3" s="0"/>
      <c r="AI3" s="62"/>
      <c r="AQ3" s="203"/>
      <c r="AR3" s="203"/>
      <c r="AS3" s="203"/>
      <c r="AT3" s="254"/>
      <c r="AU3" s="254"/>
      <c r="AV3" s="254"/>
      <c r="AW3" s="298"/>
      <c r="AX3" s="298"/>
      <c r="AY3" s="298"/>
      <c r="AZ3" s="298"/>
      <c r="BA3" s="0"/>
      <c r="BB3" s="0"/>
      <c r="BC3" s="0"/>
      <c r="BD3" s="0"/>
      <c r="BE3" s="0"/>
      <c r="BF3" s="0"/>
      <c r="BG3" s="0"/>
      <c r="BH3" s="0"/>
      <c r="BI3" s="0"/>
      <c r="BO3" s="62"/>
      <c r="BW3" s="203"/>
      <c r="BX3" s="203"/>
      <c r="BY3" s="203"/>
      <c r="BZ3" s="254"/>
      <c r="CA3" s="254"/>
      <c r="CB3" s="254"/>
      <c r="CC3" s="298"/>
      <c r="CD3" s="298"/>
      <c r="CE3" s="298"/>
      <c r="CF3" s="298"/>
      <c r="CG3" s="0"/>
      <c r="CH3" s="0"/>
      <c r="CI3" s="0"/>
      <c r="CJ3" s="0"/>
      <c r="CK3" s="0"/>
      <c r="CL3" s="0"/>
      <c r="CM3" s="0"/>
      <c r="CU3" s="62"/>
    </row>
    <row r="4" spans="2:99" s="56" customFormat="1" ht="5.25" customHeight="1">
      <c r="B4" s="59"/>
      <c r="C4" s="63"/>
      <c r="D4" s="71" t="s">
        <v>60</v>
      </c>
      <c r="E4" s="108"/>
      <c r="F4" s="108"/>
      <c r="G4" s="108"/>
      <c r="H4" s="165"/>
      <c r="I4" s="172" t="s">
        <v>41</v>
      </c>
      <c r="J4" s="185"/>
      <c r="K4" s="204"/>
      <c r="L4" s="186"/>
      <c r="M4" s="231"/>
      <c r="N4" s="254"/>
      <c r="O4" s="254"/>
      <c r="P4" s="254"/>
      <c r="Q4" s="298"/>
      <c r="R4" s="298"/>
      <c r="S4" s="298"/>
      <c r="T4" s="298"/>
      <c r="U4" s="315" t="s">
        <v>20</v>
      </c>
      <c r="V4" s="315"/>
      <c r="W4" s="315"/>
      <c r="X4" s="315"/>
      <c r="Y4" s="315"/>
      <c r="Z4" s="315"/>
      <c r="AA4" s="315"/>
      <c r="AB4" s="315"/>
      <c r="AC4" s="315"/>
      <c r="AD4" s="315"/>
      <c r="AE4" s="331"/>
      <c r="AF4" s="337"/>
      <c r="AG4" s="231"/>
      <c r="AI4" s="63"/>
      <c r="AJ4" s="71" t="s">
        <v>60</v>
      </c>
      <c r="AK4" s="108"/>
      <c r="AL4" s="108"/>
      <c r="AM4" s="108"/>
      <c r="AN4" s="165"/>
      <c r="AO4" s="172" t="s">
        <v>41</v>
      </c>
      <c r="AP4" s="185"/>
      <c r="AQ4" s="204"/>
      <c r="AR4" s="231"/>
      <c r="AS4" s="231"/>
      <c r="AT4" s="254"/>
      <c r="AU4" s="254"/>
      <c r="AV4" s="254"/>
      <c r="AW4" s="298"/>
      <c r="AX4" s="298"/>
      <c r="AY4" s="298"/>
      <c r="AZ4" s="298"/>
      <c r="BA4" s="43" t="s">
        <v>23</v>
      </c>
      <c r="BB4" s="43"/>
      <c r="BC4" s="43"/>
      <c r="BD4" s="43"/>
      <c r="BE4" s="43"/>
      <c r="BF4" s="43"/>
      <c r="BG4" s="43"/>
      <c r="BH4" s="43"/>
      <c r="BI4" s="43"/>
      <c r="BJ4" s="393"/>
      <c r="BK4" s="331"/>
      <c r="BL4" s="231"/>
      <c r="BM4" s="231"/>
      <c r="BO4" s="63"/>
      <c r="BP4" s="71" t="s">
        <v>60</v>
      </c>
      <c r="BQ4" s="108"/>
      <c r="BR4" s="108"/>
      <c r="BS4" s="108"/>
      <c r="BT4" s="165"/>
      <c r="BU4" s="172" t="s">
        <v>41</v>
      </c>
      <c r="BV4" s="185"/>
      <c r="BW4" s="204"/>
      <c r="BX4" s="231"/>
      <c r="BY4" s="231"/>
      <c r="BZ4" s="254"/>
      <c r="CA4" s="254"/>
      <c r="CB4" s="254"/>
      <c r="CC4" s="298"/>
      <c r="CD4" s="298"/>
      <c r="CE4" s="298"/>
      <c r="CF4" s="298"/>
      <c r="CG4" s="43" t="s">
        <v>51</v>
      </c>
      <c r="CH4" s="43"/>
      <c r="CI4" s="43"/>
      <c r="CJ4" s="43"/>
      <c r="CK4" s="43"/>
      <c r="CL4" s="43"/>
      <c r="CM4" s="43"/>
      <c r="CN4" s="331"/>
      <c r="CO4" s="331"/>
      <c r="CP4" s="331"/>
      <c r="CQ4" s="331"/>
      <c r="CR4" s="231"/>
      <c r="CS4" s="231"/>
      <c r="CU4" s="63"/>
    </row>
    <row r="5" spans="2:99" s="56" customFormat="1" ht="8.1" customHeight="1">
      <c r="B5" s="59"/>
      <c r="C5" s="63"/>
      <c r="D5" s="72" t="s">
        <v>59</v>
      </c>
      <c r="E5" s="109"/>
      <c r="F5" s="109"/>
      <c r="G5" s="109"/>
      <c r="H5" s="166"/>
      <c r="I5" s="173"/>
      <c r="J5" s="186"/>
      <c r="K5" s="205"/>
      <c r="L5" s="186"/>
      <c r="M5" s="232"/>
      <c r="N5" s="255" t="s">
        <v>56</v>
      </c>
      <c r="O5" s="256"/>
      <c r="P5" s="256"/>
      <c r="Q5" s="256"/>
      <c r="R5" s="256"/>
      <c r="S5" s="256"/>
      <c r="T5" s="256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31"/>
      <c r="AF5" s="337"/>
      <c r="AG5" s="231"/>
      <c r="AI5" s="63"/>
      <c r="AJ5" s="72" t="s">
        <v>59</v>
      </c>
      <c r="AK5" s="109"/>
      <c r="AL5" s="109"/>
      <c r="AM5" s="109"/>
      <c r="AN5" s="166"/>
      <c r="AO5" s="173"/>
      <c r="AP5" s="186"/>
      <c r="AQ5" s="205"/>
      <c r="AR5" s="232"/>
      <c r="AS5" s="232"/>
      <c r="AT5" s="255" t="s">
        <v>56</v>
      </c>
      <c r="AU5" s="256"/>
      <c r="AV5" s="256"/>
      <c r="AW5" s="256"/>
      <c r="AX5" s="256"/>
      <c r="AY5" s="256"/>
      <c r="AZ5" s="256"/>
      <c r="BA5" s="43"/>
      <c r="BB5" s="43"/>
      <c r="BC5" s="43"/>
      <c r="BD5" s="43"/>
      <c r="BE5" s="43"/>
      <c r="BF5" s="43"/>
      <c r="BG5" s="43"/>
      <c r="BH5" s="43"/>
      <c r="BI5" s="43"/>
      <c r="BJ5" s="393"/>
      <c r="BK5" s="331"/>
      <c r="BL5" s="231"/>
      <c r="BM5" s="231"/>
      <c r="BO5" s="63"/>
      <c r="BP5" s="72" t="s">
        <v>59</v>
      </c>
      <c r="BQ5" s="109"/>
      <c r="BR5" s="109"/>
      <c r="BS5" s="109"/>
      <c r="BT5" s="166"/>
      <c r="BU5" s="173"/>
      <c r="BV5" s="186"/>
      <c r="BW5" s="205"/>
      <c r="BX5" s="232"/>
      <c r="BY5" s="232"/>
      <c r="BZ5" s="255" t="s">
        <v>56</v>
      </c>
      <c r="CA5" s="256"/>
      <c r="CB5" s="256"/>
      <c r="CC5" s="256"/>
      <c r="CD5" s="256"/>
      <c r="CE5" s="256"/>
      <c r="CF5" s="256"/>
      <c r="CG5" s="43"/>
      <c r="CH5" s="43"/>
      <c r="CI5" s="43"/>
      <c r="CJ5" s="43"/>
      <c r="CK5" s="43"/>
      <c r="CL5" s="43"/>
      <c r="CM5" s="43"/>
      <c r="CN5" s="331"/>
      <c r="CO5" s="331"/>
      <c r="CP5" s="331"/>
      <c r="CQ5" s="331"/>
      <c r="CR5" s="231"/>
      <c r="CS5" s="231"/>
      <c r="CU5" s="63"/>
    </row>
    <row r="6" spans="2:99" s="56" customFormat="1" ht="4.5" customHeight="1">
      <c r="B6" s="59"/>
      <c r="C6" s="64"/>
      <c r="D6" s="72"/>
      <c r="E6" s="109"/>
      <c r="F6" s="109"/>
      <c r="G6" s="109"/>
      <c r="H6" s="166"/>
      <c r="I6" s="174"/>
      <c r="J6" s="187"/>
      <c r="K6" s="206"/>
      <c r="L6" s="186"/>
      <c r="M6" s="233"/>
      <c r="N6" s="256"/>
      <c r="O6" s="256"/>
      <c r="P6" s="256"/>
      <c r="Q6" s="256"/>
      <c r="R6" s="256"/>
      <c r="S6" s="256"/>
      <c r="T6" s="256"/>
      <c r="U6" s="316"/>
      <c r="V6" s="318"/>
      <c r="W6" s="320"/>
      <c r="X6" s="320"/>
      <c r="Y6" s="320"/>
      <c r="Z6" s="320"/>
      <c r="AA6" s="320"/>
      <c r="AB6" s="320"/>
      <c r="AC6" s="320"/>
      <c r="AD6" s="320"/>
      <c r="AE6" s="331"/>
      <c r="AF6" s="337"/>
      <c r="AG6" s="79"/>
      <c r="AH6" s="296"/>
      <c r="AI6" s="64"/>
      <c r="AJ6" s="72"/>
      <c r="AK6" s="109"/>
      <c r="AL6" s="109"/>
      <c r="AM6" s="109"/>
      <c r="AN6" s="166"/>
      <c r="AO6" s="174"/>
      <c r="AP6" s="187"/>
      <c r="AQ6" s="206"/>
      <c r="AR6" s="233"/>
      <c r="AS6" s="233"/>
      <c r="AT6" s="256"/>
      <c r="AU6" s="256"/>
      <c r="AV6" s="256"/>
      <c r="AW6" s="256"/>
      <c r="AX6" s="256"/>
      <c r="AY6" s="256"/>
      <c r="AZ6" s="256"/>
      <c r="BA6" s="392"/>
      <c r="BB6" s="392"/>
      <c r="BC6" s="320"/>
      <c r="BD6" s="320"/>
      <c r="BE6" s="320"/>
      <c r="BF6" s="320"/>
      <c r="BG6" s="320"/>
      <c r="BH6" s="320"/>
      <c r="BI6" s="320"/>
      <c r="BJ6" s="331"/>
      <c r="BK6" s="331"/>
      <c r="BL6" s="79"/>
      <c r="BM6" s="79"/>
      <c r="BN6" s="296"/>
      <c r="BO6" s="64"/>
      <c r="BP6" s="72"/>
      <c r="BQ6" s="109"/>
      <c r="BR6" s="109"/>
      <c r="BS6" s="109"/>
      <c r="BT6" s="166"/>
      <c r="BU6" s="174"/>
      <c r="BV6" s="187"/>
      <c r="BW6" s="206"/>
      <c r="BX6" s="233"/>
      <c r="BY6" s="233"/>
      <c r="BZ6" s="256"/>
      <c r="CA6" s="256"/>
      <c r="CB6" s="256"/>
      <c r="CC6" s="256"/>
      <c r="CD6" s="256"/>
      <c r="CE6" s="256"/>
      <c r="CF6" s="256"/>
      <c r="CG6" s="392"/>
      <c r="CH6" s="392"/>
      <c r="CI6" s="320"/>
      <c r="CJ6" s="320"/>
      <c r="CK6" s="320"/>
      <c r="CL6" s="320"/>
      <c r="CM6" s="320"/>
      <c r="CN6" s="331"/>
      <c r="CO6" s="331"/>
      <c r="CP6" s="331"/>
      <c r="CQ6" s="331"/>
      <c r="CR6" s="79"/>
      <c r="CS6" s="79"/>
      <c r="CT6" s="296"/>
      <c r="CU6" s="64"/>
    </row>
    <row r="7" spans="2:99" s="56" customFormat="1" ht="9" customHeight="1">
      <c r="B7" s="59"/>
      <c r="C7" s="62"/>
      <c r="D7" s="73"/>
      <c r="E7" s="110"/>
      <c r="F7" s="110"/>
      <c r="G7" s="110"/>
      <c r="H7" s="110"/>
      <c r="I7" s="175"/>
      <c r="J7" s="175"/>
      <c r="K7" s="175"/>
      <c r="L7" s="175"/>
      <c r="M7" s="175"/>
      <c r="N7" s="257"/>
      <c r="O7" s="257"/>
      <c r="P7" s="257"/>
      <c r="Q7" s="257"/>
      <c r="R7" s="257"/>
      <c r="S7" s="257"/>
      <c r="T7" s="257"/>
      <c r="U7" s="317"/>
      <c r="V7" s="319"/>
      <c r="W7" s="319"/>
      <c r="X7" s="319"/>
      <c r="Y7" s="319"/>
      <c r="Z7" s="319"/>
      <c r="AA7" s="319"/>
      <c r="AB7" s="329"/>
      <c r="AC7" s="329"/>
      <c r="AD7" s="329"/>
      <c r="AE7" s="233"/>
      <c r="AF7" s="233"/>
      <c r="AG7" s="79"/>
      <c r="AI7" s="62"/>
      <c r="AJ7" s="110"/>
      <c r="AK7" s="110"/>
      <c r="AL7" s="110"/>
      <c r="AM7" s="110"/>
      <c r="AN7" s="110"/>
      <c r="AO7" s="175"/>
      <c r="AP7" s="175"/>
      <c r="AQ7" s="175"/>
      <c r="AR7" s="175"/>
      <c r="AS7" s="175"/>
      <c r="AT7" s="257"/>
      <c r="AU7" s="257"/>
      <c r="AV7" s="257"/>
      <c r="AW7" s="257"/>
      <c r="AX7" s="257"/>
      <c r="AY7" s="257"/>
      <c r="AZ7" s="257"/>
      <c r="BA7" s="319"/>
      <c r="BB7" s="319"/>
      <c r="BC7" s="319"/>
      <c r="BD7" s="319"/>
      <c r="BE7" s="319"/>
      <c r="BF7" s="319"/>
      <c r="BG7" s="319"/>
      <c r="BH7" s="329"/>
      <c r="BI7" s="329"/>
      <c r="BJ7" s="233"/>
      <c r="BK7" s="233"/>
      <c r="BL7" s="79"/>
      <c r="BM7" s="79"/>
      <c r="BO7" s="62"/>
      <c r="BP7" s="110"/>
      <c r="BQ7" s="110"/>
      <c r="BR7" s="110"/>
      <c r="BS7" s="110"/>
      <c r="BT7" s="110"/>
      <c r="BU7" s="175"/>
      <c r="BV7" s="175"/>
      <c r="BW7" s="175"/>
      <c r="BX7" s="175"/>
      <c r="BY7" s="175"/>
      <c r="BZ7" s="257"/>
      <c r="CA7" s="257"/>
      <c r="CB7" s="257"/>
      <c r="CC7" s="257"/>
      <c r="CD7" s="257"/>
      <c r="CE7" s="257"/>
      <c r="CF7" s="257"/>
      <c r="CG7" s="319"/>
      <c r="CH7" s="319"/>
      <c r="CI7" s="319"/>
      <c r="CJ7" s="319"/>
      <c r="CK7" s="319"/>
      <c r="CL7" s="319"/>
      <c r="CM7" s="319"/>
      <c r="CN7" s="233"/>
      <c r="CO7" s="233"/>
      <c r="CP7" s="233"/>
      <c r="CQ7" s="233"/>
      <c r="CR7" s="79"/>
      <c r="CS7" s="79"/>
      <c r="CU7" s="62"/>
    </row>
    <row r="8" spans="2:99" s="56" customFormat="1" ht="6" customHeight="1">
      <c r="B8" s="59"/>
      <c r="C8" s="62"/>
      <c r="D8" s="74">
        <v>78</v>
      </c>
      <c r="E8" s="111"/>
      <c r="F8" s="137"/>
      <c r="G8" s="160"/>
      <c r="H8" s="167" t="s">
        <v>8</v>
      </c>
      <c r="I8" s="176"/>
      <c r="J8" s="188"/>
      <c r="K8" s="207" t="s">
        <v>1</v>
      </c>
      <c r="L8" s="222"/>
      <c r="M8" s="222"/>
      <c r="N8" s="222"/>
      <c r="O8" s="222"/>
      <c r="P8" s="222"/>
      <c r="Q8" s="222"/>
      <c r="R8" s="222"/>
      <c r="S8" s="299"/>
      <c r="T8" s="167" t="s">
        <v>43</v>
      </c>
      <c r="U8" s="176"/>
      <c r="V8" s="176"/>
      <c r="W8" s="188"/>
      <c r="X8" s="207" t="s">
        <v>61</v>
      </c>
      <c r="Y8" s="222"/>
      <c r="Z8" s="222"/>
      <c r="AA8" s="222"/>
      <c r="AB8" s="222"/>
      <c r="AC8" s="222"/>
      <c r="AD8" s="222"/>
      <c r="AE8" s="222"/>
      <c r="AF8" s="222"/>
      <c r="AG8" s="299"/>
      <c r="AI8" s="62"/>
      <c r="AJ8" s="74">
        <v>78</v>
      </c>
      <c r="AK8" s="111"/>
      <c r="AL8" s="137"/>
      <c r="AM8" s="160"/>
      <c r="AN8" s="176" t="s">
        <v>8</v>
      </c>
      <c r="AO8" s="176"/>
      <c r="AP8" s="188"/>
      <c r="AQ8" s="167" t="s">
        <v>1</v>
      </c>
      <c r="AR8" s="176"/>
      <c r="AS8" s="176"/>
      <c r="AT8" s="176"/>
      <c r="AU8" s="176"/>
      <c r="AV8" s="176"/>
      <c r="AW8" s="176"/>
      <c r="AX8" s="176"/>
      <c r="AY8" s="188"/>
      <c r="AZ8" s="167" t="s">
        <v>43</v>
      </c>
      <c r="BA8" s="176"/>
      <c r="BB8" s="176"/>
      <c r="BC8" s="188"/>
      <c r="BD8" s="207" t="s">
        <v>61</v>
      </c>
      <c r="BE8" s="222"/>
      <c r="BF8" s="222"/>
      <c r="BG8" s="222"/>
      <c r="BH8" s="222"/>
      <c r="BI8" s="222"/>
      <c r="BJ8" s="222"/>
      <c r="BK8" s="222"/>
      <c r="BL8" s="222"/>
      <c r="BM8" s="299"/>
      <c r="BO8" s="62"/>
      <c r="BP8" s="74">
        <v>78</v>
      </c>
      <c r="BQ8" s="111"/>
      <c r="BR8" s="137"/>
      <c r="BS8" s="160"/>
      <c r="BT8" s="167" t="s">
        <v>8</v>
      </c>
      <c r="BU8" s="176"/>
      <c r="BV8" s="188"/>
      <c r="BW8" s="167" t="s">
        <v>1</v>
      </c>
      <c r="BX8" s="176"/>
      <c r="BY8" s="176"/>
      <c r="BZ8" s="176"/>
      <c r="CA8" s="176"/>
      <c r="CB8" s="176"/>
      <c r="CC8" s="176"/>
      <c r="CD8" s="176"/>
      <c r="CE8" s="188"/>
      <c r="CF8" s="167" t="s">
        <v>43</v>
      </c>
      <c r="CG8" s="176"/>
      <c r="CH8" s="176"/>
      <c r="CI8" s="188"/>
      <c r="CJ8" s="207" t="s">
        <v>61</v>
      </c>
      <c r="CK8" s="222"/>
      <c r="CL8" s="222"/>
      <c r="CM8" s="222"/>
      <c r="CN8" s="222"/>
      <c r="CO8" s="222"/>
      <c r="CP8" s="222"/>
      <c r="CQ8" s="222"/>
      <c r="CR8" s="222"/>
      <c r="CS8" s="299"/>
      <c r="CU8" s="62"/>
    </row>
    <row r="9" spans="2:99" s="56" customFormat="1" ht="10.5" customHeight="1">
      <c r="B9" s="59"/>
      <c r="C9" s="65"/>
      <c r="D9" s="75"/>
      <c r="E9" s="112"/>
      <c r="F9" s="138"/>
      <c r="G9" s="161"/>
      <c r="H9" s="168"/>
      <c r="I9" s="177"/>
      <c r="J9" s="189"/>
      <c r="K9" s="208"/>
      <c r="L9" s="223"/>
      <c r="M9" s="223"/>
      <c r="N9" s="223"/>
      <c r="O9" s="223"/>
      <c r="P9" s="223"/>
      <c r="Q9" s="223"/>
      <c r="R9" s="223"/>
      <c r="S9" s="300"/>
      <c r="T9" s="168"/>
      <c r="U9" s="177"/>
      <c r="V9" s="177"/>
      <c r="W9" s="189"/>
      <c r="X9" s="208"/>
      <c r="Y9" s="223"/>
      <c r="Z9" s="223"/>
      <c r="AA9" s="223"/>
      <c r="AB9" s="223"/>
      <c r="AC9" s="223"/>
      <c r="AD9" s="223"/>
      <c r="AE9" s="223"/>
      <c r="AF9" s="223"/>
      <c r="AG9" s="300"/>
      <c r="AH9" s="353"/>
      <c r="AI9" s="356"/>
      <c r="AJ9" s="75"/>
      <c r="AK9" s="112"/>
      <c r="AL9" s="138"/>
      <c r="AM9" s="161"/>
      <c r="AN9" s="177"/>
      <c r="AO9" s="177"/>
      <c r="AP9" s="189"/>
      <c r="AQ9" s="168"/>
      <c r="AR9" s="177"/>
      <c r="AS9" s="177"/>
      <c r="AT9" s="177"/>
      <c r="AU9" s="177"/>
      <c r="AV9" s="177"/>
      <c r="AW9" s="177"/>
      <c r="AX9" s="177"/>
      <c r="AY9" s="189"/>
      <c r="AZ9" s="168"/>
      <c r="BA9" s="177"/>
      <c r="BB9" s="177"/>
      <c r="BC9" s="189"/>
      <c r="BD9" s="208"/>
      <c r="BE9" s="223"/>
      <c r="BF9" s="223"/>
      <c r="BG9" s="223"/>
      <c r="BH9" s="223"/>
      <c r="BI9" s="223"/>
      <c r="BJ9" s="223"/>
      <c r="BK9" s="223"/>
      <c r="BL9" s="223"/>
      <c r="BM9" s="300"/>
      <c r="BN9" s="353"/>
      <c r="BO9" s="356"/>
      <c r="BP9" s="75"/>
      <c r="BQ9" s="112"/>
      <c r="BR9" s="138"/>
      <c r="BS9" s="161"/>
      <c r="BT9" s="168"/>
      <c r="BU9" s="177"/>
      <c r="BV9" s="189"/>
      <c r="BW9" s="168"/>
      <c r="BX9" s="177"/>
      <c r="BY9" s="177"/>
      <c r="BZ9" s="177"/>
      <c r="CA9" s="177"/>
      <c r="CB9" s="177"/>
      <c r="CC9" s="177"/>
      <c r="CD9" s="177"/>
      <c r="CE9" s="189"/>
      <c r="CF9" s="168"/>
      <c r="CG9" s="177"/>
      <c r="CH9" s="177"/>
      <c r="CI9" s="189"/>
      <c r="CJ9" s="208"/>
      <c r="CK9" s="223"/>
      <c r="CL9" s="223"/>
      <c r="CM9" s="223"/>
      <c r="CN9" s="223"/>
      <c r="CO9" s="223"/>
      <c r="CP9" s="223"/>
      <c r="CQ9" s="223"/>
      <c r="CR9" s="223"/>
      <c r="CS9" s="300"/>
      <c r="CT9" s="353"/>
      <c r="CU9" s="356"/>
    </row>
    <row r="10" spans="2:99" s="56" customFormat="1" ht="5.25" customHeight="1">
      <c r="B10" s="59"/>
      <c r="C10" s="63"/>
      <c r="D10" s="76"/>
      <c r="E10" s="76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354"/>
      <c r="AI10" s="357"/>
      <c r="AJ10" s="76"/>
      <c r="AK10" s="76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354"/>
      <c r="BO10" s="357"/>
      <c r="BP10" s="76"/>
      <c r="BQ10" s="76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354"/>
      <c r="CU10" s="357"/>
    </row>
    <row r="11" spans="2:99" s="56" customFormat="1" ht="8.25" customHeight="1">
      <c r="B11" s="59"/>
      <c r="C11" s="63"/>
      <c r="D11" s="77" t="s">
        <v>17</v>
      </c>
      <c r="E11" s="78"/>
      <c r="F11" s="78"/>
      <c r="G11" s="78"/>
      <c r="H11" s="78"/>
      <c r="I11" s="78"/>
      <c r="J11" s="78"/>
      <c r="K11" s="78"/>
      <c r="L11" s="78"/>
      <c r="M11" s="7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354"/>
      <c r="AI11" s="357"/>
      <c r="AJ11" s="77" t="s">
        <v>17</v>
      </c>
      <c r="AK11" s="78"/>
      <c r="AL11" s="78"/>
      <c r="AM11" s="78"/>
      <c r="AN11" s="78"/>
      <c r="AO11" s="78"/>
      <c r="AP11" s="78"/>
      <c r="AQ11" s="78"/>
      <c r="AR11" s="78"/>
      <c r="AS11" s="7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354"/>
      <c r="BO11" s="357"/>
      <c r="BP11" s="77" t="s">
        <v>17</v>
      </c>
      <c r="BQ11" s="78"/>
      <c r="BR11" s="78"/>
      <c r="BS11" s="78"/>
      <c r="BT11" s="78"/>
      <c r="BU11" s="78"/>
      <c r="BV11" s="78"/>
      <c r="BW11" s="78"/>
      <c r="BX11" s="78"/>
      <c r="BY11" s="78"/>
      <c r="BZ11" s="258"/>
      <c r="CA11" s="258"/>
      <c r="CB11" s="258"/>
      <c r="CC11" s="258"/>
      <c r="CD11" s="258"/>
      <c r="CE11" s="258"/>
      <c r="CF11" s="258"/>
      <c r="CG11" s="258"/>
      <c r="CH11" s="258"/>
      <c r="CI11" s="258"/>
      <c r="CJ11" s="258"/>
      <c r="CK11" s="258"/>
      <c r="CL11" s="258"/>
      <c r="CM11" s="258"/>
      <c r="CN11" s="258"/>
      <c r="CO11" s="258"/>
      <c r="CP11" s="258"/>
      <c r="CQ11" s="258"/>
      <c r="CR11" s="258"/>
      <c r="CS11" s="258"/>
      <c r="CT11" s="354"/>
      <c r="CU11" s="357"/>
    </row>
    <row r="12" spans="2:99" s="56" customFormat="1" ht="6" customHeight="1">
      <c r="B12" s="59"/>
      <c r="C12" s="62"/>
      <c r="D12" s="78"/>
      <c r="E12" s="113">
        <f>入力シート!$E$8</f>
        <v>0</v>
      </c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I12" s="62"/>
      <c r="AJ12" s="78"/>
      <c r="AK12" s="114">
        <f>$E$12</f>
        <v>0</v>
      </c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O12" s="62"/>
      <c r="BP12" s="78"/>
      <c r="BQ12" s="114">
        <f>$E$12</f>
        <v>0</v>
      </c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76"/>
      <c r="CU12" s="399"/>
    </row>
    <row r="13" spans="2:99" s="56" customFormat="1" ht="6" customHeight="1">
      <c r="B13" s="59"/>
      <c r="C13" s="62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I13" s="62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O13" s="62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76"/>
      <c r="CU13" s="399"/>
    </row>
    <row r="14" spans="2:99" s="56" customFormat="1" ht="6.75" customHeight="1">
      <c r="B14" s="59"/>
      <c r="C14" s="62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I14" s="62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O14" s="62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76"/>
      <c r="CU14" s="399"/>
    </row>
    <row r="15" spans="2:99" s="56" customFormat="1" ht="6.75" customHeight="1">
      <c r="B15" s="59"/>
      <c r="C15" s="62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I15" s="62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O15" s="62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76"/>
      <c r="CU15" s="399"/>
    </row>
    <row r="16" spans="2:99" s="56" customFormat="1" ht="6.75" customHeight="1">
      <c r="B16" s="59"/>
      <c r="C16" s="62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I16" s="62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O16" s="62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76"/>
      <c r="CU16" s="399"/>
    </row>
    <row r="17" spans="2:103" s="56" customFormat="1" ht="6.75" customHeight="1">
      <c r="B17" s="59"/>
      <c r="C17" s="62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I17" s="62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O17" s="62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76"/>
      <c r="CU17" s="399"/>
    </row>
    <row r="18" spans="2:103" s="56" customFormat="1" ht="4.5" customHeight="1">
      <c r="B18" s="59"/>
      <c r="C18" s="62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I18" s="62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O18" s="62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76"/>
      <c r="CU18" s="399"/>
    </row>
    <row r="19" spans="2:103" s="56" customFormat="1" ht="6" customHeight="1">
      <c r="B19" s="59"/>
      <c r="C19" s="62"/>
      <c r="D19" s="79"/>
      <c r="E19" s="114" t="str">
        <f>入力シート!$E$7&amp;"　様"</f>
        <v>　様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I19" s="62"/>
      <c r="AJ19" s="79"/>
      <c r="AK19" s="114" t="str">
        <f>$E$19</f>
        <v>　様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O19" s="62"/>
      <c r="BP19" s="79"/>
      <c r="BQ19" s="114" t="str">
        <f>$E$19</f>
        <v>　様</v>
      </c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76"/>
      <c r="CU19" s="399"/>
    </row>
    <row r="20" spans="2:103" s="56" customFormat="1" ht="6.75" customHeight="1">
      <c r="B20" s="59"/>
      <c r="C20" s="63"/>
      <c r="D20" s="79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79"/>
      <c r="AI20" s="63"/>
      <c r="AJ20" s="79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79"/>
      <c r="BO20" s="63"/>
      <c r="BP20" s="79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354"/>
      <c r="CU20" s="357"/>
    </row>
    <row r="21" spans="2:103" s="56" customFormat="1" ht="5.25" customHeight="1">
      <c r="B21" s="59"/>
      <c r="C21" s="6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79"/>
      <c r="AI21" s="63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79"/>
      <c r="BO21" s="63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  <c r="CS21" s="114"/>
      <c r="CT21" s="354"/>
      <c r="CU21" s="357"/>
    </row>
    <row r="22" spans="2:103" s="57" customFormat="1" ht="8.25" customHeight="1">
      <c r="B22" s="60"/>
      <c r="C22" s="66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355"/>
      <c r="AI22" s="66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355"/>
      <c r="BO22" s="66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398"/>
      <c r="CU22" s="400"/>
    </row>
    <row r="23" spans="2:103" s="57" customFormat="1" ht="8.25" customHeight="1">
      <c r="B23" s="60"/>
      <c r="C23" s="66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355"/>
      <c r="AI23" s="66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355"/>
      <c r="BO23" s="66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398"/>
      <c r="CU23" s="400"/>
    </row>
    <row r="24" spans="2:103" s="56" customFormat="1" ht="12" customHeight="1">
      <c r="B24" s="59"/>
      <c r="C24" s="63"/>
      <c r="D24" s="80" t="s">
        <v>18</v>
      </c>
      <c r="E24" s="116"/>
      <c r="F24" s="140"/>
      <c r="G24" s="162" t="s">
        <v>62</v>
      </c>
      <c r="H24" s="162"/>
      <c r="I24" s="178" t="s">
        <v>63</v>
      </c>
      <c r="J24" s="190"/>
      <c r="K24" s="209"/>
      <c r="L24" s="224" t="s">
        <v>34</v>
      </c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321"/>
      <c r="X24" s="224" t="s">
        <v>38</v>
      </c>
      <c r="Y24" s="234"/>
      <c r="Z24" s="234"/>
      <c r="AA24" s="234"/>
      <c r="AB24" s="234"/>
      <c r="AC24" s="234"/>
      <c r="AD24" s="234"/>
      <c r="AE24" s="321"/>
      <c r="AF24" s="338"/>
      <c r="AG24" s="79"/>
      <c r="AH24" s="79"/>
      <c r="AI24" s="63"/>
      <c r="AJ24" s="359" t="s">
        <v>18</v>
      </c>
      <c r="AK24" s="359"/>
      <c r="AL24" s="359"/>
      <c r="AM24" s="162" t="s">
        <v>62</v>
      </c>
      <c r="AN24" s="162"/>
      <c r="AO24" s="178" t="s">
        <v>63</v>
      </c>
      <c r="AP24" s="190"/>
      <c r="AQ24" s="209"/>
      <c r="AR24" s="224" t="s">
        <v>4</v>
      </c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321"/>
      <c r="BD24" s="224" t="s">
        <v>38</v>
      </c>
      <c r="BE24" s="234"/>
      <c r="BF24" s="234"/>
      <c r="BG24" s="234"/>
      <c r="BH24" s="234"/>
      <c r="BI24" s="234"/>
      <c r="BJ24" s="234"/>
      <c r="BK24" s="321"/>
      <c r="BM24" s="79"/>
      <c r="BN24" s="79"/>
      <c r="BO24" s="63"/>
      <c r="BP24" s="359" t="s">
        <v>18</v>
      </c>
      <c r="BQ24" s="359"/>
      <c r="BR24" s="359"/>
      <c r="BS24" s="162" t="s">
        <v>62</v>
      </c>
      <c r="BT24" s="162"/>
      <c r="BU24" s="178" t="s">
        <v>63</v>
      </c>
      <c r="BV24" s="190"/>
      <c r="BW24" s="209"/>
      <c r="BX24" s="224" t="s">
        <v>4</v>
      </c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321"/>
      <c r="CJ24" s="224" t="s">
        <v>38</v>
      </c>
      <c r="CK24" s="234"/>
      <c r="CL24" s="234"/>
      <c r="CM24" s="234"/>
      <c r="CN24" s="234"/>
      <c r="CO24" s="234"/>
      <c r="CP24" s="234"/>
      <c r="CQ24" s="321"/>
      <c r="CS24" s="79"/>
      <c r="CT24" s="354"/>
      <c r="CU24" s="357"/>
    </row>
    <row r="25" spans="2:103" s="56" customFormat="1" ht="6.75" customHeight="1">
      <c r="B25" s="59"/>
      <c r="C25" s="63"/>
      <c r="D25" s="81"/>
      <c r="E25" s="117"/>
      <c r="F25" s="141"/>
      <c r="G25" s="162"/>
      <c r="H25" s="162"/>
      <c r="I25" s="144" t="s">
        <v>58</v>
      </c>
      <c r="J25" s="191" t="s">
        <v>29</v>
      </c>
      <c r="K25" s="210"/>
      <c r="L25" s="22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322"/>
      <c r="X25" s="225"/>
      <c r="Y25" s="235"/>
      <c r="Z25" s="235"/>
      <c r="AA25" s="235"/>
      <c r="AB25" s="235"/>
      <c r="AC25" s="235"/>
      <c r="AD25" s="235"/>
      <c r="AE25" s="322"/>
      <c r="AF25" s="338"/>
      <c r="AG25" s="79"/>
      <c r="AH25" s="79"/>
      <c r="AI25" s="63"/>
      <c r="AJ25" s="360"/>
      <c r="AK25" s="360"/>
      <c r="AL25" s="360"/>
      <c r="AM25" s="162"/>
      <c r="AN25" s="162"/>
      <c r="AO25" s="144" t="s">
        <v>58</v>
      </c>
      <c r="AP25" s="191" t="s">
        <v>29</v>
      </c>
      <c r="AQ25" s="210"/>
      <c r="AR25" s="22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322"/>
      <c r="BD25" s="225"/>
      <c r="BE25" s="235"/>
      <c r="BF25" s="235"/>
      <c r="BG25" s="235"/>
      <c r="BH25" s="235"/>
      <c r="BI25" s="235"/>
      <c r="BJ25" s="235"/>
      <c r="BK25" s="322"/>
      <c r="BM25" s="79"/>
      <c r="BN25" s="79"/>
      <c r="BO25" s="63"/>
      <c r="BP25" s="360"/>
      <c r="BQ25" s="360"/>
      <c r="BR25" s="360"/>
      <c r="BS25" s="162"/>
      <c r="BT25" s="162"/>
      <c r="BU25" s="144" t="s">
        <v>58</v>
      </c>
      <c r="BV25" s="191" t="s">
        <v>29</v>
      </c>
      <c r="BW25" s="210"/>
      <c r="BX25" s="22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322"/>
      <c r="CJ25" s="225"/>
      <c r="CK25" s="235"/>
      <c r="CL25" s="235"/>
      <c r="CM25" s="235"/>
      <c r="CN25" s="235"/>
      <c r="CO25" s="235"/>
      <c r="CP25" s="235"/>
      <c r="CQ25" s="322"/>
      <c r="CS25" s="79"/>
      <c r="CT25" s="354"/>
      <c r="CU25" s="357"/>
    </row>
    <row r="26" spans="2:103" s="56" customFormat="1" ht="7.5" customHeight="1">
      <c r="B26" s="59"/>
      <c r="C26" s="63"/>
      <c r="D26" s="82" t="str">
        <f>IF(TRIM(F26)&lt;&gt;"","0","")</f>
        <v/>
      </c>
      <c r="E26" s="118"/>
      <c r="F26" s="142" t="str">
        <f>IF(入力シート!E9="中央西県税事務所","1",IF(入力シート!E9="安芸県税事務所","2",IF(入力シート!E9="中央東県税事務所","3",IF(入力シート!E9="須崎県税事務所","4",IF(入力シート!E9="幡多県税事務所","5","")))))</f>
        <v/>
      </c>
      <c r="G26" s="142">
        <f>3</f>
        <v>3</v>
      </c>
      <c r="H26" s="142">
        <f>1</f>
        <v>1</v>
      </c>
      <c r="I26" s="142">
        <f>IF(入力シート!$E$10&lt;&gt;"",IF(N(入力シート!$E$10)&gt;19,5,4),"")</f>
        <v>5</v>
      </c>
      <c r="J26" s="142" t="str">
        <f>IF(入力シート!$E$10&lt;&gt;"",IF(N(入力シート!$E$10)&gt;19,LEFT(TEXT(N(入力シート!$E$10)-18,"00"),1),LEFT(TEXT(N(入力シート!$E$10)+12,"00"),1)),"")</f>
        <v>0</v>
      </c>
      <c r="K26" s="142" t="str">
        <f>IF(入力シート!$E$10&lt;&gt;"",IF(N(入力シート!$E$10)&gt;19,RIGHT(TEXT(N(入力シート!$E$10)-18,"00"),1),RIGHT(TEXT(N(入力シート!$E$10)+12,"00"),1)),"")</f>
        <v>8</v>
      </c>
      <c r="L26" s="82" t="str">
        <f>IF(入力シート!$E$11&lt;&gt;"",MID(TEXT(入力シート!$E$11,"000000000"),1,1),"")</f>
        <v/>
      </c>
      <c r="M26" s="118"/>
      <c r="N26" s="142" t="str">
        <f>IF(入力シート!$E$11&lt;&gt;"",MID(TEXT(入力シート!$E$11,"000000000"),2,1),"")</f>
        <v/>
      </c>
      <c r="O26" s="142" t="str">
        <f>IF(入力シート!$E$11&lt;&gt;"",MID(TEXT(入力シート!$E$11,"000000000"),3,1),"")</f>
        <v/>
      </c>
      <c r="P26" s="82" t="str">
        <f>IF(入力シート!$E$11&lt;&gt;"",MID(TEXT(入力シート!$E$11,"000000000"),4,1),"")</f>
        <v/>
      </c>
      <c r="Q26" s="118"/>
      <c r="R26" s="142" t="str">
        <f>IF(入力シート!$E$11&lt;&gt;"",MID(TEXT(入力シート!$E$11,"000000000"),5,1),"")</f>
        <v/>
      </c>
      <c r="S26" s="142" t="str">
        <f>IF(入力シート!$E$11&lt;&gt;"",MID(TEXT(入力シート!$E$11,"000000000"),6,1),"")</f>
        <v/>
      </c>
      <c r="T26" s="82" t="str">
        <f>IF(入力シート!$E$11&lt;&gt;"",MID(TEXT(入力シート!$E$11,"000000000"),7,1),"")</f>
        <v/>
      </c>
      <c r="U26" s="118"/>
      <c r="V26" s="142" t="str">
        <f>IF(入力シート!$E$11&lt;&gt;"",MID(TEXT(入力シート!$E$11,"000000000"),8,1),"")</f>
        <v/>
      </c>
      <c r="W26" s="142" t="str">
        <f>IF(入力シート!$E$11&lt;&gt;"",MID(TEXT(入力シート!$E$11,"000000000"),9,1),"")</f>
        <v/>
      </c>
      <c r="X26" s="82" t="str">
        <f>IF(AA26&lt;&gt;"","3","")</f>
        <v/>
      </c>
      <c r="Y26" s="118"/>
      <c r="Z26" s="142" t="str">
        <f>IF(AA26&lt;&gt;"","1","")</f>
        <v/>
      </c>
      <c r="AA26" s="142" t="str">
        <f>IF(入力シート!$E$13="予定","0",IF(入力シート!$E$13="中間","0",IF(入力シート!$E$13="確定","1",IF(入力シート!$E$13="修正","1",IF(入力シート!$E$13="更正","1",IF(入力シート!$E$13="決定","1",""))))))</f>
        <v/>
      </c>
      <c r="AB26" s="82" t="str">
        <f>IF(入力シート!$E$13="予定","1",IF(入力シート!$E$13="中間","2",IF(入力シート!$E$13="確定","1",IF(入力シート!$E$13="修正","2",IF(入力シート!$E$13="更正","4",IF(入力シート!$E$13="決定","6",""))))))</f>
        <v/>
      </c>
      <c r="AC26" s="118"/>
      <c r="AD26" s="142" t="str">
        <f>IF(AA26&lt;&gt;"","0","")</f>
        <v/>
      </c>
      <c r="AE26" s="142" t="str">
        <f>IF(AA26&lt;&gt;"","0","")</f>
        <v/>
      </c>
      <c r="AF26" s="339"/>
      <c r="AG26" s="79"/>
      <c r="AH26" s="79"/>
      <c r="AI26" s="63"/>
      <c r="AJ26" s="82" t="str">
        <f>D26</f>
        <v/>
      </c>
      <c r="AK26" s="118"/>
      <c r="AL26" s="142" t="str">
        <f t="shared" ref="AL26:AR26" si="0">F26</f>
        <v/>
      </c>
      <c r="AM26" s="142">
        <f t="shared" si="0"/>
        <v>3</v>
      </c>
      <c r="AN26" s="142">
        <f t="shared" si="0"/>
        <v>1</v>
      </c>
      <c r="AO26" s="142">
        <f t="shared" si="0"/>
        <v>5</v>
      </c>
      <c r="AP26" s="142" t="str">
        <f t="shared" si="0"/>
        <v>0</v>
      </c>
      <c r="AQ26" s="142" t="str">
        <f t="shared" si="0"/>
        <v>8</v>
      </c>
      <c r="AR26" s="82" t="str">
        <f t="shared" si="0"/>
        <v/>
      </c>
      <c r="AS26" s="118"/>
      <c r="AT26" s="142" t="str">
        <f>N26</f>
        <v/>
      </c>
      <c r="AU26" s="142" t="str">
        <f>O26</f>
        <v/>
      </c>
      <c r="AV26" s="82" t="str">
        <f>P26</f>
        <v/>
      </c>
      <c r="AW26" s="118"/>
      <c r="AX26" s="142" t="str">
        <f>R26</f>
        <v/>
      </c>
      <c r="AY26" s="142" t="str">
        <f>S26</f>
        <v/>
      </c>
      <c r="AZ26" s="82" t="str">
        <f>T26</f>
        <v/>
      </c>
      <c r="BA26" s="118"/>
      <c r="BB26" s="142" t="str">
        <f>V26</f>
        <v/>
      </c>
      <c r="BC26" s="142" t="str">
        <f>W26</f>
        <v/>
      </c>
      <c r="BD26" s="82" t="str">
        <f>X26</f>
        <v/>
      </c>
      <c r="BE26" s="118"/>
      <c r="BF26" s="142" t="str">
        <f>Z26</f>
        <v/>
      </c>
      <c r="BG26" s="142" t="str">
        <f>AA26</f>
        <v/>
      </c>
      <c r="BH26" s="82" t="str">
        <f>AB26</f>
        <v/>
      </c>
      <c r="BI26" s="118"/>
      <c r="BJ26" s="142" t="str">
        <f>AD26</f>
        <v/>
      </c>
      <c r="BK26" s="142" t="str">
        <f>AE26</f>
        <v/>
      </c>
      <c r="BM26" s="79"/>
      <c r="BN26" s="79"/>
      <c r="BO26" s="63"/>
      <c r="BP26" s="82" t="str">
        <f>D26</f>
        <v/>
      </c>
      <c r="BQ26" s="118"/>
      <c r="BR26" s="142" t="str">
        <f t="shared" ref="BR26:BX26" si="1">F26</f>
        <v/>
      </c>
      <c r="BS26" s="142">
        <f t="shared" si="1"/>
        <v>3</v>
      </c>
      <c r="BT26" s="142">
        <f t="shared" si="1"/>
        <v>1</v>
      </c>
      <c r="BU26" s="142">
        <f t="shared" si="1"/>
        <v>5</v>
      </c>
      <c r="BV26" s="142" t="str">
        <f t="shared" si="1"/>
        <v>0</v>
      </c>
      <c r="BW26" s="142" t="str">
        <f t="shared" si="1"/>
        <v>8</v>
      </c>
      <c r="BX26" s="82" t="str">
        <f t="shared" si="1"/>
        <v/>
      </c>
      <c r="BY26" s="118"/>
      <c r="BZ26" s="142" t="str">
        <f>N26</f>
        <v/>
      </c>
      <c r="CA26" s="142" t="str">
        <f>O26</f>
        <v/>
      </c>
      <c r="CB26" s="82" t="str">
        <f>P26</f>
        <v/>
      </c>
      <c r="CC26" s="118"/>
      <c r="CD26" s="142" t="str">
        <f>R26</f>
        <v/>
      </c>
      <c r="CE26" s="142" t="str">
        <f>S26</f>
        <v/>
      </c>
      <c r="CF26" s="82" t="str">
        <f>T26</f>
        <v/>
      </c>
      <c r="CG26" s="118"/>
      <c r="CH26" s="142" t="str">
        <f>V26</f>
        <v/>
      </c>
      <c r="CI26" s="142" t="str">
        <f>W26</f>
        <v/>
      </c>
      <c r="CJ26" s="82" t="str">
        <f>X26</f>
        <v/>
      </c>
      <c r="CK26" s="118"/>
      <c r="CL26" s="142" t="str">
        <f>Z26</f>
        <v/>
      </c>
      <c r="CM26" s="142" t="str">
        <f>AA26</f>
        <v/>
      </c>
      <c r="CN26" s="82" t="str">
        <f>AB26</f>
        <v/>
      </c>
      <c r="CO26" s="118"/>
      <c r="CP26" s="142" t="str">
        <f>AD26</f>
        <v/>
      </c>
      <c r="CQ26" s="142" t="str">
        <f>AE26</f>
        <v/>
      </c>
      <c r="CS26" s="79"/>
      <c r="CT26" s="354"/>
      <c r="CU26" s="357"/>
    </row>
    <row r="27" spans="2:103" s="56" customFormat="1" ht="9" customHeight="1">
      <c r="B27" s="59"/>
      <c r="C27" s="63"/>
      <c r="D27" s="83"/>
      <c r="E27" s="119"/>
      <c r="F27" s="143"/>
      <c r="G27" s="143"/>
      <c r="H27" s="143"/>
      <c r="I27" s="143"/>
      <c r="J27" s="143"/>
      <c r="K27" s="143"/>
      <c r="L27" s="83"/>
      <c r="M27" s="119"/>
      <c r="N27" s="143"/>
      <c r="O27" s="143"/>
      <c r="P27" s="83"/>
      <c r="Q27" s="119"/>
      <c r="R27" s="143"/>
      <c r="S27" s="143"/>
      <c r="T27" s="83"/>
      <c r="U27" s="119"/>
      <c r="V27" s="143"/>
      <c r="W27" s="143"/>
      <c r="X27" s="83"/>
      <c r="Y27" s="119"/>
      <c r="Z27" s="143"/>
      <c r="AA27" s="143"/>
      <c r="AB27" s="83"/>
      <c r="AC27" s="119"/>
      <c r="AD27" s="143"/>
      <c r="AE27" s="143"/>
      <c r="AF27" s="339"/>
      <c r="AG27" s="79"/>
      <c r="AH27" s="79"/>
      <c r="AI27" s="63"/>
      <c r="AJ27" s="83"/>
      <c r="AK27" s="119"/>
      <c r="AL27" s="143"/>
      <c r="AM27" s="143"/>
      <c r="AN27" s="143"/>
      <c r="AO27" s="143"/>
      <c r="AP27" s="143"/>
      <c r="AQ27" s="143"/>
      <c r="AR27" s="83"/>
      <c r="AS27" s="119"/>
      <c r="AT27" s="143"/>
      <c r="AU27" s="143"/>
      <c r="AV27" s="83"/>
      <c r="AW27" s="119"/>
      <c r="AX27" s="143"/>
      <c r="AY27" s="143"/>
      <c r="AZ27" s="83"/>
      <c r="BA27" s="119"/>
      <c r="BB27" s="143"/>
      <c r="BC27" s="143"/>
      <c r="BD27" s="83"/>
      <c r="BE27" s="119"/>
      <c r="BF27" s="143"/>
      <c r="BG27" s="143"/>
      <c r="BH27" s="83"/>
      <c r="BI27" s="119"/>
      <c r="BJ27" s="143"/>
      <c r="BK27" s="143"/>
      <c r="BM27" s="79"/>
      <c r="BN27" s="79"/>
      <c r="BO27" s="63"/>
      <c r="BP27" s="83"/>
      <c r="BQ27" s="119"/>
      <c r="BR27" s="143"/>
      <c r="BS27" s="143"/>
      <c r="BT27" s="143"/>
      <c r="BU27" s="143"/>
      <c r="BV27" s="143"/>
      <c r="BW27" s="143"/>
      <c r="BX27" s="83"/>
      <c r="BY27" s="119"/>
      <c r="BZ27" s="143"/>
      <c r="CA27" s="143"/>
      <c r="CB27" s="83"/>
      <c r="CC27" s="119"/>
      <c r="CD27" s="143"/>
      <c r="CE27" s="143"/>
      <c r="CF27" s="83"/>
      <c r="CG27" s="119"/>
      <c r="CH27" s="143"/>
      <c r="CI27" s="143"/>
      <c r="CJ27" s="83"/>
      <c r="CK27" s="119"/>
      <c r="CL27" s="143"/>
      <c r="CM27" s="143"/>
      <c r="CN27" s="83"/>
      <c r="CO27" s="119"/>
      <c r="CP27" s="143"/>
      <c r="CQ27" s="143"/>
      <c r="CS27" s="79"/>
      <c r="CT27" s="354"/>
      <c r="CU27" s="357"/>
      <c r="CY27" s="252"/>
    </row>
    <row r="28" spans="2:103" s="56" customFormat="1" ht="5.25" customHeight="1">
      <c r="B28" s="59"/>
      <c r="C28" s="63"/>
      <c r="AE28" s="79"/>
      <c r="AF28" s="79"/>
      <c r="AG28" s="79"/>
      <c r="AH28" s="79"/>
      <c r="AI28" s="63"/>
      <c r="BK28" s="79"/>
      <c r="BL28" s="79"/>
      <c r="BM28" s="79"/>
      <c r="BN28" s="79"/>
      <c r="BO28" s="63"/>
      <c r="CQ28" s="79"/>
      <c r="CR28" s="79"/>
      <c r="CS28" s="79"/>
      <c r="CT28" s="354"/>
      <c r="CU28" s="357"/>
    </row>
    <row r="29" spans="2:103" s="56" customFormat="1" ht="12" customHeight="1">
      <c r="B29" s="59"/>
      <c r="C29" s="63"/>
      <c r="D29" s="84" t="s">
        <v>65</v>
      </c>
      <c r="E29" s="120"/>
      <c r="F29" s="120"/>
      <c r="G29" s="120"/>
      <c r="H29" s="120"/>
      <c r="I29" s="120"/>
      <c r="J29" s="120"/>
      <c r="K29" s="211"/>
      <c r="L29" s="226" t="s">
        <v>66</v>
      </c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323"/>
      <c r="X29" s="226" t="s">
        <v>68</v>
      </c>
      <c r="Y29" s="73"/>
      <c r="Z29" s="323"/>
      <c r="AA29" s="327"/>
      <c r="AB29" s="327"/>
      <c r="AC29" s="327"/>
      <c r="AD29" s="327"/>
      <c r="AE29" s="327"/>
      <c r="AF29" s="327"/>
      <c r="AG29" s="79"/>
      <c r="AH29" s="79"/>
      <c r="AI29" s="63"/>
      <c r="AJ29" s="84" t="s">
        <v>65</v>
      </c>
      <c r="AK29" s="120"/>
      <c r="AL29" s="120"/>
      <c r="AM29" s="120"/>
      <c r="AN29" s="120"/>
      <c r="AO29" s="120"/>
      <c r="AP29" s="120"/>
      <c r="AQ29" s="211"/>
      <c r="AR29" s="226" t="s">
        <v>69</v>
      </c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323"/>
      <c r="BD29" s="226" t="s">
        <v>68</v>
      </c>
      <c r="BE29" s="73"/>
      <c r="BF29" s="323"/>
      <c r="BG29" s="327"/>
      <c r="BH29" s="327"/>
      <c r="BI29" s="327"/>
      <c r="BJ29" s="327"/>
      <c r="BK29" s="327"/>
      <c r="BM29" s="79"/>
      <c r="BN29" s="79"/>
      <c r="BO29" s="63"/>
      <c r="BP29" s="84" t="s">
        <v>65</v>
      </c>
      <c r="BQ29" s="120"/>
      <c r="BR29" s="120"/>
      <c r="BS29" s="120"/>
      <c r="BT29" s="120"/>
      <c r="BU29" s="120"/>
      <c r="BV29" s="120"/>
      <c r="BW29" s="211"/>
      <c r="BX29" s="226" t="s">
        <v>69</v>
      </c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323"/>
      <c r="CJ29" s="226" t="s">
        <v>68</v>
      </c>
      <c r="CK29" s="73"/>
      <c r="CL29" s="323"/>
      <c r="CM29" s="327"/>
      <c r="CN29" s="327"/>
      <c r="CO29" s="327"/>
      <c r="CP29" s="327"/>
      <c r="CQ29" s="327"/>
      <c r="CS29" s="79"/>
      <c r="CT29" s="354"/>
      <c r="CU29" s="357"/>
    </row>
    <row r="30" spans="2:103" s="56" customFormat="1" ht="6.75" customHeight="1">
      <c r="B30" s="59"/>
      <c r="C30" s="63"/>
      <c r="D30" s="85" t="s">
        <v>58</v>
      </c>
      <c r="E30" s="121"/>
      <c r="F30" s="144" t="s">
        <v>29</v>
      </c>
      <c r="G30" s="144"/>
      <c r="H30" s="144" t="s">
        <v>70</v>
      </c>
      <c r="I30" s="144"/>
      <c r="J30" s="144" t="s">
        <v>71</v>
      </c>
      <c r="K30" s="144"/>
      <c r="L30" s="227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324"/>
      <c r="X30" s="227"/>
      <c r="Y30" s="236"/>
      <c r="Z30" s="324"/>
      <c r="AA30" s="327"/>
      <c r="AB30" s="327"/>
      <c r="AC30" s="327"/>
      <c r="AD30" s="327"/>
      <c r="AE30" s="327"/>
      <c r="AF30" s="327"/>
      <c r="AG30" s="79"/>
      <c r="AH30" s="79"/>
      <c r="AI30" s="63"/>
      <c r="AJ30" s="360" t="s">
        <v>58</v>
      </c>
      <c r="AK30" s="360"/>
      <c r="AL30" s="144" t="s">
        <v>29</v>
      </c>
      <c r="AM30" s="144"/>
      <c r="AN30" s="144" t="s">
        <v>70</v>
      </c>
      <c r="AO30" s="144"/>
      <c r="AP30" s="144" t="s">
        <v>71</v>
      </c>
      <c r="AQ30" s="144"/>
      <c r="AR30" s="227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324"/>
      <c r="BD30" s="227"/>
      <c r="BE30" s="236"/>
      <c r="BF30" s="324"/>
      <c r="BG30" s="327"/>
      <c r="BH30" s="327"/>
      <c r="BI30" s="327"/>
      <c r="BJ30" s="327"/>
      <c r="BK30" s="327"/>
      <c r="BM30" s="79"/>
      <c r="BN30" s="79"/>
      <c r="BO30" s="63"/>
      <c r="BP30" s="360" t="s">
        <v>58</v>
      </c>
      <c r="BQ30" s="360"/>
      <c r="BR30" s="144" t="s">
        <v>29</v>
      </c>
      <c r="BS30" s="144"/>
      <c r="BT30" s="144" t="s">
        <v>70</v>
      </c>
      <c r="BU30" s="144"/>
      <c r="BV30" s="144" t="s">
        <v>71</v>
      </c>
      <c r="BW30" s="144"/>
      <c r="BX30" s="227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324"/>
      <c r="CJ30" s="227"/>
      <c r="CK30" s="236"/>
      <c r="CL30" s="324"/>
      <c r="CM30" s="327"/>
      <c r="CN30" s="327"/>
      <c r="CO30" s="327"/>
      <c r="CP30" s="327"/>
      <c r="CQ30" s="327"/>
      <c r="CS30" s="79"/>
      <c r="CT30" s="354"/>
      <c r="CU30" s="357"/>
    </row>
    <row r="31" spans="2:103" s="56" customFormat="1" ht="7.5" customHeight="1">
      <c r="B31" s="59"/>
      <c r="C31" s="63"/>
      <c r="D31" s="82" t="str">
        <f>IF(TRIM(入力シート!E15)&lt;&gt;"",IF(YEAR(入力シート!E15)&gt;2019,5,IF(YEAR(入力シート!E15)=2019,IF(MONTH(入力シート!E15)&gt;4,5,4),4)),"")</f>
        <v/>
      </c>
      <c r="E31" s="118"/>
      <c r="F31" s="142" t="str">
        <f>IF(TRIM(入力シート!E15)&lt;&gt;"",IF(D31=5,LEFT(TEXT(YEAR(入力シート!E15)-2018,"00"),1),LEFT(TEXT(YEAR(入力シート!E15)-1988,"00"),1)),"")</f>
        <v/>
      </c>
      <c r="G31" s="142" t="str">
        <f>IF(TRIM(入力シート!E15)&lt;&gt;"",IF(D31=5,RIGHT(TEXT(YEAR(入力シート!E15)-2018,"00"),1),RIGHT(TEXT(YEAR(入力シート!E15)-1988,"00"),1)),"")</f>
        <v/>
      </c>
      <c r="H31" s="142" t="str">
        <f>IF(TRIM(入力シート!E15)&lt;&gt;"",LEFT(TEXT(MONTH(入力シート!E15),"00"),1),"")</f>
        <v/>
      </c>
      <c r="I31" s="142" t="str">
        <f>IF(TRIM(入力シート!E15)&lt;&gt;"",RIGHT(TEXT(MONTH(入力シート!E15),"00"),1),"")</f>
        <v/>
      </c>
      <c r="J31" s="142" t="str">
        <f>IF(TRIM(入力シート!E15)&lt;&gt;"",LEFT(TEXT(DAY(入力シート!E15),"00"),1),"")</f>
        <v/>
      </c>
      <c r="K31" s="142" t="str">
        <f>IF(TRIM(入力シート!E15)&lt;&gt;"",RIGHT(TEXT(DAY(入力シート!E15),"00"),1),"")</f>
        <v/>
      </c>
      <c r="L31" s="82" t="str">
        <f>MID(入力シート!$E$12,1,1)</f>
        <v/>
      </c>
      <c r="M31" s="118"/>
      <c r="N31" s="142" t="str">
        <f>MID(入力シート!$E$12,2,1)</f>
        <v/>
      </c>
      <c r="O31" s="142" t="str">
        <f>MID(入力シート!$E$12,3,1)</f>
        <v/>
      </c>
      <c r="P31" s="82" t="str">
        <f>MID(入力シート!$E$12,4,1)</f>
        <v/>
      </c>
      <c r="Q31" s="118"/>
      <c r="R31" s="142" t="str">
        <f>MID(入力シート!$E$12,5,1)</f>
        <v/>
      </c>
      <c r="S31" s="142" t="str">
        <f>MID(入力シート!$E$12,6,1)</f>
        <v/>
      </c>
      <c r="T31" s="82" t="str">
        <f>MID(入力シート!$E$12,7,1)</f>
        <v/>
      </c>
      <c r="U31" s="118"/>
      <c r="V31" s="142" t="str">
        <f>MID(入力シート!$E$12,8,1)</f>
        <v/>
      </c>
      <c r="W31" s="142" t="str">
        <f>MID(入力シート!$E$12,9,1)</f>
        <v/>
      </c>
      <c r="X31" s="82">
        <f>0</f>
        <v>0</v>
      </c>
      <c r="Y31" s="118"/>
      <c r="Z31" s="142">
        <f>1</f>
        <v>1</v>
      </c>
      <c r="AA31" s="328">
        <f>入力シート!$G$31</f>
        <v>0</v>
      </c>
      <c r="AB31" s="327"/>
      <c r="AC31" s="327"/>
      <c r="AD31" s="79"/>
      <c r="AE31" s="79"/>
      <c r="AF31" s="79"/>
      <c r="AG31" s="79"/>
      <c r="AH31" s="79"/>
      <c r="AI31" s="63"/>
      <c r="AJ31" s="82" t="str">
        <f>D31</f>
        <v/>
      </c>
      <c r="AK31" s="118"/>
      <c r="AL31" s="142" t="str">
        <f t="shared" ref="AL31:AR31" si="2">F31</f>
        <v/>
      </c>
      <c r="AM31" s="142" t="str">
        <f t="shared" si="2"/>
        <v/>
      </c>
      <c r="AN31" s="142" t="str">
        <f t="shared" si="2"/>
        <v/>
      </c>
      <c r="AO31" s="142" t="str">
        <f t="shared" si="2"/>
        <v/>
      </c>
      <c r="AP31" s="142" t="str">
        <f t="shared" si="2"/>
        <v/>
      </c>
      <c r="AQ31" s="142" t="str">
        <f t="shared" si="2"/>
        <v/>
      </c>
      <c r="AR31" s="82" t="str">
        <f t="shared" si="2"/>
        <v/>
      </c>
      <c r="AS31" s="118"/>
      <c r="AT31" s="142" t="str">
        <f>N31</f>
        <v/>
      </c>
      <c r="AU31" s="142" t="str">
        <f>O31</f>
        <v/>
      </c>
      <c r="AV31" s="82" t="str">
        <f>P31</f>
        <v/>
      </c>
      <c r="AW31" s="118"/>
      <c r="AX31" s="142" t="str">
        <f>R31</f>
        <v/>
      </c>
      <c r="AY31" s="142" t="str">
        <f>S31</f>
        <v/>
      </c>
      <c r="AZ31" s="82" t="str">
        <f>T31</f>
        <v/>
      </c>
      <c r="BA31" s="118"/>
      <c r="BB31" s="142" t="str">
        <f>V31</f>
        <v/>
      </c>
      <c r="BC31" s="142" t="str">
        <f>W31</f>
        <v/>
      </c>
      <c r="BD31" s="82">
        <f>X31</f>
        <v>0</v>
      </c>
      <c r="BE31" s="118"/>
      <c r="BF31" s="142">
        <f>Z31</f>
        <v>1</v>
      </c>
      <c r="BG31" s="327"/>
      <c r="BH31" s="327"/>
      <c r="BI31" s="327"/>
      <c r="BJ31" s="79"/>
      <c r="BK31" s="79"/>
      <c r="BM31" s="79"/>
      <c r="BN31" s="79"/>
      <c r="BO31" s="63"/>
      <c r="BP31" s="82" t="str">
        <f>D31</f>
        <v/>
      </c>
      <c r="BQ31" s="118"/>
      <c r="BR31" s="142" t="str">
        <f t="shared" ref="BR31:BX31" si="3">F31</f>
        <v/>
      </c>
      <c r="BS31" s="142" t="str">
        <f t="shared" si="3"/>
        <v/>
      </c>
      <c r="BT31" s="142" t="str">
        <f t="shared" si="3"/>
        <v/>
      </c>
      <c r="BU31" s="142" t="str">
        <f t="shared" si="3"/>
        <v/>
      </c>
      <c r="BV31" s="142" t="str">
        <f t="shared" si="3"/>
        <v/>
      </c>
      <c r="BW31" s="142" t="str">
        <f t="shared" si="3"/>
        <v/>
      </c>
      <c r="BX31" s="82" t="str">
        <f t="shared" si="3"/>
        <v/>
      </c>
      <c r="BY31" s="118"/>
      <c r="BZ31" s="142" t="str">
        <f>N31</f>
        <v/>
      </c>
      <c r="CA31" s="142" t="str">
        <f>O31</f>
        <v/>
      </c>
      <c r="CB31" s="82" t="str">
        <f>P31</f>
        <v/>
      </c>
      <c r="CC31" s="118"/>
      <c r="CD31" s="142" t="str">
        <f>R31</f>
        <v/>
      </c>
      <c r="CE31" s="142" t="str">
        <f>S31</f>
        <v/>
      </c>
      <c r="CF31" s="82" t="str">
        <f>T31</f>
        <v/>
      </c>
      <c r="CG31" s="118"/>
      <c r="CH31" s="142" t="str">
        <f>V31</f>
        <v/>
      </c>
      <c r="CI31" s="142" t="str">
        <f>W31</f>
        <v/>
      </c>
      <c r="CJ31" s="82">
        <f>X31</f>
        <v>0</v>
      </c>
      <c r="CK31" s="118"/>
      <c r="CL31" s="142">
        <f>Z31</f>
        <v>1</v>
      </c>
      <c r="CM31" s="327"/>
      <c r="CN31" s="327"/>
      <c r="CO31" s="327"/>
      <c r="CP31" s="79"/>
      <c r="CQ31" s="79"/>
      <c r="CS31" s="79"/>
      <c r="CT31" s="354"/>
      <c r="CU31" s="357"/>
    </row>
    <row r="32" spans="2:103" s="56" customFormat="1" ht="9" customHeight="1">
      <c r="B32" s="59"/>
      <c r="C32" s="63"/>
      <c r="D32" s="83"/>
      <c r="E32" s="119"/>
      <c r="F32" s="143"/>
      <c r="G32" s="143"/>
      <c r="H32" s="143"/>
      <c r="I32" s="143"/>
      <c r="J32" s="143"/>
      <c r="K32" s="143"/>
      <c r="L32" s="83"/>
      <c r="M32" s="119"/>
      <c r="N32" s="143"/>
      <c r="O32" s="143"/>
      <c r="P32" s="83"/>
      <c r="Q32" s="119"/>
      <c r="R32" s="143"/>
      <c r="S32" s="143"/>
      <c r="T32" s="83"/>
      <c r="U32" s="119"/>
      <c r="V32" s="143"/>
      <c r="W32" s="143"/>
      <c r="X32" s="83"/>
      <c r="Y32" s="119"/>
      <c r="Z32" s="143"/>
      <c r="AA32" s="328"/>
      <c r="AB32" s="327"/>
      <c r="AC32" s="327"/>
      <c r="AD32" s="327"/>
      <c r="AE32" s="327"/>
      <c r="AF32" s="327"/>
      <c r="AG32" s="79"/>
      <c r="AH32" s="79"/>
      <c r="AI32" s="63"/>
      <c r="AJ32" s="83"/>
      <c r="AK32" s="119"/>
      <c r="AL32" s="143"/>
      <c r="AM32" s="143"/>
      <c r="AN32" s="143"/>
      <c r="AO32" s="143"/>
      <c r="AP32" s="143"/>
      <c r="AQ32" s="143"/>
      <c r="AR32" s="83"/>
      <c r="AS32" s="119"/>
      <c r="AT32" s="143"/>
      <c r="AU32" s="143"/>
      <c r="AV32" s="83"/>
      <c r="AW32" s="119"/>
      <c r="AX32" s="143"/>
      <c r="AY32" s="143"/>
      <c r="AZ32" s="83"/>
      <c r="BA32" s="119"/>
      <c r="BB32" s="143"/>
      <c r="BC32" s="143"/>
      <c r="BD32" s="83"/>
      <c r="BE32" s="119"/>
      <c r="BF32" s="143"/>
      <c r="BG32" s="327"/>
      <c r="BH32" s="327"/>
      <c r="BI32" s="327"/>
      <c r="BJ32" s="327"/>
      <c r="BK32" s="327"/>
      <c r="BM32" s="79"/>
      <c r="BN32" s="79"/>
      <c r="BO32" s="63"/>
      <c r="BP32" s="83"/>
      <c r="BQ32" s="119"/>
      <c r="BR32" s="143"/>
      <c r="BS32" s="143"/>
      <c r="BT32" s="143"/>
      <c r="BU32" s="143"/>
      <c r="BV32" s="143"/>
      <c r="BW32" s="143"/>
      <c r="BX32" s="83"/>
      <c r="BY32" s="119"/>
      <c r="BZ32" s="143"/>
      <c r="CA32" s="143"/>
      <c r="CB32" s="83"/>
      <c r="CC32" s="119"/>
      <c r="CD32" s="143"/>
      <c r="CE32" s="143"/>
      <c r="CF32" s="83"/>
      <c r="CG32" s="119"/>
      <c r="CH32" s="143"/>
      <c r="CI32" s="143"/>
      <c r="CJ32" s="83"/>
      <c r="CK32" s="119"/>
      <c r="CL32" s="143"/>
      <c r="CM32" s="327"/>
      <c r="CN32" s="327"/>
      <c r="CO32" s="327"/>
      <c r="CP32" s="327"/>
      <c r="CQ32" s="327"/>
      <c r="CS32" s="79"/>
      <c r="CT32" s="354"/>
      <c r="CU32" s="357"/>
    </row>
    <row r="33" spans="2:99" s="56" customFormat="1" ht="5.25" customHeight="1">
      <c r="B33" s="59"/>
      <c r="C33" s="63"/>
      <c r="AE33" s="79"/>
      <c r="AF33" s="79"/>
      <c r="AG33" s="79"/>
      <c r="AH33" s="79"/>
      <c r="AI33" s="63"/>
      <c r="BK33" s="79"/>
      <c r="BL33" s="79"/>
      <c r="BM33" s="79"/>
      <c r="BN33" s="79"/>
      <c r="BO33" s="63"/>
      <c r="CQ33" s="79"/>
      <c r="CR33" s="79"/>
      <c r="CS33" s="79"/>
      <c r="CT33" s="354"/>
      <c r="CU33" s="357"/>
    </row>
    <row r="34" spans="2:99" s="56" customFormat="1" ht="8.4" customHeight="1">
      <c r="B34" s="59"/>
      <c r="C34" s="63"/>
      <c r="D34" s="86" t="s">
        <v>72</v>
      </c>
      <c r="E34" s="122"/>
      <c r="F34" s="145" t="s">
        <v>3</v>
      </c>
      <c r="G34" s="145"/>
      <c r="H34" s="145"/>
      <c r="I34" s="145"/>
      <c r="J34" s="192" t="str">
        <f>IF(MID(RIGHT("00000000000"&amp;入力シート!$G$19,12),1,1)="-",MID(RIGHT("00000000000"&amp;入力シート!$G$19,12),1,1),"")</f>
        <v/>
      </c>
      <c r="K34" s="212" t="str">
        <f>IF(MID(RIGHT("00000000000"&amp;入力シート!$G$19,11),1,1)&lt;&gt;"0",MID(RIGHT("00000000000"&amp;入力シート!$G$19,11),1,1),"")</f>
        <v/>
      </c>
      <c r="L34" s="228"/>
      <c r="M34" s="237" t="str">
        <f>IF(MID(RIGHT("00000000000"&amp;入力シート!$G$19,11),1,2)&lt;&gt;"00",MID(RIGHT("00000000000"&amp;入力シート!$G$19,11),2,1),"")</f>
        <v/>
      </c>
      <c r="N34" s="259"/>
      <c r="O34" s="271" t="str">
        <f>IF(MID(RIGHT("00000000000"&amp;入力シート!$G$19,11),1,3)&lt;&gt;"000",MID(RIGHT("00000000000"&amp;入力シート!$G$19,11),3,1),"")</f>
        <v/>
      </c>
      <c r="P34" s="287"/>
      <c r="Q34" s="287" t="str">
        <f>IF(MID(RIGHT("00000000000"&amp;入力シート!$G$19,11),1,4)&lt;&gt;"0000",MID(RIGHT("00000000000"&amp;入力シート!$G$19,11),4,1),"")</f>
        <v/>
      </c>
      <c r="R34" s="287"/>
      <c r="S34" s="301" t="str">
        <f>IF(MID(RIGHT("00000000000"&amp;入力シート!$G$19,11),1,5)&lt;&gt;"00000",MID(RIGHT("00000000000"&amp;入力シート!$G$19,11),5,1),"")</f>
        <v/>
      </c>
      <c r="T34" s="303"/>
      <c r="U34" s="303" t="str">
        <f>IF(MID(RIGHT("00000000000"&amp;入力シート!$G$19,11),1,6)&lt;&gt;"000000",MID(RIGHT("00000000000"&amp;入力シート!$G$19,11),6,1),"")</f>
        <v/>
      </c>
      <c r="V34" s="271"/>
      <c r="W34" s="287" t="str">
        <f>IF(MID(RIGHT("00000000000"&amp;入力シート!$G$19,11),1,7)&lt;&gt;"0000000",MID(RIGHT("00000000000"&amp;入力シート!$G$19,11),7,1),"")</f>
        <v/>
      </c>
      <c r="X34" s="287"/>
      <c r="Y34" s="287" t="str">
        <f>IF(MID(RIGHT("00000000000"&amp;入力シート!$G$19,11),1,8)&lt;&gt;"00000000",MID(RIGHT("00000000000"&amp;入力シート!$G$19,11),8,1),"")</f>
        <v/>
      </c>
      <c r="Z34" s="301"/>
      <c r="AA34" s="271" t="str">
        <f>IF(MID(RIGHT("00000000000"&amp;入力シート!$G$19,11),1,9)&lt;&gt;"000000000",MID(RIGHT("00000000000"&amp;入力シート!$G$19,11),9,1),"")</f>
        <v/>
      </c>
      <c r="AB34" s="287"/>
      <c r="AC34" s="287" t="str">
        <f>IF(MID(RIGHT("00000000000"&amp;入力シート!$G$19,11),1,10)&lt;&gt;"0000000000",MID(RIGHT("00000000000"&amp;入力シート!$G$19,11),10,1),"")</f>
        <v/>
      </c>
      <c r="AD34" s="287"/>
      <c r="AE34" s="237" t="str">
        <f>IF(MID(RIGHT("00000000000"&amp;入力シート!$G$19,11),1,11)&lt;&gt;"00000000000",MID(RIGHT("00000000000"&amp;入力シート!$G$19,11),11,1),"")</f>
        <v/>
      </c>
      <c r="AF34" s="259"/>
      <c r="AG34" s="340"/>
      <c r="AH34" s="79"/>
      <c r="AI34" s="63"/>
      <c r="AJ34" s="361" t="s">
        <v>72</v>
      </c>
      <c r="AK34" s="366"/>
      <c r="AL34" s="145" t="s">
        <v>3</v>
      </c>
      <c r="AM34" s="145"/>
      <c r="AN34" s="145"/>
      <c r="AO34" s="145"/>
      <c r="AP34" s="372" t="str">
        <f>J34</f>
        <v/>
      </c>
      <c r="AQ34" s="212" t="str">
        <f>K34</f>
        <v/>
      </c>
      <c r="AR34" s="228"/>
      <c r="AS34" s="379" t="str">
        <f>M34</f>
        <v/>
      </c>
      <c r="AT34" s="381"/>
      <c r="AU34" s="383" t="str">
        <f>O34</f>
        <v/>
      </c>
      <c r="AV34" s="386"/>
      <c r="AW34" s="386" t="str">
        <f>Q34</f>
        <v/>
      </c>
      <c r="AX34" s="386"/>
      <c r="AY34" s="388" t="str">
        <f>S34</f>
        <v/>
      </c>
      <c r="AZ34" s="389"/>
      <c r="BA34" s="389" t="str">
        <f>U34</f>
        <v/>
      </c>
      <c r="BB34" s="383"/>
      <c r="BC34" s="386" t="str">
        <f>W34</f>
        <v/>
      </c>
      <c r="BD34" s="386"/>
      <c r="BE34" s="386" t="str">
        <f>Y34</f>
        <v/>
      </c>
      <c r="BF34" s="388"/>
      <c r="BG34" s="383" t="str">
        <f>AA34</f>
        <v/>
      </c>
      <c r="BH34" s="386"/>
      <c r="BI34" s="386" t="str">
        <f>AC34</f>
        <v/>
      </c>
      <c r="BJ34" s="386"/>
      <c r="BK34" s="379" t="str">
        <f>AE34</f>
        <v/>
      </c>
      <c r="BL34" s="395"/>
      <c r="BM34" s="396"/>
      <c r="BN34" s="79"/>
      <c r="BO34" s="63"/>
      <c r="BP34" s="361" t="s">
        <v>72</v>
      </c>
      <c r="BQ34" s="366"/>
      <c r="BR34" s="145" t="s">
        <v>3</v>
      </c>
      <c r="BS34" s="145"/>
      <c r="BT34" s="145"/>
      <c r="BU34" s="145"/>
      <c r="BV34" s="372" t="str">
        <f>J34</f>
        <v/>
      </c>
      <c r="BW34" s="212" t="str">
        <f>K34</f>
        <v/>
      </c>
      <c r="BX34" s="212"/>
      <c r="BY34" s="379" t="str">
        <f>M34</f>
        <v/>
      </c>
      <c r="BZ34" s="381"/>
      <c r="CA34" s="383" t="str">
        <f>O34</f>
        <v/>
      </c>
      <c r="CB34" s="386"/>
      <c r="CC34" s="386" t="str">
        <f>Q34</f>
        <v/>
      </c>
      <c r="CD34" s="386"/>
      <c r="CE34" s="386" t="str">
        <f>S34</f>
        <v/>
      </c>
      <c r="CF34" s="388"/>
      <c r="CG34" s="383" t="str">
        <f>U34</f>
        <v/>
      </c>
      <c r="CH34" s="386"/>
      <c r="CI34" s="386" t="str">
        <f>W34</f>
        <v/>
      </c>
      <c r="CJ34" s="386"/>
      <c r="CK34" s="386" t="str">
        <f>Y34</f>
        <v/>
      </c>
      <c r="CL34" s="388"/>
      <c r="CM34" s="383" t="str">
        <f>AA34</f>
        <v/>
      </c>
      <c r="CN34" s="386"/>
      <c r="CO34" s="386" t="str">
        <f>AC34</f>
        <v/>
      </c>
      <c r="CP34" s="386"/>
      <c r="CQ34" s="395" t="str">
        <f>AE34</f>
        <v/>
      </c>
      <c r="CR34" s="395"/>
      <c r="CS34" s="396"/>
      <c r="CT34" s="354"/>
      <c r="CU34" s="357"/>
    </row>
    <row r="35" spans="2:99" s="56" customFormat="1" ht="8.4" customHeight="1">
      <c r="B35" s="59"/>
      <c r="C35" s="63"/>
      <c r="D35" s="87"/>
      <c r="E35" s="123"/>
      <c r="F35" s="146"/>
      <c r="G35" s="146"/>
      <c r="H35" s="146"/>
      <c r="I35" s="146"/>
      <c r="J35" s="193"/>
      <c r="K35" s="213"/>
      <c r="L35" s="218"/>
      <c r="M35" s="238"/>
      <c r="N35" s="260"/>
      <c r="O35" s="272"/>
      <c r="P35" s="288"/>
      <c r="Q35" s="288"/>
      <c r="R35" s="288"/>
      <c r="S35" s="302"/>
      <c r="T35" s="304"/>
      <c r="U35" s="304"/>
      <c r="V35" s="272"/>
      <c r="W35" s="288"/>
      <c r="X35" s="288"/>
      <c r="Y35" s="288"/>
      <c r="Z35" s="302"/>
      <c r="AA35" s="272"/>
      <c r="AB35" s="288"/>
      <c r="AC35" s="288"/>
      <c r="AD35" s="288"/>
      <c r="AE35" s="238"/>
      <c r="AF35" s="260"/>
      <c r="AG35" s="341"/>
      <c r="AH35" s="79"/>
      <c r="AI35" s="63"/>
      <c r="AJ35" s="362"/>
      <c r="AK35" s="367"/>
      <c r="AL35" s="146"/>
      <c r="AM35" s="146"/>
      <c r="AN35" s="146"/>
      <c r="AO35" s="146"/>
      <c r="AP35" s="194"/>
      <c r="AQ35" s="213"/>
      <c r="AR35" s="218"/>
      <c r="AS35" s="244"/>
      <c r="AT35" s="264"/>
      <c r="AU35" s="274"/>
      <c r="AV35" s="246"/>
      <c r="AW35" s="246"/>
      <c r="AX35" s="246"/>
      <c r="AY35" s="266"/>
      <c r="AZ35" s="390"/>
      <c r="BA35" s="390"/>
      <c r="BB35" s="274"/>
      <c r="BC35" s="246"/>
      <c r="BD35" s="246"/>
      <c r="BE35" s="246"/>
      <c r="BF35" s="266"/>
      <c r="BG35" s="274"/>
      <c r="BH35" s="246"/>
      <c r="BI35" s="246"/>
      <c r="BJ35" s="246"/>
      <c r="BK35" s="244"/>
      <c r="BL35" s="240"/>
      <c r="BM35" s="346"/>
      <c r="BN35" s="79"/>
      <c r="BO35" s="63"/>
      <c r="BP35" s="362"/>
      <c r="BQ35" s="367"/>
      <c r="BR35" s="146"/>
      <c r="BS35" s="146"/>
      <c r="BT35" s="146"/>
      <c r="BU35" s="146"/>
      <c r="BV35" s="194"/>
      <c r="BW35" s="213"/>
      <c r="BX35" s="213"/>
      <c r="BY35" s="244"/>
      <c r="BZ35" s="264"/>
      <c r="CA35" s="274"/>
      <c r="CB35" s="246"/>
      <c r="CC35" s="246"/>
      <c r="CD35" s="246"/>
      <c r="CE35" s="246"/>
      <c r="CF35" s="266"/>
      <c r="CG35" s="274"/>
      <c r="CH35" s="246"/>
      <c r="CI35" s="246"/>
      <c r="CJ35" s="246"/>
      <c r="CK35" s="246"/>
      <c r="CL35" s="266"/>
      <c r="CM35" s="274"/>
      <c r="CN35" s="246"/>
      <c r="CO35" s="246"/>
      <c r="CP35" s="246"/>
      <c r="CQ35" s="240"/>
      <c r="CR35" s="240"/>
      <c r="CS35" s="346"/>
      <c r="CT35" s="354"/>
      <c r="CU35" s="357"/>
    </row>
    <row r="36" spans="2:99" s="56" customFormat="1" ht="8.4" customHeight="1">
      <c r="B36" s="59"/>
      <c r="C36" s="63"/>
      <c r="D36" s="87"/>
      <c r="E36" s="123"/>
      <c r="F36" s="147" t="s">
        <v>73</v>
      </c>
      <c r="G36" s="163"/>
      <c r="H36" s="163"/>
      <c r="I36" s="163"/>
      <c r="J36" s="194" t="str">
        <f>IF(MID(RIGHT("00000000000"&amp;入力シート!$G$20,12),1,1)="-",MID(RIGHT("00000000000"&amp;入力シート!$G$20,12),1,1),"")</f>
        <v/>
      </c>
      <c r="K36" s="214" t="str">
        <f>IF(MID(RIGHT("00000000000"&amp;入力シート!$G$20,11),1,1)&lt;&gt;"0",MID(RIGHT("00000000000"&amp;入力シート!$G$20,11),1,1),"")</f>
        <v/>
      </c>
      <c r="L36" s="217"/>
      <c r="M36" s="239" t="str">
        <f>IF(MID(RIGHT("00000000000"&amp;入力シート!$G$20,11),1,2)&lt;&gt;"00",MID(RIGHT("00000000000"&amp;入力シート!$G$20,11),2,1),"")</f>
        <v/>
      </c>
      <c r="N36" s="239"/>
      <c r="O36" s="273" t="str">
        <f>IF(MID(RIGHT("00000000000"&amp;入力シート!$G$20,11),1,3)&lt;&gt;"000",MID(RIGHT("00000000000"&amp;入力シート!$G$20,11),3,1),"")</f>
        <v/>
      </c>
      <c r="P36" s="245"/>
      <c r="Q36" s="245" t="str">
        <f>IF(MID(RIGHT("00000000000"&amp;入力シート!$G$20,11),1,4)&lt;&gt;"0000",MID(RIGHT("00000000000"&amp;入力シート!$G$20,11),4,1),"")</f>
        <v/>
      </c>
      <c r="R36" s="245"/>
      <c r="S36" s="245" t="str">
        <f>IF(MID(RIGHT("00000000000"&amp;入力シート!$G$20,11),1,5)&lt;&gt;"00000",MID(RIGHT("00000000000"&amp;入力シート!$G$20,11),5,1),"")</f>
        <v/>
      </c>
      <c r="T36" s="265"/>
      <c r="U36" s="273" t="str">
        <f>IF(MID(RIGHT("00000000000"&amp;入力シート!$G$20,11),1,6)&lt;&gt;"000000",MID(RIGHT("00000000000"&amp;入力シート!$G$20,11),6,1),"")</f>
        <v/>
      </c>
      <c r="V36" s="245"/>
      <c r="W36" s="245" t="str">
        <f>IF(MID(RIGHT("00000000000"&amp;入力シート!$G$20,11),1,7)&lt;&gt;"0000000",MID(RIGHT("00000000000"&amp;入力シート!$G$20,11),7,1),"")</f>
        <v/>
      </c>
      <c r="X36" s="245"/>
      <c r="Y36" s="245" t="str">
        <f>IF(MID(RIGHT("00000000000"&amp;入力シート!$G$20,11),1,8)&lt;&gt;"00000000",MID(RIGHT("00000000000"&amp;入力シート!$G$20,11),8,1),"")</f>
        <v/>
      </c>
      <c r="Z36" s="265"/>
      <c r="AA36" s="273" t="str">
        <f>IF(MID(RIGHT("00000000000"&amp;入力シート!$G$20,11),1,9)&lt;&gt;"000000000",MID(RIGHT("00000000000"&amp;入力シート!$G$20,11),9,1),"")</f>
        <v/>
      </c>
      <c r="AB36" s="245"/>
      <c r="AC36" s="245" t="str">
        <f>IF(MID(RIGHT("00000000000"&amp;入力シート!$G$20,11),1,10)&lt;&gt;"0000000000",MID(RIGHT("00000000000"&amp;入力シート!$G$20,11),10,1),"")</f>
        <v/>
      </c>
      <c r="AD36" s="245"/>
      <c r="AE36" s="241" t="str">
        <f>IF(MID(RIGHT("00000000000"&amp;入力シート!$G$20,11),1,11)&lt;&gt;"00000000000",MID(RIGHT("00000000000"&amp;入力シート!$G$20,11),11,1),"")</f>
        <v/>
      </c>
      <c r="AF36" s="239"/>
      <c r="AG36" s="342"/>
      <c r="AH36" s="79"/>
      <c r="AI36" s="63"/>
      <c r="AJ36" s="362"/>
      <c r="AK36" s="367"/>
      <c r="AL36" s="147" t="s">
        <v>73</v>
      </c>
      <c r="AM36" s="163"/>
      <c r="AN36" s="163"/>
      <c r="AO36" s="163"/>
      <c r="AP36" s="194" t="str">
        <f>J36</f>
        <v/>
      </c>
      <c r="AQ36" s="214" t="str">
        <f>K36</f>
        <v/>
      </c>
      <c r="AR36" s="214"/>
      <c r="AS36" s="241" t="str">
        <f>M36</f>
        <v/>
      </c>
      <c r="AT36" s="261"/>
      <c r="AU36" s="273" t="str">
        <f>O36</f>
        <v/>
      </c>
      <c r="AV36" s="245"/>
      <c r="AW36" s="245" t="str">
        <f>Q36</f>
        <v/>
      </c>
      <c r="AX36" s="245"/>
      <c r="AY36" s="245" t="str">
        <f>S36</f>
        <v/>
      </c>
      <c r="AZ36" s="265"/>
      <c r="BA36" s="273" t="str">
        <f>U36</f>
        <v/>
      </c>
      <c r="BB36" s="245"/>
      <c r="BC36" s="245" t="str">
        <f>W36</f>
        <v/>
      </c>
      <c r="BD36" s="245"/>
      <c r="BE36" s="245" t="str">
        <f>Y36</f>
        <v/>
      </c>
      <c r="BF36" s="265"/>
      <c r="BG36" s="273" t="str">
        <f>AA36</f>
        <v/>
      </c>
      <c r="BH36" s="245"/>
      <c r="BI36" s="245" t="str">
        <f>AC36</f>
        <v/>
      </c>
      <c r="BJ36" s="245"/>
      <c r="BK36" s="241" t="str">
        <f>AE36</f>
        <v/>
      </c>
      <c r="BL36" s="239"/>
      <c r="BM36" s="343"/>
      <c r="BN36" s="79"/>
      <c r="BO36" s="63"/>
      <c r="BP36" s="362"/>
      <c r="BQ36" s="367"/>
      <c r="BR36" s="147" t="s">
        <v>73</v>
      </c>
      <c r="BS36" s="163"/>
      <c r="BT36" s="163"/>
      <c r="BU36" s="163"/>
      <c r="BV36" s="194" t="str">
        <f>J36</f>
        <v/>
      </c>
      <c r="BW36" s="214" t="str">
        <f>K36</f>
        <v/>
      </c>
      <c r="BX36" s="214"/>
      <c r="BY36" s="241" t="str">
        <f>M36</f>
        <v/>
      </c>
      <c r="BZ36" s="261"/>
      <c r="CA36" s="273" t="str">
        <f>O36</f>
        <v/>
      </c>
      <c r="CB36" s="245"/>
      <c r="CC36" s="245" t="str">
        <f>Q36</f>
        <v/>
      </c>
      <c r="CD36" s="245"/>
      <c r="CE36" s="245" t="str">
        <f>S36</f>
        <v/>
      </c>
      <c r="CF36" s="265"/>
      <c r="CG36" s="273" t="str">
        <f>U36</f>
        <v/>
      </c>
      <c r="CH36" s="245"/>
      <c r="CI36" s="245" t="str">
        <f>W36</f>
        <v/>
      </c>
      <c r="CJ36" s="245"/>
      <c r="CK36" s="245" t="str">
        <f>Y36</f>
        <v/>
      </c>
      <c r="CL36" s="265"/>
      <c r="CM36" s="273" t="str">
        <f>AA36</f>
        <v/>
      </c>
      <c r="CN36" s="245"/>
      <c r="CO36" s="245" t="str">
        <f>AC36</f>
        <v/>
      </c>
      <c r="CP36" s="245"/>
      <c r="CQ36" s="239" t="str">
        <f>AE36</f>
        <v/>
      </c>
      <c r="CR36" s="239"/>
      <c r="CS36" s="343"/>
      <c r="CT36" s="354"/>
      <c r="CU36" s="357"/>
    </row>
    <row r="37" spans="2:99" s="56" customFormat="1" ht="8.4" customHeight="1">
      <c r="B37" s="59"/>
      <c r="C37" s="63"/>
      <c r="D37" s="87"/>
      <c r="E37" s="123"/>
      <c r="F37" s="148"/>
      <c r="G37" s="148"/>
      <c r="H37" s="148"/>
      <c r="I37" s="148"/>
      <c r="J37" s="194"/>
      <c r="K37" s="213"/>
      <c r="L37" s="218"/>
      <c r="M37" s="240"/>
      <c r="N37" s="240"/>
      <c r="O37" s="274"/>
      <c r="P37" s="246"/>
      <c r="Q37" s="246"/>
      <c r="R37" s="246"/>
      <c r="S37" s="246"/>
      <c r="T37" s="266"/>
      <c r="U37" s="274"/>
      <c r="V37" s="246"/>
      <c r="W37" s="246"/>
      <c r="X37" s="246"/>
      <c r="Y37" s="246"/>
      <c r="Z37" s="266"/>
      <c r="AA37" s="274"/>
      <c r="AB37" s="246"/>
      <c r="AC37" s="246"/>
      <c r="AD37" s="246"/>
      <c r="AE37" s="244"/>
      <c r="AF37" s="240"/>
      <c r="AG37" s="341"/>
      <c r="AH37" s="79"/>
      <c r="AI37" s="63"/>
      <c r="AJ37" s="362"/>
      <c r="AK37" s="367"/>
      <c r="AL37" s="148"/>
      <c r="AM37" s="148"/>
      <c r="AN37" s="148"/>
      <c r="AO37" s="148"/>
      <c r="AP37" s="194"/>
      <c r="AQ37" s="213"/>
      <c r="AR37" s="213"/>
      <c r="AS37" s="244"/>
      <c r="AT37" s="264"/>
      <c r="AU37" s="274"/>
      <c r="AV37" s="246"/>
      <c r="AW37" s="246"/>
      <c r="AX37" s="246"/>
      <c r="AY37" s="246"/>
      <c r="AZ37" s="266"/>
      <c r="BA37" s="274"/>
      <c r="BB37" s="246"/>
      <c r="BC37" s="246"/>
      <c r="BD37" s="246"/>
      <c r="BE37" s="246"/>
      <c r="BF37" s="266"/>
      <c r="BG37" s="274"/>
      <c r="BH37" s="246"/>
      <c r="BI37" s="246"/>
      <c r="BJ37" s="246"/>
      <c r="BK37" s="244"/>
      <c r="BL37" s="240"/>
      <c r="BM37" s="346"/>
      <c r="BN37" s="79"/>
      <c r="BO37" s="63"/>
      <c r="BP37" s="362"/>
      <c r="BQ37" s="367"/>
      <c r="BR37" s="148"/>
      <c r="BS37" s="148"/>
      <c r="BT37" s="148"/>
      <c r="BU37" s="148"/>
      <c r="BV37" s="194"/>
      <c r="BW37" s="213"/>
      <c r="BX37" s="213"/>
      <c r="BY37" s="244"/>
      <c r="BZ37" s="264"/>
      <c r="CA37" s="274"/>
      <c r="CB37" s="246"/>
      <c r="CC37" s="246"/>
      <c r="CD37" s="246"/>
      <c r="CE37" s="246"/>
      <c r="CF37" s="266"/>
      <c r="CG37" s="274"/>
      <c r="CH37" s="246"/>
      <c r="CI37" s="246"/>
      <c r="CJ37" s="246"/>
      <c r="CK37" s="246"/>
      <c r="CL37" s="266"/>
      <c r="CM37" s="274"/>
      <c r="CN37" s="246"/>
      <c r="CO37" s="246"/>
      <c r="CP37" s="246"/>
      <c r="CQ37" s="240"/>
      <c r="CR37" s="240"/>
      <c r="CS37" s="346"/>
      <c r="CT37" s="354"/>
      <c r="CU37" s="357"/>
    </row>
    <row r="38" spans="2:99" s="56" customFormat="1" ht="8.4" customHeight="1">
      <c r="B38" s="59"/>
      <c r="C38" s="63"/>
      <c r="D38" s="87"/>
      <c r="E38" s="123"/>
      <c r="F38" s="147" t="s">
        <v>74</v>
      </c>
      <c r="G38" s="163"/>
      <c r="H38" s="163"/>
      <c r="I38" s="163"/>
      <c r="J38" s="195" t="str">
        <f>IF(MID(RIGHT("00000000000"&amp;入力シート!$G$21,12),1,1)="-",MID(RIGHT("00000000000"&amp;入力シート!$G$21,12),1,1),"")</f>
        <v/>
      </c>
      <c r="K38" s="214" t="str">
        <f>IF(MID(RIGHT("00000000000"&amp;入力シート!$G$21,11),1,1)&lt;&gt;"0",MID(RIGHT("00000000000"&amp;入力シート!$G$21,11),1,1),"")</f>
        <v/>
      </c>
      <c r="L38" s="214"/>
      <c r="M38" s="241" t="str">
        <f>IF(MID(RIGHT("00000000000"&amp;入力シート!$G$21,11),1,2)&lt;&gt;"00",MID(RIGHT("00000000000"&amp;入力シート!$G$21,11),2,1),"")</f>
        <v/>
      </c>
      <c r="N38" s="261"/>
      <c r="O38" s="273" t="str">
        <f>IF(MID(RIGHT("00000000000"&amp;入力シート!$G$21,11),1,3)&lt;&gt;"000",MID(RIGHT("00000000000"&amp;入力シート!$G$21,11),3,1),"")</f>
        <v/>
      </c>
      <c r="P38" s="245"/>
      <c r="Q38" s="245" t="str">
        <f>IF(MID(RIGHT("00000000000"&amp;入力シート!$G$21,11),1,4)&lt;&gt;"0000",MID(RIGHT("00000000000"&amp;入力シート!$G$21,11),4,1),"")</f>
        <v/>
      </c>
      <c r="R38" s="245"/>
      <c r="S38" s="245" t="str">
        <f>IF(MID(RIGHT("00000000000"&amp;入力シート!$G$21,11),1,5)&lt;&gt;"00000",MID(RIGHT("00000000000"&amp;入力シート!$G$21,11),5,1),"")</f>
        <v/>
      </c>
      <c r="T38" s="265"/>
      <c r="U38" s="273" t="str">
        <f>IF(MID(RIGHT("00000000000"&amp;入力シート!$G$21,11),1,6)&lt;&gt;"000000",MID(RIGHT("00000000000"&amp;入力シート!$G$21,11),6,1),"")</f>
        <v/>
      </c>
      <c r="V38" s="245"/>
      <c r="W38" s="245" t="str">
        <f>IF(MID(RIGHT("00000000000"&amp;入力シート!$G$21,11),1,7)&lt;&gt;"0000000",MID(RIGHT("00000000000"&amp;入力シート!$G$21,11),7,1),"")</f>
        <v/>
      </c>
      <c r="X38" s="245"/>
      <c r="Y38" s="245" t="str">
        <f>IF(MID(RIGHT("00000000000"&amp;入力シート!$G$21,11),1,8)&lt;&gt;"00000000",MID(RIGHT("00000000000"&amp;入力シート!$G$21,11),8,1),"")</f>
        <v/>
      </c>
      <c r="Z38" s="265"/>
      <c r="AA38" s="273" t="str">
        <f>IF(MID(RIGHT("00000000000"&amp;入力シート!$G$21,11),1,9)&lt;&gt;"000000000",MID(RIGHT("00000000000"&amp;入力シート!$G$21,11),9,1),"")</f>
        <v/>
      </c>
      <c r="AB38" s="245"/>
      <c r="AC38" s="245" t="str">
        <f>IF(MID(RIGHT("00000000000"&amp;入力シート!$G$21,11),1,10)&lt;&gt;"0000000000",MID(RIGHT("00000000000"&amp;入力シート!$G$21,11),10,1),"")</f>
        <v/>
      </c>
      <c r="AD38" s="245"/>
      <c r="AE38" s="245" t="str">
        <f>IF(MID(RIGHT("00000000000"&amp;入力シート!$G$21,11),1,11)&lt;&gt;"00000000000",MID(RIGHT("00000000000"&amp;入力シート!$G$21,11),11,1),"")</f>
        <v/>
      </c>
      <c r="AF38" s="241"/>
      <c r="AG38" s="343"/>
      <c r="AH38" s="79"/>
      <c r="AI38" s="63"/>
      <c r="AJ38" s="362"/>
      <c r="AK38" s="367"/>
      <c r="AL38" s="147" t="s">
        <v>74</v>
      </c>
      <c r="AM38" s="163"/>
      <c r="AN38" s="163"/>
      <c r="AO38" s="163"/>
      <c r="AP38" s="195" t="str">
        <f>J38</f>
        <v/>
      </c>
      <c r="AQ38" s="214" t="str">
        <f>K38</f>
        <v/>
      </c>
      <c r="AR38" s="214"/>
      <c r="AS38" s="241" t="str">
        <f>M38</f>
        <v/>
      </c>
      <c r="AT38" s="261"/>
      <c r="AU38" s="273" t="str">
        <f>O38</f>
        <v/>
      </c>
      <c r="AV38" s="245"/>
      <c r="AW38" s="245" t="str">
        <f>Q38</f>
        <v/>
      </c>
      <c r="AX38" s="245"/>
      <c r="AY38" s="245" t="str">
        <f>S38</f>
        <v/>
      </c>
      <c r="AZ38" s="265"/>
      <c r="BA38" s="273" t="str">
        <f>U38</f>
        <v/>
      </c>
      <c r="BB38" s="245"/>
      <c r="BC38" s="245" t="str">
        <f>W38</f>
        <v/>
      </c>
      <c r="BD38" s="245"/>
      <c r="BE38" s="245" t="str">
        <f>Y38</f>
        <v/>
      </c>
      <c r="BF38" s="265"/>
      <c r="BG38" s="273" t="str">
        <f>AA38</f>
        <v/>
      </c>
      <c r="BH38" s="245"/>
      <c r="BI38" s="245" t="str">
        <f>AC38</f>
        <v/>
      </c>
      <c r="BJ38" s="245"/>
      <c r="BK38" s="239" t="str">
        <f>AE38</f>
        <v/>
      </c>
      <c r="BL38" s="239"/>
      <c r="BM38" s="343"/>
      <c r="BN38" s="79"/>
      <c r="BO38" s="63"/>
      <c r="BP38" s="362"/>
      <c r="BQ38" s="367"/>
      <c r="BR38" s="147" t="s">
        <v>74</v>
      </c>
      <c r="BS38" s="163"/>
      <c r="BT38" s="163"/>
      <c r="BU38" s="163"/>
      <c r="BV38" s="195" t="str">
        <f>J38</f>
        <v/>
      </c>
      <c r="BW38" s="214" t="str">
        <f>K38</f>
        <v/>
      </c>
      <c r="BX38" s="214"/>
      <c r="BY38" s="241" t="str">
        <f>M38</f>
        <v/>
      </c>
      <c r="BZ38" s="261"/>
      <c r="CA38" s="273" t="str">
        <f>O38</f>
        <v/>
      </c>
      <c r="CB38" s="245"/>
      <c r="CC38" s="245" t="str">
        <f>Q38</f>
        <v/>
      </c>
      <c r="CD38" s="245"/>
      <c r="CE38" s="245" t="str">
        <f>S38</f>
        <v/>
      </c>
      <c r="CF38" s="265"/>
      <c r="CG38" s="273" t="str">
        <f>U38</f>
        <v/>
      </c>
      <c r="CH38" s="245"/>
      <c r="CI38" s="245" t="str">
        <f>W38</f>
        <v/>
      </c>
      <c r="CJ38" s="245"/>
      <c r="CK38" s="245" t="str">
        <f>Y38</f>
        <v/>
      </c>
      <c r="CL38" s="265"/>
      <c r="CM38" s="273" t="str">
        <f>AA38</f>
        <v/>
      </c>
      <c r="CN38" s="245"/>
      <c r="CO38" s="245" t="str">
        <f>AC38</f>
        <v/>
      </c>
      <c r="CP38" s="245"/>
      <c r="CQ38" s="239" t="str">
        <f>AE38</f>
        <v/>
      </c>
      <c r="CR38" s="239"/>
      <c r="CS38" s="343"/>
      <c r="CT38" s="354"/>
      <c r="CU38" s="357"/>
    </row>
    <row r="39" spans="2:99" s="56" customFormat="1" ht="8.4" customHeight="1">
      <c r="B39" s="59"/>
      <c r="C39" s="63"/>
      <c r="D39" s="88"/>
      <c r="E39" s="124"/>
      <c r="F39" s="149"/>
      <c r="G39" s="149"/>
      <c r="H39" s="149"/>
      <c r="I39" s="149"/>
      <c r="J39" s="196"/>
      <c r="K39" s="215"/>
      <c r="L39" s="215"/>
      <c r="M39" s="242"/>
      <c r="N39" s="262"/>
      <c r="O39" s="275"/>
      <c r="P39" s="289"/>
      <c r="Q39" s="289"/>
      <c r="R39" s="289"/>
      <c r="S39" s="289"/>
      <c r="T39" s="305"/>
      <c r="U39" s="275"/>
      <c r="V39" s="289"/>
      <c r="W39" s="289"/>
      <c r="X39" s="289"/>
      <c r="Y39" s="289"/>
      <c r="Z39" s="305"/>
      <c r="AA39" s="275"/>
      <c r="AB39" s="289"/>
      <c r="AC39" s="289"/>
      <c r="AD39" s="289"/>
      <c r="AE39" s="289"/>
      <c r="AF39" s="242"/>
      <c r="AG39" s="344"/>
      <c r="AH39" s="79"/>
      <c r="AI39" s="63"/>
      <c r="AJ39" s="363"/>
      <c r="AK39" s="368"/>
      <c r="AL39" s="149"/>
      <c r="AM39" s="149"/>
      <c r="AN39" s="149"/>
      <c r="AO39" s="149"/>
      <c r="AP39" s="196"/>
      <c r="AQ39" s="215"/>
      <c r="AR39" s="215"/>
      <c r="AS39" s="242"/>
      <c r="AT39" s="262"/>
      <c r="AU39" s="275"/>
      <c r="AV39" s="289"/>
      <c r="AW39" s="289"/>
      <c r="AX39" s="289"/>
      <c r="AY39" s="289"/>
      <c r="AZ39" s="305"/>
      <c r="BA39" s="275"/>
      <c r="BB39" s="289"/>
      <c r="BC39" s="289"/>
      <c r="BD39" s="289"/>
      <c r="BE39" s="289"/>
      <c r="BF39" s="305"/>
      <c r="BG39" s="275"/>
      <c r="BH39" s="289"/>
      <c r="BI39" s="289"/>
      <c r="BJ39" s="289"/>
      <c r="BK39" s="394"/>
      <c r="BL39" s="394"/>
      <c r="BM39" s="344"/>
      <c r="BN39" s="79"/>
      <c r="BO39" s="63"/>
      <c r="BP39" s="363"/>
      <c r="BQ39" s="368"/>
      <c r="BR39" s="149"/>
      <c r="BS39" s="149"/>
      <c r="BT39" s="149"/>
      <c r="BU39" s="149"/>
      <c r="BV39" s="196"/>
      <c r="BW39" s="215"/>
      <c r="BX39" s="215"/>
      <c r="BY39" s="242"/>
      <c r="BZ39" s="262"/>
      <c r="CA39" s="275"/>
      <c r="CB39" s="289"/>
      <c r="CC39" s="289"/>
      <c r="CD39" s="289"/>
      <c r="CE39" s="289"/>
      <c r="CF39" s="305"/>
      <c r="CG39" s="275"/>
      <c r="CH39" s="289"/>
      <c r="CI39" s="289"/>
      <c r="CJ39" s="289"/>
      <c r="CK39" s="289"/>
      <c r="CL39" s="305"/>
      <c r="CM39" s="275"/>
      <c r="CN39" s="289"/>
      <c r="CO39" s="289"/>
      <c r="CP39" s="289"/>
      <c r="CQ39" s="394"/>
      <c r="CR39" s="394"/>
      <c r="CS39" s="344"/>
      <c r="CT39" s="354"/>
      <c r="CU39" s="357"/>
    </row>
    <row r="40" spans="2:99" s="56" customFormat="1" ht="8.4" customHeight="1">
      <c r="B40" s="59"/>
      <c r="C40" s="63"/>
      <c r="D40" s="89" t="s">
        <v>54</v>
      </c>
      <c r="E40" s="125"/>
      <c r="F40" s="150" t="s">
        <v>75</v>
      </c>
      <c r="G40" s="164"/>
      <c r="H40" s="164"/>
      <c r="I40" s="164"/>
      <c r="J40" s="197" t="str">
        <f>IF(MID(RIGHT("00000000000"&amp;入力シート!$G$22,12),1,1)="-",MID(RIGHT("00000000000"&amp;入力シート!$G$22,12),1,1),"")</f>
        <v/>
      </c>
      <c r="K40" s="216" t="str">
        <f>IF(MID(RIGHT("00000000000"&amp;入力シート!$G$22,11),1,1)&lt;&gt;"0",MID(RIGHT("00000000000"&amp;入力シート!$G$22,11),1,1),"")</f>
        <v/>
      </c>
      <c r="L40" s="216"/>
      <c r="M40" s="243" t="str">
        <f>IF(MID(RIGHT("00000000000"&amp;入力シート!$G$22,11),1,2)&lt;&gt;"00",MID(RIGHT("00000000000"&amp;入力シート!$G$22,11),2,1),"")</f>
        <v/>
      </c>
      <c r="N40" s="263"/>
      <c r="O40" s="276" t="str">
        <f>IF(MID(RIGHT("00000000000"&amp;入力シート!$G$22,11),1,3)&lt;&gt;"000",MID(RIGHT("00000000000"&amp;入力シート!$G$22,11),3,1),"")</f>
        <v/>
      </c>
      <c r="P40" s="290"/>
      <c r="Q40" s="290" t="str">
        <f>IF(MID(RIGHT("00000000000"&amp;入力シート!$G$22,11),1,4)&lt;&gt;"0000",MID(RIGHT("00000000000"&amp;入力シート!$G$22,11),4,1),"")</f>
        <v/>
      </c>
      <c r="R40" s="290"/>
      <c r="S40" s="290" t="str">
        <f>IF(MID(RIGHT("00000000000"&amp;入力シート!$G$22,11),1,5)&lt;&gt;"00000",MID(RIGHT("00000000000"&amp;入力シート!$G$22,11),5,1),"")</f>
        <v/>
      </c>
      <c r="T40" s="306"/>
      <c r="U40" s="276" t="str">
        <f>IF(MID(RIGHT("00000000000"&amp;入力シート!$G$22,11),1,6)&lt;&gt;"000000",MID(RIGHT("00000000000"&amp;入力シート!$G$22,11),6,1),"")</f>
        <v/>
      </c>
      <c r="V40" s="290"/>
      <c r="W40" s="290" t="str">
        <f>IF(MID(RIGHT("00000000000"&amp;入力シート!$G$22,11),1,7)&lt;&gt;"0000000",MID(RIGHT("00000000000"&amp;入力シート!$G$22,11),7,1),"")</f>
        <v/>
      </c>
      <c r="X40" s="290"/>
      <c r="Y40" s="290" t="str">
        <f>IF(MID(RIGHT("00000000000"&amp;入力シート!$G$22,11),1,8)&lt;&gt;"00000000",MID(RIGHT("00000000000"&amp;入力シート!$G$22,11),8,1),"")</f>
        <v/>
      </c>
      <c r="Z40" s="306"/>
      <c r="AA40" s="276" t="str">
        <f>IF(MID(RIGHT("00000000000"&amp;入力シート!$G$22,11),1,9)&lt;&gt;"000000000",MID(RIGHT("00000000000"&amp;入力シート!$G$22,11),9,1),"")</f>
        <v/>
      </c>
      <c r="AB40" s="290"/>
      <c r="AC40" s="290" t="str">
        <f>IF(MID(RIGHT("00000000000"&amp;入力シート!$G$22,11),1,10)&lt;&gt;"0000000000",MID(RIGHT("00000000000"&amp;入力シート!$G$22,11),10,1),"")</f>
        <v/>
      </c>
      <c r="AD40" s="290"/>
      <c r="AE40" s="243" t="str">
        <f>IF(MID(RIGHT("00000000000"&amp;入力シート!$G$22,11),1,11)&lt;&gt;"00000000000",MID(RIGHT("00000000000"&amp;入力シート!$G$22,11),11,1),"")</f>
        <v/>
      </c>
      <c r="AF40" s="334"/>
      <c r="AG40" s="345"/>
      <c r="AH40" s="79"/>
      <c r="AI40" s="63"/>
      <c r="AJ40" s="89" t="s">
        <v>76</v>
      </c>
      <c r="AK40" s="369"/>
      <c r="AL40" s="150" t="s">
        <v>75</v>
      </c>
      <c r="AM40" s="164"/>
      <c r="AN40" s="164"/>
      <c r="AO40" s="164"/>
      <c r="AP40" s="197" t="str">
        <f>J40</f>
        <v/>
      </c>
      <c r="AQ40" s="334" t="str">
        <f>K40</f>
        <v/>
      </c>
      <c r="AR40" s="376"/>
      <c r="AS40" s="243" t="str">
        <f>M40</f>
        <v/>
      </c>
      <c r="AT40" s="263"/>
      <c r="AU40" s="276" t="str">
        <f>O40</f>
        <v/>
      </c>
      <c r="AV40" s="290"/>
      <c r="AW40" s="290" t="str">
        <f>Q40</f>
        <v/>
      </c>
      <c r="AX40" s="290"/>
      <c r="AY40" s="290" t="str">
        <f>S40</f>
        <v/>
      </c>
      <c r="AZ40" s="306"/>
      <c r="BA40" s="276" t="str">
        <f>U40</f>
        <v/>
      </c>
      <c r="BB40" s="290"/>
      <c r="BC40" s="290" t="str">
        <f>W40</f>
        <v/>
      </c>
      <c r="BD40" s="290"/>
      <c r="BE40" s="290" t="str">
        <f>Y40</f>
        <v/>
      </c>
      <c r="BF40" s="306"/>
      <c r="BG40" s="276" t="str">
        <f>AA40</f>
        <v/>
      </c>
      <c r="BH40" s="290"/>
      <c r="BI40" s="290" t="str">
        <f>AC40</f>
        <v/>
      </c>
      <c r="BJ40" s="290"/>
      <c r="BK40" s="334" t="str">
        <f>AE40</f>
        <v/>
      </c>
      <c r="BL40" s="334"/>
      <c r="BM40" s="345"/>
      <c r="BN40" s="79"/>
      <c r="BO40" s="63"/>
      <c r="BP40" s="89" t="s">
        <v>76</v>
      </c>
      <c r="BQ40" s="369"/>
      <c r="BR40" s="150" t="s">
        <v>75</v>
      </c>
      <c r="BS40" s="164"/>
      <c r="BT40" s="164"/>
      <c r="BU40" s="164"/>
      <c r="BV40" s="197" t="str">
        <f>J40</f>
        <v/>
      </c>
      <c r="BW40" s="216" t="str">
        <f>K40</f>
        <v/>
      </c>
      <c r="BX40" s="216"/>
      <c r="BY40" s="243" t="str">
        <f>M40</f>
        <v/>
      </c>
      <c r="BZ40" s="263"/>
      <c r="CA40" s="276" t="str">
        <f>O40</f>
        <v/>
      </c>
      <c r="CB40" s="290"/>
      <c r="CC40" s="290" t="str">
        <f>Q40</f>
        <v/>
      </c>
      <c r="CD40" s="290"/>
      <c r="CE40" s="290" t="str">
        <f>S40</f>
        <v/>
      </c>
      <c r="CF40" s="306"/>
      <c r="CG40" s="276" t="str">
        <f>U40</f>
        <v/>
      </c>
      <c r="CH40" s="290"/>
      <c r="CI40" s="290" t="str">
        <f>W40</f>
        <v/>
      </c>
      <c r="CJ40" s="290"/>
      <c r="CK40" s="290" t="str">
        <f>Y40</f>
        <v/>
      </c>
      <c r="CL40" s="306"/>
      <c r="CM40" s="276" t="str">
        <f>AA40</f>
        <v/>
      </c>
      <c r="CN40" s="290"/>
      <c r="CO40" s="290" t="str">
        <f>AC40</f>
        <v/>
      </c>
      <c r="CP40" s="290"/>
      <c r="CQ40" s="334" t="str">
        <f>AE40</f>
        <v/>
      </c>
      <c r="CR40" s="334"/>
      <c r="CS40" s="345"/>
      <c r="CT40" s="354"/>
      <c r="CU40" s="357"/>
    </row>
    <row r="41" spans="2:99" s="56" customFormat="1" ht="8.4" customHeight="1">
      <c r="B41" s="59"/>
      <c r="C41" s="63"/>
      <c r="D41" s="90"/>
      <c r="E41" s="126"/>
      <c r="F41" s="148"/>
      <c r="G41" s="148"/>
      <c r="H41" s="148"/>
      <c r="I41" s="148"/>
      <c r="J41" s="194"/>
      <c r="K41" s="213"/>
      <c r="L41" s="213"/>
      <c r="M41" s="244"/>
      <c r="N41" s="264"/>
      <c r="O41" s="274"/>
      <c r="P41" s="246"/>
      <c r="Q41" s="246"/>
      <c r="R41" s="246"/>
      <c r="S41" s="246"/>
      <c r="T41" s="266"/>
      <c r="U41" s="274"/>
      <c r="V41" s="246"/>
      <c r="W41" s="246"/>
      <c r="X41" s="246"/>
      <c r="Y41" s="246"/>
      <c r="Z41" s="266"/>
      <c r="AA41" s="274"/>
      <c r="AB41" s="246"/>
      <c r="AC41" s="246"/>
      <c r="AD41" s="246"/>
      <c r="AE41" s="244"/>
      <c r="AF41" s="240"/>
      <c r="AG41" s="346"/>
      <c r="AH41" s="79"/>
      <c r="AI41" s="63"/>
      <c r="AJ41" s="90"/>
      <c r="AK41" s="370"/>
      <c r="AL41" s="148"/>
      <c r="AM41" s="148"/>
      <c r="AN41" s="148"/>
      <c r="AO41" s="148"/>
      <c r="AP41" s="194"/>
      <c r="AQ41" s="240"/>
      <c r="AR41" s="377"/>
      <c r="AS41" s="244"/>
      <c r="AT41" s="264"/>
      <c r="AU41" s="274"/>
      <c r="AV41" s="246"/>
      <c r="AW41" s="246"/>
      <c r="AX41" s="246"/>
      <c r="AY41" s="246"/>
      <c r="AZ41" s="266"/>
      <c r="BA41" s="274"/>
      <c r="BB41" s="246"/>
      <c r="BC41" s="246"/>
      <c r="BD41" s="246"/>
      <c r="BE41" s="246"/>
      <c r="BF41" s="266"/>
      <c r="BG41" s="274"/>
      <c r="BH41" s="246"/>
      <c r="BI41" s="246"/>
      <c r="BJ41" s="246"/>
      <c r="BK41" s="240"/>
      <c r="BL41" s="240"/>
      <c r="BM41" s="346"/>
      <c r="BN41" s="79"/>
      <c r="BO41" s="63"/>
      <c r="BP41" s="90"/>
      <c r="BQ41" s="370"/>
      <c r="BR41" s="148"/>
      <c r="BS41" s="148"/>
      <c r="BT41" s="148"/>
      <c r="BU41" s="148"/>
      <c r="BV41" s="194"/>
      <c r="BW41" s="213"/>
      <c r="BX41" s="213"/>
      <c r="BY41" s="244"/>
      <c r="BZ41" s="264"/>
      <c r="CA41" s="274"/>
      <c r="CB41" s="246"/>
      <c r="CC41" s="246"/>
      <c r="CD41" s="246"/>
      <c r="CE41" s="246"/>
      <c r="CF41" s="266"/>
      <c r="CG41" s="274"/>
      <c r="CH41" s="246"/>
      <c r="CI41" s="246"/>
      <c r="CJ41" s="246"/>
      <c r="CK41" s="246"/>
      <c r="CL41" s="266"/>
      <c r="CM41" s="274"/>
      <c r="CN41" s="246"/>
      <c r="CO41" s="246"/>
      <c r="CP41" s="246"/>
      <c r="CQ41" s="240"/>
      <c r="CR41" s="240"/>
      <c r="CS41" s="346"/>
      <c r="CT41" s="354"/>
      <c r="CU41" s="357"/>
    </row>
    <row r="42" spans="2:99" s="56" customFormat="1" ht="8.4" customHeight="1">
      <c r="B42" s="59"/>
      <c r="C42" s="63"/>
      <c r="D42" s="90"/>
      <c r="E42" s="126"/>
      <c r="F42" s="151" t="s">
        <v>77</v>
      </c>
      <c r="G42" s="151"/>
      <c r="H42" s="151"/>
      <c r="I42" s="151"/>
      <c r="J42" s="194" t="str">
        <f>IF(MID(RIGHT("00000000000"&amp;入力シート!$G$23,12),1,1)="-",MID(RIGHT("00000000000"&amp;入力シート!$G$23,12),1,1),"")</f>
        <v/>
      </c>
      <c r="K42" s="217" t="str">
        <f>IF(MID(RIGHT("00000000000"&amp;入力シート!$G$23,11),1,1)&lt;&gt;"0",MID(RIGHT("00000000000"&amp;入力シート!$G$23,11),1,1),"")</f>
        <v/>
      </c>
      <c r="L42" s="229"/>
      <c r="M42" s="245" t="str">
        <f>IF(MID(RIGHT("00000000000"&amp;入力シート!$G$23,11),1,2)&lt;&gt;"00",MID(RIGHT("00000000000"&amp;入力シート!$G$23,11),2,1),"")</f>
        <v/>
      </c>
      <c r="N42" s="265"/>
      <c r="O42" s="273" t="str">
        <f>IF(MID(RIGHT("00000000000"&amp;入力シート!$G$23,11),1,3)&lt;&gt;"000",MID(RIGHT("00000000000"&amp;入力シート!$G$23,11),3,1),"")</f>
        <v/>
      </c>
      <c r="P42" s="245"/>
      <c r="Q42" s="245" t="str">
        <f>IF(MID(RIGHT("00000000000"&amp;入力シート!$G$23,11),1,4)&lt;&gt;"0000",MID(RIGHT("00000000000"&amp;入力シート!$G$23,11),4,1),"")</f>
        <v/>
      </c>
      <c r="R42" s="245"/>
      <c r="S42" s="245" t="str">
        <f>IF(MID(RIGHT("00000000000"&amp;入力シート!$G$23,11),1,5)&lt;&gt;"00000",MID(RIGHT("00000000000"&amp;入力シート!$G$23,11),5,1),"")</f>
        <v/>
      </c>
      <c r="T42" s="265"/>
      <c r="U42" s="273" t="str">
        <f>IF(MID(RIGHT("00000000000"&amp;入力シート!$G$23,11),1,6)&lt;&gt;"000000",MID(RIGHT("00000000000"&amp;入力シート!$G$23,11),6,1),"")</f>
        <v/>
      </c>
      <c r="V42" s="245"/>
      <c r="W42" s="245" t="str">
        <f>IF(MID(RIGHT("00000000000"&amp;入力シート!$G$23,11),1,7)&lt;&gt;"0000000",MID(RIGHT("00000000000"&amp;入力シート!$G$23,11),7,1),"")</f>
        <v/>
      </c>
      <c r="X42" s="245"/>
      <c r="Y42" s="245" t="str">
        <f>IF(MID(RIGHT("00000000000"&amp;入力シート!$G$23,11),1,8)&lt;&gt;"00000000",MID(RIGHT("00000000000"&amp;入力シート!$G$23,11),8,1),"")</f>
        <v/>
      </c>
      <c r="Z42" s="265"/>
      <c r="AA42" s="273" t="str">
        <f>IF(MID(RIGHT("00000000000"&amp;入力シート!$G$23,11),1,9)&lt;&gt;"000000000",MID(RIGHT("00000000000"&amp;入力シート!$G$23,11),9,1),"")</f>
        <v/>
      </c>
      <c r="AB42" s="245"/>
      <c r="AC42" s="245" t="str">
        <f>IF(MID(RIGHT("00000000000"&amp;入力シート!$G$23,11),1,10)&lt;&gt;"0000000000",MID(RIGHT("00000000000"&amp;入力シート!$G$23,11),10,1),"")</f>
        <v/>
      </c>
      <c r="AD42" s="245"/>
      <c r="AE42" s="239" t="str">
        <f>IF(MID(RIGHT("00000000000"&amp;入力シート!$G$23,11),1,11)&lt;&gt;"00000000000",MID(RIGHT("00000000000"&amp;入力シート!$G$23,11),11,1),"")</f>
        <v/>
      </c>
      <c r="AF42" s="239"/>
      <c r="AG42" s="343"/>
      <c r="AH42" s="79"/>
      <c r="AI42" s="63"/>
      <c r="AJ42" s="90"/>
      <c r="AK42" s="370"/>
      <c r="AL42" s="151" t="s">
        <v>77</v>
      </c>
      <c r="AM42" s="151"/>
      <c r="AN42" s="151"/>
      <c r="AO42" s="151"/>
      <c r="AP42" s="194" t="str">
        <f>J42</f>
        <v/>
      </c>
      <c r="AQ42" s="214" t="str">
        <f>K42</f>
        <v/>
      </c>
      <c r="AR42" s="214"/>
      <c r="AS42" s="241" t="str">
        <f>M42</f>
        <v/>
      </c>
      <c r="AT42" s="261"/>
      <c r="AU42" s="273" t="str">
        <f>O42</f>
        <v/>
      </c>
      <c r="AV42" s="245"/>
      <c r="AW42" s="245" t="str">
        <f>Q42</f>
        <v/>
      </c>
      <c r="AX42" s="245"/>
      <c r="AY42" s="245" t="str">
        <f>S42</f>
        <v/>
      </c>
      <c r="AZ42" s="265"/>
      <c r="BA42" s="273" t="str">
        <f>U42</f>
        <v/>
      </c>
      <c r="BB42" s="245"/>
      <c r="BC42" s="245" t="str">
        <f>W42</f>
        <v/>
      </c>
      <c r="BD42" s="245"/>
      <c r="BE42" s="245" t="str">
        <f>Y42</f>
        <v/>
      </c>
      <c r="BF42" s="265"/>
      <c r="BG42" s="273" t="str">
        <f>AA42</f>
        <v/>
      </c>
      <c r="BH42" s="245"/>
      <c r="BI42" s="245" t="str">
        <f>AC42</f>
        <v/>
      </c>
      <c r="BJ42" s="245"/>
      <c r="BK42" s="239" t="str">
        <f>AE42</f>
        <v/>
      </c>
      <c r="BL42" s="239"/>
      <c r="BM42" s="343"/>
      <c r="BN42" s="79"/>
      <c r="BO42" s="63"/>
      <c r="BP42" s="90"/>
      <c r="BQ42" s="370"/>
      <c r="BR42" s="151" t="s">
        <v>77</v>
      </c>
      <c r="BS42" s="151"/>
      <c r="BT42" s="151"/>
      <c r="BU42" s="151"/>
      <c r="BV42" s="194" t="str">
        <f>J42</f>
        <v/>
      </c>
      <c r="BW42" s="214" t="str">
        <f>K42</f>
        <v/>
      </c>
      <c r="BX42" s="214"/>
      <c r="BY42" s="241" t="str">
        <f>M42</f>
        <v/>
      </c>
      <c r="BZ42" s="261"/>
      <c r="CA42" s="273" t="str">
        <f>O42</f>
        <v/>
      </c>
      <c r="CB42" s="245"/>
      <c r="CC42" s="245" t="str">
        <f>Q42</f>
        <v/>
      </c>
      <c r="CD42" s="245"/>
      <c r="CE42" s="245" t="str">
        <f>S42</f>
        <v/>
      </c>
      <c r="CF42" s="265"/>
      <c r="CG42" s="273" t="str">
        <f>U42</f>
        <v/>
      </c>
      <c r="CH42" s="245"/>
      <c r="CI42" s="245" t="str">
        <f>W42</f>
        <v/>
      </c>
      <c r="CJ42" s="245"/>
      <c r="CK42" s="245" t="str">
        <f>Y42</f>
        <v/>
      </c>
      <c r="CL42" s="265"/>
      <c r="CM42" s="273" t="str">
        <f>AA42</f>
        <v/>
      </c>
      <c r="CN42" s="245"/>
      <c r="CO42" s="245" t="str">
        <f>AC42</f>
        <v/>
      </c>
      <c r="CP42" s="245"/>
      <c r="CQ42" s="239" t="str">
        <f>AE42</f>
        <v/>
      </c>
      <c r="CR42" s="239"/>
      <c r="CS42" s="343"/>
      <c r="CT42" s="354"/>
      <c r="CU42" s="357"/>
    </row>
    <row r="43" spans="2:99" s="56" customFormat="1" ht="8.4" customHeight="1">
      <c r="B43" s="59"/>
      <c r="C43" s="63"/>
      <c r="D43" s="90"/>
      <c r="E43" s="126"/>
      <c r="F43" s="146"/>
      <c r="G43" s="146"/>
      <c r="H43" s="146"/>
      <c r="I43" s="146"/>
      <c r="J43" s="194"/>
      <c r="K43" s="218"/>
      <c r="L43" s="230"/>
      <c r="M43" s="246"/>
      <c r="N43" s="266"/>
      <c r="O43" s="274"/>
      <c r="P43" s="246"/>
      <c r="Q43" s="246"/>
      <c r="R43" s="246"/>
      <c r="S43" s="246"/>
      <c r="T43" s="266"/>
      <c r="U43" s="274"/>
      <c r="V43" s="246"/>
      <c r="W43" s="246"/>
      <c r="X43" s="246"/>
      <c r="Y43" s="246"/>
      <c r="Z43" s="266"/>
      <c r="AA43" s="274"/>
      <c r="AB43" s="246"/>
      <c r="AC43" s="246"/>
      <c r="AD43" s="246"/>
      <c r="AE43" s="240"/>
      <c r="AF43" s="240"/>
      <c r="AG43" s="346"/>
      <c r="AH43" s="79"/>
      <c r="AI43" s="63"/>
      <c r="AJ43" s="90"/>
      <c r="AK43" s="370"/>
      <c r="AL43" s="146"/>
      <c r="AM43" s="146"/>
      <c r="AN43" s="146"/>
      <c r="AO43" s="146"/>
      <c r="AP43" s="194"/>
      <c r="AQ43" s="213"/>
      <c r="AR43" s="213"/>
      <c r="AS43" s="244"/>
      <c r="AT43" s="264"/>
      <c r="AU43" s="274"/>
      <c r="AV43" s="246"/>
      <c r="AW43" s="246"/>
      <c r="AX43" s="246"/>
      <c r="AY43" s="246"/>
      <c r="AZ43" s="266"/>
      <c r="BA43" s="274"/>
      <c r="BB43" s="246"/>
      <c r="BC43" s="246"/>
      <c r="BD43" s="246"/>
      <c r="BE43" s="246"/>
      <c r="BF43" s="266"/>
      <c r="BG43" s="274"/>
      <c r="BH43" s="246"/>
      <c r="BI43" s="246"/>
      <c r="BJ43" s="246"/>
      <c r="BK43" s="240"/>
      <c r="BL43" s="240"/>
      <c r="BM43" s="346"/>
      <c r="BN43" s="79"/>
      <c r="BO43" s="63"/>
      <c r="BP43" s="90"/>
      <c r="BQ43" s="370"/>
      <c r="BR43" s="146"/>
      <c r="BS43" s="146"/>
      <c r="BT43" s="146"/>
      <c r="BU43" s="146"/>
      <c r="BV43" s="194"/>
      <c r="BW43" s="213"/>
      <c r="BX43" s="213"/>
      <c r="BY43" s="244"/>
      <c r="BZ43" s="264"/>
      <c r="CA43" s="274"/>
      <c r="CB43" s="246"/>
      <c r="CC43" s="246"/>
      <c r="CD43" s="246"/>
      <c r="CE43" s="246"/>
      <c r="CF43" s="266"/>
      <c r="CG43" s="274"/>
      <c r="CH43" s="246"/>
      <c r="CI43" s="246"/>
      <c r="CJ43" s="246"/>
      <c r="CK43" s="246"/>
      <c r="CL43" s="266"/>
      <c r="CM43" s="274"/>
      <c r="CN43" s="246"/>
      <c r="CO43" s="246"/>
      <c r="CP43" s="246"/>
      <c r="CQ43" s="240"/>
      <c r="CR43" s="240"/>
      <c r="CS43" s="346"/>
      <c r="CT43" s="354"/>
      <c r="CU43" s="357"/>
    </row>
    <row r="44" spans="2:99" s="56" customFormat="1" ht="8.4" customHeight="1">
      <c r="B44" s="59"/>
      <c r="C44" s="63"/>
      <c r="D44" s="90"/>
      <c r="E44" s="126"/>
      <c r="F44" s="147" t="s">
        <v>31</v>
      </c>
      <c r="G44" s="163"/>
      <c r="H44" s="163"/>
      <c r="I44" s="163"/>
      <c r="J44" s="194" t="str">
        <f>IF(MID(RIGHT("00000000000"&amp;入力シート!$G$24,12),1,1)="-",MID(RIGHT("00000000000"&amp;入力シート!$G$24,12),1,1),"")</f>
        <v/>
      </c>
      <c r="K44" s="214" t="str">
        <f>IF(MID(RIGHT("00000000000"&amp;入力シート!$G$24,11),1,1)&lt;&gt;"0",MID(RIGHT("00000000000"&amp;入力シート!$G$24,11),1,1),"")</f>
        <v/>
      </c>
      <c r="L44" s="214"/>
      <c r="M44" s="241" t="str">
        <f>IF(MID(RIGHT("00000000000"&amp;入力シート!$G$24,11),1,2)&lt;&gt;"00",MID(RIGHT("00000000000"&amp;入力シート!$G$24,11),2,1),"")</f>
        <v/>
      </c>
      <c r="N44" s="261"/>
      <c r="O44" s="273" t="str">
        <f>IF(MID(RIGHT("00000000000"&amp;入力シート!$G$24,11),1,3)&lt;&gt;"000",MID(RIGHT("00000000000"&amp;入力シート!$G$24,11),3,1),"")</f>
        <v/>
      </c>
      <c r="P44" s="245"/>
      <c r="Q44" s="245" t="str">
        <f>IF(MID(RIGHT("00000000000"&amp;入力シート!$G$24,11),1,4)&lt;&gt;"0000",MID(RIGHT("00000000000"&amp;入力シート!$G$24,11),4,1),"")</f>
        <v/>
      </c>
      <c r="R44" s="245"/>
      <c r="S44" s="245" t="str">
        <f>IF(MID(RIGHT("00000000000"&amp;入力シート!$G$24,11),1,5)&lt;&gt;"00000",MID(RIGHT("00000000000"&amp;入力シート!$G$24,11),5,1),"")</f>
        <v/>
      </c>
      <c r="T44" s="265"/>
      <c r="U44" s="273" t="str">
        <f>IF(MID(RIGHT("00000000000"&amp;入力シート!$G$24,11),1,6)&lt;&gt;"000000",MID(RIGHT("00000000000"&amp;入力シート!$G$24,11),6,1),"")</f>
        <v/>
      </c>
      <c r="V44" s="245"/>
      <c r="W44" s="245" t="str">
        <f>IF(MID(RIGHT("00000000000"&amp;入力シート!$G$24,11),1,7)&lt;&gt;"0000000",MID(RIGHT("00000000000"&amp;入力シート!$G$24,11),7,1),"")</f>
        <v/>
      </c>
      <c r="X44" s="245"/>
      <c r="Y44" s="245" t="str">
        <f>IF(MID(RIGHT("00000000000"&amp;入力シート!$G$24,11),1,8)&lt;&gt;"00000000",MID(RIGHT("00000000000"&amp;入力シート!$G$24,11),8,1),"")</f>
        <v/>
      </c>
      <c r="Z44" s="265"/>
      <c r="AA44" s="273" t="str">
        <f>IF(MID(RIGHT("00000000000"&amp;入力シート!$G$24,11),1,9)&lt;&gt;"000000000",MID(RIGHT("00000000000"&amp;入力シート!$G$24,11),9,1),"")</f>
        <v/>
      </c>
      <c r="AB44" s="245"/>
      <c r="AC44" s="245" t="str">
        <f>IF(MID(RIGHT("00000000000"&amp;入力シート!$G$24,11),1,10)&lt;&gt;"0000000000",MID(RIGHT("00000000000"&amp;入力シート!$G$24,11),10,1),"")</f>
        <v/>
      </c>
      <c r="AD44" s="245"/>
      <c r="AE44" s="239" t="str">
        <f>IF(MID(RIGHT("00000000000"&amp;入力シート!$G$24,11),1,11)&lt;&gt;"00000000000",MID(RIGHT("00000000000"&amp;入力シート!$G$24,11),11,1),"")</f>
        <v/>
      </c>
      <c r="AF44" s="239"/>
      <c r="AG44" s="343"/>
      <c r="AH44" s="79"/>
      <c r="AI44" s="63"/>
      <c r="AJ44" s="90"/>
      <c r="AK44" s="370"/>
      <c r="AL44" s="147" t="s">
        <v>31</v>
      </c>
      <c r="AM44" s="163"/>
      <c r="AN44" s="163"/>
      <c r="AO44" s="163"/>
      <c r="AP44" s="194" t="str">
        <f>J44</f>
        <v/>
      </c>
      <c r="AQ44" s="214" t="str">
        <f>K44</f>
        <v/>
      </c>
      <c r="AR44" s="214"/>
      <c r="AS44" s="241" t="str">
        <f>M44</f>
        <v/>
      </c>
      <c r="AT44" s="261"/>
      <c r="AU44" s="273" t="str">
        <f>O44</f>
        <v/>
      </c>
      <c r="AV44" s="245"/>
      <c r="AW44" s="245" t="str">
        <f>Q44</f>
        <v/>
      </c>
      <c r="AX44" s="245"/>
      <c r="AY44" s="245" t="str">
        <f>S44</f>
        <v/>
      </c>
      <c r="AZ44" s="265"/>
      <c r="BA44" s="273" t="str">
        <f>U44</f>
        <v/>
      </c>
      <c r="BB44" s="245"/>
      <c r="BC44" s="245" t="str">
        <f>W44</f>
        <v/>
      </c>
      <c r="BD44" s="245"/>
      <c r="BE44" s="245" t="str">
        <f>Y44</f>
        <v/>
      </c>
      <c r="BF44" s="265"/>
      <c r="BG44" s="273" t="str">
        <f>AA44</f>
        <v/>
      </c>
      <c r="BH44" s="245"/>
      <c r="BI44" s="245" t="str">
        <f>AC44</f>
        <v/>
      </c>
      <c r="BJ44" s="245"/>
      <c r="BK44" s="241" t="str">
        <f>AE44</f>
        <v/>
      </c>
      <c r="BL44" s="239"/>
      <c r="BM44" s="343"/>
      <c r="BN44" s="79"/>
      <c r="BO44" s="63"/>
      <c r="BP44" s="90"/>
      <c r="BQ44" s="370"/>
      <c r="BR44" s="147" t="s">
        <v>31</v>
      </c>
      <c r="BS44" s="163"/>
      <c r="BT44" s="163"/>
      <c r="BU44" s="163"/>
      <c r="BV44" s="194" t="str">
        <f>J44</f>
        <v/>
      </c>
      <c r="BW44" s="214" t="str">
        <f>K44</f>
        <v/>
      </c>
      <c r="BX44" s="214"/>
      <c r="BY44" s="241" t="str">
        <f>M44</f>
        <v/>
      </c>
      <c r="BZ44" s="261"/>
      <c r="CA44" s="273" t="str">
        <f>O44</f>
        <v/>
      </c>
      <c r="CB44" s="245"/>
      <c r="CC44" s="245" t="str">
        <f>Q44</f>
        <v/>
      </c>
      <c r="CD44" s="245"/>
      <c r="CE44" s="245" t="str">
        <f>S44</f>
        <v/>
      </c>
      <c r="CF44" s="265"/>
      <c r="CG44" s="273" t="str">
        <f>U44</f>
        <v/>
      </c>
      <c r="CH44" s="245"/>
      <c r="CI44" s="245" t="str">
        <f>W44</f>
        <v/>
      </c>
      <c r="CJ44" s="245"/>
      <c r="CK44" s="245" t="str">
        <f>Y44</f>
        <v/>
      </c>
      <c r="CL44" s="265"/>
      <c r="CM44" s="273" t="str">
        <f>AA44</f>
        <v/>
      </c>
      <c r="CN44" s="245"/>
      <c r="CO44" s="245" t="str">
        <f>AC44</f>
        <v/>
      </c>
      <c r="CP44" s="245"/>
      <c r="CQ44" s="239" t="str">
        <f>AE44</f>
        <v/>
      </c>
      <c r="CR44" s="239"/>
      <c r="CS44" s="343"/>
      <c r="CT44" s="354"/>
      <c r="CU44" s="357"/>
    </row>
    <row r="45" spans="2:99" s="56" customFormat="1" ht="8.4" customHeight="1">
      <c r="B45" s="59"/>
      <c r="C45" s="63"/>
      <c r="D45" s="90"/>
      <c r="E45" s="126"/>
      <c r="F45" s="148"/>
      <c r="G45" s="148"/>
      <c r="H45" s="148"/>
      <c r="I45" s="148"/>
      <c r="J45" s="194"/>
      <c r="K45" s="213"/>
      <c r="L45" s="213"/>
      <c r="M45" s="244"/>
      <c r="N45" s="264"/>
      <c r="O45" s="274"/>
      <c r="P45" s="246"/>
      <c r="Q45" s="246"/>
      <c r="R45" s="246"/>
      <c r="S45" s="246"/>
      <c r="T45" s="266"/>
      <c r="U45" s="274"/>
      <c r="V45" s="246"/>
      <c r="W45" s="246"/>
      <c r="X45" s="246"/>
      <c r="Y45" s="246"/>
      <c r="Z45" s="266"/>
      <c r="AA45" s="274"/>
      <c r="AB45" s="246"/>
      <c r="AC45" s="246"/>
      <c r="AD45" s="246"/>
      <c r="AE45" s="240"/>
      <c r="AF45" s="240"/>
      <c r="AG45" s="346"/>
      <c r="AH45" s="79"/>
      <c r="AI45" s="63"/>
      <c r="AJ45" s="90"/>
      <c r="AK45" s="370"/>
      <c r="AL45" s="148"/>
      <c r="AM45" s="148"/>
      <c r="AN45" s="148"/>
      <c r="AO45" s="148"/>
      <c r="AP45" s="194"/>
      <c r="AQ45" s="213"/>
      <c r="AR45" s="213"/>
      <c r="AS45" s="244"/>
      <c r="AT45" s="264"/>
      <c r="AU45" s="274"/>
      <c r="AV45" s="246"/>
      <c r="AW45" s="246"/>
      <c r="AX45" s="246"/>
      <c r="AY45" s="246"/>
      <c r="AZ45" s="266"/>
      <c r="BA45" s="274"/>
      <c r="BB45" s="246"/>
      <c r="BC45" s="246"/>
      <c r="BD45" s="246"/>
      <c r="BE45" s="246"/>
      <c r="BF45" s="266"/>
      <c r="BG45" s="274"/>
      <c r="BH45" s="246"/>
      <c r="BI45" s="246"/>
      <c r="BJ45" s="246"/>
      <c r="BK45" s="244"/>
      <c r="BL45" s="240"/>
      <c r="BM45" s="346"/>
      <c r="BN45" s="79"/>
      <c r="BO45" s="63"/>
      <c r="BP45" s="90"/>
      <c r="BQ45" s="370"/>
      <c r="BR45" s="148"/>
      <c r="BS45" s="148"/>
      <c r="BT45" s="148"/>
      <c r="BU45" s="148"/>
      <c r="BV45" s="194"/>
      <c r="BW45" s="213"/>
      <c r="BX45" s="213"/>
      <c r="BY45" s="244"/>
      <c r="BZ45" s="264"/>
      <c r="CA45" s="274"/>
      <c r="CB45" s="246"/>
      <c r="CC45" s="246"/>
      <c r="CD45" s="246"/>
      <c r="CE45" s="246"/>
      <c r="CF45" s="266"/>
      <c r="CG45" s="274"/>
      <c r="CH45" s="246"/>
      <c r="CI45" s="246"/>
      <c r="CJ45" s="246"/>
      <c r="CK45" s="246"/>
      <c r="CL45" s="266"/>
      <c r="CM45" s="274"/>
      <c r="CN45" s="246"/>
      <c r="CO45" s="246"/>
      <c r="CP45" s="246"/>
      <c r="CQ45" s="240"/>
      <c r="CR45" s="240"/>
      <c r="CS45" s="346"/>
      <c r="CT45" s="354"/>
      <c r="CU45" s="357"/>
    </row>
    <row r="46" spans="2:99" s="56" customFormat="1" ht="8.4" customHeight="1">
      <c r="B46" s="59"/>
      <c r="C46" s="63"/>
      <c r="D46" s="90"/>
      <c r="E46" s="126"/>
      <c r="F46" s="147" t="s">
        <v>78</v>
      </c>
      <c r="G46" s="163"/>
      <c r="H46" s="163"/>
      <c r="I46" s="163"/>
      <c r="J46" s="194" t="str">
        <f>IF(MID(RIGHT("00000000000"&amp;入力シート!$G$25,12),1,1)="-",MID(RIGHT("00000000000"&amp;入力シート!$G$25,12),1,1),"")</f>
        <v/>
      </c>
      <c r="K46" s="214" t="str">
        <f>IF(MID(RIGHT("00000000000"&amp;入力シート!$G$25,11),1,1)&lt;&gt;"0",MID(RIGHT("00000000000"&amp;入力シート!$G$25,11),1,1),"")</f>
        <v/>
      </c>
      <c r="L46" s="214"/>
      <c r="M46" s="241" t="str">
        <f>IF(MID(RIGHT("00000000000"&amp;入力シート!$G$25,11),1,2)&lt;&gt;"00",MID(RIGHT("00000000000"&amp;入力シート!$G$25,11),2,1),"")</f>
        <v/>
      </c>
      <c r="N46" s="261"/>
      <c r="O46" s="273" t="str">
        <f>IF(MID(RIGHT("00000000000"&amp;入力シート!$G$25,11),1,3)&lt;&gt;"000",MID(RIGHT("00000000000"&amp;入力シート!$G$25,11),3,1),"")</f>
        <v/>
      </c>
      <c r="P46" s="245"/>
      <c r="Q46" s="245" t="str">
        <f>IF(MID(RIGHT("00000000000"&amp;入力シート!$G$25,11),1,4)&lt;&gt;"0000",MID(RIGHT("00000000000"&amp;入力シート!$G$25,11),4,1),"")</f>
        <v/>
      </c>
      <c r="R46" s="245"/>
      <c r="S46" s="245" t="str">
        <f>IF(MID(RIGHT("00000000000"&amp;入力シート!$G$25,11),1,5)&lt;&gt;"00000",MID(RIGHT("00000000000"&amp;入力シート!$G$25,11),5,1),"")</f>
        <v/>
      </c>
      <c r="T46" s="265"/>
      <c r="U46" s="273" t="str">
        <f>IF(MID(RIGHT("00000000000"&amp;入力シート!$G$25,11),1,6)&lt;&gt;"000000",MID(RIGHT("00000000000"&amp;入力シート!$G$25,11),6,1),"")</f>
        <v/>
      </c>
      <c r="V46" s="245"/>
      <c r="W46" s="245" t="str">
        <f>IF(MID(RIGHT("00000000000"&amp;入力シート!$G$25,11),1,7)&lt;&gt;"0000000",MID(RIGHT("00000000000"&amp;入力シート!$G$25,11),7,1),"")</f>
        <v/>
      </c>
      <c r="X46" s="245"/>
      <c r="Y46" s="245" t="str">
        <f>IF(MID(RIGHT("00000000000"&amp;入力シート!$G$25,11),1,8)&lt;&gt;"00000000",MID(RIGHT("00000000000"&amp;入力シート!$G$25,11),8,1),"")</f>
        <v/>
      </c>
      <c r="Z46" s="265"/>
      <c r="AA46" s="273" t="str">
        <f>IF(MID(RIGHT("00000000000"&amp;入力シート!$G$25,11),1,9)&lt;&gt;"000000000",MID(RIGHT("00000000000"&amp;入力シート!$G$25,11),9,1),"")</f>
        <v/>
      </c>
      <c r="AB46" s="245"/>
      <c r="AC46" s="245" t="str">
        <f>IF(MID(RIGHT("00000000000"&amp;入力シート!$G$25,11),1,10)&lt;&gt;"0000000000",MID(RIGHT("00000000000"&amp;入力シート!$G$25,11),10,1),"")</f>
        <v/>
      </c>
      <c r="AD46" s="245"/>
      <c r="AE46" s="239" t="str">
        <f>IF(MID(RIGHT("00000000000"&amp;入力シート!$G$25,11),1,11)&lt;&gt;"00000000000",MID(RIGHT("00000000000"&amp;入力シート!$G$25,11),11,1),"")</f>
        <v/>
      </c>
      <c r="AF46" s="239"/>
      <c r="AG46" s="343"/>
      <c r="AH46" s="79"/>
      <c r="AI46" s="63"/>
      <c r="AJ46" s="90"/>
      <c r="AK46" s="370"/>
      <c r="AL46" s="147" t="s">
        <v>78</v>
      </c>
      <c r="AM46" s="163"/>
      <c r="AN46" s="163"/>
      <c r="AO46" s="163"/>
      <c r="AP46" s="194" t="str">
        <f>J46</f>
        <v/>
      </c>
      <c r="AQ46" s="214" t="str">
        <f>K46</f>
        <v/>
      </c>
      <c r="AR46" s="214"/>
      <c r="AS46" s="241" t="str">
        <f>M46</f>
        <v/>
      </c>
      <c r="AT46" s="261"/>
      <c r="AU46" s="273" t="str">
        <f>O46</f>
        <v/>
      </c>
      <c r="AV46" s="245"/>
      <c r="AW46" s="245" t="str">
        <f>Q46</f>
        <v/>
      </c>
      <c r="AX46" s="245"/>
      <c r="AY46" s="245" t="str">
        <f>S46</f>
        <v/>
      </c>
      <c r="AZ46" s="265"/>
      <c r="BA46" s="273" t="str">
        <f>U46</f>
        <v/>
      </c>
      <c r="BB46" s="245"/>
      <c r="BC46" s="245" t="str">
        <f>W46</f>
        <v/>
      </c>
      <c r="BD46" s="245"/>
      <c r="BE46" s="245" t="str">
        <f>Y46</f>
        <v/>
      </c>
      <c r="BF46" s="265"/>
      <c r="BG46" s="273" t="str">
        <f>AA46</f>
        <v/>
      </c>
      <c r="BH46" s="245"/>
      <c r="BI46" s="245" t="str">
        <f>AC46</f>
        <v/>
      </c>
      <c r="BJ46" s="245"/>
      <c r="BK46" s="239" t="str">
        <f>AE46</f>
        <v/>
      </c>
      <c r="BL46" s="239"/>
      <c r="BM46" s="343"/>
      <c r="BN46" s="79"/>
      <c r="BO46" s="63"/>
      <c r="BP46" s="90"/>
      <c r="BQ46" s="370"/>
      <c r="BR46" s="147" t="s">
        <v>78</v>
      </c>
      <c r="BS46" s="163"/>
      <c r="BT46" s="163"/>
      <c r="BU46" s="163"/>
      <c r="BV46" s="194" t="str">
        <f>J46</f>
        <v/>
      </c>
      <c r="BW46" s="214" t="str">
        <f>K46</f>
        <v/>
      </c>
      <c r="BX46" s="214"/>
      <c r="BY46" s="241" t="str">
        <f>M46</f>
        <v/>
      </c>
      <c r="BZ46" s="261"/>
      <c r="CA46" s="273" t="str">
        <f>O46</f>
        <v/>
      </c>
      <c r="CB46" s="245"/>
      <c r="CC46" s="245" t="str">
        <f>Q46</f>
        <v/>
      </c>
      <c r="CD46" s="245"/>
      <c r="CE46" s="245" t="str">
        <f>S46</f>
        <v/>
      </c>
      <c r="CF46" s="265"/>
      <c r="CG46" s="273" t="str">
        <f>U46</f>
        <v/>
      </c>
      <c r="CH46" s="245"/>
      <c r="CI46" s="245" t="str">
        <f>W46</f>
        <v/>
      </c>
      <c r="CJ46" s="245"/>
      <c r="CK46" s="245" t="str">
        <f>Y46</f>
        <v/>
      </c>
      <c r="CL46" s="265"/>
      <c r="CM46" s="273" t="str">
        <f>AA46</f>
        <v/>
      </c>
      <c r="CN46" s="245"/>
      <c r="CO46" s="245" t="str">
        <f>AC46</f>
        <v/>
      </c>
      <c r="CP46" s="245"/>
      <c r="CQ46" s="239" t="str">
        <f>AE46</f>
        <v/>
      </c>
      <c r="CR46" s="239"/>
      <c r="CS46" s="343"/>
      <c r="CT46" s="354"/>
      <c r="CU46" s="357"/>
    </row>
    <row r="47" spans="2:99" s="56" customFormat="1" ht="8.4" customHeight="1">
      <c r="B47" s="59"/>
      <c r="C47" s="63"/>
      <c r="D47" s="90"/>
      <c r="E47" s="126"/>
      <c r="F47" s="148"/>
      <c r="G47" s="148"/>
      <c r="H47" s="148"/>
      <c r="I47" s="148"/>
      <c r="J47" s="194"/>
      <c r="K47" s="213"/>
      <c r="L47" s="213"/>
      <c r="M47" s="244"/>
      <c r="N47" s="264"/>
      <c r="O47" s="274"/>
      <c r="P47" s="246"/>
      <c r="Q47" s="246"/>
      <c r="R47" s="246"/>
      <c r="S47" s="246"/>
      <c r="T47" s="266"/>
      <c r="U47" s="274"/>
      <c r="V47" s="246"/>
      <c r="W47" s="246"/>
      <c r="X47" s="246"/>
      <c r="Y47" s="246"/>
      <c r="Z47" s="266"/>
      <c r="AA47" s="274"/>
      <c r="AB47" s="246"/>
      <c r="AC47" s="246"/>
      <c r="AD47" s="246"/>
      <c r="AE47" s="240"/>
      <c r="AF47" s="240"/>
      <c r="AG47" s="346"/>
      <c r="AH47" s="79"/>
      <c r="AI47" s="63"/>
      <c r="AJ47" s="90"/>
      <c r="AK47" s="370"/>
      <c r="AL47" s="148"/>
      <c r="AM47" s="148"/>
      <c r="AN47" s="148"/>
      <c r="AO47" s="148"/>
      <c r="AP47" s="194"/>
      <c r="AQ47" s="213"/>
      <c r="AR47" s="213"/>
      <c r="AS47" s="244"/>
      <c r="AT47" s="264"/>
      <c r="AU47" s="274"/>
      <c r="AV47" s="246"/>
      <c r="AW47" s="246"/>
      <c r="AX47" s="246"/>
      <c r="AY47" s="246"/>
      <c r="AZ47" s="266"/>
      <c r="BA47" s="274"/>
      <c r="BB47" s="246"/>
      <c r="BC47" s="246"/>
      <c r="BD47" s="246"/>
      <c r="BE47" s="246"/>
      <c r="BF47" s="266"/>
      <c r="BG47" s="274"/>
      <c r="BH47" s="246"/>
      <c r="BI47" s="246"/>
      <c r="BJ47" s="246"/>
      <c r="BK47" s="240"/>
      <c r="BL47" s="240"/>
      <c r="BM47" s="346"/>
      <c r="BN47" s="79"/>
      <c r="BO47" s="63"/>
      <c r="BP47" s="90"/>
      <c r="BQ47" s="370"/>
      <c r="BR47" s="148"/>
      <c r="BS47" s="148"/>
      <c r="BT47" s="148"/>
      <c r="BU47" s="148"/>
      <c r="BV47" s="194"/>
      <c r="BW47" s="213"/>
      <c r="BX47" s="213"/>
      <c r="BY47" s="244"/>
      <c r="BZ47" s="264"/>
      <c r="CA47" s="274"/>
      <c r="CB47" s="246"/>
      <c r="CC47" s="246"/>
      <c r="CD47" s="246"/>
      <c r="CE47" s="246"/>
      <c r="CF47" s="266"/>
      <c r="CG47" s="274"/>
      <c r="CH47" s="246"/>
      <c r="CI47" s="246"/>
      <c r="CJ47" s="246"/>
      <c r="CK47" s="246"/>
      <c r="CL47" s="266"/>
      <c r="CM47" s="274"/>
      <c r="CN47" s="246"/>
      <c r="CO47" s="246"/>
      <c r="CP47" s="246"/>
      <c r="CQ47" s="240"/>
      <c r="CR47" s="240"/>
      <c r="CS47" s="346"/>
      <c r="CT47" s="354"/>
      <c r="CU47" s="357"/>
    </row>
    <row r="48" spans="2:99" s="56" customFormat="1" ht="8.4" customHeight="1">
      <c r="B48" s="59"/>
      <c r="C48" s="63"/>
      <c r="D48" s="90"/>
      <c r="E48" s="126"/>
      <c r="F48" s="152" t="s">
        <v>79</v>
      </c>
      <c r="G48" s="151"/>
      <c r="H48" s="151"/>
      <c r="I48" s="179"/>
      <c r="J48" s="196" t="str">
        <f>IF(MID(RIGHT("00000000000"&amp;入力シート!$G$26,12),1,1)="-",MID(RIGHT("00000000000"&amp;入力シート!$G$26,12),1,1),"")</f>
        <v/>
      </c>
      <c r="K48" s="214" t="str">
        <f>IF(MID(RIGHT("00000000000"&amp;入力シート!$G$26,11),1,1)&lt;&gt;"0",MID(RIGHT("00000000000"&amp;入力シート!$G$26,11),1,1),"")</f>
        <v/>
      </c>
      <c r="L48" s="214"/>
      <c r="M48" s="241" t="str">
        <f>IF(MID(RIGHT("00000000000"&amp;入力シート!$G$26,11),1,2)&lt;&gt;"00",MID(RIGHT("00000000000"&amp;入力シート!$G$26,11),2,1),"")</f>
        <v/>
      </c>
      <c r="N48" s="261"/>
      <c r="O48" s="273" t="str">
        <f>IF(MID(RIGHT("00000000000"&amp;入力シート!$G$26,11),1,3)&lt;&gt;"000",MID(RIGHT("00000000000"&amp;入力シート!$G$26,11),3,1),"")</f>
        <v/>
      </c>
      <c r="P48" s="245"/>
      <c r="Q48" s="245" t="str">
        <f>IF(MID(RIGHT("00000000000"&amp;入力シート!$G$26,11),1,4)&lt;&gt;"0000",MID(RIGHT("00000000000"&amp;入力シート!$G$26,11),4,1),"")</f>
        <v/>
      </c>
      <c r="R48" s="245"/>
      <c r="S48" s="245" t="str">
        <f>IF(MID(RIGHT("00000000000"&amp;入力シート!$G$26,11),1,5)&lt;&gt;"00000",MID(RIGHT("00000000000"&amp;入力シート!$G$26,11),5,1),"")</f>
        <v/>
      </c>
      <c r="T48" s="265"/>
      <c r="U48" s="273" t="str">
        <f>IF(MID(RIGHT("00000000000"&amp;入力シート!$G$26,11),1,6)&lt;&gt;"000000",MID(RIGHT("00000000000"&amp;入力シート!$G$26,11),6,1),"")</f>
        <v/>
      </c>
      <c r="V48" s="245"/>
      <c r="W48" s="245" t="str">
        <f>IF(MID(RIGHT("00000000000"&amp;入力シート!$G$26,11),1,7)&lt;&gt;"0000000",MID(RIGHT("00000000000"&amp;入力シート!$G$26,11),7,1),"")</f>
        <v/>
      </c>
      <c r="X48" s="245"/>
      <c r="Y48" s="245" t="str">
        <f>IF(MID(RIGHT("00000000000"&amp;入力シート!$G$26,11),1,8)&lt;&gt;"00000000",MID(RIGHT("00000000000"&amp;入力シート!$G$26,11),8,1),"")</f>
        <v/>
      </c>
      <c r="Z48" s="265"/>
      <c r="AA48" s="273" t="str">
        <f>IF(MID(RIGHT("00000000000"&amp;入力シート!$G$26,11),1,9)&lt;&gt;"000000000",MID(RIGHT("00000000000"&amp;入力シート!$G$26,11),9,1),"")</f>
        <v/>
      </c>
      <c r="AB48" s="245"/>
      <c r="AC48" s="245" t="str">
        <f>IF(MID(RIGHT("00000000000"&amp;入力シート!$G$26,11),1,10)&lt;&gt;"0000000000",MID(RIGHT("00000000000"&amp;入力シート!$G$26,11),10,1),"")</f>
        <v/>
      </c>
      <c r="AD48" s="245"/>
      <c r="AE48" s="239" t="str">
        <f>IF(MID(RIGHT("00000000000"&amp;入力シート!$G$26,11),1,11)&lt;&gt;"00000000000",MID(RIGHT("00000000000"&amp;入力シート!$G$26,11),11,1),"")</f>
        <v/>
      </c>
      <c r="AF48" s="239"/>
      <c r="AG48" s="347"/>
      <c r="AH48" s="79"/>
      <c r="AI48" s="63"/>
      <c r="AJ48" s="90"/>
      <c r="AK48" s="370"/>
      <c r="AL48" s="152" t="s">
        <v>79</v>
      </c>
      <c r="AM48" s="151"/>
      <c r="AN48" s="151"/>
      <c r="AO48" s="179"/>
      <c r="AP48" s="196" t="str">
        <f>J48</f>
        <v/>
      </c>
      <c r="AQ48" s="214" t="str">
        <f>K48</f>
        <v/>
      </c>
      <c r="AR48" s="214"/>
      <c r="AS48" s="241" t="str">
        <f>M48</f>
        <v/>
      </c>
      <c r="AT48" s="261"/>
      <c r="AU48" s="273" t="str">
        <f>O48</f>
        <v/>
      </c>
      <c r="AV48" s="245"/>
      <c r="AW48" s="245" t="str">
        <f>Q48</f>
        <v/>
      </c>
      <c r="AX48" s="245"/>
      <c r="AY48" s="245" t="str">
        <f>S48</f>
        <v/>
      </c>
      <c r="AZ48" s="265"/>
      <c r="BA48" s="273" t="str">
        <f>U48</f>
        <v/>
      </c>
      <c r="BB48" s="245"/>
      <c r="BC48" s="245" t="str">
        <f>W48</f>
        <v/>
      </c>
      <c r="BD48" s="245"/>
      <c r="BE48" s="245" t="str">
        <f>Y48</f>
        <v/>
      </c>
      <c r="BF48" s="265"/>
      <c r="BG48" s="273" t="str">
        <f>AA48</f>
        <v/>
      </c>
      <c r="BH48" s="245"/>
      <c r="BI48" s="245" t="str">
        <f>AC48</f>
        <v/>
      </c>
      <c r="BJ48" s="245"/>
      <c r="BK48" s="241" t="str">
        <f>AE48</f>
        <v/>
      </c>
      <c r="BL48" s="239"/>
      <c r="BM48" s="347"/>
      <c r="BN48" s="79"/>
      <c r="BO48" s="63"/>
      <c r="BP48" s="90"/>
      <c r="BQ48" s="370"/>
      <c r="BR48" s="152" t="s">
        <v>79</v>
      </c>
      <c r="BS48" s="151"/>
      <c r="BT48" s="151"/>
      <c r="BU48" s="179"/>
      <c r="BV48" s="196" t="str">
        <f>J48</f>
        <v/>
      </c>
      <c r="BW48" s="214" t="str">
        <f>K48</f>
        <v/>
      </c>
      <c r="BX48" s="214"/>
      <c r="BY48" s="241" t="str">
        <f>M48</f>
        <v/>
      </c>
      <c r="BZ48" s="261"/>
      <c r="CA48" s="273" t="str">
        <f>O48</f>
        <v/>
      </c>
      <c r="CB48" s="245"/>
      <c r="CC48" s="245" t="str">
        <f>Q48</f>
        <v/>
      </c>
      <c r="CD48" s="245"/>
      <c r="CE48" s="245" t="str">
        <f>S48</f>
        <v/>
      </c>
      <c r="CF48" s="265"/>
      <c r="CG48" s="273" t="str">
        <f>U48</f>
        <v/>
      </c>
      <c r="CH48" s="245"/>
      <c r="CI48" s="245" t="str">
        <f>W48</f>
        <v/>
      </c>
      <c r="CJ48" s="245"/>
      <c r="CK48" s="245" t="str">
        <f>Y48</f>
        <v/>
      </c>
      <c r="CL48" s="265"/>
      <c r="CM48" s="273" t="str">
        <f>AA48</f>
        <v/>
      </c>
      <c r="CN48" s="245"/>
      <c r="CO48" s="245" t="str">
        <f>AC48</f>
        <v/>
      </c>
      <c r="CP48" s="245"/>
      <c r="CQ48" s="239" t="str">
        <f>AE48</f>
        <v/>
      </c>
      <c r="CR48" s="239"/>
      <c r="CS48" s="347"/>
      <c r="CT48" s="354"/>
      <c r="CU48" s="357"/>
    </row>
    <row r="49" spans="2:99" s="56" customFormat="1" ht="8.4" customHeight="1">
      <c r="B49" s="59"/>
      <c r="C49" s="63"/>
      <c r="D49" s="90"/>
      <c r="E49" s="126"/>
      <c r="F49" s="153"/>
      <c r="G49" s="146"/>
      <c r="H49" s="146"/>
      <c r="I49" s="180"/>
      <c r="J49" s="195"/>
      <c r="K49" s="213"/>
      <c r="L49" s="213"/>
      <c r="M49" s="244"/>
      <c r="N49" s="264"/>
      <c r="O49" s="274"/>
      <c r="P49" s="246"/>
      <c r="Q49" s="246"/>
      <c r="R49" s="246"/>
      <c r="S49" s="246"/>
      <c r="T49" s="266"/>
      <c r="U49" s="274"/>
      <c r="V49" s="246"/>
      <c r="W49" s="246"/>
      <c r="X49" s="246"/>
      <c r="Y49" s="246"/>
      <c r="Z49" s="266"/>
      <c r="AA49" s="274"/>
      <c r="AB49" s="246"/>
      <c r="AC49" s="246"/>
      <c r="AD49" s="246"/>
      <c r="AE49" s="240"/>
      <c r="AF49" s="240"/>
      <c r="AG49" s="348"/>
      <c r="AH49" s="79"/>
      <c r="AI49" s="63"/>
      <c r="AJ49" s="90"/>
      <c r="AK49" s="370"/>
      <c r="AL49" s="153"/>
      <c r="AM49" s="146"/>
      <c r="AN49" s="146"/>
      <c r="AO49" s="180"/>
      <c r="AP49" s="195"/>
      <c r="AQ49" s="213"/>
      <c r="AR49" s="213"/>
      <c r="AS49" s="244"/>
      <c r="AT49" s="264"/>
      <c r="AU49" s="274"/>
      <c r="AV49" s="246"/>
      <c r="AW49" s="246"/>
      <c r="AX49" s="246"/>
      <c r="AY49" s="246"/>
      <c r="AZ49" s="266"/>
      <c r="BA49" s="274"/>
      <c r="BB49" s="246"/>
      <c r="BC49" s="246"/>
      <c r="BD49" s="246"/>
      <c r="BE49" s="246"/>
      <c r="BF49" s="266"/>
      <c r="BG49" s="274"/>
      <c r="BH49" s="246"/>
      <c r="BI49" s="246"/>
      <c r="BJ49" s="246"/>
      <c r="BK49" s="244"/>
      <c r="BL49" s="240"/>
      <c r="BM49" s="348"/>
      <c r="BN49" s="79"/>
      <c r="BO49" s="63"/>
      <c r="BP49" s="90"/>
      <c r="BQ49" s="370"/>
      <c r="BR49" s="153"/>
      <c r="BS49" s="146"/>
      <c r="BT49" s="146"/>
      <c r="BU49" s="180"/>
      <c r="BV49" s="195"/>
      <c r="BW49" s="213"/>
      <c r="BX49" s="213"/>
      <c r="BY49" s="244"/>
      <c r="BZ49" s="264"/>
      <c r="CA49" s="274"/>
      <c r="CB49" s="246"/>
      <c r="CC49" s="246"/>
      <c r="CD49" s="246"/>
      <c r="CE49" s="246"/>
      <c r="CF49" s="266"/>
      <c r="CG49" s="274"/>
      <c r="CH49" s="246"/>
      <c r="CI49" s="246"/>
      <c r="CJ49" s="246"/>
      <c r="CK49" s="246"/>
      <c r="CL49" s="266"/>
      <c r="CM49" s="274"/>
      <c r="CN49" s="246"/>
      <c r="CO49" s="246"/>
      <c r="CP49" s="246"/>
      <c r="CQ49" s="240"/>
      <c r="CR49" s="240"/>
      <c r="CS49" s="348"/>
      <c r="CT49" s="354"/>
      <c r="CU49" s="357"/>
    </row>
    <row r="50" spans="2:99" s="56" customFormat="1" ht="8.4" customHeight="1">
      <c r="B50" s="59"/>
      <c r="C50" s="63"/>
      <c r="D50" s="90"/>
      <c r="E50" s="126"/>
      <c r="F50" s="147" t="s">
        <v>74</v>
      </c>
      <c r="G50" s="163"/>
      <c r="H50" s="163"/>
      <c r="I50" s="163"/>
      <c r="J50" s="194" t="str">
        <f>IF(MID(RIGHT("00000000000"&amp;入力シート!$G$27,12),1,1)="-",MID(RIGHT("00000000000"&amp;入力シート!$G$27,12),1,1),"")</f>
        <v/>
      </c>
      <c r="K50" s="214" t="str">
        <f>IF(MID(RIGHT("00000000000"&amp;入力シート!$G$27,11),1,1)&lt;&gt;"0",MID(RIGHT("00000000000"&amp;入力シート!$G$27,11),1,1),"")</f>
        <v/>
      </c>
      <c r="L50" s="214"/>
      <c r="M50" s="241" t="str">
        <f>IF(MID(RIGHT("00000000000"&amp;入力シート!$G$27,11),1,2)&lt;&gt;"00",MID(RIGHT("00000000000"&amp;入力シート!$G$27,11),2,1),"")</f>
        <v/>
      </c>
      <c r="N50" s="261"/>
      <c r="O50" s="273" t="str">
        <f>IF(MID(RIGHT("00000000000"&amp;入力シート!$G$27,11),1,3)&lt;&gt;"000",MID(RIGHT("00000000000"&amp;入力シート!$G$27,11),3,1),"")</f>
        <v/>
      </c>
      <c r="P50" s="245"/>
      <c r="Q50" s="245" t="str">
        <f>IF(MID(RIGHT("00000000000"&amp;入力シート!$G$27,11),1,4)&lt;&gt;"0000",MID(RIGHT("00000000000"&amp;入力シート!$G$27,11),4,1),"")</f>
        <v/>
      </c>
      <c r="R50" s="245"/>
      <c r="S50" s="245" t="str">
        <f>IF(MID(RIGHT("00000000000"&amp;入力シート!$G$27,11),1,5)&lt;&gt;"00000",MID(RIGHT("00000000000"&amp;入力シート!$G$27,11),5,1),"")</f>
        <v/>
      </c>
      <c r="T50" s="265"/>
      <c r="U50" s="273" t="str">
        <f>IF(MID(RIGHT("00000000000"&amp;入力シート!$G$27,11),1,6)&lt;&gt;"000000",MID(RIGHT("00000000000"&amp;入力シート!$G$27,11),6,1),"")</f>
        <v/>
      </c>
      <c r="V50" s="245"/>
      <c r="W50" s="245" t="str">
        <f>IF(MID(RIGHT("00000000000"&amp;入力シート!$G$27,11),1,7)&lt;&gt;"0000000",MID(RIGHT("00000000000"&amp;入力シート!$G$27,11),7,1),"")</f>
        <v/>
      </c>
      <c r="X50" s="245"/>
      <c r="Y50" s="245" t="str">
        <f>IF(MID(RIGHT("00000000000"&amp;入力シート!$G$27,11),1,8)&lt;&gt;"00000000",MID(RIGHT("00000000000"&amp;入力シート!$G$27,11),8,1),"")</f>
        <v/>
      </c>
      <c r="Z50" s="265"/>
      <c r="AA50" s="273" t="str">
        <f>IF(MID(RIGHT("00000000000"&amp;入力シート!$G$27,11),1,9)&lt;&gt;"000000000",MID(RIGHT("00000000000"&amp;入力シート!$G$27,11),9,1),"")</f>
        <v/>
      </c>
      <c r="AB50" s="245"/>
      <c r="AC50" s="245" t="str">
        <f>IF(MID(RIGHT("00000000000"&amp;入力シート!$G$27,11),1,10)&lt;&gt;"0000000000",MID(RIGHT("00000000000"&amp;入力シート!$G$27,11),10,1),"")</f>
        <v/>
      </c>
      <c r="AD50" s="245"/>
      <c r="AE50" s="239" t="str">
        <f>IF(MID(RIGHT("00000000000"&amp;入力シート!$G$27,11),1,11)&lt;&gt;"00000000000",MID(RIGHT("00000000000"&amp;入力シート!$G$27,11),11,1),"")</f>
        <v/>
      </c>
      <c r="AF50" s="239"/>
      <c r="AG50" s="343"/>
      <c r="AH50" s="79"/>
      <c r="AI50" s="63"/>
      <c r="AJ50" s="90"/>
      <c r="AK50" s="370"/>
      <c r="AL50" s="147" t="s">
        <v>74</v>
      </c>
      <c r="AM50" s="163"/>
      <c r="AN50" s="163"/>
      <c r="AO50" s="163"/>
      <c r="AP50" s="194" t="str">
        <f>J50</f>
        <v/>
      </c>
      <c r="AQ50" s="214" t="str">
        <f>K50</f>
        <v/>
      </c>
      <c r="AR50" s="214"/>
      <c r="AS50" s="241" t="str">
        <f>M50</f>
        <v/>
      </c>
      <c r="AT50" s="261"/>
      <c r="AU50" s="273" t="str">
        <f>O50</f>
        <v/>
      </c>
      <c r="AV50" s="245"/>
      <c r="AW50" s="245" t="str">
        <f>Q50</f>
        <v/>
      </c>
      <c r="AX50" s="245"/>
      <c r="AY50" s="245" t="str">
        <f>S50</f>
        <v/>
      </c>
      <c r="AZ50" s="265"/>
      <c r="BA50" s="273" t="str">
        <f>U50</f>
        <v/>
      </c>
      <c r="BB50" s="245"/>
      <c r="BC50" s="245" t="str">
        <f>W50</f>
        <v/>
      </c>
      <c r="BD50" s="245"/>
      <c r="BE50" s="245" t="str">
        <f>Y50</f>
        <v/>
      </c>
      <c r="BF50" s="265"/>
      <c r="BG50" s="273" t="str">
        <f>AA50</f>
        <v/>
      </c>
      <c r="BH50" s="245"/>
      <c r="BI50" s="245" t="str">
        <f>AC50</f>
        <v/>
      </c>
      <c r="BJ50" s="245"/>
      <c r="BK50" s="239" t="str">
        <f>AE50</f>
        <v/>
      </c>
      <c r="BL50" s="239"/>
      <c r="BM50" s="343"/>
      <c r="BN50" s="79"/>
      <c r="BO50" s="63"/>
      <c r="BP50" s="90"/>
      <c r="BQ50" s="370"/>
      <c r="BR50" s="147" t="s">
        <v>74</v>
      </c>
      <c r="BS50" s="163"/>
      <c r="BT50" s="163"/>
      <c r="BU50" s="163"/>
      <c r="BV50" s="194" t="str">
        <f>J50</f>
        <v/>
      </c>
      <c r="BW50" s="214" t="str">
        <f>K50</f>
        <v/>
      </c>
      <c r="BX50" s="214"/>
      <c r="BY50" s="241" t="str">
        <f>M50</f>
        <v/>
      </c>
      <c r="BZ50" s="261"/>
      <c r="CA50" s="273" t="str">
        <f>O50</f>
        <v/>
      </c>
      <c r="CB50" s="245"/>
      <c r="CC50" s="245" t="str">
        <f>Q50</f>
        <v/>
      </c>
      <c r="CD50" s="245"/>
      <c r="CE50" s="245" t="str">
        <f>S50</f>
        <v/>
      </c>
      <c r="CF50" s="265"/>
      <c r="CG50" s="273" t="str">
        <f>U50</f>
        <v/>
      </c>
      <c r="CH50" s="245"/>
      <c r="CI50" s="245" t="str">
        <f>W50</f>
        <v/>
      </c>
      <c r="CJ50" s="245"/>
      <c r="CK50" s="245" t="str">
        <f>Y50</f>
        <v/>
      </c>
      <c r="CL50" s="265"/>
      <c r="CM50" s="273" t="str">
        <f>AA50</f>
        <v/>
      </c>
      <c r="CN50" s="245"/>
      <c r="CO50" s="245" t="str">
        <f>AC50</f>
        <v/>
      </c>
      <c r="CP50" s="245"/>
      <c r="CQ50" s="239" t="str">
        <f>AE50</f>
        <v/>
      </c>
      <c r="CR50" s="239"/>
      <c r="CS50" s="343"/>
      <c r="CT50" s="354"/>
      <c r="CU50" s="357"/>
    </row>
    <row r="51" spans="2:99" s="56" customFormat="1" ht="8.4" customHeight="1">
      <c r="B51" s="59"/>
      <c r="C51" s="63"/>
      <c r="D51" s="90"/>
      <c r="E51" s="126"/>
      <c r="F51" s="148"/>
      <c r="G51" s="148"/>
      <c r="H51" s="148"/>
      <c r="I51" s="148"/>
      <c r="J51" s="194"/>
      <c r="K51" s="213"/>
      <c r="L51" s="213"/>
      <c r="M51" s="244"/>
      <c r="N51" s="264"/>
      <c r="O51" s="274"/>
      <c r="P51" s="246"/>
      <c r="Q51" s="246"/>
      <c r="R51" s="246"/>
      <c r="S51" s="246"/>
      <c r="T51" s="266"/>
      <c r="U51" s="274"/>
      <c r="V51" s="246"/>
      <c r="W51" s="246"/>
      <c r="X51" s="246"/>
      <c r="Y51" s="246"/>
      <c r="Z51" s="266"/>
      <c r="AA51" s="274"/>
      <c r="AB51" s="246"/>
      <c r="AC51" s="246"/>
      <c r="AD51" s="246"/>
      <c r="AE51" s="240"/>
      <c r="AF51" s="240"/>
      <c r="AG51" s="346"/>
      <c r="AH51" s="79"/>
      <c r="AI51" s="63"/>
      <c r="AJ51" s="90"/>
      <c r="AK51" s="370"/>
      <c r="AL51" s="148"/>
      <c r="AM51" s="148"/>
      <c r="AN51" s="148"/>
      <c r="AO51" s="148"/>
      <c r="AP51" s="194"/>
      <c r="AQ51" s="213"/>
      <c r="AR51" s="213"/>
      <c r="AS51" s="244"/>
      <c r="AT51" s="264"/>
      <c r="AU51" s="274"/>
      <c r="AV51" s="246"/>
      <c r="AW51" s="246"/>
      <c r="AX51" s="246"/>
      <c r="AY51" s="246"/>
      <c r="AZ51" s="266"/>
      <c r="BA51" s="274"/>
      <c r="BB51" s="246"/>
      <c r="BC51" s="246"/>
      <c r="BD51" s="246"/>
      <c r="BE51" s="246"/>
      <c r="BF51" s="266"/>
      <c r="BG51" s="274"/>
      <c r="BH51" s="246"/>
      <c r="BI51" s="246"/>
      <c r="BJ51" s="246"/>
      <c r="BK51" s="240"/>
      <c r="BL51" s="240"/>
      <c r="BM51" s="346"/>
      <c r="BN51" s="79"/>
      <c r="BO51" s="63"/>
      <c r="BP51" s="90"/>
      <c r="BQ51" s="370"/>
      <c r="BR51" s="148"/>
      <c r="BS51" s="148"/>
      <c r="BT51" s="148"/>
      <c r="BU51" s="148"/>
      <c r="BV51" s="194"/>
      <c r="BW51" s="213"/>
      <c r="BX51" s="213"/>
      <c r="BY51" s="244"/>
      <c r="BZ51" s="264"/>
      <c r="CA51" s="274"/>
      <c r="CB51" s="246"/>
      <c r="CC51" s="246"/>
      <c r="CD51" s="246"/>
      <c r="CE51" s="246"/>
      <c r="CF51" s="266"/>
      <c r="CG51" s="274"/>
      <c r="CH51" s="246"/>
      <c r="CI51" s="246"/>
      <c r="CJ51" s="246"/>
      <c r="CK51" s="246"/>
      <c r="CL51" s="266"/>
      <c r="CM51" s="274"/>
      <c r="CN51" s="246"/>
      <c r="CO51" s="246"/>
      <c r="CP51" s="246"/>
      <c r="CQ51" s="240"/>
      <c r="CR51" s="240"/>
      <c r="CS51" s="346"/>
      <c r="CT51" s="354"/>
      <c r="CU51" s="357"/>
    </row>
    <row r="52" spans="2:99" s="56" customFormat="1" ht="8.4" customHeight="1">
      <c r="B52" s="59"/>
      <c r="C52" s="63"/>
      <c r="D52" s="90"/>
      <c r="E52" s="126"/>
      <c r="F52" s="151" t="s">
        <v>80</v>
      </c>
      <c r="G52" s="151"/>
      <c r="H52" s="151"/>
      <c r="I52" s="151"/>
      <c r="J52" s="195" t="str">
        <f>IF(MID(RIGHT("00000000000"&amp;入力シート!$G$28,12),1,1)="-",MID(RIGHT("00000000000"&amp;入力シート!$G$28,12),1,1),"")</f>
        <v/>
      </c>
      <c r="K52" s="214" t="str">
        <f>IF(MID(RIGHT("00000000000"&amp;入力シート!$G$28,11),1,1)&lt;&gt;"0",MID(RIGHT("00000000000"&amp;入力シート!$G$28,11),1,1),"")</f>
        <v/>
      </c>
      <c r="L52" s="214"/>
      <c r="M52" s="241" t="str">
        <f>IF(MID(RIGHT("00000000000"&amp;入力シート!$G$28,11),1,2)&lt;&gt;"00",MID(RIGHT("00000000000"&amp;入力シート!$G$28,11),2,1),"")</f>
        <v/>
      </c>
      <c r="N52" s="261"/>
      <c r="O52" s="273" t="str">
        <f>IF(MID(RIGHT("00000000000"&amp;入力シート!$G$28,11),1,3)&lt;&gt;"000",MID(RIGHT("00000000000"&amp;入力シート!$G$28,11),3,1),"")</f>
        <v/>
      </c>
      <c r="P52" s="245"/>
      <c r="Q52" s="245" t="str">
        <f>IF(MID(RIGHT("00000000000"&amp;入力シート!$G$28,11),1,4)&lt;&gt;"0000",MID(RIGHT("00000000000"&amp;入力シート!$G$28,11),4,1),"")</f>
        <v/>
      </c>
      <c r="R52" s="245"/>
      <c r="S52" s="245" t="str">
        <f>IF(MID(RIGHT("00000000000"&amp;入力シート!$G$28,11),1,5)&lt;&gt;"00000",MID(RIGHT("00000000000"&amp;入力シート!$G$28,11),5,1),"")</f>
        <v/>
      </c>
      <c r="T52" s="265"/>
      <c r="U52" s="273" t="str">
        <f>IF(MID(RIGHT("00000000000"&amp;入力シート!$G$28,11),1,6)&lt;&gt;"000000",MID(RIGHT("00000000000"&amp;入力シート!$G$28,11),6,1),"")</f>
        <v/>
      </c>
      <c r="V52" s="245"/>
      <c r="W52" s="245" t="str">
        <f>IF(MID(RIGHT("00000000000"&amp;入力シート!$G$28,11),1,7)&lt;&gt;"0000000",MID(RIGHT("00000000000"&amp;入力シート!$G$28,11),7,1),"")</f>
        <v/>
      </c>
      <c r="X52" s="245"/>
      <c r="Y52" s="245" t="str">
        <f>IF(MID(RIGHT("00000000000"&amp;入力シート!$G$28,11),1,8)&lt;&gt;"00000000",MID(RIGHT("00000000000"&amp;入力シート!$G$28,11),8,1),"")</f>
        <v/>
      </c>
      <c r="Z52" s="265"/>
      <c r="AA52" s="273" t="str">
        <f>IF(MID(RIGHT("00000000000"&amp;入力シート!$G$28,11),1,9)&lt;&gt;"000000000",MID(RIGHT("00000000000"&amp;入力シート!$G$28,11),9,1),"")</f>
        <v/>
      </c>
      <c r="AB52" s="245"/>
      <c r="AC52" s="245" t="str">
        <f>IF(MID(RIGHT("00000000000"&amp;入力シート!$G$28,11),1,10)&lt;&gt;"0000000000",MID(RIGHT("00000000000"&amp;入力シート!$G$28,11),10,1),"")</f>
        <v/>
      </c>
      <c r="AD52" s="245"/>
      <c r="AE52" s="241" t="str">
        <f>IF(MID(RIGHT("00000000000"&amp;入力シート!$G$28,11),1,11)&lt;&gt;"00000000000",MID(RIGHT("00000000000"&amp;入力シート!$G$28,11),11,1),"")</f>
        <v/>
      </c>
      <c r="AF52" s="239"/>
      <c r="AG52" s="343"/>
      <c r="AH52" s="79"/>
      <c r="AI52" s="63"/>
      <c r="AJ52" s="90"/>
      <c r="AK52" s="370"/>
      <c r="AL52" s="151" t="s">
        <v>80</v>
      </c>
      <c r="AM52" s="151"/>
      <c r="AN52" s="151"/>
      <c r="AO52" s="151"/>
      <c r="AP52" s="195" t="str">
        <f>J52</f>
        <v/>
      </c>
      <c r="AQ52" s="239" t="str">
        <f>K52</f>
        <v/>
      </c>
      <c r="AR52" s="239"/>
      <c r="AS52" s="241" t="str">
        <f>M52</f>
        <v/>
      </c>
      <c r="AT52" s="261"/>
      <c r="AU52" s="273" t="str">
        <f>O52</f>
        <v/>
      </c>
      <c r="AV52" s="245"/>
      <c r="AW52" s="245" t="str">
        <f>Q52</f>
        <v/>
      </c>
      <c r="AX52" s="245"/>
      <c r="AY52" s="245" t="str">
        <f>S52</f>
        <v/>
      </c>
      <c r="AZ52" s="265"/>
      <c r="BA52" s="273" t="str">
        <f>U52</f>
        <v/>
      </c>
      <c r="BB52" s="245"/>
      <c r="BC52" s="245" t="str">
        <f>W52</f>
        <v/>
      </c>
      <c r="BD52" s="245"/>
      <c r="BE52" s="245" t="str">
        <f>Y52</f>
        <v/>
      </c>
      <c r="BF52" s="265"/>
      <c r="BG52" s="273" t="str">
        <f>AA52</f>
        <v/>
      </c>
      <c r="BH52" s="245"/>
      <c r="BI52" s="245" t="str">
        <f>AC52</f>
        <v/>
      </c>
      <c r="BJ52" s="245"/>
      <c r="BK52" s="239" t="str">
        <f>AE52</f>
        <v/>
      </c>
      <c r="BL52" s="239"/>
      <c r="BM52" s="343"/>
      <c r="BN52" s="79"/>
      <c r="BO52" s="63"/>
      <c r="BP52" s="90"/>
      <c r="BQ52" s="370"/>
      <c r="BR52" s="151" t="s">
        <v>80</v>
      </c>
      <c r="BS52" s="151"/>
      <c r="BT52" s="151"/>
      <c r="BU52" s="151"/>
      <c r="BV52" s="195" t="str">
        <f>J52</f>
        <v/>
      </c>
      <c r="BW52" s="214" t="str">
        <f>K52</f>
        <v/>
      </c>
      <c r="BX52" s="217"/>
      <c r="BY52" s="241" t="str">
        <f>M52</f>
        <v/>
      </c>
      <c r="BZ52" s="261"/>
      <c r="CA52" s="273" t="str">
        <f>O52</f>
        <v/>
      </c>
      <c r="CB52" s="245"/>
      <c r="CC52" s="245" t="str">
        <f>Q52</f>
        <v/>
      </c>
      <c r="CD52" s="245"/>
      <c r="CE52" s="245" t="str">
        <f>S52</f>
        <v/>
      </c>
      <c r="CF52" s="265"/>
      <c r="CG52" s="273" t="str">
        <f>U52</f>
        <v/>
      </c>
      <c r="CH52" s="245"/>
      <c r="CI52" s="245" t="str">
        <f>W52</f>
        <v/>
      </c>
      <c r="CJ52" s="245"/>
      <c r="CK52" s="245" t="str">
        <f>Y52</f>
        <v/>
      </c>
      <c r="CL52" s="265"/>
      <c r="CM52" s="273" t="str">
        <f>AA52</f>
        <v/>
      </c>
      <c r="CN52" s="245"/>
      <c r="CO52" s="245" t="str">
        <f>AC52</f>
        <v/>
      </c>
      <c r="CP52" s="245"/>
      <c r="CQ52" s="239" t="str">
        <f>AE52</f>
        <v/>
      </c>
      <c r="CR52" s="239"/>
      <c r="CS52" s="343"/>
      <c r="CT52" s="354"/>
      <c r="CU52" s="357"/>
    </row>
    <row r="53" spans="2:99" s="56" customFormat="1" ht="8.4" customHeight="1">
      <c r="B53" s="59"/>
      <c r="C53" s="63"/>
      <c r="D53" s="90"/>
      <c r="E53" s="126"/>
      <c r="F53" s="146"/>
      <c r="G53" s="146"/>
      <c r="H53" s="146"/>
      <c r="I53" s="146"/>
      <c r="J53" s="194"/>
      <c r="K53" s="213"/>
      <c r="L53" s="213"/>
      <c r="M53" s="244"/>
      <c r="N53" s="264"/>
      <c r="O53" s="274"/>
      <c r="P53" s="246"/>
      <c r="Q53" s="246"/>
      <c r="R53" s="246"/>
      <c r="S53" s="246"/>
      <c r="T53" s="266"/>
      <c r="U53" s="274"/>
      <c r="V53" s="246"/>
      <c r="W53" s="246"/>
      <c r="X53" s="246"/>
      <c r="Y53" s="246"/>
      <c r="Z53" s="266"/>
      <c r="AA53" s="274"/>
      <c r="AB53" s="246"/>
      <c r="AC53" s="246"/>
      <c r="AD53" s="246"/>
      <c r="AE53" s="244"/>
      <c r="AF53" s="240"/>
      <c r="AG53" s="346"/>
      <c r="AH53" s="79"/>
      <c r="AI53" s="63"/>
      <c r="AJ53" s="90"/>
      <c r="AK53" s="370"/>
      <c r="AL53" s="146"/>
      <c r="AM53" s="146"/>
      <c r="AN53" s="146"/>
      <c r="AO53" s="146"/>
      <c r="AP53" s="194"/>
      <c r="AQ53" s="240"/>
      <c r="AR53" s="240"/>
      <c r="AS53" s="244"/>
      <c r="AT53" s="264"/>
      <c r="AU53" s="274"/>
      <c r="AV53" s="246"/>
      <c r="AW53" s="246"/>
      <c r="AX53" s="246"/>
      <c r="AY53" s="246"/>
      <c r="AZ53" s="266"/>
      <c r="BA53" s="274"/>
      <c r="BB53" s="246"/>
      <c r="BC53" s="246"/>
      <c r="BD53" s="246"/>
      <c r="BE53" s="246"/>
      <c r="BF53" s="266"/>
      <c r="BG53" s="274"/>
      <c r="BH53" s="246"/>
      <c r="BI53" s="246"/>
      <c r="BJ53" s="246"/>
      <c r="BK53" s="240"/>
      <c r="BL53" s="240"/>
      <c r="BM53" s="346"/>
      <c r="BN53" s="79"/>
      <c r="BO53" s="63"/>
      <c r="BP53" s="90"/>
      <c r="BQ53" s="370"/>
      <c r="BR53" s="146"/>
      <c r="BS53" s="146"/>
      <c r="BT53" s="146"/>
      <c r="BU53" s="146"/>
      <c r="BV53" s="194"/>
      <c r="BW53" s="213"/>
      <c r="BX53" s="218"/>
      <c r="BY53" s="244"/>
      <c r="BZ53" s="264"/>
      <c r="CA53" s="274"/>
      <c r="CB53" s="246"/>
      <c r="CC53" s="246"/>
      <c r="CD53" s="246"/>
      <c r="CE53" s="246"/>
      <c r="CF53" s="266"/>
      <c r="CG53" s="274"/>
      <c r="CH53" s="246"/>
      <c r="CI53" s="246"/>
      <c r="CJ53" s="246"/>
      <c r="CK53" s="246"/>
      <c r="CL53" s="266"/>
      <c r="CM53" s="274"/>
      <c r="CN53" s="246"/>
      <c r="CO53" s="246"/>
      <c r="CP53" s="246"/>
      <c r="CQ53" s="240"/>
      <c r="CR53" s="240"/>
      <c r="CS53" s="346"/>
      <c r="CT53" s="354"/>
      <c r="CU53" s="357"/>
    </row>
    <row r="54" spans="2:99" s="56" customFormat="1" ht="8.4" customHeight="1">
      <c r="B54" s="59"/>
      <c r="C54" s="63"/>
      <c r="D54" s="90"/>
      <c r="E54" s="126"/>
      <c r="F54" s="151" t="s">
        <v>81</v>
      </c>
      <c r="G54" s="151"/>
      <c r="H54" s="151"/>
      <c r="I54" s="151"/>
      <c r="J54" s="194" t="str">
        <f>IF(MID(RIGHT("00000000000"&amp;入力シート!$G$29,12),1,1)="-",MID(RIGHT("00000000000"&amp;入力シート!$G$29,12),1,1),"")</f>
        <v/>
      </c>
      <c r="K54" s="214" t="str">
        <f>IF(MID(RIGHT("00000000000"&amp;入力シート!$G$29,11),1,1)&lt;&gt;"0",MID(RIGHT("00000000000"&amp;入力シート!$G$29,11),1,1),"")</f>
        <v/>
      </c>
      <c r="L54" s="214"/>
      <c r="M54" s="241" t="str">
        <f>IF(MID(RIGHT("00000000000"&amp;入力シート!$G$29,11),1,2)&lt;&gt;"00",MID(RIGHT("00000000000"&amp;入力シート!$G$29,11),2,1),"")</f>
        <v/>
      </c>
      <c r="N54" s="261"/>
      <c r="O54" s="273" t="str">
        <f>IF(MID(RIGHT("00000000000"&amp;入力シート!$G$29,11),1,3)&lt;&gt;"000",MID(RIGHT("00000000000"&amp;入力シート!$G$29,11),3,1),"")</f>
        <v/>
      </c>
      <c r="P54" s="245"/>
      <c r="Q54" s="245" t="str">
        <f>IF(MID(RIGHT("00000000000"&amp;入力シート!$G$29,11),1,4)&lt;&gt;"0000",MID(RIGHT("00000000000"&amp;入力シート!$G$29,11),4,1),"")</f>
        <v/>
      </c>
      <c r="R54" s="245"/>
      <c r="S54" s="245" t="str">
        <f>IF(MID(RIGHT("00000000000"&amp;入力シート!$G$29,11),1,5)&lt;&gt;"00000",MID(RIGHT("00000000000"&amp;入力シート!$G$29,11),5,1),"")</f>
        <v/>
      </c>
      <c r="T54" s="265"/>
      <c r="U54" s="273" t="str">
        <f>IF(MID(RIGHT("00000000000"&amp;入力シート!$G$29,11),1,6)&lt;&gt;"000000",MID(RIGHT("00000000000"&amp;入力シート!$G$29,11),6,1),"")</f>
        <v/>
      </c>
      <c r="V54" s="245"/>
      <c r="W54" s="245" t="str">
        <f>IF(MID(RIGHT("00000000000"&amp;入力シート!$G$29,11),1,7)&lt;&gt;"0000000",MID(RIGHT("00000000000"&amp;入力シート!$G$29,11),7,1),"")</f>
        <v/>
      </c>
      <c r="X54" s="245"/>
      <c r="Y54" s="245" t="str">
        <f>IF(MID(RIGHT("00000000000"&amp;入力シート!$G$29,11),1,8)&lt;&gt;"00000000",MID(RIGHT("00000000000"&amp;入力シート!$G$29,11),8,1),"")</f>
        <v/>
      </c>
      <c r="Z54" s="265"/>
      <c r="AA54" s="273" t="str">
        <f>IF(MID(RIGHT("00000000000"&amp;入力シート!$G$29,11),1,9)&lt;&gt;"000000000",MID(RIGHT("00000000000"&amp;入力シート!$G$29,11),9,1),"")</f>
        <v/>
      </c>
      <c r="AB54" s="245"/>
      <c r="AC54" s="245" t="str">
        <f>IF(MID(RIGHT("00000000000"&amp;入力シート!$G$29,11),1,10)&lt;&gt;"0000000000",MID(RIGHT("00000000000"&amp;入力シート!$G$29,11),10,1),"")</f>
        <v/>
      </c>
      <c r="AD54" s="245"/>
      <c r="AE54" s="239" t="str">
        <f>IF(MID(RIGHT("00000000000"&amp;入力シート!$G$29,11),1,11)&lt;&gt;"00000000000",MID(RIGHT("00000000000"&amp;入力シート!$G$29,11),11,1),"")</f>
        <v/>
      </c>
      <c r="AF54" s="239"/>
      <c r="AG54" s="343"/>
      <c r="AH54" s="79"/>
      <c r="AI54" s="63"/>
      <c r="AJ54" s="90"/>
      <c r="AK54" s="370"/>
      <c r="AL54" s="151" t="s">
        <v>81</v>
      </c>
      <c r="AM54" s="151"/>
      <c r="AN54" s="151"/>
      <c r="AO54" s="151"/>
      <c r="AP54" s="194" t="str">
        <f>J54</f>
        <v/>
      </c>
      <c r="AQ54" s="214" t="str">
        <f>K54</f>
        <v/>
      </c>
      <c r="AR54" s="214"/>
      <c r="AS54" s="241" t="str">
        <f>M54</f>
        <v/>
      </c>
      <c r="AT54" s="261"/>
      <c r="AU54" s="273" t="str">
        <f>O54</f>
        <v/>
      </c>
      <c r="AV54" s="245"/>
      <c r="AW54" s="245" t="str">
        <f>Q54</f>
        <v/>
      </c>
      <c r="AX54" s="245"/>
      <c r="AY54" s="245" t="str">
        <f>S54</f>
        <v/>
      </c>
      <c r="AZ54" s="265"/>
      <c r="BA54" s="273" t="str">
        <f>U54</f>
        <v/>
      </c>
      <c r="BB54" s="245"/>
      <c r="BC54" s="245" t="str">
        <f>W54</f>
        <v/>
      </c>
      <c r="BD54" s="245"/>
      <c r="BE54" s="245" t="str">
        <f>Y54</f>
        <v/>
      </c>
      <c r="BF54" s="265"/>
      <c r="BG54" s="273" t="str">
        <f>AA54</f>
        <v/>
      </c>
      <c r="BH54" s="245"/>
      <c r="BI54" s="245" t="str">
        <f>AC54</f>
        <v/>
      </c>
      <c r="BJ54" s="245"/>
      <c r="BK54" s="239" t="str">
        <f>AE54</f>
        <v/>
      </c>
      <c r="BL54" s="239"/>
      <c r="BM54" s="343"/>
      <c r="BN54" s="79"/>
      <c r="BO54" s="63"/>
      <c r="BP54" s="90"/>
      <c r="BQ54" s="370"/>
      <c r="BR54" s="151" t="s">
        <v>81</v>
      </c>
      <c r="BS54" s="151"/>
      <c r="BT54" s="151"/>
      <c r="BU54" s="151"/>
      <c r="BV54" s="194" t="str">
        <f>J54</f>
        <v/>
      </c>
      <c r="BW54" s="214" t="str">
        <f>K54</f>
        <v/>
      </c>
      <c r="BX54" s="214"/>
      <c r="BY54" s="241" t="str">
        <f>M54</f>
        <v/>
      </c>
      <c r="BZ54" s="261"/>
      <c r="CA54" s="273" t="str">
        <f>O54</f>
        <v/>
      </c>
      <c r="CB54" s="245"/>
      <c r="CC54" s="245" t="str">
        <f>Q54</f>
        <v/>
      </c>
      <c r="CD54" s="245"/>
      <c r="CE54" s="245" t="str">
        <f>S54</f>
        <v/>
      </c>
      <c r="CF54" s="265"/>
      <c r="CG54" s="273" t="str">
        <f>U54</f>
        <v/>
      </c>
      <c r="CH54" s="245"/>
      <c r="CI54" s="245" t="str">
        <f>W54</f>
        <v/>
      </c>
      <c r="CJ54" s="245"/>
      <c r="CK54" s="245" t="str">
        <f>Y54</f>
        <v/>
      </c>
      <c r="CL54" s="265"/>
      <c r="CM54" s="273" t="str">
        <f>AA54</f>
        <v/>
      </c>
      <c r="CN54" s="245"/>
      <c r="CO54" s="245" t="str">
        <f>AC54</f>
        <v/>
      </c>
      <c r="CP54" s="245"/>
      <c r="CQ54" s="239" t="str">
        <f>AE54</f>
        <v/>
      </c>
      <c r="CR54" s="239"/>
      <c r="CS54" s="343"/>
      <c r="CT54" s="354"/>
      <c r="CU54" s="357"/>
    </row>
    <row r="55" spans="2:99" s="56" customFormat="1" ht="8.4" customHeight="1">
      <c r="B55" s="59"/>
      <c r="C55" s="63"/>
      <c r="D55" s="90"/>
      <c r="E55" s="126"/>
      <c r="F55" s="146"/>
      <c r="G55" s="146"/>
      <c r="H55" s="146"/>
      <c r="I55" s="146"/>
      <c r="J55" s="194"/>
      <c r="K55" s="213"/>
      <c r="L55" s="213"/>
      <c r="M55" s="244"/>
      <c r="N55" s="264"/>
      <c r="O55" s="274"/>
      <c r="P55" s="246"/>
      <c r="Q55" s="246"/>
      <c r="R55" s="246"/>
      <c r="S55" s="246"/>
      <c r="T55" s="266"/>
      <c r="U55" s="274"/>
      <c r="V55" s="246"/>
      <c r="W55" s="246"/>
      <c r="X55" s="246"/>
      <c r="Y55" s="246"/>
      <c r="Z55" s="266"/>
      <c r="AA55" s="274"/>
      <c r="AB55" s="246"/>
      <c r="AC55" s="246"/>
      <c r="AD55" s="246"/>
      <c r="AE55" s="240"/>
      <c r="AF55" s="240"/>
      <c r="AG55" s="346"/>
      <c r="AH55" s="79"/>
      <c r="AI55" s="63"/>
      <c r="AJ55" s="90"/>
      <c r="AK55" s="370"/>
      <c r="AL55" s="146"/>
      <c r="AM55" s="146"/>
      <c r="AN55" s="146"/>
      <c r="AO55" s="146"/>
      <c r="AP55" s="194"/>
      <c r="AQ55" s="213"/>
      <c r="AR55" s="213"/>
      <c r="AS55" s="244"/>
      <c r="AT55" s="264"/>
      <c r="AU55" s="274"/>
      <c r="AV55" s="246"/>
      <c r="AW55" s="246"/>
      <c r="AX55" s="246"/>
      <c r="AY55" s="246"/>
      <c r="AZ55" s="266"/>
      <c r="BA55" s="274"/>
      <c r="BB55" s="246"/>
      <c r="BC55" s="246"/>
      <c r="BD55" s="246"/>
      <c r="BE55" s="246"/>
      <c r="BF55" s="266"/>
      <c r="BG55" s="274"/>
      <c r="BH55" s="246"/>
      <c r="BI55" s="246"/>
      <c r="BJ55" s="246"/>
      <c r="BK55" s="240"/>
      <c r="BL55" s="240"/>
      <c r="BM55" s="346"/>
      <c r="BN55" s="79"/>
      <c r="BO55" s="63"/>
      <c r="BP55" s="90"/>
      <c r="BQ55" s="370"/>
      <c r="BR55" s="146"/>
      <c r="BS55" s="146"/>
      <c r="BT55" s="146"/>
      <c r="BU55" s="146"/>
      <c r="BV55" s="194"/>
      <c r="BW55" s="213"/>
      <c r="BX55" s="213"/>
      <c r="BY55" s="244"/>
      <c r="BZ55" s="264"/>
      <c r="CA55" s="274"/>
      <c r="CB55" s="246"/>
      <c r="CC55" s="246"/>
      <c r="CD55" s="246"/>
      <c r="CE55" s="246"/>
      <c r="CF55" s="266"/>
      <c r="CG55" s="274"/>
      <c r="CH55" s="246"/>
      <c r="CI55" s="246"/>
      <c r="CJ55" s="246"/>
      <c r="CK55" s="246"/>
      <c r="CL55" s="266"/>
      <c r="CM55" s="274"/>
      <c r="CN55" s="246"/>
      <c r="CO55" s="246"/>
      <c r="CP55" s="246"/>
      <c r="CQ55" s="240"/>
      <c r="CR55" s="240"/>
      <c r="CS55" s="346"/>
      <c r="CT55" s="354"/>
      <c r="CU55" s="357"/>
    </row>
    <row r="56" spans="2:99" s="56" customFormat="1" ht="8.4" customHeight="1">
      <c r="B56" s="59"/>
      <c r="C56" s="63"/>
      <c r="D56" s="90"/>
      <c r="E56" s="126"/>
      <c r="F56" s="154" t="s">
        <v>82</v>
      </c>
      <c r="G56" s="154"/>
      <c r="H56" s="154"/>
      <c r="I56" s="154"/>
      <c r="J56" s="194" t="str">
        <f>IF(MID(RIGHT("00000000000"&amp;入力シート!$G$30,12),1,1)="-",MID(RIGHT("00000000000"&amp;入力シート!$G$30,12),1,1),"")</f>
        <v/>
      </c>
      <c r="K56" s="214" t="str">
        <f>IF(MID(RIGHT("00000000000"&amp;入力シート!$G$30,11),1,1)&lt;&gt;"0",MID(RIGHT("00000000000"&amp;入力シート!$G$30,11),1,1),"")</f>
        <v/>
      </c>
      <c r="L56" s="214"/>
      <c r="M56" s="247" t="str">
        <f>IF(MID(RIGHT("00000000000"&amp;入力シート!$G$30,11),1,2)&lt;&gt;"00",MID(RIGHT("00000000000"&amp;入力シート!$G$30,11),2,1),"")</f>
        <v/>
      </c>
      <c r="N56" s="267"/>
      <c r="O56" s="277" t="str">
        <f>IF(MID(RIGHT("00000000000"&amp;入力シート!$G$30,11),1,3)&lt;&gt;"000",MID(RIGHT("00000000000"&amp;入力シート!$G$30,11),3,1),"")</f>
        <v/>
      </c>
      <c r="P56" s="291"/>
      <c r="Q56" s="291" t="str">
        <f>IF(MID(RIGHT("00000000000"&amp;入力シート!$G$30,11),1,4)&lt;&gt;"0000",MID(RIGHT("00000000000"&amp;入力シート!$G$30,11),4,1),"")</f>
        <v/>
      </c>
      <c r="R56" s="291"/>
      <c r="S56" s="291" t="str">
        <f>IF(MID(RIGHT("00000000000"&amp;入力シート!$G$30,11),1,5)&lt;&gt;"00000",MID(RIGHT("00000000000"&amp;入力シート!$G$30,11),5,1),"")</f>
        <v/>
      </c>
      <c r="T56" s="307"/>
      <c r="U56" s="277" t="str">
        <f>IF(MID(RIGHT("00000000000"&amp;入力シート!$G$30,11),1,6)&lt;&gt;"000000",MID(RIGHT("00000000000"&amp;入力シート!$G$30,11),6,1),"")</f>
        <v/>
      </c>
      <c r="V56" s="291"/>
      <c r="W56" s="291" t="str">
        <f>IF(MID(RIGHT("00000000000"&amp;入力シート!$G$30,11),1,7)&lt;&gt;"0000000",MID(RIGHT("00000000000"&amp;入力シート!$G$30,11),7,1),"")</f>
        <v/>
      </c>
      <c r="X56" s="291"/>
      <c r="Y56" s="291" t="str">
        <f>IF(MID(RIGHT("00000000000"&amp;入力シート!$G$30,11),1,8)&lt;&gt;"00000000",MID(RIGHT("00000000000"&amp;入力シート!$G$30,11),8,1),"")</f>
        <v/>
      </c>
      <c r="Z56" s="307"/>
      <c r="AA56" s="277" t="str">
        <f>IF(MID(RIGHT("00000000000"&amp;入力シート!$G$30,11),1,9)&lt;&gt;"000000000",MID(RIGHT("00000000000"&amp;入力シート!$G$30,11),9,1),"")</f>
        <v/>
      </c>
      <c r="AB56" s="291"/>
      <c r="AC56" s="291" t="str">
        <f>IF(MID(RIGHT("00000000000"&amp;入力シート!$G$30,11),1,10)&lt;&gt;"0000000000",MID(RIGHT("00000000000"&amp;入力シート!$G$30,11),10,1),"")</f>
        <v/>
      </c>
      <c r="AD56" s="291"/>
      <c r="AE56" s="332" t="str">
        <f>IF(MID(RIGHT("00000000000"&amp;入力シート!$G$30,11),1,11)&lt;&gt;"00000000000",MID(RIGHT("00000000000"&amp;入力シート!$G$30,11),11,1),"")</f>
        <v/>
      </c>
      <c r="AF56" s="332"/>
      <c r="AG56" s="343"/>
      <c r="AH56" s="79"/>
      <c r="AI56" s="63"/>
      <c r="AJ56" s="90"/>
      <c r="AK56" s="370"/>
      <c r="AL56" s="154" t="s">
        <v>82</v>
      </c>
      <c r="AM56" s="154"/>
      <c r="AN56" s="154"/>
      <c r="AO56" s="154"/>
      <c r="AP56" s="194" t="str">
        <f>J56</f>
        <v/>
      </c>
      <c r="AQ56" s="214" t="str">
        <f>K56</f>
        <v/>
      </c>
      <c r="AR56" s="214"/>
      <c r="AS56" s="241" t="str">
        <f>M56</f>
        <v/>
      </c>
      <c r="AT56" s="261"/>
      <c r="AU56" s="273" t="str">
        <f>O56</f>
        <v/>
      </c>
      <c r="AV56" s="245"/>
      <c r="AW56" s="245" t="str">
        <f>Q56</f>
        <v/>
      </c>
      <c r="AX56" s="245"/>
      <c r="AY56" s="245" t="str">
        <f>S56</f>
        <v/>
      </c>
      <c r="AZ56" s="265"/>
      <c r="BA56" s="273" t="str">
        <f>U56</f>
        <v/>
      </c>
      <c r="BB56" s="245"/>
      <c r="BC56" s="245" t="str">
        <f>W56</f>
        <v/>
      </c>
      <c r="BD56" s="245"/>
      <c r="BE56" s="245" t="str">
        <f>Y56</f>
        <v/>
      </c>
      <c r="BF56" s="265"/>
      <c r="BG56" s="273" t="str">
        <f>AA56</f>
        <v/>
      </c>
      <c r="BH56" s="245"/>
      <c r="BI56" s="245" t="str">
        <f>AC56</f>
        <v/>
      </c>
      <c r="BJ56" s="245"/>
      <c r="BK56" s="239" t="str">
        <f>AE56</f>
        <v/>
      </c>
      <c r="BL56" s="239"/>
      <c r="BM56" s="343"/>
      <c r="BN56" s="79"/>
      <c r="BO56" s="63"/>
      <c r="BP56" s="90"/>
      <c r="BQ56" s="370"/>
      <c r="BR56" s="154" t="s">
        <v>82</v>
      </c>
      <c r="BS56" s="154"/>
      <c r="BT56" s="154"/>
      <c r="BU56" s="154"/>
      <c r="BV56" s="194" t="str">
        <f>J56</f>
        <v/>
      </c>
      <c r="BW56" s="214" t="str">
        <f>K56</f>
        <v/>
      </c>
      <c r="BX56" s="214"/>
      <c r="BY56" s="241" t="str">
        <f>M56</f>
        <v/>
      </c>
      <c r="BZ56" s="261"/>
      <c r="CA56" s="273" t="str">
        <f>O56</f>
        <v/>
      </c>
      <c r="CB56" s="245"/>
      <c r="CC56" s="245" t="str">
        <f>Q56</f>
        <v/>
      </c>
      <c r="CD56" s="245"/>
      <c r="CE56" s="245" t="str">
        <f>S56</f>
        <v/>
      </c>
      <c r="CF56" s="265"/>
      <c r="CG56" s="273" t="str">
        <f>U56</f>
        <v/>
      </c>
      <c r="CH56" s="245"/>
      <c r="CI56" s="245" t="str">
        <f>W56</f>
        <v/>
      </c>
      <c r="CJ56" s="245"/>
      <c r="CK56" s="245" t="str">
        <f>Y56</f>
        <v/>
      </c>
      <c r="CL56" s="265"/>
      <c r="CM56" s="273" t="str">
        <f>AA56</f>
        <v/>
      </c>
      <c r="CN56" s="245"/>
      <c r="CO56" s="245" t="str">
        <f>AC56</f>
        <v/>
      </c>
      <c r="CP56" s="245"/>
      <c r="CQ56" s="239" t="str">
        <f>AE56</f>
        <v/>
      </c>
      <c r="CR56" s="239"/>
      <c r="CS56" s="343"/>
      <c r="CT56" s="354"/>
      <c r="CU56" s="357"/>
    </row>
    <row r="57" spans="2:99" s="56" customFormat="1" ht="8.4" customHeight="1">
      <c r="B57" s="59"/>
      <c r="C57" s="63"/>
      <c r="D57" s="91"/>
      <c r="E57" s="127"/>
      <c r="F57" s="155"/>
      <c r="G57" s="155"/>
      <c r="H57" s="155"/>
      <c r="I57" s="155"/>
      <c r="J57" s="198"/>
      <c r="K57" s="215"/>
      <c r="L57" s="215"/>
      <c r="M57" s="248"/>
      <c r="N57" s="268"/>
      <c r="O57" s="278"/>
      <c r="P57" s="292"/>
      <c r="Q57" s="292"/>
      <c r="R57" s="292"/>
      <c r="S57" s="292"/>
      <c r="T57" s="308"/>
      <c r="U57" s="278"/>
      <c r="V57" s="292"/>
      <c r="W57" s="292"/>
      <c r="X57" s="292"/>
      <c r="Y57" s="292"/>
      <c r="Z57" s="308"/>
      <c r="AA57" s="278"/>
      <c r="AB57" s="292"/>
      <c r="AC57" s="292"/>
      <c r="AD57" s="292"/>
      <c r="AE57" s="333"/>
      <c r="AF57" s="333"/>
      <c r="AG57" s="349"/>
      <c r="AH57" s="79"/>
      <c r="AI57" s="63"/>
      <c r="AJ57" s="91"/>
      <c r="AK57" s="371"/>
      <c r="AL57" s="155"/>
      <c r="AM57" s="155"/>
      <c r="AN57" s="155"/>
      <c r="AO57" s="155"/>
      <c r="AP57" s="198"/>
      <c r="AQ57" s="215"/>
      <c r="AR57" s="215"/>
      <c r="AS57" s="242"/>
      <c r="AT57" s="262"/>
      <c r="AU57" s="275"/>
      <c r="AV57" s="289"/>
      <c r="AW57" s="289"/>
      <c r="AX57" s="289"/>
      <c r="AY57" s="289"/>
      <c r="AZ57" s="305"/>
      <c r="BA57" s="275"/>
      <c r="BB57" s="289"/>
      <c r="BC57" s="289"/>
      <c r="BD57" s="289"/>
      <c r="BE57" s="289"/>
      <c r="BF57" s="305"/>
      <c r="BG57" s="275"/>
      <c r="BH57" s="289"/>
      <c r="BI57" s="289"/>
      <c r="BJ57" s="289"/>
      <c r="BK57" s="394"/>
      <c r="BL57" s="394"/>
      <c r="BM57" s="349"/>
      <c r="BN57" s="79"/>
      <c r="BO57" s="63"/>
      <c r="BP57" s="91"/>
      <c r="BQ57" s="371"/>
      <c r="BR57" s="155"/>
      <c r="BS57" s="155"/>
      <c r="BT57" s="155"/>
      <c r="BU57" s="155"/>
      <c r="BV57" s="198"/>
      <c r="BW57" s="215"/>
      <c r="BX57" s="215"/>
      <c r="BY57" s="242"/>
      <c r="BZ57" s="262"/>
      <c r="CA57" s="275"/>
      <c r="CB57" s="289"/>
      <c r="CC57" s="289"/>
      <c r="CD57" s="289"/>
      <c r="CE57" s="289"/>
      <c r="CF57" s="305"/>
      <c r="CG57" s="275"/>
      <c r="CH57" s="289"/>
      <c r="CI57" s="289"/>
      <c r="CJ57" s="289"/>
      <c r="CK57" s="289"/>
      <c r="CL57" s="305"/>
      <c r="CM57" s="275"/>
      <c r="CN57" s="289"/>
      <c r="CO57" s="289"/>
      <c r="CP57" s="289"/>
      <c r="CQ57" s="394"/>
      <c r="CR57" s="394"/>
      <c r="CS57" s="349"/>
      <c r="CT57" s="354"/>
      <c r="CU57" s="357"/>
    </row>
    <row r="58" spans="2:99" s="56" customFormat="1" ht="7.5" customHeight="1">
      <c r="B58" s="59"/>
      <c r="C58" s="63"/>
      <c r="D58" s="92" t="s">
        <v>83</v>
      </c>
      <c r="E58" s="128"/>
      <c r="F58" s="128"/>
      <c r="G58" s="128"/>
      <c r="H58" s="128"/>
      <c r="I58" s="181"/>
      <c r="J58" s="199" t="str">
        <f>IF(MID(RIGHT("00000000000"&amp;入力シート!$G$31,12),1,1)="-",MID(RIGHT("00000000000"&amp;入力シート!$G$31,12),1,1),"")</f>
        <v/>
      </c>
      <c r="K58" s="219" t="str">
        <f>IF(MID(RIGHT("00000000000"&amp;入力シート!$G$31,11),1,1)&lt;&gt;"0",MID(RIGHT("00000000000"&amp;入力シート!$G$31,11),1,1),"")</f>
        <v/>
      </c>
      <c r="L58" s="219"/>
      <c r="M58" s="243" t="str">
        <f>IF(MID(RIGHT("00000000000"&amp;入力シート!$G$31,11),1,2)&lt;&gt;"00",MID(RIGHT("00000000000"&amp;入力シート!$G$31,11),2,1),"")</f>
        <v/>
      </c>
      <c r="N58" s="263"/>
      <c r="O58" s="276" t="str">
        <f>IF(MID(RIGHT("00000000000"&amp;入力シート!$G$31,11),1,3)&lt;&gt;"000",MID(RIGHT("00000000000"&amp;入力シート!$G$31,11),3,1),"")</f>
        <v/>
      </c>
      <c r="P58" s="290"/>
      <c r="Q58" s="290" t="str">
        <f>IF(MID(RIGHT("00000000000"&amp;入力シート!$G$31,11),1,4)&lt;&gt;"0000",MID(RIGHT("00000000000"&amp;入力シート!$G$31,11),4,1),"")</f>
        <v/>
      </c>
      <c r="R58" s="290"/>
      <c r="S58" s="290" t="str">
        <f>IF(MID(RIGHT("00000000000"&amp;入力シート!$G$31,11),1,5)&lt;&gt;"00000",MID(RIGHT("00000000000"&amp;入力シート!$G$31,11),5,1),"")</f>
        <v/>
      </c>
      <c r="T58" s="306"/>
      <c r="U58" s="276" t="str">
        <f>IF(MID(RIGHT("00000000000"&amp;入力シート!$G$31,11),1,6)&lt;&gt;"000000",MID(RIGHT("00000000000"&amp;入力シート!$G$31,11),6,1),"")</f>
        <v/>
      </c>
      <c r="V58" s="290"/>
      <c r="W58" s="290" t="str">
        <f>IF(MID(RIGHT("00000000000"&amp;入力シート!$G$31,11),1,7)&lt;&gt;"0000000",MID(RIGHT("00000000000"&amp;入力シート!$G$31,11),7,1),"")</f>
        <v/>
      </c>
      <c r="X58" s="290"/>
      <c r="Y58" s="290" t="str">
        <f>IF(MID(RIGHT("00000000000"&amp;入力シート!$G$31,11),1,8)&lt;&gt;"00000000",MID(RIGHT("00000000000"&amp;入力シート!$G$31,11),8,1),"")</f>
        <v/>
      </c>
      <c r="Z58" s="306"/>
      <c r="AA58" s="276" t="str">
        <f>IF(MID(RIGHT("00000000000"&amp;入力シート!$G$31,11),1,9)&lt;&gt;"000000000",MID(RIGHT("00000000000"&amp;入力シート!$G$31,11),9,1),"")</f>
        <v/>
      </c>
      <c r="AB58" s="290"/>
      <c r="AC58" s="290" t="str">
        <f>IF(MID(RIGHT("00000000000"&amp;入力シート!$G$31,11),1,10)&lt;&gt;"0000000000",MID(RIGHT("00000000000"&amp;入力シート!$G$31,11),10,1),"")</f>
        <v/>
      </c>
      <c r="AD58" s="290"/>
      <c r="AE58" s="334" t="str">
        <f>IF(MID(RIGHT("00000000000"&amp;入力シート!$G$31,11),1,11)&lt;&gt;"00000000000",MID(RIGHT("00000000000"&amp;入力シート!$G$31,11),11,1),"")</f>
        <v/>
      </c>
      <c r="AF58" s="334"/>
      <c r="AG58" s="345"/>
      <c r="AH58" s="79"/>
      <c r="AI58" s="63"/>
      <c r="AJ58" s="92" t="s">
        <v>83</v>
      </c>
      <c r="AK58" s="128"/>
      <c r="AL58" s="128"/>
      <c r="AM58" s="128"/>
      <c r="AN58" s="128"/>
      <c r="AO58" s="128"/>
      <c r="AP58" s="197" t="str">
        <f>J58</f>
        <v/>
      </c>
      <c r="AQ58" s="216" t="str">
        <f>K58</f>
        <v/>
      </c>
      <c r="AR58" s="216"/>
      <c r="AS58" s="243" t="str">
        <f>M58</f>
        <v/>
      </c>
      <c r="AT58" s="263"/>
      <c r="AU58" s="276" t="str">
        <f>O58</f>
        <v/>
      </c>
      <c r="AV58" s="290"/>
      <c r="AW58" s="290" t="str">
        <f>Q58</f>
        <v/>
      </c>
      <c r="AX58" s="290"/>
      <c r="AY58" s="290" t="str">
        <f>S58</f>
        <v/>
      </c>
      <c r="AZ58" s="306"/>
      <c r="BA58" s="276" t="str">
        <f>U58</f>
        <v/>
      </c>
      <c r="BB58" s="290"/>
      <c r="BC58" s="290" t="str">
        <f>W58</f>
        <v/>
      </c>
      <c r="BD58" s="290"/>
      <c r="BE58" s="290" t="str">
        <f>Y58</f>
        <v/>
      </c>
      <c r="BF58" s="306"/>
      <c r="BG58" s="276" t="str">
        <f>AA58</f>
        <v/>
      </c>
      <c r="BH58" s="290"/>
      <c r="BI58" s="290" t="str">
        <f>AC58</f>
        <v/>
      </c>
      <c r="BJ58" s="290"/>
      <c r="BK58" s="334" t="str">
        <f>AE58</f>
        <v/>
      </c>
      <c r="BL58" s="334"/>
      <c r="BM58" s="345"/>
      <c r="BN58" s="79"/>
      <c r="BO58" s="63"/>
      <c r="BP58" s="92" t="s">
        <v>83</v>
      </c>
      <c r="BQ58" s="128"/>
      <c r="BR58" s="128"/>
      <c r="BS58" s="128"/>
      <c r="BT58" s="128"/>
      <c r="BU58" s="128"/>
      <c r="BV58" s="197" t="str">
        <f>J58</f>
        <v/>
      </c>
      <c r="BW58" s="216" t="str">
        <f>K58</f>
        <v/>
      </c>
      <c r="BX58" s="216"/>
      <c r="BY58" s="243" t="str">
        <f>M58</f>
        <v/>
      </c>
      <c r="BZ58" s="263"/>
      <c r="CA58" s="276" t="str">
        <f>O58</f>
        <v/>
      </c>
      <c r="CB58" s="290"/>
      <c r="CC58" s="290" t="str">
        <f>Q58</f>
        <v/>
      </c>
      <c r="CD58" s="290"/>
      <c r="CE58" s="290" t="str">
        <f>S58</f>
        <v/>
      </c>
      <c r="CF58" s="306"/>
      <c r="CG58" s="276" t="str">
        <f>U58</f>
        <v/>
      </c>
      <c r="CH58" s="290"/>
      <c r="CI58" s="290" t="str">
        <f>W58</f>
        <v/>
      </c>
      <c r="CJ58" s="290"/>
      <c r="CK58" s="290" t="str">
        <f>Y58</f>
        <v/>
      </c>
      <c r="CL58" s="306"/>
      <c r="CM58" s="276" t="str">
        <f>AA58</f>
        <v/>
      </c>
      <c r="CN58" s="290"/>
      <c r="CO58" s="290" t="str">
        <f>AC58</f>
        <v/>
      </c>
      <c r="CP58" s="290"/>
      <c r="CQ58" s="334" t="str">
        <f>AE58</f>
        <v/>
      </c>
      <c r="CR58" s="334"/>
      <c r="CS58" s="345"/>
      <c r="CT58" s="354"/>
      <c r="CU58" s="357"/>
    </row>
    <row r="59" spans="2:99" s="56" customFormat="1" ht="7.5" customHeight="1">
      <c r="B59" s="59"/>
      <c r="C59" s="63"/>
      <c r="D59" s="93"/>
      <c r="E59" s="129"/>
      <c r="F59" s="129"/>
      <c r="G59" s="129"/>
      <c r="H59" s="129"/>
      <c r="I59" s="182"/>
      <c r="J59" s="200"/>
      <c r="K59" s="220"/>
      <c r="L59" s="220"/>
      <c r="M59" s="249"/>
      <c r="N59" s="269"/>
      <c r="O59" s="279"/>
      <c r="P59" s="293"/>
      <c r="Q59" s="293"/>
      <c r="R59" s="293"/>
      <c r="S59" s="293"/>
      <c r="T59" s="309"/>
      <c r="U59" s="279"/>
      <c r="V59" s="293"/>
      <c r="W59" s="293"/>
      <c r="X59" s="293"/>
      <c r="Y59" s="293"/>
      <c r="Z59" s="309"/>
      <c r="AA59" s="279"/>
      <c r="AB59" s="293"/>
      <c r="AC59" s="293"/>
      <c r="AD59" s="293"/>
      <c r="AE59" s="335"/>
      <c r="AF59" s="335"/>
      <c r="AG59" s="344"/>
      <c r="AH59" s="79"/>
      <c r="AI59" s="63"/>
      <c r="AJ59" s="93"/>
      <c r="AK59" s="129"/>
      <c r="AL59" s="129"/>
      <c r="AM59" s="129"/>
      <c r="AN59" s="129"/>
      <c r="AO59" s="129"/>
      <c r="AP59" s="196"/>
      <c r="AQ59" s="374"/>
      <c r="AR59" s="374"/>
      <c r="AS59" s="249"/>
      <c r="AT59" s="269"/>
      <c r="AU59" s="279"/>
      <c r="AV59" s="293"/>
      <c r="AW59" s="293"/>
      <c r="AX59" s="293"/>
      <c r="AY59" s="293"/>
      <c r="AZ59" s="309"/>
      <c r="BA59" s="279"/>
      <c r="BB59" s="293"/>
      <c r="BC59" s="293"/>
      <c r="BD59" s="293"/>
      <c r="BE59" s="293"/>
      <c r="BF59" s="309"/>
      <c r="BG59" s="279"/>
      <c r="BH59" s="293"/>
      <c r="BI59" s="293"/>
      <c r="BJ59" s="293"/>
      <c r="BK59" s="335"/>
      <c r="BL59" s="335"/>
      <c r="BM59" s="344"/>
      <c r="BN59" s="79"/>
      <c r="BO59" s="63"/>
      <c r="BP59" s="93"/>
      <c r="BQ59" s="129"/>
      <c r="BR59" s="129"/>
      <c r="BS59" s="129"/>
      <c r="BT59" s="129"/>
      <c r="BU59" s="129"/>
      <c r="BV59" s="196"/>
      <c r="BW59" s="374"/>
      <c r="BX59" s="374"/>
      <c r="BY59" s="249"/>
      <c r="BZ59" s="269"/>
      <c r="CA59" s="279"/>
      <c r="CB59" s="293"/>
      <c r="CC59" s="293"/>
      <c r="CD59" s="293"/>
      <c r="CE59" s="293"/>
      <c r="CF59" s="309"/>
      <c r="CG59" s="279"/>
      <c r="CH59" s="293"/>
      <c r="CI59" s="293"/>
      <c r="CJ59" s="293"/>
      <c r="CK59" s="293"/>
      <c r="CL59" s="309"/>
      <c r="CM59" s="279"/>
      <c r="CN59" s="293"/>
      <c r="CO59" s="293"/>
      <c r="CP59" s="293"/>
      <c r="CQ59" s="335"/>
      <c r="CR59" s="335"/>
      <c r="CS59" s="344"/>
      <c r="CT59" s="354"/>
      <c r="CU59" s="357"/>
    </row>
    <row r="60" spans="2:99" s="56" customFormat="1" ht="5.25" customHeight="1">
      <c r="B60" s="59"/>
      <c r="C60" s="63"/>
      <c r="D60" s="94"/>
      <c r="E60" s="130"/>
      <c r="F60" s="130"/>
      <c r="G60" s="130"/>
      <c r="H60" s="130"/>
      <c r="I60" s="183"/>
      <c r="J60" s="201"/>
      <c r="K60" s="221"/>
      <c r="L60" s="221"/>
      <c r="M60" s="250"/>
      <c r="N60" s="270"/>
      <c r="O60" s="280"/>
      <c r="P60" s="294"/>
      <c r="Q60" s="250"/>
      <c r="R60" s="294"/>
      <c r="S60" s="250"/>
      <c r="T60" s="270"/>
      <c r="U60" s="280"/>
      <c r="V60" s="294"/>
      <c r="W60" s="250"/>
      <c r="X60" s="294"/>
      <c r="Y60" s="250"/>
      <c r="Z60" s="270"/>
      <c r="AA60" s="280"/>
      <c r="AB60" s="294"/>
      <c r="AC60" s="250"/>
      <c r="AD60" s="294"/>
      <c r="AE60" s="336"/>
      <c r="AF60" s="336"/>
      <c r="AG60" s="350"/>
      <c r="AH60" s="79"/>
      <c r="AI60" s="63"/>
      <c r="AJ60" s="94"/>
      <c r="AK60" s="130"/>
      <c r="AL60" s="130"/>
      <c r="AM60" s="130"/>
      <c r="AN60" s="130"/>
      <c r="AO60" s="183"/>
      <c r="AP60" s="373"/>
      <c r="AQ60" s="375"/>
      <c r="AR60" s="378"/>
      <c r="AS60" s="380"/>
      <c r="AT60" s="382"/>
      <c r="AU60" s="384"/>
      <c r="AV60" s="387"/>
      <c r="AW60" s="380"/>
      <c r="AX60" s="387"/>
      <c r="AY60" s="380"/>
      <c r="AZ60" s="382"/>
      <c r="BA60" s="384"/>
      <c r="BB60" s="387"/>
      <c r="BC60" s="380"/>
      <c r="BD60" s="387"/>
      <c r="BE60" s="380"/>
      <c r="BF60" s="382"/>
      <c r="BG60" s="384"/>
      <c r="BH60" s="387"/>
      <c r="BI60" s="380"/>
      <c r="BJ60" s="387"/>
      <c r="BK60" s="378"/>
      <c r="BL60" s="378"/>
      <c r="BM60" s="397"/>
      <c r="BN60" s="79"/>
      <c r="BO60" s="63"/>
      <c r="BP60" s="94"/>
      <c r="BQ60" s="130"/>
      <c r="BR60" s="130"/>
      <c r="BS60" s="130"/>
      <c r="BT60" s="130"/>
      <c r="BU60" s="183"/>
      <c r="BV60" s="373"/>
      <c r="BW60" s="375"/>
      <c r="BX60" s="378"/>
      <c r="BY60" s="380"/>
      <c r="BZ60" s="382"/>
      <c r="CA60" s="384"/>
      <c r="CB60" s="387"/>
      <c r="CC60" s="380"/>
      <c r="CD60" s="387"/>
      <c r="CE60" s="380"/>
      <c r="CF60" s="382"/>
      <c r="CG60" s="384"/>
      <c r="CH60" s="387"/>
      <c r="CI60" s="380"/>
      <c r="CJ60" s="387"/>
      <c r="CK60" s="380"/>
      <c r="CL60" s="382"/>
      <c r="CM60" s="384"/>
      <c r="CN60" s="387"/>
      <c r="CO60" s="380"/>
      <c r="CP60" s="387"/>
      <c r="CQ60" s="378"/>
      <c r="CR60" s="378"/>
      <c r="CS60" s="397"/>
      <c r="CT60" s="354"/>
      <c r="CU60" s="357"/>
    </row>
    <row r="61" spans="2:99" s="56" customFormat="1" ht="4.5" customHeight="1">
      <c r="B61" s="59"/>
      <c r="C61" s="63"/>
      <c r="D61" s="95"/>
      <c r="E61" s="95"/>
      <c r="F61" s="95"/>
      <c r="G61" s="95"/>
      <c r="H61" s="95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0"/>
      <c r="AE61" s="310"/>
      <c r="AF61" s="310"/>
      <c r="AG61" s="310"/>
      <c r="AH61" s="79"/>
      <c r="AI61" s="63"/>
      <c r="AJ61" s="95"/>
      <c r="AK61" s="95"/>
      <c r="AL61" s="95"/>
      <c r="AM61" s="95"/>
      <c r="AN61" s="95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310"/>
      <c r="BA61" s="310"/>
      <c r="BB61" s="310"/>
      <c r="BC61" s="310"/>
      <c r="BD61" s="310"/>
      <c r="BE61" s="310"/>
      <c r="BF61" s="310"/>
      <c r="BG61" s="310"/>
      <c r="BH61" s="310"/>
      <c r="BI61" s="310"/>
      <c r="BJ61" s="310"/>
      <c r="BK61" s="310"/>
      <c r="BL61" s="310"/>
      <c r="BM61" s="310"/>
      <c r="BN61" s="79"/>
      <c r="BO61" s="63"/>
      <c r="BP61" s="95"/>
      <c r="BQ61" s="95"/>
      <c r="BR61" s="95"/>
      <c r="BS61" s="95"/>
      <c r="BT61" s="95"/>
      <c r="BU61" s="184"/>
      <c r="BV61" s="184"/>
      <c r="BW61" s="184"/>
      <c r="BX61" s="184"/>
      <c r="BY61" s="184"/>
      <c r="BZ61" s="184"/>
      <c r="CA61" s="184"/>
      <c r="CB61" s="184"/>
      <c r="CC61" s="184"/>
      <c r="CD61" s="184"/>
      <c r="CE61" s="184"/>
      <c r="CF61" s="310"/>
      <c r="CG61" s="310"/>
      <c r="CH61" s="310"/>
      <c r="CI61" s="310"/>
      <c r="CJ61" s="310"/>
      <c r="CK61" s="310"/>
      <c r="CL61" s="310"/>
      <c r="CM61" s="310"/>
      <c r="CN61" s="310"/>
      <c r="CO61" s="310"/>
      <c r="CP61" s="310"/>
      <c r="CQ61" s="310"/>
      <c r="CR61" s="310"/>
      <c r="CS61" s="310"/>
      <c r="CT61" s="354"/>
      <c r="CU61" s="357"/>
    </row>
    <row r="62" spans="2:99" s="56" customFormat="1" ht="12" customHeight="1">
      <c r="B62" s="59"/>
      <c r="C62" s="63"/>
      <c r="D62" s="96" t="s">
        <v>33</v>
      </c>
      <c r="E62" s="131"/>
      <c r="F62" s="156"/>
      <c r="G62" s="96" t="s">
        <v>67</v>
      </c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56"/>
      <c r="AA62" s="96" t="s">
        <v>84</v>
      </c>
      <c r="AB62" s="131"/>
      <c r="AC62" s="131"/>
      <c r="AD62" s="131"/>
      <c r="AE62" s="131"/>
      <c r="AF62" s="131"/>
      <c r="AG62" s="156"/>
      <c r="AH62" s="79"/>
      <c r="AI62" s="63"/>
      <c r="AJ62" s="96" t="s">
        <v>33</v>
      </c>
      <c r="AK62" s="131"/>
      <c r="AL62" s="156"/>
      <c r="AM62" s="96" t="s">
        <v>67</v>
      </c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56"/>
      <c r="BG62" s="96" t="s">
        <v>84</v>
      </c>
      <c r="BH62" s="131"/>
      <c r="BI62" s="131"/>
      <c r="BJ62" s="131"/>
      <c r="BK62" s="131"/>
      <c r="BL62" s="131"/>
      <c r="BM62" s="156"/>
      <c r="BN62" s="79"/>
      <c r="BO62" s="63"/>
      <c r="BP62" s="96" t="s">
        <v>33</v>
      </c>
      <c r="BQ62" s="131"/>
      <c r="BR62" s="156"/>
      <c r="BS62" s="96" t="s">
        <v>67</v>
      </c>
      <c r="BT62" s="131"/>
      <c r="BU62" s="131"/>
      <c r="BV62" s="131"/>
      <c r="BW62" s="131"/>
      <c r="BX62" s="131"/>
      <c r="BY62" s="131"/>
      <c r="BZ62" s="131"/>
      <c r="CA62" s="131"/>
      <c r="CB62" s="131"/>
      <c r="CC62" s="131"/>
      <c r="CD62" s="131"/>
      <c r="CE62" s="131"/>
      <c r="CF62" s="131"/>
      <c r="CG62" s="131"/>
      <c r="CH62" s="131"/>
      <c r="CI62" s="131"/>
      <c r="CJ62" s="131"/>
      <c r="CK62" s="131"/>
      <c r="CL62" s="156"/>
      <c r="CM62" s="96" t="s">
        <v>84</v>
      </c>
      <c r="CN62" s="131"/>
      <c r="CO62" s="131"/>
      <c r="CP62" s="131"/>
      <c r="CQ62" s="131"/>
      <c r="CR62" s="131"/>
      <c r="CS62" s="156"/>
      <c r="CT62" s="354"/>
      <c r="CU62" s="357"/>
    </row>
    <row r="63" spans="2:99" s="56" customFormat="1" ht="13.5" customHeight="1">
      <c r="B63" s="59"/>
      <c r="C63" s="63"/>
      <c r="D63" s="97" t="str">
        <f>IF(入力シート!$E$10&lt;&gt;"",IF(N(入力シート!$E$10)&gt;19,TEXT(N(入力シート!$E$10)-18,"#0"),TEXT(N(入力シート!$E$10)+12,"#0")),"")</f>
        <v>8</v>
      </c>
      <c r="E63" s="132"/>
      <c r="F63" s="157"/>
      <c r="G63" s="98" t="str">
        <f>IF(TRIM(入力シート!E15)&lt;&gt;"",入力シート!E15,"")</f>
        <v/>
      </c>
      <c r="H63" s="169"/>
      <c r="I63" s="169"/>
      <c r="J63" s="169"/>
      <c r="K63" s="169"/>
      <c r="L63" s="169"/>
      <c r="M63" s="169"/>
      <c r="N63" s="169"/>
      <c r="O63" s="281" t="s">
        <v>85</v>
      </c>
      <c r="P63" s="295"/>
      <c r="Q63" s="133" t="str">
        <f>IF(TRIM(入力シート!G15)&lt;&gt;"",入力シート!G15,"")</f>
        <v/>
      </c>
      <c r="R63" s="295"/>
      <c r="S63" s="295"/>
      <c r="T63" s="295"/>
      <c r="U63" s="295"/>
      <c r="V63" s="295"/>
      <c r="W63" s="295"/>
      <c r="X63" s="295"/>
      <c r="Y63" s="295"/>
      <c r="Z63" s="326"/>
      <c r="AA63" s="97" t="str">
        <f>IF(入力シート!$E$13&lt;&gt;"",入力シート!$E$13,"")</f>
        <v/>
      </c>
      <c r="AB63" s="132"/>
      <c r="AC63" s="132"/>
      <c r="AD63" s="132"/>
      <c r="AE63" s="132"/>
      <c r="AF63" s="132"/>
      <c r="AG63" s="157"/>
      <c r="AH63" s="79"/>
      <c r="AI63" s="63"/>
      <c r="AJ63" s="97" t="str">
        <f>D63</f>
        <v>8</v>
      </c>
      <c r="AK63" s="132"/>
      <c r="AL63" s="157"/>
      <c r="AM63" s="98" t="str">
        <f>G63</f>
        <v/>
      </c>
      <c r="AN63" s="169"/>
      <c r="AO63" s="169"/>
      <c r="AP63" s="169"/>
      <c r="AQ63" s="169"/>
      <c r="AR63" s="169"/>
      <c r="AS63" s="169"/>
      <c r="AT63" s="169"/>
      <c r="AU63" s="281" t="s">
        <v>85</v>
      </c>
      <c r="AV63" s="295"/>
      <c r="AW63" s="133" t="str">
        <f>Q63</f>
        <v/>
      </c>
      <c r="AX63" s="295"/>
      <c r="AY63" s="295"/>
      <c r="AZ63" s="295"/>
      <c r="BA63" s="295"/>
      <c r="BB63" s="295"/>
      <c r="BC63" s="295"/>
      <c r="BD63" s="295"/>
      <c r="BE63" s="295"/>
      <c r="BF63" s="326"/>
      <c r="BG63" s="97" t="str">
        <f>AA63</f>
        <v/>
      </c>
      <c r="BH63" s="132"/>
      <c r="BI63" s="132"/>
      <c r="BJ63" s="132"/>
      <c r="BK63" s="132"/>
      <c r="BL63" s="132"/>
      <c r="BM63" s="157"/>
      <c r="BN63" s="79"/>
      <c r="BO63" s="63"/>
      <c r="BP63" s="97" t="str">
        <f>D63</f>
        <v>8</v>
      </c>
      <c r="BQ63" s="132"/>
      <c r="BR63" s="157"/>
      <c r="BS63" s="98" t="str">
        <f>G63</f>
        <v/>
      </c>
      <c r="BT63" s="169"/>
      <c r="BU63" s="169"/>
      <c r="BV63" s="169"/>
      <c r="BW63" s="169"/>
      <c r="BX63" s="169"/>
      <c r="BY63" s="169"/>
      <c r="BZ63" s="169"/>
      <c r="CA63" s="281" t="s">
        <v>85</v>
      </c>
      <c r="CB63" s="295"/>
      <c r="CC63" s="133" t="str">
        <f>Q63</f>
        <v/>
      </c>
      <c r="CD63" s="295"/>
      <c r="CE63" s="295"/>
      <c r="CF63" s="295"/>
      <c r="CG63" s="295"/>
      <c r="CH63" s="295"/>
      <c r="CI63" s="295"/>
      <c r="CJ63" s="295"/>
      <c r="CK63" s="295"/>
      <c r="CL63" s="326"/>
      <c r="CM63" s="97" t="str">
        <f>AA63</f>
        <v/>
      </c>
      <c r="CN63" s="132"/>
      <c r="CO63" s="132"/>
      <c r="CP63" s="132"/>
      <c r="CQ63" s="132"/>
      <c r="CR63" s="132"/>
      <c r="CS63" s="157"/>
      <c r="CT63" s="354"/>
      <c r="CU63" s="357"/>
    </row>
    <row r="64" spans="2:99" s="56" customFormat="1" ht="12" customHeight="1">
      <c r="B64" s="59"/>
      <c r="C64" s="63"/>
      <c r="D64" s="96" t="s">
        <v>86</v>
      </c>
      <c r="E64" s="131"/>
      <c r="F64" s="131"/>
      <c r="G64" s="131"/>
      <c r="H64" s="131"/>
      <c r="I64" s="131"/>
      <c r="J64" s="131"/>
      <c r="K64" s="131"/>
      <c r="L64" s="131"/>
      <c r="M64" s="156"/>
      <c r="N64" s="96" t="s">
        <v>88</v>
      </c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56"/>
      <c r="AH64" s="79"/>
      <c r="AI64" s="63"/>
      <c r="AJ64" s="96" t="s">
        <v>86</v>
      </c>
      <c r="AK64" s="131"/>
      <c r="AL64" s="131"/>
      <c r="AM64" s="131"/>
      <c r="AN64" s="131"/>
      <c r="AO64" s="131"/>
      <c r="AP64" s="131"/>
      <c r="AQ64" s="131"/>
      <c r="AR64" s="156"/>
      <c r="AS64" s="96" t="s">
        <v>89</v>
      </c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56"/>
      <c r="BN64" s="79"/>
      <c r="BO64" s="63"/>
      <c r="BP64" s="96" t="s">
        <v>86</v>
      </c>
      <c r="BQ64" s="131"/>
      <c r="BR64" s="131"/>
      <c r="BS64" s="131"/>
      <c r="BT64" s="131"/>
      <c r="BU64" s="131"/>
      <c r="BV64" s="131"/>
      <c r="BW64" s="131"/>
      <c r="BX64" s="156"/>
      <c r="BY64" s="96" t="s">
        <v>89</v>
      </c>
      <c r="BZ64" s="131"/>
      <c r="CA64" s="131"/>
      <c r="CB64" s="131"/>
      <c r="CC64" s="131"/>
      <c r="CD64" s="131"/>
      <c r="CE64" s="131"/>
      <c r="CF64" s="131"/>
      <c r="CG64" s="131"/>
      <c r="CH64" s="131"/>
      <c r="CI64" s="131"/>
      <c r="CJ64" s="131"/>
      <c r="CK64" s="131"/>
      <c r="CL64" s="131"/>
      <c r="CM64" s="131"/>
      <c r="CN64" s="131"/>
      <c r="CO64" s="131"/>
      <c r="CP64" s="131"/>
      <c r="CQ64" s="131"/>
      <c r="CR64" s="131"/>
      <c r="CS64" s="156"/>
      <c r="CT64" s="354"/>
      <c r="CU64" s="357"/>
    </row>
    <row r="65" spans="2:99" s="56" customFormat="1" ht="13.5" customHeight="1">
      <c r="B65" s="59"/>
      <c r="C65" s="63"/>
      <c r="D65" s="98" t="str">
        <f>IF(TRIM(入力シート!E16)&lt;&gt;"",入力シート!E16,"")</f>
        <v/>
      </c>
      <c r="E65" s="133"/>
      <c r="F65" s="133"/>
      <c r="G65" s="133"/>
      <c r="H65" s="133"/>
      <c r="I65" s="133"/>
      <c r="J65" s="133"/>
      <c r="K65" s="133"/>
      <c r="L65" s="133"/>
      <c r="M65" s="251"/>
      <c r="N65" s="97">
        <f>入力シート!$E$9</f>
        <v>0</v>
      </c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57"/>
      <c r="AH65" s="79"/>
      <c r="AI65" s="63"/>
      <c r="AJ65" s="98" t="str">
        <f>D65</f>
        <v/>
      </c>
      <c r="AK65" s="133"/>
      <c r="AL65" s="133"/>
      <c r="AM65" s="133"/>
      <c r="AN65" s="133"/>
      <c r="AO65" s="133"/>
      <c r="AP65" s="133"/>
      <c r="AQ65" s="133"/>
      <c r="AR65" s="251"/>
      <c r="AS65" s="85">
        <f>N65</f>
        <v>0</v>
      </c>
      <c r="AT65" s="281"/>
      <c r="AU65" s="281"/>
      <c r="AV65" s="281"/>
      <c r="AW65" s="281"/>
      <c r="AX65" s="281"/>
      <c r="AY65" s="281"/>
      <c r="AZ65" s="281"/>
      <c r="BA65" s="281"/>
      <c r="BB65" s="281"/>
      <c r="BC65" s="281"/>
      <c r="BD65" s="281"/>
      <c r="BE65" s="281"/>
      <c r="BF65" s="281"/>
      <c r="BG65" s="281"/>
      <c r="BH65" s="281"/>
      <c r="BI65" s="281"/>
      <c r="BJ65" s="281"/>
      <c r="BK65" s="281"/>
      <c r="BL65" s="281"/>
      <c r="BM65" s="121"/>
      <c r="BN65" s="79"/>
      <c r="BO65" s="63"/>
      <c r="BP65" s="98" t="str">
        <f>D65</f>
        <v/>
      </c>
      <c r="BQ65" s="133"/>
      <c r="BR65" s="133"/>
      <c r="BS65" s="133"/>
      <c r="BT65" s="133"/>
      <c r="BU65" s="133"/>
      <c r="BV65" s="133"/>
      <c r="BW65" s="133"/>
      <c r="BX65" s="251"/>
      <c r="BY65" s="85">
        <f>N65</f>
        <v>0</v>
      </c>
      <c r="BZ65" s="281"/>
      <c r="CA65" s="281"/>
      <c r="CB65" s="281"/>
      <c r="CC65" s="281"/>
      <c r="CD65" s="281"/>
      <c r="CE65" s="281"/>
      <c r="CF65" s="281"/>
      <c r="CG65" s="281"/>
      <c r="CH65" s="281"/>
      <c r="CI65" s="281"/>
      <c r="CJ65" s="281"/>
      <c r="CK65" s="281"/>
      <c r="CL65" s="281"/>
      <c r="CM65" s="281"/>
      <c r="CN65" s="281"/>
      <c r="CO65" s="281"/>
      <c r="CP65" s="281"/>
      <c r="CQ65" s="281"/>
      <c r="CR65" s="281"/>
      <c r="CS65" s="121"/>
      <c r="CT65" s="354"/>
      <c r="CU65" s="357"/>
    </row>
    <row r="66" spans="2:99" s="56" customFormat="1" ht="3.75" customHeight="1">
      <c r="B66" s="59"/>
      <c r="C66" s="63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54"/>
      <c r="AI66" s="357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311"/>
      <c r="BA66" s="311"/>
      <c r="BB66" s="311"/>
      <c r="BC66" s="311"/>
      <c r="BD66" s="311"/>
      <c r="BE66" s="311"/>
      <c r="BF66" s="311"/>
      <c r="BG66" s="311"/>
      <c r="BH66" s="311"/>
      <c r="BI66" s="311"/>
      <c r="BJ66" s="311"/>
      <c r="BK66" s="311"/>
      <c r="BL66" s="311"/>
      <c r="BM66" s="311"/>
      <c r="BN66" s="354"/>
      <c r="BO66" s="357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311"/>
      <c r="CG66" s="311"/>
      <c r="CH66" s="311"/>
      <c r="CI66" s="311"/>
      <c r="CJ66" s="311"/>
      <c r="CK66" s="311"/>
      <c r="CL66" s="311"/>
      <c r="CM66" s="311"/>
      <c r="CN66" s="311"/>
      <c r="CO66" s="311"/>
      <c r="CP66" s="311"/>
      <c r="CQ66" s="311"/>
      <c r="CR66" s="311"/>
      <c r="CS66" s="311"/>
      <c r="CT66" s="354"/>
      <c r="CU66" s="357"/>
    </row>
    <row r="67" spans="2:99" s="56" customFormat="1" ht="12" customHeight="1">
      <c r="B67" s="59"/>
      <c r="C67" s="63"/>
      <c r="D67" s="100" t="s">
        <v>64</v>
      </c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282"/>
      <c r="P67" s="72" t="s">
        <v>90</v>
      </c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66"/>
      <c r="AH67" s="354"/>
      <c r="AI67" s="357"/>
      <c r="AJ67" s="364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284"/>
      <c r="AV67" s="72" t="s">
        <v>90</v>
      </c>
      <c r="AW67" s="109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57"/>
      <c r="BN67" s="354"/>
      <c r="BO67" s="357"/>
      <c r="BP67" s="364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284"/>
      <c r="CB67" s="72" t="s">
        <v>90</v>
      </c>
      <c r="CC67" s="109"/>
      <c r="CD67" s="132"/>
      <c r="CE67" s="132"/>
      <c r="CF67" s="132"/>
      <c r="CG67" s="132"/>
      <c r="CH67" s="132"/>
      <c r="CI67" s="132"/>
      <c r="CJ67" s="132"/>
      <c r="CK67" s="132"/>
      <c r="CL67" s="132"/>
      <c r="CM67" s="132"/>
      <c r="CN67" s="132"/>
      <c r="CO67" s="132"/>
      <c r="CP67" s="132"/>
      <c r="CQ67" s="132"/>
      <c r="CR67" s="132"/>
      <c r="CS67" s="157"/>
      <c r="CT67" s="354"/>
      <c r="CU67" s="357"/>
    </row>
    <row r="68" spans="2:99" s="56" customFormat="1" ht="5.25" customHeight="1">
      <c r="B68" s="59"/>
      <c r="C68" s="63"/>
      <c r="D68" s="101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283"/>
      <c r="P68" s="222"/>
      <c r="Q68" s="222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283"/>
      <c r="AH68" s="354"/>
      <c r="AI68" s="357"/>
      <c r="AJ68" s="364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284"/>
      <c r="AV68" s="222"/>
      <c r="AW68" s="222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283"/>
      <c r="BN68" s="354"/>
      <c r="BO68" s="357"/>
      <c r="BP68" s="364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284"/>
      <c r="CB68" s="222"/>
      <c r="CC68" s="222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135"/>
      <c r="CR68" s="135"/>
      <c r="CS68" s="283"/>
      <c r="CT68" s="354"/>
      <c r="CU68" s="357"/>
    </row>
    <row r="69" spans="2:99" s="56" customFormat="1" ht="5.25" customHeight="1">
      <c r="B69" s="59"/>
      <c r="C69" s="63"/>
      <c r="D69" s="102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284"/>
      <c r="P69" s="296"/>
      <c r="Q69" s="296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284"/>
      <c r="AH69" s="354"/>
      <c r="AI69" s="357"/>
      <c r="AJ69" s="364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284"/>
      <c r="AV69" s="296"/>
      <c r="AW69" s="296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284"/>
      <c r="BN69" s="354"/>
      <c r="BO69" s="357"/>
      <c r="BP69" s="364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284"/>
      <c r="CB69" s="296"/>
      <c r="CC69" s="296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284"/>
      <c r="CT69" s="354"/>
      <c r="CU69" s="357"/>
    </row>
    <row r="70" spans="2:99" s="56" customFormat="1" ht="5.25" customHeight="1">
      <c r="B70" s="59"/>
      <c r="C70" s="63"/>
      <c r="D70" s="102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284"/>
      <c r="P70" s="296"/>
      <c r="Q70" s="296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284"/>
      <c r="AH70" s="354"/>
      <c r="AI70" s="357"/>
      <c r="AJ70" s="364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284"/>
      <c r="AV70" s="296"/>
      <c r="AW70" s="296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284"/>
      <c r="BN70" s="354"/>
      <c r="BO70" s="357"/>
      <c r="BP70" s="364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284"/>
      <c r="CB70" s="296"/>
      <c r="CC70" s="296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284"/>
      <c r="CT70" s="354"/>
      <c r="CU70" s="357"/>
    </row>
    <row r="71" spans="2:99" s="56" customFormat="1" ht="5.25" customHeight="1">
      <c r="B71" s="59"/>
      <c r="C71" s="63"/>
      <c r="D71" s="102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284"/>
      <c r="P71" s="296"/>
      <c r="Q71" s="296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284"/>
      <c r="AH71" s="354"/>
      <c r="AI71" s="357"/>
      <c r="AJ71" s="364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284"/>
      <c r="AV71" s="296"/>
      <c r="AW71" s="296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284"/>
      <c r="BN71" s="354"/>
      <c r="BO71" s="357"/>
      <c r="BP71" s="364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284"/>
      <c r="CB71" s="296"/>
      <c r="CC71" s="296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284"/>
      <c r="CT71" s="354"/>
      <c r="CU71" s="357"/>
    </row>
    <row r="72" spans="2:99" s="56" customFormat="1" ht="5.25" customHeight="1">
      <c r="B72" s="59"/>
      <c r="C72" s="63"/>
      <c r="D72" s="102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284"/>
      <c r="P72" s="296"/>
      <c r="Q72" s="296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284"/>
      <c r="AH72" s="354"/>
      <c r="AI72" s="357"/>
      <c r="AJ72" s="364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284"/>
      <c r="AV72" s="296"/>
      <c r="AW72" s="296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284"/>
      <c r="BN72" s="354"/>
      <c r="BO72" s="357"/>
      <c r="BP72" s="364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284"/>
      <c r="CB72" s="296"/>
      <c r="CC72" s="296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284"/>
      <c r="CT72" s="354"/>
      <c r="CU72" s="357"/>
    </row>
    <row r="73" spans="2:99" s="56" customFormat="1" ht="5.25" customHeight="1">
      <c r="B73" s="59"/>
      <c r="C73" s="63"/>
      <c r="D73" s="102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284"/>
      <c r="P73" s="296"/>
      <c r="Q73" s="296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284"/>
      <c r="AH73" s="354"/>
      <c r="AI73" s="357"/>
      <c r="AJ73" s="364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284"/>
      <c r="AV73" s="296"/>
      <c r="AW73" s="296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284"/>
      <c r="BN73" s="354"/>
      <c r="BO73" s="357"/>
      <c r="BP73" s="364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284"/>
      <c r="CB73" s="296"/>
      <c r="CC73" s="296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284"/>
      <c r="CT73" s="354"/>
      <c r="CU73" s="357"/>
    </row>
    <row r="74" spans="2:99" s="56" customFormat="1" ht="5.25" customHeight="1">
      <c r="B74" s="59"/>
      <c r="C74" s="63"/>
      <c r="D74" s="103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285"/>
      <c r="P74" s="99"/>
      <c r="Q74" s="99"/>
      <c r="R74" s="99"/>
      <c r="S74" s="99"/>
      <c r="T74" s="311"/>
      <c r="U74" s="311"/>
      <c r="V74" s="311"/>
      <c r="W74" s="311"/>
      <c r="X74" s="311"/>
      <c r="Y74" s="311"/>
      <c r="Z74" s="311"/>
      <c r="AA74" s="311"/>
      <c r="AB74" s="311"/>
      <c r="AC74" s="311"/>
      <c r="AD74" s="311"/>
      <c r="AE74" s="311"/>
      <c r="AF74" s="311"/>
      <c r="AG74" s="351"/>
      <c r="AH74" s="354"/>
      <c r="AI74" s="357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285"/>
      <c r="AV74" s="99"/>
      <c r="AW74" s="99"/>
      <c r="AX74" s="99"/>
      <c r="AY74" s="99"/>
      <c r="AZ74" s="311"/>
      <c r="BA74" s="311"/>
      <c r="BB74" s="311"/>
      <c r="BC74" s="311"/>
      <c r="BD74" s="311"/>
      <c r="BE74" s="311"/>
      <c r="BF74" s="311"/>
      <c r="BG74" s="311"/>
      <c r="BH74" s="311"/>
      <c r="BI74" s="311"/>
      <c r="BJ74" s="311"/>
      <c r="BK74" s="311"/>
      <c r="BL74" s="311"/>
      <c r="BM74" s="351"/>
      <c r="BN74" s="354"/>
      <c r="BO74" s="357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285"/>
      <c r="CB74" s="99"/>
      <c r="CC74" s="99"/>
      <c r="CD74" s="99"/>
      <c r="CE74" s="99"/>
      <c r="CF74" s="311"/>
      <c r="CG74" s="311"/>
      <c r="CH74" s="311"/>
      <c r="CI74" s="311"/>
      <c r="CJ74" s="311"/>
      <c r="CK74" s="311"/>
      <c r="CL74" s="311"/>
      <c r="CM74" s="311"/>
      <c r="CN74" s="311"/>
      <c r="CO74" s="311"/>
      <c r="CP74" s="311"/>
      <c r="CQ74" s="311"/>
      <c r="CR74" s="311"/>
      <c r="CS74" s="351"/>
      <c r="CT74" s="354"/>
      <c r="CU74" s="357"/>
    </row>
    <row r="75" spans="2:99" s="56" customFormat="1" ht="5.25" customHeight="1">
      <c r="B75" s="59"/>
      <c r="C75" s="63"/>
      <c r="D75" s="103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285"/>
      <c r="P75" s="99"/>
      <c r="Q75" s="99"/>
      <c r="R75" s="99"/>
      <c r="S75" s="99"/>
      <c r="T75" s="311"/>
      <c r="U75" s="311"/>
      <c r="V75" s="311"/>
      <c r="W75" s="311"/>
      <c r="X75" s="311"/>
      <c r="Y75" s="311"/>
      <c r="Z75" s="311"/>
      <c r="AA75" s="311"/>
      <c r="AB75" s="311"/>
      <c r="AC75" s="311"/>
      <c r="AD75" s="311"/>
      <c r="AE75" s="311"/>
      <c r="AF75" s="311"/>
      <c r="AG75" s="351"/>
      <c r="AH75" s="354"/>
      <c r="AI75" s="357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285"/>
      <c r="AV75" s="99"/>
      <c r="AW75" s="99"/>
      <c r="AX75" s="99"/>
      <c r="AY75" s="99"/>
      <c r="AZ75" s="311"/>
      <c r="BA75" s="311"/>
      <c r="BB75" s="311"/>
      <c r="BC75" s="311"/>
      <c r="BD75" s="311"/>
      <c r="BE75" s="311"/>
      <c r="BF75" s="311"/>
      <c r="BG75" s="311"/>
      <c r="BH75" s="311"/>
      <c r="BI75" s="311"/>
      <c r="BJ75" s="311"/>
      <c r="BK75" s="311"/>
      <c r="BL75" s="311"/>
      <c r="BM75" s="351"/>
      <c r="BN75" s="354"/>
      <c r="BO75" s="357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285"/>
      <c r="CB75" s="99"/>
      <c r="CC75" s="99"/>
      <c r="CD75" s="99"/>
      <c r="CE75" s="99"/>
      <c r="CF75" s="311"/>
      <c r="CG75" s="311"/>
      <c r="CH75" s="311"/>
      <c r="CI75" s="311"/>
      <c r="CJ75" s="311"/>
      <c r="CK75" s="311"/>
      <c r="CL75" s="311"/>
      <c r="CM75" s="311"/>
      <c r="CN75" s="311"/>
      <c r="CO75" s="311"/>
      <c r="CP75" s="311"/>
      <c r="CQ75" s="311"/>
      <c r="CR75" s="311"/>
      <c r="CS75" s="351"/>
      <c r="CT75" s="354"/>
      <c r="CU75" s="357"/>
    </row>
    <row r="76" spans="2:99" s="56" customFormat="1" ht="5.25" customHeight="1">
      <c r="B76" s="59"/>
      <c r="C76" s="63"/>
      <c r="D76" s="103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285"/>
      <c r="P76" s="99"/>
      <c r="Q76" s="99"/>
      <c r="R76" s="99"/>
      <c r="S76" s="99"/>
      <c r="T76" s="311"/>
      <c r="U76" s="311"/>
      <c r="V76" s="311"/>
      <c r="W76" s="311"/>
      <c r="X76" s="311"/>
      <c r="Y76" s="311"/>
      <c r="Z76" s="311"/>
      <c r="AA76" s="311"/>
      <c r="AB76" s="311"/>
      <c r="AC76" s="311"/>
      <c r="AD76" s="311"/>
      <c r="AE76" s="311"/>
      <c r="AF76" s="311"/>
      <c r="AG76" s="351"/>
      <c r="AH76" s="354"/>
      <c r="AI76" s="357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285"/>
      <c r="AV76" s="99"/>
      <c r="AW76" s="99"/>
      <c r="AX76" s="99"/>
      <c r="AY76" s="99"/>
      <c r="AZ76" s="311"/>
      <c r="BA76" s="311"/>
      <c r="BB76" s="311"/>
      <c r="BC76" s="311"/>
      <c r="BD76" s="311"/>
      <c r="BE76" s="311"/>
      <c r="BF76" s="311"/>
      <c r="BG76" s="311"/>
      <c r="BH76" s="311"/>
      <c r="BI76" s="311"/>
      <c r="BJ76" s="311"/>
      <c r="BK76" s="311"/>
      <c r="BL76" s="311"/>
      <c r="BM76" s="351"/>
      <c r="BN76" s="354"/>
      <c r="BO76" s="357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285"/>
      <c r="CB76" s="99"/>
      <c r="CC76" s="99"/>
      <c r="CD76" s="99"/>
      <c r="CE76" s="99"/>
      <c r="CF76" s="311"/>
      <c r="CG76" s="311"/>
      <c r="CH76" s="311"/>
      <c r="CI76" s="311"/>
      <c r="CJ76" s="311"/>
      <c r="CK76" s="311"/>
      <c r="CL76" s="311"/>
      <c r="CM76" s="311"/>
      <c r="CN76" s="311"/>
      <c r="CO76" s="311"/>
      <c r="CP76" s="311"/>
      <c r="CQ76" s="311"/>
      <c r="CR76" s="311"/>
      <c r="CS76" s="351"/>
      <c r="CT76" s="354"/>
      <c r="CU76" s="357"/>
    </row>
    <row r="77" spans="2:99" s="56" customFormat="1" ht="5.25" customHeight="1">
      <c r="B77" s="59"/>
      <c r="C77" s="63"/>
      <c r="D77" s="104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286"/>
      <c r="P77" s="136"/>
      <c r="Q77" s="136"/>
      <c r="R77" s="136"/>
      <c r="S77" s="136"/>
      <c r="T77" s="312"/>
      <c r="U77" s="312"/>
      <c r="V77" s="312"/>
      <c r="W77" s="312"/>
      <c r="X77" s="312"/>
      <c r="Y77" s="312"/>
      <c r="Z77" s="312"/>
      <c r="AA77" s="312"/>
      <c r="AB77" s="312"/>
      <c r="AC77" s="312"/>
      <c r="AD77" s="312"/>
      <c r="AE77" s="312"/>
      <c r="AF77" s="312"/>
      <c r="AG77" s="352"/>
      <c r="AH77" s="354"/>
      <c r="AI77" s="357"/>
      <c r="AJ77" s="365"/>
      <c r="AK77" s="365"/>
      <c r="AL77" s="365"/>
      <c r="AM77" s="365"/>
      <c r="AN77" s="365"/>
      <c r="AO77" s="365"/>
      <c r="AP77" s="365"/>
      <c r="AQ77" s="365"/>
      <c r="AR77" s="365"/>
      <c r="AS77" s="365"/>
      <c r="AT77" s="365"/>
      <c r="AU77" s="385"/>
      <c r="AV77" s="136"/>
      <c r="AW77" s="136"/>
      <c r="AX77" s="136"/>
      <c r="AY77" s="136"/>
      <c r="AZ77" s="312"/>
      <c r="BA77" s="312"/>
      <c r="BB77" s="312"/>
      <c r="BC77" s="312"/>
      <c r="BD77" s="312"/>
      <c r="BE77" s="312"/>
      <c r="BF77" s="312"/>
      <c r="BG77" s="312"/>
      <c r="BH77" s="312"/>
      <c r="BI77" s="312"/>
      <c r="BJ77" s="312"/>
      <c r="BK77" s="312"/>
      <c r="BL77" s="312"/>
      <c r="BM77" s="352"/>
      <c r="BN77" s="354"/>
      <c r="BO77" s="357"/>
      <c r="BP77" s="365"/>
      <c r="BQ77" s="365"/>
      <c r="BR77" s="365"/>
      <c r="BS77" s="365"/>
      <c r="BT77" s="365"/>
      <c r="BU77" s="365"/>
      <c r="BV77" s="365"/>
      <c r="BW77" s="365"/>
      <c r="BX77" s="365"/>
      <c r="BY77" s="365"/>
      <c r="BZ77" s="365"/>
      <c r="CA77" s="385"/>
      <c r="CB77" s="136"/>
      <c r="CC77" s="136"/>
      <c r="CD77" s="136"/>
      <c r="CE77" s="136"/>
      <c r="CF77" s="312"/>
      <c r="CG77" s="312"/>
      <c r="CH77" s="312"/>
      <c r="CI77" s="312"/>
      <c r="CJ77" s="312"/>
      <c r="CK77" s="312"/>
      <c r="CL77" s="312"/>
      <c r="CM77" s="312"/>
      <c r="CN77" s="312"/>
      <c r="CO77" s="312"/>
      <c r="CP77" s="312"/>
      <c r="CQ77" s="312"/>
      <c r="CR77" s="312"/>
      <c r="CS77" s="352"/>
      <c r="CT77" s="354"/>
      <c r="CU77" s="357"/>
    </row>
    <row r="78" spans="2:99" s="56" customFormat="1" ht="9" customHeight="1">
      <c r="B78" s="59"/>
      <c r="C78" s="63"/>
      <c r="D78" s="105" t="s">
        <v>91</v>
      </c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354"/>
      <c r="AI78" s="357"/>
      <c r="AJ78" s="105" t="s">
        <v>91</v>
      </c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354"/>
      <c r="BO78" s="357"/>
      <c r="BP78" s="105" t="s">
        <v>91</v>
      </c>
      <c r="BQ78" s="105"/>
      <c r="BR78" s="105"/>
      <c r="BS78" s="105"/>
      <c r="BT78" s="105"/>
      <c r="BU78" s="105"/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354"/>
      <c r="CU78" s="357"/>
    </row>
    <row r="79" spans="2:99" s="56" customFormat="1" ht="7.5" customHeight="1">
      <c r="B79" s="59"/>
      <c r="C79" s="67"/>
      <c r="D79" s="106"/>
      <c r="E79" s="106"/>
      <c r="F79" s="106"/>
      <c r="G79" s="106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313"/>
      <c r="U79" s="313"/>
      <c r="V79" s="313"/>
      <c r="W79" s="325"/>
      <c r="X79" s="325"/>
      <c r="Y79" s="325"/>
      <c r="Z79" s="325"/>
      <c r="AA79" s="325"/>
      <c r="AB79" s="325"/>
      <c r="AC79" s="325"/>
      <c r="AD79" s="325"/>
      <c r="AE79" s="325"/>
      <c r="AF79" s="325"/>
      <c r="AG79" s="325"/>
      <c r="AH79" s="106"/>
      <c r="AI79" s="358"/>
      <c r="AJ79" s="106"/>
      <c r="AK79" s="106"/>
      <c r="AL79" s="106"/>
      <c r="AM79" s="106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313"/>
      <c r="BA79" s="313"/>
      <c r="BB79" s="313"/>
      <c r="BC79" s="325"/>
      <c r="BD79" s="325"/>
      <c r="BE79" s="325"/>
      <c r="BF79" s="325"/>
      <c r="BG79" s="325"/>
      <c r="BH79" s="325"/>
      <c r="BI79" s="325"/>
      <c r="BJ79" s="325"/>
      <c r="BK79" s="325"/>
      <c r="BL79" s="325"/>
      <c r="BM79" s="325"/>
      <c r="BN79" s="106"/>
      <c r="BO79" s="358"/>
      <c r="BP79" s="106"/>
      <c r="BQ79" s="106"/>
      <c r="BR79" s="106"/>
      <c r="BS79" s="106"/>
      <c r="BT79" s="170"/>
      <c r="BU79" s="170"/>
      <c r="BV79" s="170"/>
      <c r="BW79" s="170"/>
      <c r="BX79" s="170"/>
      <c r="BY79" s="170"/>
      <c r="BZ79" s="170"/>
      <c r="CA79" s="170"/>
      <c r="CB79" s="170"/>
      <c r="CC79" s="170"/>
      <c r="CD79" s="170"/>
      <c r="CE79" s="170"/>
      <c r="CF79" s="313"/>
      <c r="CG79" s="313"/>
      <c r="CH79" s="313"/>
      <c r="CI79" s="325"/>
      <c r="CJ79" s="325"/>
      <c r="CK79" s="325"/>
      <c r="CL79" s="325"/>
      <c r="CM79" s="325"/>
      <c r="CN79" s="325"/>
      <c r="CO79" s="325"/>
      <c r="CP79" s="325"/>
      <c r="CQ79" s="325"/>
      <c r="CR79" s="325"/>
      <c r="CS79" s="325"/>
      <c r="CT79" s="106"/>
      <c r="CU79" s="399"/>
    </row>
    <row r="80" spans="2:99" s="56" customFormat="1" ht="12" customHeight="1">
      <c r="B80" s="58"/>
      <c r="F80" s="158" t="s">
        <v>92</v>
      </c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58"/>
      <c r="BW80" s="158"/>
      <c r="BX80" s="158"/>
      <c r="BY80" s="158"/>
      <c r="BZ80" s="158"/>
      <c r="CA80" s="158"/>
      <c r="CB80" s="158"/>
      <c r="CC80" s="158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158"/>
      <c r="CR80" s="158"/>
    </row>
    <row r="81" spans="4:85" s="56" customFormat="1" ht="3.75" customHeight="1"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391"/>
      <c r="BA81" s="391"/>
      <c r="BR81" s="159"/>
      <c r="BS81" s="159"/>
      <c r="BT81" s="159"/>
      <c r="BU81" s="159"/>
      <c r="BV81" s="159"/>
      <c r="BW81" s="159"/>
      <c r="BX81" s="159"/>
      <c r="BY81" s="159"/>
      <c r="BZ81" s="159"/>
      <c r="CA81" s="159"/>
      <c r="CB81" s="159"/>
      <c r="CC81" s="159"/>
      <c r="CD81" s="159"/>
      <c r="CE81" s="159"/>
      <c r="CF81" s="391"/>
      <c r="CG81" s="391"/>
    </row>
    <row r="82" spans="4:85" ht="3.75" customHeight="1"/>
    <row r="83" spans="4:85" ht="3.75" customHeight="1"/>
    <row r="84" spans="4:85" ht="3.75" customHeight="1"/>
    <row r="85" spans="4:85" ht="3.75" customHeight="1"/>
    <row r="86" spans="4:85" ht="3.75" customHeight="1"/>
    <row r="87" spans="4:85" ht="3.75" customHeight="1"/>
    <row r="88" spans="4:85" ht="3.75" customHeight="1"/>
    <row r="89" spans="4:85" ht="3.75" customHeight="1"/>
    <row r="90" spans="4:85" ht="12" customHeight="1">
      <c r="H90" s="171"/>
      <c r="I90" s="171"/>
    </row>
    <row r="91" spans="4:85" ht="12" customHeight="1"/>
    <row r="92" spans="4:85" ht="12" customHeight="1"/>
    <row r="93" spans="4:85" ht="12" customHeight="1">
      <c r="D93" s="107"/>
    </row>
    <row r="94" spans="4:85" ht="12" customHeight="1"/>
    <row r="95" spans="4:85" ht="12" customHeight="1"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</row>
    <row r="96" spans="4:85" ht="12" customHeight="1"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</row>
  </sheetData>
  <sheetProtection sheet="1" objects="1" selectLockedCells="1"/>
  <mergeCells count="810">
    <mergeCell ref="AD1:AI1"/>
    <mergeCell ref="D4:H4"/>
    <mergeCell ref="AJ4:AN4"/>
    <mergeCell ref="BP4:BT4"/>
    <mergeCell ref="I24:K24"/>
    <mergeCell ref="AO24:AQ24"/>
    <mergeCell ref="BU24:BW24"/>
    <mergeCell ref="J25:K25"/>
    <mergeCell ref="AP25:AQ25"/>
    <mergeCell ref="BV25:BW25"/>
    <mergeCell ref="D29:K29"/>
    <mergeCell ref="AJ29:AQ29"/>
    <mergeCell ref="BP29:BW29"/>
    <mergeCell ref="D30:E30"/>
    <mergeCell ref="F30:G30"/>
    <mergeCell ref="H30:I30"/>
    <mergeCell ref="J30:K30"/>
    <mergeCell ref="AJ30:AK30"/>
    <mergeCell ref="AL30:AM30"/>
    <mergeCell ref="AN30:AO30"/>
    <mergeCell ref="AP30:AQ30"/>
    <mergeCell ref="BP30:BQ30"/>
    <mergeCell ref="BR30:BS30"/>
    <mergeCell ref="BT30:BU30"/>
    <mergeCell ref="BV30:BW30"/>
    <mergeCell ref="D62:F62"/>
    <mergeCell ref="G62:Z62"/>
    <mergeCell ref="AA62:AG62"/>
    <mergeCell ref="AJ62:AL62"/>
    <mergeCell ref="AM62:BF62"/>
    <mergeCell ref="BG62:BM62"/>
    <mergeCell ref="BP62:BR62"/>
    <mergeCell ref="BS62:CL62"/>
    <mergeCell ref="CM62:CS62"/>
    <mergeCell ref="D63:F63"/>
    <mergeCell ref="G63:N63"/>
    <mergeCell ref="O63:P63"/>
    <mergeCell ref="Q63:Z63"/>
    <mergeCell ref="AA63:AG63"/>
    <mergeCell ref="AJ63:AL63"/>
    <mergeCell ref="AM63:AT63"/>
    <mergeCell ref="AU63:AV63"/>
    <mergeCell ref="AW63:BF63"/>
    <mergeCell ref="BG63:BM63"/>
    <mergeCell ref="BP63:BR63"/>
    <mergeCell ref="BS63:BZ63"/>
    <mergeCell ref="CA63:CB63"/>
    <mergeCell ref="CC63:CL63"/>
    <mergeCell ref="CM63:CS63"/>
    <mergeCell ref="D64:M64"/>
    <mergeCell ref="N64:AG64"/>
    <mergeCell ref="AJ64:AR64"/>
    <mergeCell ref="AS64:BM64"/>
    <mergeCell ref="BP64:BX64"/>
    <mergeCell ref="BY64:CS64"/>
    <mergeCell ref="D65:M65"/>
    <mergeCell ref="N65:AG65"/>
    <mergeCell ref="AJ65:AR65"/>
    <mergeCell ref="AS65:BM65"/>
    <mergeCell ref="BP65:BX65"/>
    <mergeCell ref="BY65:CS65"/>
    <mergeCell ref="D67:O67"/>
    <mergeCell ref="P67:AG67"/>
    <mergeCell ref="AJ67:AU67"/>
    <mergeCell ref="AV67:BM67"/>
    <mergeCell ref="BP67:CA67"/>
    <mergeCell ref="CB67:CS67"/>
    <mergeCell ref="F80:CR80"/>
    <mergeCell ref="F81:AI81"/>
    <mergeCell ref="N2:P4"/>
    <mergeCell ref="Q2:T4"/>
    <mergeCell ref="AT2:AV4"/>
    <mergeCell ref="AW2:AZ4"/>
    <mergeCell ref="BZ2:CB4"/>
    <mergeCell ref="CC2:CF4"/>
    <mergeCell ref="I4:K6"/>
    <mergeCell ref="U4:AD5"/>
    <mergeCell ref="AO4:AQ6"/>
    <mergeCell ref="BA4:BI5"/>
    <mergeCell ref="BU4:BW6"/>
    <mergeCell ref="CG4:CM5"/>
    <mergeCell ref="D5:H6"/>
    <mergeCell ref="N5:T7"/>
    <mergeCell ref="AJ5:AN6"/>
    <mergeCell ref="AT5:AZ7"/>
    <mergeCell ref="BP5:BT6"/>
    <mergeCell ref="BZ5:CF7"/>
    <mergeCell ref="D8:F9"/>
    <mergeCell ref="H8:J9"/>
    <mergeCell ref="K8:S9"/>
    <mergeCell ref="T8:W9"/>
    <mergeCell ref="X8:AG9"/>
    <mergeCell ref="AJ8:AL9"/>
    <mergeCell ref="AN8:AP9"/>
    <mergeCell ref="AQ8:AY9"/>
    <mergeCell ref="AZ8:BC9"/>
    <mergeCell ref="BD8:BM9"/>
    <mergeCell ref="BP8:BR9"/>
    <mergeCell ref="BT8:BV9"/>
    <mergeCell ref="BW8:CE9"/>
    <mergeCell ref="CF8:CI9"/>
    <mergeCell ref="CJ8:CS9"/>
    <mergeCell ref="E19:AG23"/>
    <mergeCell ref="AK19:BM23"/>
    <mergeCell ref="BQ19:CS23"/>
    <mergeCell ref="D24:F25"/>
    <mergeCell ref="G24:H25"/>
    <mergeCell ref="L24:W25"/>
    <mergeCell ref="X24:AE25"/>
    <mergeCell ref="AJ24:AL25"/>
    <mergeCell ref="AM24:AN25"/>
    <mergeCell ref="AR24:BC25"/>
    <mergeCell ref="BD24:BK25"/>
    <mergeCell ref="BP24:BR25"/>
    <mergeCell ref="BS24:BT25"/>
    <mergeCell ref="BX24:CI25"/>
    <mergeCell ref="CJ24:CQ25"/>
    <mergeCell ref="D26:E27"/>
    <mergeCell ref="F26:F27"/>
    <mergeCell ref="G26:G27"/>
    <mergeCell ref="H26:H27"/>
    <mergeCell ref="I26:I27"/>
    <mergeCell ref="J26:J27"/>
    <mergeCell ref="K26:K27"/>
    <mergeCell ref="L26:M27"/>
    <mergeCell ref="N26:N27"/>
    <mergeCell ref="O26:O27"/>
    <mergeCell ref="P26:Q27"/>
    <mergeCell ref="R26:R27"/>
    <mergeCell ref="S26:S27"/>
    <mergeCell ref="T26:U27"/>
    <mergeCell ref="V26:V27"/>
    <mergeCell ref="W26:W27"/>
    <mergeCell ref="X26:Y27"/>
    <mergeCell ref="Z26:Z27"/>
    <mergeCell ref="AA26:AA27"/>
    <mergeCell ref="AB26:AC27"/>
    <mergeCell ref="AD26:AD27"/>
    <mergeCell ref="AE26:AE27"/>
    <mergeCell ref="AJ26:AK27"/>
    <mergeCell ref="AL26:AL27"/>
    <mergeCell ref="AM26:AM27"/>
    <mergeCell ref="AN26:AN27"/>
    <mergeCell ref="AO26:AO27"/>
    <mergeCell ref="AP26:AP27"/>
    <mergeCell ref="AQ26:AQ27"/>
    <mergeCell ref="AR26:AS27"/>
    <mergeCell ref="AT26:AT27"/>
    <mergeCell ref="AU26:AU27"/>
    <mergeCell ref="AV26:AW27"/>
    <mergeCell ref="AX26:AX27"/>
    <mergeCell ref="AY26:AY27"/>
    <mergeCell ref="AZ26:BA27"/>
    <mergeCell ref="BB26:BB27"/>
    <mergeCell ref="BC26:BC27"/>
    <mergeCell ref="BD26:BE27"/>
    <mergeCell ref="BF26:BF27"/>
    <mergeCell ref="BG26:BG27"/>
    <mergeCell ref="BH26:BI27"/>
    <mergeCell ref="BJ26:BJ27"/>
    <mergeCell ref="BK26:BK27"/>
    <mergeCell ref="BP26:BQ27"/>
    <mergeCell ref="BR26:BR27"/>
    <mergeCell ref="BS26:BS27"/>
    <mergeCell ref="BT26:BT27"/>
    <mergeCell ref="BU26:BU27"/>
    <mergeCell ref="BV26:BV27"/>
    <mergeCell ref="BW26:BW27"/>
    <mergeCell ref="BX26:BY27"/>
    <mergeCell ref="BZ26:BZ27"/>
    <mergeCell ref="CA26:CA27"/>
    <mergeCell ref="CB26:CC27"/>
    <mergeCell ref="CD26:CD27"/>
    <mergeCell ref="CE26:CE27"/>
    <mergeCell ref="CF26:CG27"/>
    <mergeCell ref="CH26:CH27"/>
    <mergeCell ref="CI26:CI27"/>
    <mergeCell ref="CJ26:CK27"/>
    <mergeCell ref="CL26:CL27"/>
    <mergeCell ref="CM26:CM27"/>
    <mergeCell ref="CN26:CO27"/>
    <mergeCell ref="CP26:CP27"/>
    <mergeCell ref="CQ26:CQ27"/>
    <mergeCell ref="L29:W30"/>
    <mergeCell ref="X29:Z30"/>
    <mergeCell ref="AR29:BC30"/>
    <mergeCell ref="BD29:BF30"/>
    <mergeCell ref="BX29:CI30"/>
    <mergeCell ref="CJ29:CL30"/>
    <mergeCell ref="D31:E32"/>
    <mergeCell ref="F31:F32"/>
    <mergeCell ref="G31:G32"/>
    <mergeCell ref="H31:H32"/>
    <mergeCell ref="I31:I32"/>
    <mergeCell ref="J31:J32"/>
    <mergeCell ref="K31:K32"/>
    <mergeCell ref="L31:M32"/>
    <mergeCell ref="N31:N32"/>
    <mergeCell ref="O31:O32"/>
    <mergeCell ref="P31:Q32"/>
    <mergeCell ref="R31:R32"/>
    <mergeCell ref="S31:S32"/>
    <mergeCell ref="T31:U32"/>
    <mergeCell ref="V31:V32"/>
    <mergeCell ref="W31:W32"/>
    <mergeCell ref="X31:Y32"/>
    <mergeCell ref="Z31:Z32"/>
    <mergeCell ref="AA31:AA32"/>
    <mergeCell ref="AB31:AB32"/>
    <mergeCell ref="AD31:AD32"/>
    <mergeCell ref="AE31:AE32"/>
    <mergeCell ref="AJ31:AK32"/>
    <mergeCell ref="AL31:AL32"/>
    <mergeCell ref="AM31:AM32"/>
    <mergeCell ref="AN31:AN32"/>
    <mergeCell ref="AO31:AO32"/>
    <mergeCell ref="AP31:AP32"/>
    <mergeCell ref="AQ31:AQ32"/>
    <mergeCell ref="AR31:AS32"/>
    <mergeCell ref="AT31:AT32"/>
    <mergeCell ref="AU31:AU32"/>
    <mergeCell ref="AV31:AW32"/>
    <mergeCell ref="AX31:AX32"/>
    <mergeCell ref="AY31:AY32"/>
    <mergeCell ref="AZ31:BA32"/>
    <mergeCell ref="BB31:BB32"/>
    <mergeCell ref="BC31:BC32"/>
    <mergeCell ref="BD31:BE32"/>
    <mergeCell ref="BF31:BF32"/>
    <mergeCell ref="BG31:BG32"/>
    <mergeCell ref="BH31:BH32"/>
    <mergeCell ref="BJ31:BJ32"/>
    <mergeCell ref="BK31:BK32"/>
    <mergeCell ref="BP31:BQ32"/>
    <mergeCell ref="BR31:BR32"/>
    <mergeCell ref="BS31:BS32"/>
    <mergeCell ref="BT31:BT32"/>
    <mergeCell ref="BU31:BU32"/>
    <mergeCell ref="BV31:BV32"/>
    <mergeCell ref="BW31:BW32"/>
    <mergeCell ref="BX31:BY32"/>
    <mergeCell ref="BZ31:BZ32"/>
    <mergeCell ref="CA31:CA32"/>
    <mergeCell ref="CB31:CC32"/>
    <mergeCell ref="CD31:CD32"/>
    <mergeCell ref="CE31:CE32"/>
    <mergeCell ref="CF31:CG32"/>
    <mergeCell ref="CH31:CH32"/>
    <mergeCell ref="CI31:CI32"/>
    <mergeCell ref="CJ31:CK32"/>
    <mergeCell ref="CL31:CL32"/>
    <mergeCell ref="CM31:CM32"/>
    <mergeCell ref="CN31:CN32"/>
    <mergeCell ref="CP31:CP32"/>
    <mergeCell ref="CQ31:CQ32"/>
    <mergeCell ref="D34:E39"/>
    <mergeCell ref="F34:I35"/>
    <mergeCell ref="J34:J35"/>
    <mergeCell ref="K34:L35"/>
    <mergeCell ref="M34:N35"/>
    <mergeCell ref="O34:P35"/>
    <mergeCell ref="Q34:R35"/>
    <mergeCell ref="S34:T35"/>
    <mergeCell ref="U34:V35"/>
    <mergeCell ref="W34:X35"/>
    <mergeCell ref="Y34:Z35"/>
    <mergeCell ref="AA34:AB35"/>
    <mergeCell ref="AC34:AD35"/>
    <mergeCell ref="AE34:AF35"/>
    <mergeCell ref="AG34:AG35"/>
    <mergeCell ref="AJ34:AK39"/>
    <mergeCell ref="AL34:AO35"/>
    <mergeCell ref="AP34:AP35"/>
    <mergeCell ref="AQ34:AR35"/>
    <mergeCell ref="AS34:AT35"/>
    <mergeCell ref="AU34:AV35"/>
    <mergeCell ref="AW34:AX35"/>
    <mergeCell ref="AY34:AZ35"/>
    <mergeCell ref="BA34:BB35"/>
    <mergeCell ref="BC34:BD35"/>
    <mergeCell ref="BE34:BF35"/>
    <mergeCell ref="BG34:BH35"/>
    <mergeCell ref="BI34:BJ35"/>
    <mergeCell ref="BK34:BL35"/>
    <mergeCell ref="BM34:BM35"/>
    <mergeCell ref="BP34:BQ39"/>
    <mergeCell ref="BR34:BU35"/>
    <mergeCell ref="BV34:BV35"/>
    <mergeCell ref="BW34:BX35"/>
    <mergeCell ref="BY34:BZ35"/>
    <mergeCell ref="CA34:CB35"/>
    <mergeCell ref="CC34:CD35"/>
    <mergeCell ref="CE34:CF35"/>
    <mergeCell ref="CG34:CH35"/>
    <mergeCell ref="CI34:CJ35"/>
    <mergeCell ref="CK34:CL35"/>
    <mergeCell ref="CM34:CN35"/>
    <mergeCell ref="CO34:CP35"/>
    <mergeCell ref="CQ34:CR35"/>
    <mergeCell ref="CS34:CS35"/>
    <mergeCell ref="F36:I37"/>
    <mergeCell ref="J36:J37"/>
    <mergeCell ref="K36:L37"/>
    <mergeCell ref="M36:N37"/>
    <mergeCell ref="O36:P37"/>
    <mergeCell ref="Q36:R37"/>
    <mergeCell ref="S36:T37"/>
    <mergeCell ref="U36:V37"/>
    <mergeCell ref="W36:X37"/>
    <mergeCell ref="Y36:Z37"/>
    <mergeCell ref="AA36:AB37"/>
    <mergeCell ref="AC36:AD37"/>
    <mergeCell ref="AE36:AF37"/>
    <mergeCell ref="AG36:AG37"/>
    <mergeCell ref="AL36:AO37"/>
    <mergeCell ref="AP36:AP37"/>
    <mergeCell ref="AQ36:AR37"/>
    <mergeCell ref="AS36:AT37"/>
    <mergeCell ref="AU36:AV37"/>
    <mergeCell ref="AW36:AX37"/>
    <mergeCell ref="AY36:AZ37"/>
    <mergeCell ref="BA36:BB37"/>
    <mergeCell ref="BC36:BD37"/>
    <mergeCell ref="BE36:BF37"/>
    <mergeCell ref="BG36:BH37"/>
    <mergeCell ref="BI36:BJ37"/>
    <mergeCell ref="BK36:BL37"/>
    <mergeCell ref="BM36:BM37"/>
    <mergeCell ref="BR36:BU37"/>
    <mergeCell ref="BV36:BV37"/>
    <mergeCell ref="BW36:BX37"/>
    <mergeCell ref="BY36:BZ37"/>
    <mergeCell ref="CA36:CB37"/>
    <mergeCell ref="CC36:CD37"/>
    <mergeCell ref="CE36:CF37"/>
    <mergeCell ref="CG36:CH37"/>
    <mergeCell ref="CI36:CJ37"/>
    <mergeCell ref="CK36:CL37"/>
    <mergeCell ref="CM36:CN37"/>
    <mergeCell ref="CO36:CP37"/>
    <mergeCell ref="CQ36:CR37"/>
    <mergeCell ref="CS36:CS37"/>
    <mergeCell ref="F38:I39"/>
    <mergeCell ref="J38:J39"/>
    <mergeCell ref="K38:L39"/>
    <mergeCell ref="M38:N39"/>
    <mergeCell ref="O38:P39"/>
    <mergeCell ref="Q38:R39"/>
    <mergeCell ref="S38:T39"/>
    <mergeCell ref="U38:V39"/>
    <mergeCell ref="W38:X39"/>
    <mergeCell ref="Y38:Z39"/>
    <mergeCell ref="AA38:AB39"/>
    <mergeCell ref="AC38:AD39"/>
    <mergeCell ref="AE38:AF39"/>
    <mergeCell ref="AG38:AG39"/>
    <mergeCell ref="AL38:AO39"/>
    <mergeCell ref="AP38:AP39"/>
    <mergeCell ref="AQ38:AR39"/>
    <mergeCell ref="AS38:AT39"/>
    <mergeCell ref="AU38:AV39"/>
    <mergeCell ref="AW38:AX39"/>
    <mergeCell ref="AY38:AZ39"/>
    <mergeCell ref="BA38:BB39"/>
    <mergeCell ref="BC38:BD39"/>
    <mergeCell ref="BE38:BF39"/>
    <mergeCell ref="BG38:BH39"/>
    <mergeCell ref="BI38:BJ39"/>
    <mergeCell ref="BK38:BL39"/>
    <mergeCell ref="BM38:BM39"/>
    <mergeCell ref="BR38:BU39"/>
    <mergeCell ref="BV38:BV39"/>
    <mergeCell ref="BW38:BX39"/>
    <mergeCell ref="BY38:BZ39"/>
    <mergeCell ref="CA38:CB39"/>
    <mergeCell ref="CC38:CD39"/>
    <mergeCell ref="CE38:CF39"/>
    <mergeCell ref="CG38:CH39"/>
    <mergeCell ref="CI38:CJ39"/>
    <mergeCell ref="CK38:CL39"/>
    <mergeCell ref="CM38:CN39"/>
    <mergeCell ref="CO38:CP39"/>
    <mergeCell ref="CQ38:CR39"/>
    <mergeCell ref="CS38:CS39"/>
    <mergeCell ref="F40:I41"/>
    <mergeCell ref="J40:J41"/>
    <mergeCell ref="K40:L41"/>
    <mergeCell ref="M40:N41"/>
    <mergeCell ref="O40:P41"/>
    <mergeCell ref="Q40:R41"/>
    <mergeCell ref="S40:T41"/>
    <mergeCell ref="U40:V41"/>
    <mergeCell ref="W40:X41"/>
    <mergeCell ref="Y40:Z41"/>
    <mergeCell ref="AA40:AB41"/>
    <mergeCell ref="AC40:AD41"/>
    <mergeCell ref="AE40:AF41"/>
    <mergeCell ref="AG40:AG41"/>
    <mergeCell ref="AL40:AO41"/>
    <mergeCell ref="AP40:AP41"/>
    <mergeCell ref="AQ40:AR41"/>
    <mergeCell ref="AS40:AT41"/>
    <mergeCell ref="AU40:AV41"/>
    <mergeCell ref="AW40:AX41"/>
    <mergeCell ref="AY40:AZ41"/>
    <mergeCell ref="BA40:BB41"/>
    <mergeCell ref="BC40:BD41"/>
    <mergeCell ref="BE40:BF41"/>
    <mergeCell ref="BG40:BH41"/>
    <mergeCell ref="BI40:BJ41"/>
    <mergeCell ref="BK40:BL41"/>
    <mergeCell ref="BM40:BM41"/>
    <mergeCell ref="BR40:BU41"/>
    <mergeCell ref="BV40:BV41"/>
    <mergeCell ref="BW40:BX41"/>
    <mergeCell ref="BY40:BZ41"/>
    <mergeCell ref="CA40:CB41"/>
    <mergeCell ref="CC40:CD41"/>
    <mergeCell ref="CE40:CF41"/>
    <mergeCell ref="CG40:CH41"/>
    <mergeCell ref="CI40:CJ41"/>
    <mergeCell ref="CK40:CL41"/>
    <mergeCell ref="CM40:CN41"/>
    <mergeCell ref="CO40:CP41"/>
    <mergeCell ref="CQ40:CR41"/>
    <mergeCell ref="CS40:CS41"/>
    <mergeCell ref="F42:I43"/>
    <mergeCell ref="J42:J43"/>
    <mergeCell ref="K42:L43"/>
    <mergeCell ref="M42:N43"/>
    <mergeCell ref="O42:P43"/>
    <mergeCell ref="Q42:R43"/>
    <mergeCell ref="S42:T43"/>
    <mergeCell ref="U42:V43"/>
    <mergeCell ref="W42:X43"/>
    <mergeCell ref="Y42:Z43"/>
    <mergeCell ref="AA42:AB43"/>
    <mergeCell ref="AC42:AD43"/>
    <mergeCell ref="AE42:AF43"/>
    <mergeCell ref="AG42:AG43"/>
    <mergeCell ref="AL42:AO43"/>
    <mergeCell ref="AP42:AP43"/>
    <mergeCell ref="AQ42:AR43"/>
    <mergeCell ref="AS42:AT43"/>
    <mergeCell ref="AU42:AV43"/>
    <mergeCell ref="AW42:AX43"/>
    <mergeCell ref="AY42:AZ43"/>
    <mergeCell ref="BA42:BB43"/>
    <mergeCell ref="BC42:BD43"/>
    <mergeCell ref="BE42:BF43"/>
    <mergeCell ref="BG42:BH43"/>
    <mergeCell ref="BI42:BJ43"/>
    <mergeCell ref="BK42:BL43"/>
    <mergeCell ref="BM42:BM43"/>
    <mergeCell ref="BR42:BU43"/>
    <mergeCell ref="BV42:BV43"/>
    <mergeCell ref="BW42:BX43"/>
    <mergeCell ref="BY42:BZ43"/>
    <mergeCell ref="CA42:CB43"/>
    <mergeCell ref="CC42:CD43"/>
    <mergeCell ref="CE42:CF43"/>
    <mergeCell ref="CG42:CH43"/>
    <mergeCell ref="CI42:CJ43"/>
    <mergeCell ref="CK42:CL43"/>
    <mergeCell ref="CM42:CN43"/>
    <mergeCell ref="CO42:CP43"/>
    <mergeCell ref="CQ42:CR43"/>
    <mergeCell ref="CS42:CS43"/>
    <mergeCell ref="F44:I45"/>
    <mergeCell ref="J44:J45"/>
    <mergeCell ref="K44:L45"/>
    <mergeCell ref="M44:N45"/>
    <mergeCell ref="O44:P45"/>
    <mergeCell ref="Q44:R45"/>
    <mergeCell ref="S44:T45"/>
    <mergeCell ref="U44:V45"/>
    <mergeCell ref="W44:X45"/>
    <mergeCell ref="Y44:Z45"/>
    <mergeCell ref="AA44:AB45"/>
    <mergeCell ref="AC44:AD45"/>
    <mergeCell ref="AE44:AF45"/>
    <mergeCell ref="AG44:AG45"/>
    <mergeCell ref="AL44:AO45"/>
    <mergeCell ref="AP44:AP45"/>
    <mergeCell ref="AQ44:AR45"/>
    <mergeCell ref="AS44:AT45"/>
    <mergeCell ref="AU44:AV45"/>
    <mergeCell ref="AW44:AX45"/>
    <mergeCell ref="AY44:AZ45"/>
    <mergeCell ref="BA44:BB45"/>
    <mergeCell ref="BC44:BD45"/>
    <mergeCell ref="BE44:BF45"/>
    <mergeCell ref="BG44:BH45"/>
    <mergeCell ref="BI44:BJ45"/>
    <mergeCell ref="BK44:BL45"/>
    <mergeCell ref="BM44:BM45"/>
    <mergeCell ref="BR44:BU45"/>
    <mergeCell ref="BV44:BV45"/>
    <mergeCell ref="BW44:BX45"/>
    <mergeCell ref="BY44:BZ45"/>
    <mergeCell ref="CA44:CB45"/>
    <mergeCell ref="CC44:CD45"/>
    <mergeCell ref="CE44:CF45"/>
    <mergeCell ref="CG44:CH45"/>
    <mergeCell ref="CI44:CJ45"/>
    <mergeCell ref="CK44:CL45"/>
    <mergeCell ref="CM44:CN45"/>
    <mergeCell ref="CO44:CP45"/>
    <mergeCell ref="CQ44:CR45"/>
    <mergeCell ref="CS44:CS45"/>
    <mergeCell ref="F46:I47"/>
    <mergeCell ref="J46:J47"/>
    <mergeCell ref="K46:L47"/>
    <mergeCell ref="M46:N47"/>
    <mergeCell ref="O46:P47"/>
    <mergeCell ref="Q46:R47"/>
    <mergeCell ref="S46:T47"/>
    <mergeCell ref="U46:V47"/>
    <mergeCell ref="W46:X47"/>
    <mergeCell ref="Y46:Z47"/>
    <mergeCell ref="AA46:AB47"/>
    <mergeCell ref="AC46:AD47"/>
    <mergeCell ref="AE46:AF47"/>
    <mergeCell ref="AG46:AG47"/>
    <mergeCell ref="AL46:AO47"/>
    <mergeCell ref="AP46:AP47"/>
    <mergeCell ref="AQ46:AR47"/>
    <mergeCell ref="AS46:AT47"/>
    <mergeCell ref="AU46:AV47"/>
    <mergeCell ref="AW46:AX47"/>
    <mergeCell ref="AY46:AZ47"/>
    <mergeCell ref="BA46:BB47"/>
    <mergeCell ref="BC46:BD47"/>
    <mergeCell ref="BE46:BF47"/>
    <mergeCell ref="BG46:BH47"/>
    <mergeCell ref="BI46:BJ47"/>
    <mergeCell ref="BK46:BL47"/>
    <mergeCell ref="BM46:BM47"/>
    <mergeCell ref="BR46:BU47"/>
    <mergeCell ref="BV46:BV47"/>
    <mergeCell ref="BW46:BX47"/>
    <mergeCell ref="BY46:BZ47"/>
    <mergeCell ref="CA46:CB47"/>
    <mergeCell ref="CC46:CD47"/>
    <mergeCell ref="CE46:CF47"/>
    <mergeCell ref="CG46:CH47"/>
    <mergeCell ref="CI46:CJ47"/>
    <mergeCell ref="CK46:CL47"/>
    <mergeCell ref="CM46:CN47"/>
    <mergeCell ref="CO46:CP47"/>
    <mergeCell ref="CQ46:CR47"/>
    <mergeCell ref="CS46:CS47"/>
    <mergeCell ref="F48:I49"/>
    <mergeCell ref="J48:J49"/>
    <mergeCell ref="K48:L49"/>
    <mergeCell ref="M48:N49"/>
    <mergeCell ref="O48:P49"/>
    <mergeCell ref="Q48:R49"/>
    <mergeCell ref="S48:T49"/>
    <mergeCell ref="U48:V49"/>
    <mergeCell ref="W48:X49"/>
    <mergeCell ref="Y48:Z49"/>
    <mergeCell ref="AA48:AB49"/>
    <mergeCell ref="AC48:AD49"/>
    <mergeCell ref="AE48:AF49"/>
    <mergeCell ref="AG48:AG49"/>
    <mergeCell ref="AL48:AO49"/>
    <mergeCell ref="AP48:AP49"/>
    <mergeCell ref="AQ48:AR49"/>
    <mergeCell ref="AS48:AT49"/>
    <mergeCell ref="AU48:AV49"/>
    <mergeCell ref="AW48:AX49"/>
    <mergeCell ref="AY48:AZ49"/>
    <mergeCell ref="BA48:BB49"/>
    <mergeCell ref="BC48:BD49"/>
    <mergeCell ref="BE48:BF49"/>
    <mergeCell ref="BG48:BH49"/>
    <mergeCell ref="BI48:BJ49"/>
    <mergeCell ref="BK48:BL49"/>
    <mergeCell ref="BM48:BM49"/>
    <mergeCell ref="BR48:BU49"/>
    <mergeCell ref="BV48:BV49"/>
    <mergeCell ref="BW48:BX49"/>
    <mergeCell ref="BY48:BZ49"/>
    <mergeCell ref="CA48:CB49"/>
    <mergeCell ref="CC48:CD49"/>
    <mergeCell ref="CE48:CF49"/>
    <mergeCell ref="CG48:CH49"/>
    <mergeCell ref="CI48:CJ49"/>
    <mergeCell ref="CK48:CL49"/>
    <mergeCell ref="CM48:CN49"/>
    <mergeCell ref="CO48:CP49"/>
    <mergeCell ref="CQ48:CR49"/>
    <mergeCell ref="CS48:CS49"/>
    <mergeCell ref="F50:I51"/>
    <mergeCell ref="J50:J51"/>
    <mergeCell ref="K50:L51"/>
    <mergeCell ref="M50:N51"/>
    <mergeCell ref="O50:P51"/>
    <mergeCell ref="Q50:R51"/>
    <mergeCell ref="S50:T51"/>
    <mergeCell ref="U50:V51"/>
    <mergeCell ref="W50:X51"/>
    <mergeCell ref="Y50:Z51"/>
    <mergeCell ref="AA50:AB51"/>
    <mergeCell ref="AC50:AD51"/>
    <mergeCell ref="AE50:AF51"/>
    <mergeCell ref="AG50:AG51"/>
    <mergeCell ref="AL50:AO51"/>
    <mergeCell ref="AP50:AP51"/>
    <mergeCell ref="AQ50:AR51"/>
    <mergeCell ref="AS50:AT51"/>
    <mergeCell ref="AU50:AV51"/>
    <mergeCell ref="AW50:AX51"/>
    <mergeCell ref="AY50:AZ51"/>
    <mergeCell ref="BA50:BB51"/>
    <mergeCell ref="BC50:BD51"/>
    <mergeCell ref="BE50:BF51"/>
    <mergeCell ref="BG50:BH51"/>
    <mergeCell ref="BI50:BJ51"/>
    <mergeCell ref="BK50:BL51"/>
    <mergeCell ref="BM50:BM51"/>
    <mergeCell ref="BR50:BU51"/>
    <mergeCell ref="BV50:BV51"/>
    <mergeCell ref="BW50:BX51"/>
    <mergeCell ref="BY50:BZ51"/>
    <mergeCell ref="CA50:CB51"/>
    <mergeCell ref="CC50:CD51"/>
    <mergeCell ref="CE50:CF51"/>
    <mergeCell ref="CG50:CH51"/>
    <mergeCell ref="CI50:CJ51"/>
    <mergeCell ref="CK50:CL51"/>
    <mergeCell ref="CM50:CN51"/>
    <mergeCell ref="CO50:CP51"/>
    <mergeCell ref="CQ50:CR51"/>
    <mergeCell ref="CS50:CS51"/>
    <mergeCell ref="F52:I53"/>
    <mergeCell ref="J52:J53"/>
    <mergeCell ref="K52:L53"/>
    <mergeCell ref="M52:N53"/>
    <mergeCell ref="O52:P53"/>
    <mergeCell ref="Q52:R53"/>
    <mergeCell ref="S52:T53"/>
    <mergeCell ref="U52:V53"/>
    <mergeCell ref="W52:X53"/>
    <mergeCell ref="Y52:Z53"/>
    <mergeCell ref="AA52:AB53"/>
    <mergeCell ref="AC52:AD53"/>
    <mergeCell ref="AE52:AF53"/>
    <mergeCell ref="AG52:AG53"/>
    <mergeCell ref="AL52:AO53"/>
    <mergeCell ref="AP52:AP53"/>
    <mergeCell ref="AQ52:AR53"/>
    <mergeCell ref="AS52:AT53"/>
    <mergeCell ref="AU52:AV53"/>
    <mergeCell ref="AW52:AX53"/>
    <mergeCell ref="AY52:AZ53"/>
    <mergeCell ref="BA52:BB53"/>
    <mergeCell ref="BC52:BD53"/>
    <mergeCell ref="BE52:BF53"/>
    <mergeCell ref="BG52:BH53"/>
    <mergeCell ref="BI52:BJ53"/>
    <mergeCell ref="BK52:BL53"/>
    <mergeCell ref="BM52:BM53"/>
    <mergeCell ref="BR52:BU53"/>
    <mergeCell ref="BV52:BV53"/>
    <mergeCell ref="BW52:BX53"/>
    <mergeCell ref="BY52:BZ53"/>
    <mergeCell ref="CA52:CB53"/>
    <mergeCell ref="CC52:CD53"/>
    <mergeCell ref="CE52:CF53"/>
    <mergeCell ref="CG52:CH53"/>
    <mergeCell ref="CI52:CJ53"/>
    <mergeCell ref="CK52:CL53"/>
    <mergeCell ref="CM52:CN53"/>
    <mergeCell ref="CO52:CP53"/>
    <mergeCell ref="CQ52:CR53"/>
    <mergeCell ref="CS52:CS53"/>
    <mergeCell ref="F54:I55"/>
    <mergeCell ref="J54:J55"/>
    <mergeCell ref="K54:L55"/>
    <mergeCell ref="M54:N55"/>
    <mergeCell ref="O54:P55"/>
    <mergeCell ref="Q54:R55"/>
    <mergeCell ref="S54:T55"/>
    <mergeCell ref="U54:V55"/>
    <mergeCell ref="W54:X55"/>
    <mergeCell ref="Y54:Z55"/>
    <mergeCell ref="AA54:AB55"/>
    <mergeCell ref="AC54:AD55"/>
    <mergeCell ref="AE54:AF55"/>
    <mergeCell ref="AG54:AG55"/>
    <mergeCell ref="AL54:AO55"/>
    <mergeCell ref="AP54:AP55"/>
    <mergeCell ref="AQ54:AR55"/>
    <mergeCell ref="AS54:AT55"/>
    <mergeCell ref="AU54:AV55"/>
    <mergeCell ref="AW54:AX55"/>
    <mergeCell ref="AY54:AZ55"/>
    <mergeCell ref="BA54:BB55"/>
    <mergeCell ref="BC54:BD55"/>
    <mergeCell ref="BE54:BF55"/>
    <mergeCell ref="BG54:BH55"/>
    <mergeCell ref="BI54:BJ55"/>
    <mergeCell ref="BK54:BL55"/>
    <mergeCell ref="BM54:BM55"/>
    <mergeCell ref="BR54:BU55"/>
    <mergeCell ref="BV54:BV55"/>
    <mergeCell ref="BW54:BX55"/>
    <mergeCell ref="BY54:BZ55"/>
    <mergeCell ref="CA54:CB55"/>
    <mergeCell ref="CC54:CD55"/>
    <mergeCell ref="CE54:CF55"/>
    <mergeCell ref="CG54:CH55"/>
    <mergeCell ref="CI54:CJ55"/>
    <mergeCell ref="CK54:CL55"/>
    <mergeCell ref="CM54:CN55"/>
    <mergeCell ref="CO54:CP55"/>
    <mergeCell ref="CQ54:CR55"/>
    <mergeCell ref="CS54:CS55"/>
    <mergeCell ref="F56:I57"/>
    <mergeCell ref="J56:J57"/>
    <mergeCell ref="K56:L57"/>
    <mergeCell ref="M56:N57"/>
    <mergeCell ref="O56:P57"/>
    <mergeCell ref="Q56:R57"/>
    <mergeCell ref="S56:T57"/>
    <mergeCell ref="U56:V57"/>
    <mergeCell ref="W56:X57"/>
    <mergeCell ref="Y56:Z57"/>
    <mergeCell ref="AA56:AB57"/>
    <mergeCell ref="AC56:AD57"/>
    <mergeCell ref="AE56:AF57"/>
    <mergeCell ref="AG56:AG57"/>
    <mergeCell ref="AL56:AO57"/>
    <mergeCell ref="AP56:AP57"/>
    <mergeCell ref="AQ56:AR57"/>
    <mergeCell ref="AS56:AT57"/>
    <mergeCell ref="AU56:AV57"/>
    <mergeCell ref="AW56:AX57"/>
    <mergeCell ref="AY56:AZ57"/>
    <mergeCell ref="BA56:BB57"/>
    <mergeCell ref="BC56:BD57"/>
    <mergeCell ref="BE56:BF57"/>
    <mergeCell ref="BG56:BH57"/>
    <mergeCell ref="BI56:BJ57"/>
    <mergeCell ref="BK56:BL57"/>
    <mergeCell ref="BM56:BM57"/>
    <mergeCell ref="BR56:BU57"/>
    <mergeCell ref="BV56:BV57"/>
    <mergeCell ref="BW56:BX57"/>
    <mergeCell ref="BY56:BZ57"/>
    <mergeCell ref="CA56:CB57"/>
    <mergeCell ref="CC56:CD57"/>
    <mergeCell ref="CE56:CF57"/>
    <mergeCell ref="CG56:CH57"/>
    <mergeCell ref="CI56:CJ57"/>
    <mergeCell ref="CK56:CL57"/>
    <mergeCell ref="CM56:CN57"/>
    <mergeCell ref="CO56:CP57"/>
    <mergeCell ref="CQ56:CR57"/>
    <mergeCell ref="CS56:CS57"/>
    <mergeCell ref="D58:I59"/>
    <mergeCell ref="J58:J59"/>
    <mergeCell ref="K58:L59"/>
    <mergeCell ref="M58:N59"/>
    <mergeCell ref="O58:P59"/>
    <mergeCell ref="Q58:R59"/>
    <mergeCell ref="S58:T59"/>
    <mergeCell ref="U58:V59"/>
    <mergeCell ref="W58:X59"/>
    <mergeCell ref="Y58:Z59"/>
    <mergeCell ref="AA58:AB59"/>
    <mergeCell ref="AC58:AD59"/>
    <mergeCell ref="AE58:AF59"/>
    <mergeCell ref="AG58:AG59"/>
    <mergeCell ref="AJ58:AO59"/>
    <mergeCell ref="AP58:AP59"/>
    <mergeCell ref="AQ58:AR59"/>
    <mergeCell ref="AS58:AT59"/>
    <mergeCell ref="AU58:AV59"/>
    <mergeCell ref="AW58:AX59"/>
    <mergeCell ref="AY58:AZ59"/>
    <mergeCell ref="BA58:BB59"/>
    <mergeCell ref="BC58:BD59"/>
    <mergeCell ref="BE58:BF59"/>
    <mergeCell ref="BG58:BH59"/>
    <mergeCell ref="BI58:BJ59"/>
    <mergeCell ref="BK58:BL59"/>
    <mergeCell ref="BM58:BM59"/>
    <mergeCell ref="BP58:BU59"/>
    <mergeCell ref="BV58:BV59"/>
    <mergeCell ref="BW58:BX59"/>
    <mergeCell ref="BY58:BZ59"/>
    <mergeCell ref="CA58:CB59"/>
    <mergeCell ref="CC58:CD59"/>
    <mergeCell ref="CE58:CF59"/>
    <mergeCell ref="CG58:CH59"/>
    <mergeCell ref="CI58:CJ59"/>
    <mergeCell ref="CK58:CL59"/>
    <mergeCell ref="CM58:CN59"/>
    <mergeCell ref="CO58:CP59"/>
    <mergeCell ref="CQ58:CR59"/>
    <mergeCell ref="CS58:CS59"/>
    <mergeCell ref="E12:AG18"/>
    <mergeCell ref="AK12:BM18"/>
    <mergeCell ref="BQ12:CS18"/>
    <mergeCell ref="D40:E57"/>
    <mergeCell ref="AJ40:AK57"/>
    <mergeCell ref="BP40:BQ57"/>
  </mergeCells>
  <phoneticPr fontId="22"/>
  <conditionalFormatting sqref="D78">
    <cfRule type="expression" dxfId="6" priority="1" stopIfTrue="1">
      <formula>IF($AA$31&gt;0,1,0)</formula>
    </cfRule>
  </conditionalFormatting>
  <conditionalFormatting sqref="AJ78">
    <cfRule type="expression" dxfId="5" priority="2" stopIfTrue="1">
      <formula>IF($AA$31&gt;0,1,0)</formula>
    </cfRule>
  </conditionalFormatting>
  <conditionalFormatting sqref="BP78">
    <cfRule type="expression" dxfId="4" priority="3" stopIfTrue="1">
      <formula>IF($AA$31&gt;0,1,0)</formula>
    </cfRule>
  </conditionalFormatting>
  <conditionalFormatting sqref="D67:O67">
    <cfRule type="expression" dxfId="3" priority="4" stopIfTrue="1">
      <formula>IF($AA$31&gt;0,1,0)</formula>
    </cfRule>
  </conditionalFormatting>
  <conditionalFormatting sqref="D11">
    <cfRule type="expression" dxfId="2" priority="5" stopIfTrue="1">
      <formula>IF($AA$31&gt;0,1,0)</formula>
    </cfRule>
  </conditionalFormatting>
  <conditionalFormatting sqref="AJ11">
    <cfRule type="expression" dxfId="1" priority="6" stopIfTrue="1">
      <formula>IF($AA$31&gt;0,1,0)</formula>
    </cfRule>
  </conditionalFormatting>
  <conditionalFormatting sqref="BP11">
    <cfRule type="expression" dxfId="0" priority="7" stopIfTrue="1">
      <formula>IF($AA$31&gt;0,1,0)</formula>
    </cfRule>
  </conditionalFormatting>
  <printOptions horizontalCentered="1" verticalCentered="1"/>
  <pageMargins left="0" right="0" top="0" bottom="0" header="0" footer="0"/>
  <pageSetup paperSize="9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作成方法</vt:lpstr>
      <vt:lpstr>入力シート</vt:lpstr>
      <vt:lpstr>印刷シート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高知県ダウンロード用納付書</dc:title>
  <dc:creator>469874</dc:creator>
  <cp:lastModifiedBy>443173</cp:lastModifiedBy>
  <cp:lastPrinted>2020-03-31T05:21:19Z</cp:lastPrinted>
  <dcterms:created xsi:type="dcterms:W3CDTF">2014-05-11T08:11:50Z</dcterms:created>
  <dcterms:modified xsi:type="dcterms:W3CDTF">2026-03-11T06:51:25Z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3.1.3.0</vt:lpwstr>
      <vt:lpwstr>3.1.9.0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2026-03-11T06:51:25Z</vt:filetime>
  </property>
</Properties>
</file>