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firstSheet="1" activeTab="2"/>
  </bookViews>
  <sheets>
    <sheet name="リストデータ" sheetId="14" state="hidden" r:id="rId1"/>
    <sheet name="別記第１－１号様式（診療所用）" sheetId="9" r:id="rId2"/>
    <sheet name="別記第１－２号様式（病院用）" sheetId="10" r:id="rId3"/>
  </sheets>
  <definedNames>
    <definedName name="_xlnm._FilterDatabase" localSheetId="1" hidden="1">'別記第１－１号様式（診療所用）'!$A$7:$N$38</definedName>
    <definedName name="_xlnm.Print_Area" localSheetId="1">'別記第１－１号様式（診療所用）'!$A$1:$O$102</definedName>
    <definedName name="_xlnm._FilterDatabase" localSheetId="2" hidden="1">'別記第１－２号様式（病院用）'!$A$8:$O$61</definedName>
    <definedName name="_xlnm.Print_Area" localSheetId="2">'別記第１－２号様式（病院用）'!$A$1:$P$118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Administrator</author>
  </authors>
  <commentList>
    <comment ref="K5" authorId="0">
      <text>
        <r>
          <rPr>
            <b/>
            <sz val="16"/>
            <color indexed="81"/>
            <rFont val="ＭＳ Ｐゴシック"/>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　100回以下
上記のような場合に、第１～第５までで150回を5回とカウント（①）するより、第１～第４を150回以上、第５～８を100回以上とカウント（②）した方が総額が高くなる。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 ref="L50" authorId="1">
      <text>
        <r>
          <rPr>
            <b/>
            <sz val="16"/>
            <color theme="1"/>
            <rFont val="ＭＳ Ｐゴシック"/>
          </rPr>
          <t>法人代表者の印を押印のこと</t>
        </r>
      </text>
    </comment>
  </commentList>
</comments>
</file>

<file path=xl/comments2.xml><?xml version="1.0" encoding="utf-8"?>
<comments xmlns="http://schemas.openxmlformats.org/spreadsheetml/2006/main">
  <authors>
    <author>Administrator</author>
  </authors>
  <commentList>
    <comment ref="L69" authorId="0">
      <text>
        <r>
          <rPr>
            <b/>
            <sz val="16"/>
            <color theme="1"/>
            <rFont val="ＭＳ Ｐゴシック"/>
          </rPr>
          <t>法人代表者の印を押印のこと</t>
        </r>
      </text>
    </comment>
  </commentList>
</comments>
</file>

<file path=xl/sharedStrings.xml><?xml version="1.0" encoding="utf-8"?>
<sst xmlns="http://schemas.openxmlformats.org/spreadsheetml/2006/main" xmlns:r="http://schemas.openxmlformats.org/officeDocument/2006/relationships" count="96" uniqueCount="96">
  <si>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</si>
  <si>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接種回数</t>
    <rPh sb="0" eb="2">
      <t>セッシュ</t>
    </rPh>
    <rPh sb="2" eb="4">
      <t>カイスウ</t>
    </rPh>
    <phoneticPr fontId="2"/>
  </si>
  <si>
    <t>医師に係る交付</t>
    <rPh sb="0" eb="2">
      <t>イシ</t>
    </rPh>
    <rPh sb="3" eb="4">
      <t>カカ</t>
    </rPh>
    <rPh sb="5" eb="7">
      <t>コウフ</t>
    </rPh>
    <phoneticPr fontId="2"/>
  </si>
  <si>
    <t>（金）</t>
    <rPh sb="1" eb="2">
      <t>キン</t>
    </rPh>
    <phoneticPr fontId="2"/>
  </si>
  <si>
    <t>※計算上、必要なので消さないこと。（印刷不要）</t>
    <rPh sb="1" eb="4">
      <t>ケイサンジョウ</t>
    </rPh>
    <rPh sb="5" eb="7">
      <t>ヒツヨウ</t>
    </rPh>
    <rPh sb="10" eb="11">
      <t>ケ</t>
    </rPh>
    <rPh sb="18" eb="20">
      <t>インサツ</t>
    </rPh>
    <rPh sb="20" eb="22">
      <t>フヨウ</t>
    </rPh>
    <phoneticPr fontId="2"/>
  </si>
  <si>
    <t>（日）</t>
    <rPh sb="1" eb="2">
      <t>ニチ</t>
    </rPh>
    <phoneticPr fontId="2"/>
  </si>
  <si>
    <t>(〃)看護師等の延べ時間</t>
    <rPh sb="3" eb="6">
      <t>カンゴシ</t>
    </rPh>
    <rPh sb="6" eb="7">
      <t>トウ</t>
    </rPh>
    <rPh sb="8" eb="9">
      <t>ノ</t>
    </rPh>
    <rPh sb="10" eb="12">
      <t>ジカン</t>
    </rPh>
    <phoneticPr fontId="2"/>
  </si>
  <si>
    <t>週の接種回数</t>
    <rPh sb="0" eb="1">
      <t>シュウ</t>
    </rPh>
    <rPh sb="2" eb="4">
      <t>セッシュ</t>
    </rPh>
    <rPh sb="4" eb="6">
      <t>カイスウ</t>
    </rPh>
    <phoneticPr fontId="2"/>
  </si>
  <si>
    <r>
      <t xml:space="preserve">備考
</t>
    </r>
    <r>
      <rPr>
        <b/>
        <sz val="14"/>
        <color theme="1"/>
        <rFont val="游ゴシック"/>
      </rPr>
      <t>（時間外等の実施日の時間帯を記載）</t>
    </r>
  </si>
  <si>
    <t>（月）</t>
    <rPh sb="1" eb="2">
      <t>ゲツ</t>
    </rPh>
    <phoneticPr fontId="2"/>
  </si>
  <si>
    <t>令和4年7月期</t>
    <rPh sb="0" eb="2">
      <t>レイワ</t>
    </rPh>
    <rPh sb="3" eb="4">
      <t>ネン</t>
    </rPh>
    <rPh sb="5" eb="6">
      <t>ガツ</t>
    </rPh>
    <phoneticPr fontId="2"/>
  </si>
  <si>
    <t>（水）</t>
    <rPh sb="1" eb="2">
      <t>スイ</t>
    </rPh>
    <phoneticPr fontId="2"/>
  </si>
  <si>
    <t>（火）</t>
    <rPh sb="1" eb="2">
      <t>カ</t>
    </rPh>
    <phoneticPr fontId="2"/>
  </si>
  <si>
    <t>（木）</t>
    <rPh sb="1" eb="2">
      <t>モク</t>
    </rPh>
    <phoneticPr fontId="2"/>
  </si>
  <si>
    <t>接種回数（予診のみを含めない）</t>
    <rPh sb="0" eb="2">
      <t>セッシュ</t>
    </rPh>
    <rPh sb="2" eb="4">
      <t>カイスウ</t>
    </rPh>
    <rPh sb="5" eb="7">
      <t>ヨシン</t>
    </rPh>
    <rPh sb="10" eb="11">
      <t>フク</t>
    </rPh>
    <phoneticPr fontId="2"/>
  </si>
  <si>
    <t>令和3年12月期</t>
    <rPh sb="0" eb="2">
      <t>レイワ</t>
    </rPh>
    <rPh sb="3" eb="4">
      <t>ネン</t>
    </rPh>
    <rPh sb="6" eb="7">
      <t>ガツ</t>
    </rPh>
    <phoneticPr fontId="2"/>
  </si>
  <si>
    <t>（土）</t>
    <rPh sb="1" eb="2">
      <t>ド</t>
    </rPh>
    <phoneticPr fontId="2"/>
  </si>
  <si>
    <t>1日50回加算</t>
    <rPh sb="1" eb="2">
      <t>ニチ</t>
    </rPh>
    <rPh sb="4" eb="7">
      <t>カイカサン</t>
    </rPh>
    <phoneticPr fontId="2"/>
  </si>
  <si>
    <t>フリガナ</t>
  </si>
  <si>
    <t>開設者氏名</t>
    <rPh sb="0" eb="3">
      <t>カイセツシャ</t>
    </rPh>
    <rPh sb="3" eb="5">
      <t>シメイ</t>
    </rPh>
    <phoneticPr fontId="2"/>
  </si>
  <si>
    <t>回</t>
    <rPh sb="0" eb="1">
      <t>カイ</t>
    </rPh>
    <phoneticPr fontId="2"/>
  </si>
  <si>
    <t>電話番号</t>
    <rPh sb="0" eb="2">
      <t>デンワ</t>
    </rPh>
    <rPh sb="2" eb="4">
      <t>バンゴウ</t>
    </rPh>
    <phoneticPr fontId="2"/>
  </si>
  <si>
    <t>令和4年8月期</t>
    <rPh sb="0" eb="2">
      <t>レイワ</t>
    </rPh>
    <rPh sb="3" eb="4">
      <t>ネン</t>
    </rPh>
    <rPh sb="5" eb="6">
      <t>ガツ</t>
    </rPh>
    <phoneticPr fontId="2"/>
  </si>
  <si>
    <t>請求金額</t>
    <rPh sb="0" eb="2">
      <t>セイキュウ</t>
    </rPh>
    <rPh sb="2" eb="4">
      <t>キンガク</t>
    </rPh>
    <phoneticPr fontId="2"/>
  </si>
  <si>
    <t>内訳</t>
    <rPh sb="0" eb="2">
      <t>ウチワケ</t>
    </rPh>
    <phoneticPr fontId="2"/>
  </si>
  <si>
    <t>木</t>
  </si>
  <si>
    <t>上記が事実と相違ないことを証明する。</t>
    <rPh sb="0" eb="2">
      <t>ジョウキ</t>
    </rPh>
    <rPh sb="3" eb="5">
      <t>ジジツ</t>
    </rPh>
    <rPh sb="6" eb="8">
      <t>ソウイ</t>
    </rPh>
    <rPh sb="13" eb="15">
      <t>ショウメイ</t>
    </rPh>
    <phoneticPr fontId="2"/>
  </si>
  <si>
    <t>看護師等に係る交付</t>
    <rPh sb="0" eb="3">
      <t>カンゴシ</t>
    </rPh>
    <rPh sb="3" eb="4">
      <t>トウ</t>
    </rPh>
    <rPh sb="5" eb="6">
      <t>カカ</t>
    </rPh>
    <rPh sb="7" eb="9">
      <t>コウフ</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</si>
  <si>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</si>
  <si>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</si>
  <si>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</si>
  <si>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</si>
  <si>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</si>
  <si>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令和4年9月期</t>
    <rPh sb="0" eb="2">
      <t>レイワ</t>
    </rPh>
    <rPh sb="3" eb="4">
      <t>ネン</t>
    </rPh>
    <rPh sb="5" eb="6">
      <t>ガツ</t>
    </rPh>
    <phoneticPr fontId="2"/>
  </si>
  <si>
    <t>預金種別</t>
    <rPh sb="0" eb="2">
      <t>ヨキン</t>
    </rPh>
    <rPh sb="2" eb="4">
      <t>シュベツ</t>
    </rPh>
    <phoneticPr fontId="2"/>
  </si>
  <si>
    <t>週150回以上接種の加算</t>
    <rPh sb="0" eb="1">
      <t>シュウ</t>
    </rPh>
    <rPh sb="4" eb="5">
      <t>カイ</t>
    </rPh>
    <rPh sb="5" eb="7">
      <t>イジョウ</t>
    </rPh>
    <rPh sb="7" eb="9">
      <t>セッシュ</t>
    </rPh>
    <rPh sb="10" eb="12">
      <t>カサン</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</si>
  <si>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</si>
  <si>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口座番号</t>
    <rPh sb="0" eb="2">
      <t>コウザ</t>
    </rPh>
    <rPh sb="2" eb="4">
      <t>バンゴウ</t>
    </rPh>
    <phoneticPr fontId="2"/>
  </si>
  <si>
    <t>単価 3,000円/回</t>
    <rPh sb="0" eb="2">
      <t>タンカ</t>
    </rPh>
    <rPh sb="8" eb="9">
      <t>エン</t>
    </rPh>
    <rPh sb="10" eb="11">
      <t>カイ</t>
    </rPh>
    <phoneticPr fontId="2"/>
  </si>
  <si>
    <t>令和4年1月期</t>
    <rPh sb="0" eb="2">
      <t>レイワ</t>
    </rPh>
    <rPh sb="3" eb="4">
      <t>ネン</t>
    </rPh>
    <rPh sb="5" eb="6">
      <t>ガツ</t>
    </rPh>
    <phoneticPr fontId="2"/>
  </si>
  <si>
    <t>口座名義人</t>
    <rPh sb="0" eb="2">
      <t>コウザ</t>
    </rPh>
    <rPh sb="2" eb="5">
      <t>メイギニン</t>
    </rPh>
    <phoneticPr fontId="2"/>
  </si>
  <si>
    <t>週の回数区分</t>
    <rPh sb="0" eb="1">
      <t>シュウ</t>
    </rPh>
    <rPh sb="2" eb="4">
      <t>カイスウ</t>
    </rPh>
    <rPh sb="4" eb="6">
      <t>クブン</t>
    </rPh>
    <phoneticPr fontId="2"/>
  </si>
  <si>
    <t>医療機関等名称</t>
  </si>
  <si>
    <t>(特別体制)医師の延べ時間</t>
    <rPh sb="1" eb="3">
      <t>トクベツ</t>
    </rPh>
    <rPh sb="3" eb="5">
      <t>タイセイ</t>
    </rPh>
    <rPh sb="6" eb="8">
      <t>イシ</t>
    </rPh>
    <rPh sb="9" eb="10">
      <t>ノ</t>
    </rPh>
    <rPh sb="11" eb="13">
      <t>ジカン</t>
    </rPh>
    <phoneticPr fontId="2"/>
  </si>
  <si>
    <t>合計</t>
    <rPh sb="0" eb="2">
      <t>ゴウケイ</t>
    </rPh>
    <phoneticPr fontId="2"/>
  </si>
  <si>
    <r>
      <rPr>
        <sz val="14"/>
        <color theme="1"/>
        <rFont val="游ゴシック"/>
      </rPr>
      <t>接種回数</t>
    </r>
    <r>
      <rPr>
        <sz val="11"/>
        <color theme="1"/>
        <rFont val="游ゴシック"/>
      </rPr>
      <t>（予診のみを含めない）</t>
    </r>
    <rPh sb="0" eb="2">
      <t>セッシュ</t>
    </rPh>
    <rPh sb="2" eb="4">
      <t>カイスウ</t>
    </rPh>
    <rPh sb="5" eb="7">
      <t>ヨシン</t>
    </rPh>
    <rPh sb="10" eb="11">
      <t>フク</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</si>
  <si>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</si>
  <si>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</si>
  <si>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印</t>
    <rPh sb="0" eb="1">
      <t>イン</t>
    </rPh>
    <phoneticPr fontId="2"/>
  </si>
  <si>
    <r>
      <t>150回以上接種した取扱いとする週</t>
    </r>
    <r>
      <rPr>
        <vertAlign val="superscript"/>
        <sz val="22"/>
        <color theme="1"/>
        <rFont val="游ゴシック"/>
      </rPr>
      <t>※</t>
    </r>
    <rPh sb="10" eb="12">
      <t>トリアツカ</t>
    </rPh>
    <phoneticPr fontId="2"/>
  </si>
  <si>
    <t>医療機関等名称</t>
    <rPh sb="0" eb="2">
      <t>イリョウ</t>
    </rPh>
    <rPh sb="2" eb="4">
      <t>キカン</t>
    </rPh>
    <rPh sb="4" eb="5">
      <t>トウ</t>
    </rPh>
    <rPh sb="5" eb="7">
      <t>メイショウ</t>
    </rPh>
    <phoneticPr fontId="2"/>
  </si>
  <si>
    <t>※同一日に左記の加算と重複は不可
また、当日に時間外等の体制を要する</t>
    <rPh sb="1" eb="3">
      <t>ドウイツ</t>
    </rPh>
    <rPh sb="3" eb="4">
      <t>ビ</t>
    </rPh>
    <rPh sb="5" eb="7">
      <t>サキ</t>
    </rPh>
    <rPh sb="8" eb="10">
      <t>カサン</t>
    </rPh>
    <rPh sb="11" eb="13">
      <t>ジュウフク</t>
    </rPh>
    <rPh sb="14" eb="16">
      <t>フカ</t>
    </rPh>
    <rPh sb="20" eb="22">
      <t>トウジツ</t>
    </rPh>
    <rPh sb="23" eb="25">
      <t>ジカン</t>
    </rPh>
    <rPh sb="25" eb="27">
      <t>ガイトウ</t>
    </rPh>
    <rPh sb="31" eb="32">
      <t>ヨウ</t>
    </rPh>
    <phoneticPr fontId="2"/>
  </si>
  <si>
    <t>医療機関○○病院</t>
    <rPh sb="0" eb="2">
      <t>イリョウ</t>
    </rPh>
    <rPh sb="2" eb="4">
      <t>キカン</t>
    </rPh>
    <rPh sb="6" eb="8">
      <t>ビョウイン</t>
    </rPh>
    <phoneticPr fontId="2"/>
  </si>
  <si>
    <t>（4週以上で、医師・看護師等に係る交付）</t>
    <rPh sb="2" eb="3">
      <t>シュウ</t>
    </rPh>
    <rPh sb="3" eb="5">
      <t>イジョウ</t>
    </rPh>
    <rPh sb="7" eb="9">
      <t>イシ</t>
    </rPh>
    <rPh sb="10" eb="13">
      <t>カンゴシ</t>
    </rPh>
    <rPh sb="13" eb="14">
      <t>トウ</t>
    </rPh>
    <rPh sb="15" eb="16">
      <t>カカ</t>
    </rPh>
    <rPh sb="17" eb="19">
      <t>コウフ</t>
    </rPh>
    <phoneticPr fontId="2"/>
  </si>
  <si>
    <t>医療機関○○クリニック</t>
    <rPh sb="0" eb="2">
      <t>イリョウ</t>
    </rPh>
    <rPh sb="2" eb="4">
      <t>キカン</t>
    </rPh>
    <phoneticPr fontId="2"/>
  </si>
  <si>
    <t>単価 2,000円/回</t>
    <rPh sb="8" eb="9">
      <t>エン</t>
    </rPh>
    <phoneticPr fontId="2"/>
  </si>
  <si>
    <t>令和4年6月期</t>
    <rPh sb="0" eb="2">
      <t>レイワ</t>
    </rPh>
    <rPh sb="3" eb="4">
      <t>ネン</t>
    </rPh>
    <rPh sb="5" eb="6">
      <t>ガツ</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</si>
  <si>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</si>
  <si>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</si>
  <si>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職域</t>
    <rPh sb="0" eb="2">
      <t>ショクイキ</t>
    </rPh>
    <phoneticPr fontId="2"/>
  </si>
  <si>
    <t>接種回数計（予診のみを含めない）</t>
    <rPh sb="0" eb="2">
      <t>セッシュ</t>
    </rPh>
    <rPh sb="2" eb="4">
      <t>カイスウ</t>
    </rPh>
    <rPh sb="4" eb="5">
      <t>ケイ</t>
    </rPh>
    <rPh sb="6" eb="8">
      <t>ヨシン</t>
    </rPh>
    <rPh sb="11" eb="12">
      <t>フク</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</si>
  <si>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</si>
  <si>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</si>
  <si>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</si>
  <si>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</si>
  <si>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時間外等の接種体制の有無</t>
  </si>
  <si>
    <t>時間外等の接種体制の有無</t>
    <rPh sb="0" eb="3">
      <t>ジカンガイ</t>
    </rPh>
    <rPh sb="3" eb="4">
      <t>トウ</t>
    </rPh>
    <rPh sb="5" eb="7">
      <t>セッシュ</t>
    </rPh>
    <rPh sb="7" eb="9">
      <t>タイセイ</t>
    </rPh>
    <rPh sb="10" eb="12">
      <t>ウム</t>
    </rPh>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</si>
  <si>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</si>
  <si>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 週のうち少なくとも１日は時間外、夜間または休日における接種体制を要する。</t>
  </si>
  <si>
    <r>
      <t>100回以上接種した取扱いとする週</t>
    </r>
    <r>
      <rPr>
        <vertAlign val="superscript"/>
        <sz val="22"/>
        <color theme="1"/>
        <rFont val="游ゴシック"/>
      </rPr>
      <t>※</t>
    </r>
    <rPh sb="10" eb="12">
      <t>トリアツカ</t>
    </rPh>
    <phoneticPr fontId="2"/>
  </si>
  <si>
    <t>1日当たり50回以上接種を
実施した週</t>
    <rPh sb="14" eb="16">
      <t>ジッシ</t>
    </rPh>
    <rPh sb="18" eb="19">
      <t>シュウ</t>
    </rPh>
    <phoneticPr fontId="2"/>
  </si>
  <si>
    <r>
      <t>50 回以上／日の接種を週１日以上達成した週</t>
    </r>
    <r>
      <rPr>
        <vertAlign val="superscript"/>
        <sz val="22"/>
        <color theme="1"/>
        <rFont val="游ゴシック"/>
      </rPr>
      <t>※</t>
    </r>
    <rPh sb="21" eb="22">
      <t>シュウ</t>
    </rPh>
    <phoneticPr fontId="2"/>
  </si>
  <si>
    <t>　12月4日から2月4日の期間において、別紙報告書のとおりコロナウイルスワクチンの接種を実施したため、以下のとおり請求する。</t>
    <rPh sb="3" eb="4">
      <t>ガツ</t>
    </rPh>
    <rPh sb="5" eb="6">
      <t>ニチ</t>
    </rPh>
    <rPh sb="13" eb="15">
      <t>キカン</t>
    </rPh>
    <rPh sb="41" eb="43">
      <t>セッシュ</t>
    </rPh>
    <rPh sb="44" eb="46">
      <t>ジッシ</t>
    </rPh>
    <rPh sb="51" eb="53">
      <t>イカ</t>
    </rPh>
    <rPh sb="57" eb="59">
      <t>セイキュウ</t>
    </rPh>
    <phoneticPr fontId="2"/>
  </si>
  <si>
    <t>※ 時間外、夜間または休日における接種体制の有無に関わらない。</t>
    <rPh sb="22" eb="24">
      <t>ウム</t>
    </rPh>
    <rPh sb="25" eb="26">
      <t>カカ</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</si>
  <si>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</si>
  <si>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1日50回以上
接種した日の
特別体制時間</t>
    <rPh sb="1" eb="2">
      <t>ニチ</t>
    </rPh>
    <rPh sb="4" eb="5">
      <t>カイ</t>
    </rPh>
    <rPh sb="5" eb="7">
      <t>イジョウ</t>
    </rPh>
    <rPh sb="8" eb="10">
      <t>セッシュ</t>
    </rPh>
    <rPh sb="12" eb="13">
      <t>ヒ</t>
    </rPh>
    <rPh sb="15" eb="17">
      <t>トクベツ</t>
    </rPh>
    <rPh sb="17" eb="19">
      <t>タイセイ</t>
    </rPh>
    <rPh sb="19" eb="21">
      <t>ジカン</t>
    </rPh>
    <phoneticPr fontId="2"/>
  </si>
  <si>
    <t>12月4日から2月4日の間</t>
    <rPh sb="4" eb="5">
      <t>ニチ</t>
    </rPh>
    <rPh sb="12" eb="13">
      <t>アイダ</t>
    </rPh>
    <phoneticPr fontId="2"/>
  </si>
  <si>
    <t>（参考）標榜する診療時間</t>
    <rPh sb="1" eb="3">
      <t>サンコウ</t>
    </rPh>
    <rPh sb="4" eb="6">
      <t>ヒョウボウ</t>
    </rPh>
    <rPh sb="8" eb="10">
      <t>シンリョウ</t>
    </rPh>
    <rPh sb="10" eb="12">
      <t>ジカン</t>
    </rPh>
    <phoneticPr fontId="2"/>
  </si>
  <si>
    <t>日</t>
  </si>
  <si>
    <t>月</t>
  </si>
  <si>
    <t>火</t>
  </si>
  <si>
    <t>水</t>
  </si>
  <si>
    <t>金</t>
  </si>
  <si>
    <t>土</t>
  </si>
  <si>
    <t>特別な接種体制を確保し、かつ、50回/日を週1日以上、4週間以上達成した場合
（１日に50回以上接種を行った日が対象）</t>
    <rPh sb="17" eb="18">
      <t>カイ</t>
    </rPh>
    <rPh sb="19" eb="20">
      <t>ヒ</t>
    </rPh>
    <rPh sb="21" eb="22">
      <t>シュウ</t>
    </rPh>
    <rPh sb="30" eb="32">
      <t>イジョウ</t>
    </rPh>
    <rPh sb="36" eb="38">
      <t>バアイ</t>
    </rPh>
    <rPh sb="41" eb="42">
      <t>ニチ</t>
    </rPh>
    <rPh sb="45" eb="46">
      <t>カイ</t>
    </rPh>
    <rPh sb="46" eb="48">
      <t>イジョウ</t>
    </rPh>
    <rPh sb="48" eb="50">
      <t>セッシュ</t>
    </rPh>
    <rPh sb="51" eb="52">
      <t>オコナ</t>
    </rPh>
    <rPh sb="54" eb="55">
      <t>ヒ</t>
    </rPh>
    <rPh sb="56" eb="58">
      <t>タイショウ</t>
    </rPh>
    <phoneticPr fontId="2"/>
  </si>
  <si>
    <t>（診療所用 ）</t>
    <rPh sb="1" eb="4">
      <t>シンリョウジョ</t>
    </rPh>
    <rPh sb="4" eb="5">
      <t>ヨウ</t>
    </rPh>
    <phoneticPr fontId="2"/>
  </si>
  <si>
    <t>※本報告書の「接種回数（予診のみを含めない）」には、集団接種である大規模接種会場・市町村特設会場の実績は含まれない。</t>
  </si>
  <si>
    <t>高知県知事　様</t>
    <rPh sb="0" eb="2">
      <t>コウチ</t>
    </rPh>
    <rPh sb="2" eb="3">
      <t>ケン</t>
    </rPh>
    <rPh sb="3" eb="5">
      <t>チジ</t>
    </rPh>
    <rPh sb="6" eb="7">
      <t>サマ</t>
    </rPh>
    <phoneticPr fontId="2"/>
  </si>
  <si>
    <t>医療機関住所</t>
    <rPh sb="0" eb="2">
      <t>イリョウ</t>
    </rPh>
    <rPh sb="2" eb="4">
      <t>キカン</t>
    </rPh>
    <rPh sb="4" eb="6">
      <t>ジュウショ</t>
    </rPh>
    <phoneticPr fontId="2"/>
  </si>
  <si>
    <t>高知県新型コロナウイルスワクチン個別接種等促進事業費補助金交付申請書</t>
  </si>
  <si>
    <t>（添付書類）以下のいずれかの書類の提出が必要
・県税の滞納がない旨を証する納税証明書　
（県税事務所が発行する全税目の納税証明書又は県税の納税義務がない旨の申立書）
・県税完納情報の提供に係る同意書（別記第２号様式）（※１）及び本人確認書類の写し（※２）
（※１）税務課が別に定める「県税完納情報提供事務処理要領」における様式。
（※２）法人代表者のマイナンバーカード、運転免許証、健康保険証の写し等。
（注）マイナンバーカードは表面のみコピー（裏面はマイナンバーの表示があるため、提出は不可とする。）、
　　健康保険証の保険者番号及び被保険者等記号・番号は復元できない程度にマスキング処理を施す等してください。</t>
    <rPh sb="1" eb="3">
      <t>テンプ</t>
    </rPh>
    <rPh sb="3" eb="5">
      <t>ショルイ</t>
    </rPh>
    <rPh sb="6" eb="8">
      <t>イカ</t>
    </rPh>
    <rPh sb="14" eb="16">
      <t>ショルイ</t>
    </rPh>
    <rPh sb="17" eb="19">
      <t>テイシュツ</t>
    </rPh>
    <rPh sb="20" eb="22">
      <t>ヒツヨウ</t>
    </rPh>
    <rPh sb="100" eb="102">
      <t>ベッキ</t>
    </rPh>
    <rPh sb="102" eb="103">
      <t>ダイ</t>
    </rPh>
    <rPh sb="104" eb="105">
      <t>ゴウ</t>
    </rPh>
    <rPh sb="105" eb="107">
      <t>ヨウシキ</t>
    </rPh>
    <rPh sb="132" eb="135">
      <t>ゼイムカ</t>
    </rPh>
    <rPh sb="136" eb="137">
      <t>ベツ</t>
    </rPh>
    <rPh sb="138" eb="139">
      <t>サダ</t>
    </rPh>
    <rPh sb="142" eb="144">
      <t>ケンゼイ</t>
    </rPh>
    <rPh sb="144" eb="146">
      <t>カンノウ</t>
    </rPh>
    <rPh sb="146" eb="148">
      <t>ジョウホウ</t>
    </rPh>
    <rPh sb="148" eb="150">
      <t>テイキョウ</t>
    </rPh>
    <rPh sb="150" eb="152">
      <t>ジム</t>
    </rPh>
    <rPh sb="152" eb="154">
      <t>ショリ</t>
    </rPh>
    <rPh sb="154" eb="156">
      <t>ヨウリョウ</t>
    </rPh>
    <rPh sb="161" eb="163">
      <t>ヨウシキ</t>
    </rPh>
    <rPh sb="169" eb="171">
      <t>ホウジン</t>
    </rPh>
    <rPh sb="171" eb="173">
      <t>ダイヒョウ</t>
    </rPh>
    <rPh sb="173" eb="174">
      <t>シャ</t>
    </rPh>
    <rPh sb="185" eb="187">
      <t>ウンテン</t>
    </rPh>
    <rPh sb="187" eb="190">
      <t>メンキョショウ</t>
    </rPh>
    <rPh sb="191" eb="193">
      <t>ケンコウ</t>
    </rPh>
    <rPh sb="193" eb="196">
      <t>ホケンショウ</t>
    </rPh>
    <rPh sb="197" eb="198">
      <t>ウツ</t>
    </rPh>
    <rPh sb="199" eb="200">
      <t>トウ</t>
    </rPh>
    <rPh sb="203" eb="204">
      <t>チュウ</t>
    </rPh>
    <rPh sb="215" eb="216">
      <t>オモテ</t>
    </rPh>
    <rPh sb="216" eb="217">
      <t>メン</t>
    </rPh>
    <rPh sb="223" eb="225">
      <t>ウラメン</t>
    </rPh>
    <rPh sb="233" eb="235">
      <t>ヒョウジ</t>
    </rPh>
    <rPh sb="241" eb="243">
      <t>テイシュツ</t>
    </rPh>
    <rPh sb="244" eb="246">
      <t>フカ</t>
    </rPh>
    <rPh sb="255" eb="257">
      <t>ケンコウ</t>
    </rPh>
    <rPh sb="257" eb="260">
      <t>ホケンショウ</t>
    </rPh>
    <rPh sb="261" eb="264">
      <t>ホケンシャ</t>
    </rPh>
    <rPh sb="264" eb="266">
      <t>バンゴウ</t>
    </rPh>
    <rPh sb="266" eb="267">
      <t>オヨ</t>
    </rPh>
    <rPh sb="268" eb="272">
      <t>ヒホケンシャ</t>
    </rPh>
    <rPh sb="272" eb="273">
      <t>トウ</t>
    </rPh>
    <rPh sb="273" eb="275">
      <t>キゴウ</t>
    </rPh>
    <rPh sb="276" eb="278">
      <t>バンゴウ</t>
    </rPh>
    <rPh sb="279" eb="281">
      <t>フクゲン</t>
    </rPh>
    <rPh sb="285" eb="287">
      <t>テイド</t>
    </rPh>
    <rPh sb="293" eb="295">
      <t>ショリ</t>
    </rPh>
    <rPh sb="296" eb="297">
      <t>ホドコ</t>
    </rPh>
    <rPh sb="298" eb="299">
      <t>トウ</t>
    </rPh>
    <phoneticPr fontId="2"/>
  </si>
  <si>
    <t>（病院用）</t>
    <rPh sb="1" eb="3">
      <t>ビョウイン</t>
    </rPh>
    <rPh sb="3" eb="4">
      <t>ヨウ</t>
    </rPh>
    <phoneticPr fontId="2"/>
  </si>
  <si>
    <t>令和　年　月　日</t>
    <rPh sb="0" eb="2">
      <t>レイワ</t>
    </rPh>
    <rPh sb="3" eb="4">
      <t>ネン</t>
    </rPh>
    <rPh sb="5" eb="6">
      <t>ガツ</t>
    </rPh>
    <rPh sb="7" eb="8">
      <t>ニチ</t>
    </rPh>
    <phoneticPr fontId="2"/>
  </si>
  <si>
    <t>12月4日から2月4日の間で、</t>
  </si>
  <si>
    <t>　12月4日から2月4日の期間において、別紙報告書のとおりコロナウイルスワクチンの接種を実施したため、以下のとおり請求する。</t>
    <rPh sb="13" eb="15">
      <t>キカン</t>
    </rPh>
    <rPh sb="41" eb="43">
      <t>セッシュ</t>
    </rPh>
    <rPh sb="44" eb="46">
      <t>ジッシ</t>
    </rPh>
    <rPh sb="51" eb="53">
      <t>イカ</t>
    </rPh>
    <rPh sb="57" eb="59">
      <t>セイキュウ</t>
    </rPh>
    <phoneticPr fontId="2"/>
  </si>
  <si>
    <r>
      <t>特別体制内容記載欄</t>
    </r>
    <r>
      <rPr>
        <b/>
        <sz val="14"/>
        <color theme="1"/>
        <rFont val="游ゴシック"/>
      </rPr>
      <t xml:space="preserve">
（接種、希釈、経過観察等の役割別人数）</t>
    </r>
    <rPh sb="0" eb="2">
      <t>トクベツ</t>
    </rPh>
    <rPh sb="2" eb="4">
      <t>タイセイ</t>
    </rPh>
    <rPh sb="4" eb="6">
      <t>ナイヨウ</t>
    </rPh>
    <rPh sb="6" eb="8">
      <t>キサイ</t>
    </rPh>
    <rPh sb="8" eb="9">
      <t>ラン</t>
    </rPh>
    <rPh sb="11" eb="13">
      <t>セッシュ</t>
    </rPh>
    <rPh sb="14" eb="16">
      <t>キシャク</t>
    </rPh>
    <rPh sb="17" eb="19">
      <t>ケイカ</t>
    </rPh>
    <rPh sb="19" eb="21">
      <t>カンサツ</t>
    </rPh>
    <rPh sb="21" eb="22">
      <t>トウ</t>
    </rPh>
    <rPh sb="23" eb="25">
      <t>ヤクワリ</t>
    </rPh>
    <rPh sb="25" eb="26">
      <t>ベツ</t>
    </rPh>
    <rPh sb="26" eb="28">
      <t>ニンズウ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</si>
</sst>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5" formatCode="&quot;¥&quot;#,##0;&quot;¥&quot;\-#,##0"/>
    <numFmt numFmtId="176" formatCode="m/d;@"/>
    <numFmt numFmtId="177" formatCode="m&quot;月&quot;d&quot;日の週&quot;"/>
    <numFmt numFmtId="178" formatCode="m/d"/>
    <numFmt numFmtId="179" formatCode="#,##0&quot;回&quot;;[Red]\-#,##0"/>
    <numFmt numFmtId="180" formatCode="#,##0&quot;円&quot;;[Red]\-#,##0"/>
    <numFmt numFmtId="181" formatCode="General&quot;週&quot;"/>
    <numFmt numFmtId="182" formatCode="General&quot;回&quot;"/>
    <numFmt numFmtId="183" formatCode="#,##0&quot;回&quot;;[Red]\-#,##0&quot;回&quot;"/>
    <numFmt numFmtId="184" formatCode="General&quot;日&quot;"/>
    <numFmt numFmtId="185" formatCode="General&quot;時間&quot;"/>
    <numFmt numFmtId="186" formatCode="General&quot;日実施&quot;"/>
    <numFmt numFmtId="187" formatCode="#,##0&quot;時間&quot;;[Red]\-#,##0&quot;時間&quot;"/>
  </numFmts>
  <fonts count="33">
    <font>
      <sz val="11"/>
      <color theme="1"/>
      <name val="游ゴシック"/>
      <family val="3"/>
      <scheme val="minor"/>
    </font>
    <font>
      <sz val="11"/>
      <color theme="1"/>
      <name val="游ゴシック"/>
      <family val="3"/>
      <scheme val="minor"/>
    </font>
    <font>
      <sz val="6"/>
      <color auto="1"/>
      <name val="游ゴシック"/>
      <family val="3"/>
    </font>
    <font>
      <sz val="20"/>
      <color theme="1"/>
      <name val="游ゴシック"/>
      <family val="3"/>
      <scheme val="minor"/>
    </font>
    <font>
      <b/>
      <sz val="22"/>
      <color theme="1"/>
      <name val="游ゴシック"/>
      <family val="3"/>
      <scheme val="minor"/>
    </font>
    <font>
      <sz val="18"/>
      <color theme="1"/>
      <name val="游ゴシック"/>
      <family val="3"/>
      <scheme val="minor"/>
    </font>
    <font>
      <sz val="14"/>
      <color theme="1"/>
      <name val="游ゴシック"/>
      <family val="3"/>
      <scheme val="minor"/>
    </font>
    <font>
      <b/>
      <sz val="16"/>
      <color theme="1"/>
      <name val="游ゴシック"/>
      <family val="3"/>
      <scheme val="minor"/>
    </font>
    <font>
      <sz val="22"/>
      <color theme="1"/>
      <name val="游ゴシック"/>
      <family val="3"/>
      <scheme val="minor"/>
    </font>
    <font>
      <b/>
      <sz val="28"/>
      <color theme="1"/>
      <name val="游ゴシック"/>
      <family val="3"/>
      <scheme val="minor"/>
    </font>
    <font>
      <sz val="22"/>
      <color auto="1"/>
      <name val="游ゴシック"/>
      <family val="3"/>
      <scheme val="minor"/>
    </font>
    <font>
      <sz val="16"/>
      <color theme="1"/>
      <name val="游ゴシック"/>
      <family val="3"/>
      <scheme val="minor"/>
    </font>
    <font>
      <b/>
      <sz val="16"/>
      <color rgb="FFFF0000"/>
      <name val="游ゴシック"/>
      <family val="3"/>
      <scheme val="minor"/>
    </font>
    <font>
      <b/>
      <sz val="36"/>
      <color theme="1"/>
      <name val="游ゴシック"/>
      <family val="3"/>
      <scheme val="minor"/>
    </font>
    <font>
      <sz val="11"/>
      <color auto="1"/>
      <name val="游ゴシック"/>
      <family val="3"/>
      <scheme val="minor"/>
    </font>
    <font>
      <sz val="26"/>
      <color auto="1"/>
      <name val="游ゴシック"/>
      <family val="3"/>
      <scheme val="minor"/>
    </font>
    <font>
      <b/>
      <sz val="16"/>
      <color theme="0"/>
      <name val="游ゴシック"/>
      <family val="3"/>
      <scheme val="minor"/>
    </font>
    <font>
      <sz val="26"/>
      <color theme="1"/>
      <name val="游ゴシック"/>
      <family val="3"/>
      <scheme val="minor"/>
    </font>
    <font>
      <sz val="16"/>
      <color rgb="FFFF0000"/>
      <name val="游ゴシック"/>
      <family val="3"/>
      <scheme val="minor"/>
    </font>
    <font>
      <b/>
      <sz val="16"/>
      <color rgb="FF66FFFF"/>
      <name val="游ゴシック"/>
      <family val="3"/>
      <scheme val="minor"/>
    </font>
    <font>
      <sz val="28"/>
      <color theme="1"/>
      <name val="游ゴシック"/>
      <family val="3"/>
      <scheme val="minor"/>
    </font>
    <font>
      <sz val="12"/>
      <color theme="1"/>
      <name val="游ゴシック"/>
      <family val="3"/>
      <scheme val="minor"/>
    </font>
    <font>
      <b/>
      <sz val="24"/>
      <color theme="1"/>
      <name val="游ゴシック"/>
      <family val="3"/>
      <scheme val="minor"/>
    </font>
    <font>
      <sz val="16"/>
      <color auto="1"/>
      <name val="游ゴシック"/>
      <family val="3"/>
      <scheme val="minor"/>
    </font>
    <font>
      <sz val="24"/>
      <color theme="1"/>
      <name val="游ゴシック"/>
      <family val="3"/>
      <scheme val="minor"/>
    </font>
    <font>
      <sz val="24"/>
      <color auto="1"/>
      <name val="游ゴシック"/>
      <family val="3"/>
      <scheme val="minor"/>
    </font>
    <font>
      <b/>
      <sz val="14"/>
      <color rgb="FFFF0000"/>
      <name val="游ゴシック"/>
      <family val="3"/>
      <scheme val="minor"/>
    </font>
    <font>
      <sz val="36"/>
      <color auto="1"/>
      <name val="游ゴシック"/>
      <family val="3"/>
      <scheme val="minor"/>
    </font>
    <font>
      <b/>
      <sz val="14"/>
      <color theme="0"/>
      <name val="游ゴシック"/>
      <family val="3"/>
      <scheme val="minor"/>
    </font>
    <font>
      <sz val="36"/>
      <color theme="1"/>
      <name val="游ゴシック"/>
      <family val="3"/>
      <scheme val="minor"/>
    </font>
    <font>
      <b/>
      <sz val="14"/>
      <color rgb="FF66FFFF"/>
      <name val="游ゴシック"/>
      <family val="3"/>
      <scheme val="minor"/>
    </font>
    <font>
      <b/>
      <sz val="14"/>
      <color theme="1"/>
      <name val="游ゴシック"/>
      <family val="3"/>
      <scheme val="minor"/>
    </font>
    <font>
      <b/>
      <sz val="20"/>
      <color theme="1"/>
      <name val="游ゴシック"/>
      <family val="3"/>
      <scheme val="minor"/>
    </font>
  </fonts>
  <fills count="5">
    <fill>
      <patternFill patternType="none"/>
    </fill>
    <fill>
      <patternFill patternType="gray125"/>
    </fill>
    <fill>
      <patternFill patternType="solid">
        <fgColor theme="0" tint="-0.25"/>
        <bgColor indexed="64"/>
      </patternFill>
    </fill>
    <fill>
      <patternFill patternType="solid">
        <fgColor theme="5" tint="0.8"/>
        <bgColor indexed="64"/>
      </patternFill>
    </fill>
    <fill>
      <patternFill patternType="solid">
        <fgColor theme="1"/>
        <bgColor indexed="64"/>
      </patternFill>
    </fill>
  </fills>
  <borders count="40">
    <border>
      <left/>
      <right/>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style="medium">
        <color indexed="64"/>
      </top>
      <bottom style="medium">
        <color indexed="64"/>
      </bottom>
      <diagonal/>
    </border>
    <border>
      <left style="medium">
        <color indexed="64"/>
      </left>
      <right/>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245">
    <xf numFmtId="0" fontId="0" fillId="0" borderId="0" xfId="0">
      <alignment vertical="center"/>
    </xf>
    <xf numFmtId="0" fontId="0" fillId="0" borderId="1" xfId="0" applyBorder="1">
      <alignment vertical="center"/>
    </xf>
    <xf numFmtId="0" fontId="0" fillId="0" borderId="2" xfId="0" applyBorder="1" applyAlignment="1">
      <alignment horizontal="center" vertical="center"/>
    </xf>
    <xf numFmtId="176" fontId="0" fillId="0" borderId="1" xfId="0" applyNumberFormat="1" applyBorder="1">
      <alignment vertical="center"/>
    </xf>
    <xf numFmtId="0" fontId="0" fillId="0" borderId="3" xfId="0" applyBorder="1" applyAlignment="1">
      <alignment horizontal="center" vertical="center"/>
    </xf>
    <xf numFmtId="176" fontId="0" fillId="0" borderId="4" xfId="0" applyNumberFormat="1" applyBorder="1">
      <alignment vertical="center"/>
    </xf>
    <xf numFmtId="0" fontId="0" fillId="0" borderId="5" xfId="0" applyBorder="1" applyAlignment="1">
      <alignment horizontal="center" vertical="center"/>
    </xf>
    <xf numFmtId="176" fontId="0" fillId="0" borderId="6" xfId="0" applyNumberFormat="1" applyBorder="1">
      <alignment vertical="center"/>
    </xf>
    <xf numFmtId="0" fontId="3" fillId="0" borderId="1" xfId="0" applyFont="1" applyBorder="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7" xfId="0" applyFont="1" applyBorder="1" applyAlignment="1">
      <alignment vertical="center" wrapText="1"/>
    </xf>
    <xf numFmtId="0" fontId="6" fillId="0" borderId="7" xfId="0" applyFont="1" applyBorder="1" applyAlignment="1">
      <alignment horizontal="left" vertical="center" wrapText="1"/>
    </xf>
    <xf numFmtId="0" fontId="6" fillId="0" borderId="8" xfId="0" applyFont="1" applyBorder="1" applyAlignment="1">
      <alignment vertical="center" wrapText="1"/>
    </xf>
    <xf numFmtId="0" fontId="6" fillId="2" borderId="7" xfId="0" applyFont="1" applyFill="1" applyBorder="1" applyAlignment="1">
      <alignment horizontal="center" vertical="center"/>
    </xf>
    <xf numFmtId="0" fontId="6" fillId="0" borderId="0" xfId="0" applyFont="1" applyBorder="1" applyAlignment="1">
      <alignment vertical="center" wrapText="1"/>
    </xf>
    <xf numFmtId="0" fontId="4" fillId="0" borderId="0" xfId="0" applyFont="1" applyBorder="1" applyAlignment="1">
      <alignment horizontal="center" vertical="center" wrapText="1"/>
    </xf>
    <xf numFmtId="0" fontId="7" fillId="0" borderId="0" xfId="0" applyFont="1">
      <alignment vertical="center"/>
    </xf>
    <xf numFmtId="0" fontId="8" fillId="0" borderId="0" xfId="0" applyFont="1">
      <alignment vertical="center"/>
    </xf>
    <xf numFmtId="0" fontId="8" fillId="0" borderId="0" xfId="1" applyFont="1" applyBorder="1">
      <alignment vertical="center"/>
    </xf>
    <xf numFmtId="0" fontId="9" fillId="0" borderId="0" xfId="1" applyFont="1" applyBorder="1" applyAlignment="1">
      <alignment horizontal="center" vertical="center"/>
    </xf>
    <xf numFmtId="0" fontId="10" fillId="0" borderId="0" xfId="1" applyFont="1" applyBorder="1" applyAlignment="1">
      <alignment vertical="top" wrapText="1"/>
    </xf>
    <xf numFmtId="0" fontId="3" fillId="0" borderId="0" xfId="0" applyFont="1">
      <alignment vertical="center"/>
    </xf>
    <xf numFmtId="177" fontId="8" fillId="0" borderId="1" xfId="0" applyNumberFormat="1" applyFont="1" applyBorder="1" applyAlignment="1">
      <alignment horizontal="left" vertical="center"/>
    </xf>
    <xf numFmtId="0" fontId="8" fillId="0" borderId="9" xfId="0" applyFont="1" applyBorder="1">
      <alignment vertical="center"/>
    </xf>
    <xf numFmtId="0" fontId="8" fillId="0" borderId="0" xfId="0" applyFont="1" applyBorder="1" applyAlignment="1">
      <alignment horizontal="left" vertical="center" wrapText="1"/>
    </xf>
    <xf numFmtId="0" fontId="8" fillId="0" borderId="8" xfId="0" applyFont="1" applyBorder="1" applyAlignment="1">
      <alignment horizontal="center" vertical="center"/>
    </xf>
    <xf numFmtId="0" fontId="6" fillId="0" borderId="10" xfId="0" applyFont="1" applyBorder="1" applyAlignment="1">
      <alignment vertical="center" wrapText="1"/>
    </xf>
    <xf numFmtId="0" fontId="6" fillId="0" borderId="10" xfId="0" applyFont="1" applyBorder="1" applyAlignment="1">
      <alignment horizontal="left" vertical="center" wrapText="1"/>
    </xf>
    <xf numFmtId="0" fontId="6" fillId="0" borderId="8" xfId="0" applyFont="1" applyBorder="1" applyAlignment="1">
      <alignment horizontal="center" vertical="center" wrapText="1"/>
    </xf>
    <xf numFmtId="0" fontId="6" fillId="2" borderId="10" xfId="0" applyFont="1" applyFill="1" applyBorder="1" applyAlignment="1">
      <alignment horizontal="center" vertical="center"/>
    </xf>
    <xf numFmtId="0" fontId="6" fillId="0" borderId="0" xfId="0" applyFont="1" applyBorder="1" applyAlignment="1">
      <alignment horizontal="center" vertical="center" wrapText="1"/>
    </xf>
    <xf numFmtId="0" fontId="9" fillId="0" borderId="0" xfId="0" applyFont="1">
      <alignment vertical="center"/>
    </xf>
    <xf numFmtId="0" fontId="11" fillId="0" borderId="0" xfId="0" applyFont="1" applyAlignment="1">
      <alignment vertical="top" wrapText="1"/>
    </xf>
    <xf numFmtId="0" fontId="8" fillId="0" borderId="1" xfId="0" applyFont="1" applyBorder="1">
      <alignment vertical="center"/>
    </xf>
    <xf numFmtId="0" fontId="8" fillId="3" borderId="7" xfId="0" applyFont="1" applyFill="1" applyBorder="1" applyAlignment="1">
      <alignment horizontal="center" vertical="center"/>
    </xf>
    <xf numFmtId="0" fontId="8" fillId="3" borderId="1" xfId="0" applyFont="1" applyFill="1" applyBorder="1">
      <alignment vertical="center"/>
    </xf>
    <xf numFmtId="0" fontId="6" fillId="0" borderId="8" xfId="0" applyFont="1" applyBorder="1" applyAlignment="1">
      <alignment horizontal="center" vertical="center"/>
    </xf>
    <xf numFmtId="178" fontId="12" fillId="4" borderId="8" xfId="0" applyNumberFormat="1" applyFont="1" applyFill="1" applyBorder="1" applyAlignment="1">
      <alignment horizontal="center" vertical="center"/>
    </xf>
    <xf numFmtId="38" fontId="11" fillId="3" borderId="8" xfId="2" applyFont="1" applyFill="1" applyBorder="1" applyAlignment="1">
      <alignment horizontal="center" vertical="center"/>
    </xf>
    <xf numFmtId="0" fontId="13" fillId="0" borderId="0" xfId="0" applyFont="1" applyAlignment="1">
      <alignment horizontal="right" vertical="center"/>
    </xf>
    <xf numFmtId="0" fontId="14" fillId="0" borderId="0" xfId="1" applyFont="1" applyBorder="1" applyAlignment="1">
      <alignment vertical="top" wrapText="1"/>
    </xf>
    <xf numFmtId="0" fontId="14" fillId="0" borderId="0" xfId="1" applyFont="1" applyBorder="1">
      <alignment vertical="center"/>
    </xf>
    <xf numFmtId="0" fontId="15" fillId="0" borderId="1" xfId="1" applyFont="1" applyBorder="1">
      <alignment vertical="center"/>
    </xf>
    <xf numFmtId="0" fontId="8"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left" vertical="top"/>
    </xf>
    <xf numFmtId="0" fontId="8" fillId="3" borderId="12" xfId="0" applyFont="1" applyFill="1" applyBorder="1" applyAlignment="1">
      <alignment horizontal="center" vertical="center"/>
    </xf>
    <xf numFmtId="178" fontId="16" fillId="4" borderId="8" xfId="0" applyNumberFormat="1" applyFont="1" applyFill="1" applyBorder="1" applyAlignment="1">
      <alignment horizontal="center" vertical="center"/>
    </xf>
    <xf numFmtId="0" fontId="1" fillId="0" borderId="0" xfId="1" applyFont="1" applyBorder="1">
      <alignment vertical="center"/>
    </xf>
    <xf numFmtId="0" fontId="17" fillId="0" borderId="1" xfId="0" applyFont="1" applyBorder="1">
      <alignment vertical="center"/>
    </xf>
    <xf numFmtId="0" fontId="3" fillId="0" borderId="1" xfId="0" applyFont="1" applyBorder="1" applyAlignment="1">
      <alignment horizontal="center" vertical="center" wrapText="1"/>
    </xf>
    <xf numFmtId="179" fontId="8" fillId="0" borderId="1" xfId="2" applyNumberFormat="1" applyFont="1" applyBorder="1">
      <alignment vertical="center"/>
    </xf>
    <xf numFmtId="179" fontId="8" fillId="0" borderId="9" xfId="2" applyNumberFormat="1" applyFont="1" applyBorder="1">
      <alignment vertical="center"/>
    </xf>
    <xf numFmtId="0" fontId="5" fillId="0" borderId="8" xfId="0" applyFont="1" applyBorder="1" applyAlignment="1">
      <alignment horizontal="left" vertical="center"/>
    </xf>
    <xf numFmtId="0" fontId="8" fillId="3" borderId="8" xfId="0" applyFont="1" applyFill="1" applyBorder="1">
      <alignment vertical="center"/>
    </xf>
    <xf numFmtId="38" fontId="18" fillId="3" borderId="8" xfId="2" applyFont="1" applyFill="1" applyBorder="1" applyAlignment="1">
      <alignment horizontal="center" vertical="center"/>
    </xf>
    <xf numFmtId="0" fontId="1" fillId="0" borderId="0" xfId="1" applyFont="1" applyBorder="1" applyAlignment="1">
      <alignment vertical="center"/>
    </xf>
    <xf numFmtId="5" fontId="9" fillId="0" borderId="1" xfId="1" applyNumberFormat="1" applyFont="1" applyBorder="1" applyAlignment="1">
      <alignment horizontal="center"/>
    </xf>
    <xf numFmtId="0" fontId="5" fillId="0" borderId="11" xfId="0" applyFont="1" applyBorder="1" applyAlignment="1">
      <alignment horizontal="center" vertical="center" wrapText="1"/>
    </xf>
    <xf numFmtId="180" fontId="8" fillId="0" borderId="12" xfId="2" applyNumberFormat="1" applyFont="1" applyBorder="1" applyAlignment="1">
      <alignment horizontal="right" vertical="center"/>
    </xf>
    <xf numFmtId="180" fontId="8" fillId="0" borderId="9" xfId="2" applyNumberFormat="1" applyFont="1" applyBorder="1">
      <alignment vertical="center"/>
    </xf>
    <xf numFmtId="181" fontId="8" fillId="0" borderId="0" xfId="0" applyNumberFormat="1" applyFont="1">
      <alignment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1" fillId="0" borderId="0" xfId="1" applyFont="1" applyBorder="1" applyAlignment="1">
      <alignment horizontal="right" vertical="center"/>
    </xf>
    <xf numFmtId="0" fontId="8" fillId="3" borderId="10" xfId="0" applyFont="1" applyFill="1" applyBorder="1" applyAlignment="1">
      <alignment horizontal="center" vertical="center"/>
    </xf>
    <xf numFmtId="178" fontId="19" fillId="4" borderId="8" xfId="0" applyNumberFormat="1" applyFont="1" applyFill="1" applyBorder="1" applyAlignment="1">
      <alignment horizontal="center" vertical="center"/>
    </xf>
    <xf numFmtId="0" fontId="20" fillId="0" borderId="0" xfId="0" applyFont="1">
      <alignment vertical="center"/>
    </xf>
    <xf numFmtId="38" fontId="8" fillId="0" borderId="8" xfId="2" applyFont="1" applyBorder="1" applyAlignment="1">
      <alignment horizontal="center" vertical="center"/>
    </xf>
    <xf numFmtId="0" fontId="21" fillId="0" borderId="8" xfId="0" applyFont="1" applyBorder="1" applyAlignment="1">
      <alignment horizontal="center" vertical="center"/>
    </xf>
    <xf numFmtId="38" fontId="11" fillId="2" borderId="13" xfId="2" applyFont="1" applyFill="1" applyBorder="1" applyAlignment="1">
      <alignment horizontal="center" vertical="center"/>
    </xf>
    <xf numFmtId="182" fontId="11" fillId="0" borderId="13" xfId="2" applyNumberFormat="1" applyFont="1" applyFill="1" applyBorder="1">
      <alignment vertical="center"/>
    </xf>
    <xf numFmtId="182" fontId="11" fillId="0" borderId="14" xfId="2" applyNumberFormat="1" applyFont="1" applyBorder="1">
      <alignment vertical="center"/>
    </xf>
    <xf numFmtId="182" fontId="11" fillId="0" borderId="15" xfId="2" applyNumberFormat="1" applyFont="1" applyBorder="1">
      <alignment vertical="center"/>
    </xf>
    <xf numFmtId="183" fontId="11" fillId="0" borderId="7" xfId="2" applyNumberFormat="1" applyFont="1" applyBorder="1">
      <alignment vertical="center"/>
    </xf>
    <xf numFmtId="0" fontId="21" fillId="0" borderId="16" xfId="0" applyFont="1" applyBorder="1" applyAlignment="1">
      <alignment horizontal="center" vertical="center"/>
    </xf>
    <xf numFmtId="0" fontId="21" fillId="0" borderId="15" xfId="0" applyFont="1" applyBorder="1" applyAlignment="1">
      <alignment horizontal="center" vertical="center"/>
    </xf>
    <xf numFmtId="38" fontId="11" fillId="2" borderId="11" xfId="2" applyFont="1" applyFill="1" applyBorder="1" applyAlignment="1">
      <alignment horizontal="center" vertical="center"/>
    </xf>
    <xf numFmtId="0" fontId="11" fillId="3" borderId="16"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183" fontId="11" fillId="0" borderId="10" xfId="2" applyNumberFormat="1" applyFont="1" applyBorder="1">
      <alignment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wrapText="1"/>
    </xf>
    <xf numFmtId="38" fontId="11" fillId="2" borderId="10" xfId="2" applyFont="1" applyFill="1" applyBorder="1" applyAlignment="1">
      <alignment horizontal="center" vertical="center"/>
    </xf>
    <xf numFmtId="38" fontId="11" fillId="0" borderId="14" xfId="2" applyFont="1" applyFill="1" applyBorder="1" applyAlignment="1">
      <alignment horizontal="center" vertical="center"/>
    </xf>
    <xf numFmtId="38" fontId="11" fillId="0" borderId="15" xfId="2" applyFont="1" applyFill="1" applyBorder="1" applyAlignment="1">
      <alignment horizontal="center" vertical="center"/>
    </xf>
    <xf numFmtId="0" fontId="22" fillId="0" borderId="0" xfId="0" applyFont="1" applyAlignment="1">
      <alignment horizontal="center" vertical="center"/>
    </xf>
    <xf numFmtId="0" fontId="8" fillId="3" borderId="1" xfId="0" applyFont="1" applyFill="1" applyBorder="1" applyAlignment="1">
      <alignment horizontal="right" vertical="center"/>
    </xf>
    <xf numFmtId="0" fontId="8" fillId="3" borderId="12" xfId="1" applyFont="1" applyFill="1" applyBorder="1">
      <alignment vertical="center"/>
    </xf>
    <xf numFmtId="38" fontId="8" fillId="3" borderId="8" xfId="2" applyFont="1" applyFill="1" applyBorder="1" applyAlignment="1">
      <alignment horizontal="center" vertical="center"/>
    </xf>
    <xf numFmtId="0" fontId="6" fillId="0" borderId="13" xfId="0" applyFont="1" applyBorder="1" applyAlignment="1">
      <alignment horizontal="center" vertical="center" wrapText="1"/>
    </xf>
    <xf numFmtId="0" fontId="6" fillId="0" borderId="17" xfId="0" applyFont="1" applyBorder="1" applyAlignment="1">
      <alignment horizontal="center" vertical="center"/>
    </xf>
    <xf numFmtId="38" fontId="6" fillId="0" borderId="7" xfId="2" applyFont="1" applyFill="1" applyBorder="1" applyAlignment="1">
      <alignment horizontal="left" vertical="center"/>
    </xf>
    <xf numFmtId="38" fontId="6" fillId="0" borderId="0" xfId="2" applyFont="1" applyFill="1" applyBorder="1" applyAlignment="1">
      <alignment horizontal="left" vertical="center"/>
    </xf>
    <xf numFmtId="0" fontId="21" fillId="0" borderId="1" xfId="0" applyFont="1" applyBorder="1" applyAlignment="1">
      <alignment horizontal="center" vertical="center" wrapText="1"/>
    </xf>
    <xf numFmtId="184" fontId="8" fillId="0" borderId="12" xfId="2" applyNumberFormat="1" applyFont="1" applyBorder="1" applyAlignment="1">
      <alignment horizontal="right" vertical="center"/>
    </xf>
    <xf numFmtId="184" fontId="8" fillId="0" borderId="9" xfId="2" applyNumberFormat="1" applyFont="1" applyBorder="1" applyAlignment="1">
      <alignment horizontal="right" vertical="center"/>
    </xf>
    <xf numFmtId="0" fontId="8" fillId="0" borderId="0" xfId="0" applyFont="1" applyAlignment="1">
      <alignment horizontal="center" vertical="center"/>
    </xf>
    <xf numFmtId="0" fontId="5" fillId="0" borderId="0" xfId="0" applyFont="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38" fontId="6" fillId="0" borderId="10" xfId="2" applyFont="1" applyFill="1" applyBorder="1" applyAlignment="1">
      <alignment horizontal="left" vertical="center"/>
    </xf>
    <xf numFmtId="0" fontId="8" fillId="0" borderId="11" xfId="0" applyFont="1" applyBorder="1" applyAlignment="1">
      <alignment horizontal="center" vertical="center"/>
    </xf>
    <xf numFmtId="180" fontId="8" fillId="0" borderId="9" xfId="2" applyNumberFormat="1" applyFont="1" applyBorder="1" applyAlignment="1">
      <alignment horizontal="right" vertical="center"/>
    </xf>
    <xf numFmtId="0" fontId="11" fillId="0" borderId="0" xfId="0" applyFont="1">
      <alignment vertical="center"/>
    </xf>
    <xf numFmtId="0" fontId="4" fillId="0" borderId="0" xfId="0" applyFont="1" applyAlignment="1">
      <alignment horizontal="right" vertical="center"/>
    </xf>
    <xf numFmtId="0" fontId="0" fillId="0" borderId="0" xfId="0" applyBorder="1">
      <alignment vertical="center"/>
    </xf>
    <xf numFmtId="0" fontId="0" fillId="0" borderId="0" xfId="1" applyFont="1">
      <alignment vertical="center"/>
    </xf>
    <xf numFmtId="0" fontId="22" fillId="0" borderId="0" xfId="1" applyFont="1" applyBorder="1" applyAlignment="1">
      <alignment horizontal="center" vertical="center"/>
    </xf>
    <xf numFmtId="0" fontId="23" fillId="0" borderId="0" xfId="1" applyFont="1" applyBorder="1" applyAlignment="1">
      <alignment vertical="top" wrapText="1"/>
    </xf>
    <xf numFmtId="38" fontId="5" fillId="0" borderId="0" xfId="2" applyFont="1" applyBorder="1" applyAlignment="1">
      <alignment horizontal="center" vertical="center"/>
    </xf>
    <xf numFmtId="38" fontId="5" fillId="0" borderId="0" xfId="2" applyFont="1" applyBorder="1" applyAlignment="1">
      <alignment horizontal="right" vertical="center"/>
    </xf>
    <xf numFmtId="0" fontId="5" fillId="0" borderId="0" xfId="0" applyFont="1" applyBorder="1">
      <alignment vertical="center"/>
    </xf>
    <xf numFmtId="0" fontId="11" fillId="0" borderId="0" xfId="0" applyFont="1" applyBorder="1">
      <alignment vertical="center"/>
    </xf>
    <xf numFmtId="0" fontId="11" fillId="0" borderId="0" xfId="0" applyFont="1" applyAlignment="1">
      <alignment horizontal="center" vertical="center"/>
    </xf>
    <xf numFmtId="38" fontId="11" fillId="0" borderId="0" xfId="2" applyFont="1" applyAlignment="1">
      <alignment horizontal="right" vertical="center"/>
    </xf>
    <xf numFmtId="0" fontId="7" fillId="0" borderId="0" xfId="0" applyFont="1" applyProtection="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38" fontId="11" fillId="0" borderId="8" xfId="2" applyFont="1" applyBorder="1" applyAlignment="1">
      <alignment horizontal="right" vertical="center"/>
    </xf>
    <xf numFmtId="0" fontId="0" fillId="0" borderId="23" xfId="0" applyBorder="1">
      <alignment vertical="center"/>
    </xf>
    <xf numFmtId="0" fontId="0" fillId="0" borderId="24" xfId="0" applyBorder="1">
      <alignment vertical="center"/>
    </xf>
    <xf numFmtId="0" fontId="4" fillId="0" borderId="0" xfId="0" applyFont="1" applyAlignment="1"/>
    <xf numFmtId="0" fontId="6" fillId="0" borderId="1" xfId="0" applyFont="1" applyBorder="1" applyAlignment="1">
      <alignment vertical="center" wrapText="1"/>
    </xf>
    <xf numFmtId="0" fontId="6" fillId="0" borderId="0" xfId="0" applyFont="1" applyAlignment="1">
      <alignment vertical="center" wrapText="1"/>
    </xf>
    <xf numFmtId="0" fontId="21" fillId="0" borderId="7" xfId="0" applyFont="1" applyBorder="1" applyAlignment="1">
      <alignment horizontal="left" vertical="center" wrapText="1"/>
    </xf>
    <xf numFmtId="0" fontId="21" fillId="0" borderId="8" xfId="0" applyFont="1" applyBorder="1" applyAlignment="1">
      <alignment vertical="center" wrapText="1"/>
    </xf>
    <xf numFmtId="0" fontId="6" fillId="0" borderId="8" xfId="0" applyFont="1" applyBorder="1">
      <alignment vertical="center"/>
    </xf>
    <xf numFmtId="0" fontId="6" fillId="2" borderId="8" xfId="0" applyFont="1" applyFill="1" applyBorder="1">
      <alignmen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24" fillId="0" borderId="0" xfId="1" applyFont="1" applyBorder="1">
      <alignment vertical="center"/>
    </xf>
    <xf numFmtId="0" fontId="24" fillId="0" borderId="0" xfId="0" applyFont="1">
      <alignment vertical="center"/>
    </xf>
    <xf numFmtId="0" fontId="25" fillId="0" borderId="0" xfId="1" applyFont="1" applyBorder="1" applyAlignment="1">
      <alignment vertical="top" wrapText="1"/>
    </xf>
    <xf numFmtId="0" fontId="8" fillId="0" borderId="0" xfId="0" applyFont="1" applyAlignment="1">
      <alignment vertical="center"/>
    </xf>
    <xf numFmtId="0" fontId="8" fillId="0" borderId="8" xfId="0" applyFont="1" applyBorder="1">
      <alignment vertical="center"/>
    </xf>
    <xf numFmtId="0" fontId="6" fillId="0" borderId="25" xfId="0" applyFont="1" applyBorder="1" applyAlignment="1">
      <alignment vertical="center" wrapText="1"/>
    </xf>
    <xf numFmtId="0" fontId="6" fillId="0" borderId="19" xfId="0" applyFont="1" applyBorder="1" applyAlignment="1">
      <alignment vertical="center" wrapText="1"/>
    </xf>
    <xf numFmtId="0" fontId="21" fillId="0" borderId="10" xfId="0" applyFont="1" applyBorder="1" applyAlignment="1">
      <alignment vertical="center" wrapText="1"/>
    </xf>
    <xf numFmtId="0" fontId="21" fillId="0" borderId="10" xfId="0" applyFont="1" applyBorder="1" applyAlignment="1">
      <alignment horizontal="left" vertical="center" wrapText="1"/>
    </xf>
    <xf numFmtId="0" fontId="6" fillId="2" borderId="8" xfId="0" applyFont="1" applyFill="1" applyBorder="1" applyAlignment="1">
      <alignment horizontal="center" vertical="center" wrapText="1"/>
    </xf>
    <xf numFmtId="0" fontId="6" fillId="0" borderId="12" xfId="0" applyFont="1" applyBorder="1" applyAlignment="1">
      <alignment horizontal="left" vertical="center"/>
    </xf>
    <xf numFmtId="0" fontId="8" fillId="3" borderId="7" xfId="0" applyFont="1" applyFill="1" applyBorder="1">
      <alignment vertical="center"/>
    </xf>
    <xf numFmtId="178" fontId="26" fillId="4" borderId="8" xfId="0" applyNumberFormat="1" applyFont="1" applyFill="1" applyBorder="1" applyAlignment="1">
      <alignment horizontal="center" vertical="center"/>
    </xf>
    <xf numFmtId="38" fontId="6" fillId="3" borderId="8" xfId="2" applyFont="1" applyFill="1" applyBorder="1" applyAlignment="1">
      <alignment horizontal="center" vertical="center"/>
    </xf>
    <xf numFmtId="40" fontId="6" fillId="3" borderId="8" xfId="2" applyNumberFormat="1" applyFont="1" applyFill="1" applyBorder="1" applyAlignment="1">
      <alignment horizontal="center" vertical="center"/>
    </xf>
    <xf numFmtId="0" fontId="6" fillId="0" borderId="10" xfId="0" applyFont="1" applyBorder="1" applyAlignment="1">
      <alignment horizontal="left" vertical="center"/>
    </xf>
    <xf numFmtId="0" fontId="27" fillId="0" borderId="1" xfId="1" applyFont="1" applyBorder="1">
      <alignment vertical="center"/>
    </xf>
    <xf numFmtId="0" fontId="11" fillId="0" borderId="11" xfId="0" applyFont="1" applyBorder="1" applyAlignment="1">
      <alignment horizontal="center" vertical="center" wrapText="1"/>
    </xf>
    <xf numFmtId="0" fontId="11" fillId="0" borderId="1" xfId="0" applyFont="1" applyBorder="1" applyAlignment="1">
      <alignment horizontal="center" vertical="center" wrapText="1"/>
    </xf>
    <xf numFmtId="184" fontId="8" fillId="0" borderId="12" xfId="2" applyNumberFormat="1" applyFont="1" applyBorder="1">
      <alignment vertical="center"/>
    </xf>
    <xf numFmtId="184" fontId="8" fillId="0" borderId="9" xfId="2" applyNumberFormat="1" applyFont="1" applyBorder="1">
      <alignment vertical="center"/>
    </xf>
    <xf numFmtId="178" fontId="28" fillId="4" borderId="8" xfId="0" applyNumberFormat="1" applyFont="1" applyFill="1" applyBorder="1" applyAlignment="1">
      <alignment horizontal="center" vertical="center"/>
    </xf>
    <xf numFmtId="38" fontId="11" fillId="0" borderId="7" xfId="2" applyFont="1" applyBorder="1">
      <alignment vertical="center"/>
    </xf>
    <xf numFmtId="0" fontId="29" fillId="0" borderId="1" xfId="0" applyFont="1" applyBorder="1">
      <alignment vertical="center"/>
    </xf>
    <xf numFmtId="180" fontId="8" fillId="0" borderId="12" xfId="2" applyNumberFormat="1" applyFont="1" applyBorder="1">
      <alignment vertical="center"/>
    </xf>
    <xf numFmtId="0" fontId="0" fillId="3" borderId="7" xfId="0" applyFill="1" applyBorder="1">
      <alignment vertical="center"/>
    </xf>
    <xf numFmtId="0" fontId="0" fillId="3" borderId="8" xfId="0" applyFill="1" applyBorder="1">
      <alignment vertical="center"/>
    </xf>
    <xf numFmtId="38" fontId="11" fillId="0" borderId="12" xfId="2" applyFont="1" applyBorder="1">
      <alignment vertical="center"/>
    </xf>
    <xf numFmtId="0" fontId="0" fillId="3" borderId="12" xfId="0" applyFill="1" applyBorder="1">
      <alignment vertical="center"/>
    </xf>
    <xf numFmtId="38" fontId="11" fillId="0" borderId="10" xfId="2" applyFont="1" applyBorder="1" applyAlignment="1">
      <alignment horizontal="center" vertical="center"/>
    </xf>
    <xf numFmtId="5" fontId="13" fillId="0" borderId="1" xfId="1" applyNumberFormat="1" applyFont="1" applyBorder="1" applyAlignment="1">
      <alignment horizontal="center"/>
    </xf>
    <xf numFmtId="38" fontId="11" fillId="2" borderId="8" xfId="2" applyFont="1" applyFill="1" applyBorder="1" applyAlignment="1">
      <alignment horizontal="center" vertical="center"/>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8" fillId="3" borderId="10" xfId="0" applyFont="1" applyFill="1" applyBorder="1">
      <alignment vertical="center"/>
    </xf>
    <xf numFmtId="0" fontId="11" fillId="0" borderId="0" xfId="0" applyFont="1" applyBorder="1" applyAlignment="1">
      <alignment horizontal="center" vertical="center"/>
    </xf>
    <xf numFmtId="182" fontId="8" fillId="0" borderId="0" xfId="0" applyNumberFormat="1" applyFont="1">
      <alignment vertical="center"/>
    </xf>
    <xf numFmtId="0" fontId="11" fillId="0" borderId="28" xfId="0" applyFont="1" applyBorder="1" applyAlignment="1">
      <alignment horizontal="center" vertical="center" wrapText="1"/>
    </xf>
    <xf numFmtId="0" fontId="8" fillId="0" borderId="29" xfId="0" applyFont="1" applyBorder="1" applyAlignment="1">
      <alignment horizontal="center" vertical="center"/>
    </xf>
    <xf numFmtId="185" fontId="8" fillId="0" borderId="30" xfId="2" applyNumberFormat="1" applyFont="1" applyBorder="1" applyAlignment="1">
      <alignment horizontal="right" vertical="center"/>
    </xf>
    <xf numFmtId="185" fontId="8" fillId="0" borderId="31" xfId="2" applyNumberFormat="1" applyFont="1" applyBorder="1" applyAlignment="1">
      <alignment horizontal="right" vertical="center"/>
    </xf>
    <xf numFmtId="0" fontId="21" fillId="0" borderId="7" xfId="0" applyFont="1" applyBorder="1" applyAlignment="1">
      <alignment horizontal="center" vertical="center"/>
    </xf>
    <xf numFmtId="178" fontId="30" fillId="4" borderId="8" xfId="0" applyNumberFormat="1" applyFont="1" applyFill="1" applyBorder="1" applyAlignment="1">
      <alignment horizontal="center" vertical="center"/>
    </xf>
    <xf numFmtId="38" fontId="11" fillId="3" borderId="7" xfId="2" applyFont="1" applyFill="1" applyBorder="1" applyAlignment="1">
      <alignment horizontal="center" vertical="center"/>
    </xf>
    <xf numFmtId="38" fontId="6" fillId="3" borderId="7" xfId="2" applyFont="1" applyFill="1" applyBorder="1" applyAlignment="1">
      <alignment horizontal="center" vertical="center"/>
    </xf>
    <xf numFmtId="0" fontId="8" fillId="0" borderId="1" xfId="0" applyFont="1" applyBorder="1" applyAlignment="1">
      <alignment horizontal="center" vertical="center"/>
    </xf>
    <xf numFmtId="185" fontId="8" fillId="0" borderId="12" xfId="2" applyNumberFormat="1" applyFont="1" applyBorder="1" applyAlignment="1">
      <alignment horizontal="right" vertical="center"/>
    </xf>
    <xf numFmtId="185" fontId="8" fillId="0" borderId="9" xfId="2" applyNumberFormat="1" applyFont="1" applyBorder="1" applyAlignment="1">
      <alignment horizontal="right" vertical="center"/>
    </xf>
    <xf numFmtId="0" fontId="31" fillId="0" borderId="13" xfId="0" applyFont="1" applyBorder="1" applyAlignment="1">
      <alignment horizontal="center" vertical="center" wrapText="1"/>
    </xf>
    <xf numFmtId="0" fontId="31" fillId="0" borderId="32" xfId="0" applyFont="1" applyBorder="1" applyAlignment="1">
      <alignment horizontal="center" vertical="center"/>
    </xf>
    <xf numFmtId="0" fontId="11" fillId="2" borderId="7" xfId="0" applyFont="1" applyFill="1" applyBorder="1" applyAlignment="1">
      <alignment vertical="center"/>
    </xf>
    <xf numFmtId="38" fontId="11" fillId="0" borderId="13" xfId="2" applyFont="1" applyFill="1" applyBorder="1">
      <alignment vertical="center"/>
    </xf>
    <xf numFmtId="184" fontId="11" fillId="0" borderId="32" xfId="0" applyNumberFormat="1" applyFont="1" applyFill="1" applyBorder="1" applyAlignment="1">
      <alignment horizontal="center" vertical="center"/>
    </xf>
    <xf numFmtId="184" fontId="11" fillId="0" borderId="17" xfId="0" applyNumberFormat="1" applyFont="1" applyFill="1" applyBorder="1" applyAlignment="1">
      <alignment horizontal="center" vertical="center"/>
    </xf>
    <xf numFmtId="0" fontId="11" fillId="2" borderId="7" xfId="0" applyFont="1" applyFill="1" applyBorder="1" applyAlignment="1">
      <alignment horizontal="center" vertical="center"/>
    </xf>
    <xf numFmtId="0" fontId="6" fillId="0" borderId="32" xfId="0" applyFont="1" applyBorder="1" applyAlignment="1">
      <alignment horizontal="center" vertical="center"/>
    </xf>
    <xf numFmtId="184" fontId="11" fillId="0" borderId="0" xfId="0" applyNumberFormat="1" applyFont="1" applyFill="1" applyBorder="1" applyAlignment="1">
      <alignment horizontal="right" vertical="center"/>
    </xf>
    <xf numFmtId="0" fontId="22" fillId="0" borderId="0" xfId="0" applyFont="1">
      <alignment vertical="center"/>
    </xf>
    <xf numFmtId="0" fontId="31" fillId="0" borderId="11" xfId="0" applyFont="1" applyBorder="1" applyAlignment="1">
      <alignment horizontal="center" vertical="center"/>
    </xf>
    <xf numFmtId="0" fontId="31" fillId="0" borderId="0" xfId="0" applyFont="1" applyBorder="1" applyAlignment="1">
      <alignment horizontal="center" vertical="center"/>
    </xf>
    <xf numFmtId="0" fontId="11" fillId="2" borderId="12" xfId="0" applyFont="1" applyFill="1" applyBorder="1" applyAlignment="1">
      <alignment vertical="center"/>
    </xf>
    <xf numFmtId="38" fontId="11" fillId="0" borderId="11" xfId="2" applyFont="1" applyFill="1" applyBorder="1">
      <alignment vertical="center"/>
    </xf>
    <xf numFmtId="184" fontId="11" fillId="0" borderId="0" xfId="0" applyNumberFormat="1" applyFont="1" applyFill="1" applyBorder="1" applyAlignment="1">
      <alignment horizontal="center" vertical="center"/>
    </xf>
    <xf numFmtId="184" fontId="11" fillId="0" borderId="1" xfId="0" applyNumberFormat="1" applyFont="1" applyFill="1" applyBorder="1" applyAlignment="1">
      <alignment horizontal="center" vertical="center"/>
    </xf>
    <xf numFmtId="0" fontId="11" fillId="2" borderId="12" xfId="0" applyFont="1" applyFill="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38" fontId="8" fillId="3" borderId="7" xfId="2" applyFont="1" applyFill="1" applyBorder="1" applyAlignment="1">
      <alignment horizontal="center" vertical="center"/>
    </xf>
    <xf numFmtId="38" fontId="8" fillId="3" borderId="8" xfId="2" applyFont="1" applyFill="1" applyBorder="1" applyAlignment="1">
      <alignment horizontal="right" vertical="center"/>
    </xf>
    <xf numFmtId="0" fontId="31" fillId="0" borderId="18" xfId="0" applyFont="1" applyBorder="1" applyAlignment="1">
      <alignment horizontal="center" vertical="center"/>
    </xf>
    <xf numFmtId="0" fontId="31" fillId="0" borderId="25" xfId="0" applyFont="1" applyBorder="1" applyAlignment="1">
      <alignment horizontal="center" vertical="center"/>
    </xf>
    <xf numFmtId="0" fontId="11" fillId="2" borderId="10" xfId="0" applyFont="1" applyFill="1" applyBorder="1" applyAlignment="1">
      <alignment vertical="center"/>
    </xf>
    <xf numFmtId="0" fontId="0" fillId="0" borderId="18" xfId="0" applyBorder="1">
      <alignment vertical="center"/>
    </xf>
    <xf numFmtId="184" fontId="11" fillId="0" borderId="25" xfId="0" applyNumberFormat="1" applyFont="1" applyFill="1" applyBorder="1" applyAlignment="1">
      <alignment horizontal="center" vertical="center"/>
    </xf>
    <xf numFmtId="184" fontId="11" fillId="0" borderId="19" xfId="0" applyNumberFormat="1" applyFont="1" applyFill="1" applyBorder="1" applyAlignment="1">
      <alignment horizontal="center" vertical="center"/>
    </xf>
    <xf numFmtId="0" fontId="11" fillId="2" borderId="10" xfId="0" applyFont="1" applyFill="1" applyBorder="1" applyAlignment="1">
      <alignment horizontal="center" vertical="center"/>
    </xf>
    <xf numFmtId="0" fontId="6" fillId="0" borderId="25" xfId="0" applyFont="1" applyBorder="1" applyAlignment="1">
      <alignment horizontal="center" vertical="center"/>
    </xf>
    <xf numFmtId="38" fontId="8" fillId="3" borderId="12" xfId="2" applyFont="1" applyFill="1" applyBorder="1" applyAlignment="1">
      <alignment horizontal="center" vertical="center"/>
    </xf>
    <xf numFmtId="0" fontId="6" fillId="0" borderId="17" xfId="0" applyFont="1" applyBorder="1" applyAlignment="1">
      <alignment horizontal="center" vertical="center" wrapText="1"/>
    </xf>
    <xf numFmtId="0" fontId="0" fillId="2" borderId="13" xfId="0" applyFill="1" applyBorder="1">
      <alignment vertical="center"/>
    </xf>
    <xf numFmtId="0" fontId="0" fillId="2" borderId="1" xfId="0" applyFill="1" applyBorder="1">
      <alignment vertical="center"/>
    </xf>
    <xf numFmtId="0" fontId="0" fillId="0" borderId="13" xfId="0" applyBorder="1">
      <alignment vertical="center"/>
    </xf>
    <xf numFmtId="0" fontId="0" fillId="0" borderId="17" xfId="0" applyBorder="1">
      <alignment vertical="center"/>
    </xf>
    <xf numFmtId="0" fontId="0" fillId="2" borderId="11" xfId="0" applyFill="1" applyBorder="1">
      <alignment vertical="center"/>
    </xf>
    <xf numFmtId="0" fontId="0" fillId="2" borderId="0" xfId="0" applyFill="1" applyBorder="1">
      <alignment vertical="center"/>
    </xf>
    <xf numFmtId="0" fontId="0" fillId="0" borderId="33" xfId="0" applyBorder="1">
      <alignment vertical="center"/>
    </xf>
    <xf numFmtId="38" fontId="11" fillId="0" borderId="0" xfId="2" applyFont="1" applyBorder="1">
      <alignment vertical="center"/>
    </xf>
    <xf numFmtId="0" fontId="0" fillId="3" borderId="10" xfId="0" applyFill="1" applyBorder="1">
      <alignment vertic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0" fillId="2" borderId="18" xfId="0" applyFill="1" applyBorder="1">
      <alignment vertical="center"/>
    </xf>
    <xf numFmtId="0" fontId="0" fillId="2" borderId="19" xfId="0" applyFill="1" applyBorder="1">
      <alignment vertical="center"/>
    </xf>
    <xf numFmtId="186" fontId="11" fillId="0" borderId="19" xfId="0" applyNumberFormat="1" applyFont="1" applyFill="1" applyBorder="1" applyAlignment="1">
      <alignment horizontal="right" vertical="center"/>
    </xf>
    <xf numFmtId="181" fontId="11" fillId="0" borderId="34" xfId="0" applyNumberFormat="1" applyFont="1" applyFill="1" applyBorder="1" applyAlignment="1">
      <alignment vertical="center"/>
    </xf>
    <xf numFmtId="181" fontId="11" fillId="0" borderId="35" xfId="0" applyNumberFormat="1" applyFont="1" applyFill="1" applyBorder="1" applyAlignment="1">
      <alignment vertical="center"/>
    </xf>
    <xf numFmtId="38" fontId="11" fillId="0" borderId="0" xfId="2" applyFont="1" applyBorder="1" applyAlignment="1">
      <alignment horizontal="center" vertical="center"/>
    </xf>
    <xf numFmtId="0" fontId="32" fillId="0" borderId="0" xfId="0" applyFont="1" applyAlignment="1">
      <alignment horizontal="right" vertical="center"/>
    </xf>
    <xf numFmtId="0" fontId="5" fillId="0" borderId="0" xfId="0" applyFont="1" applyAlignment="1">
      <alignment horizontal="center" vertical="top"/>
    </xf>
    <xf numFmtId="0" fontId="21" fillId="0" borderId="16" xfId="0" applyFont="1" applyBorder="1" applyAlignment="1">
      <alignment horizontal="center" vertical="center" wrapText="1"/>
    </xf>
    <xf numFmtId="0" fontId="21" fillId="0" borderId="15" xfId="0" applyFont="1" applyBorder="1" applyAlignment="1">
      <alignment horizontal="center" vertical="center" wrapText="1"/>
    </xf>
    <xf numFmtId="38" fontId="6" fillId="2" borderId="16" xfId="2" applyFont="1" applyFill="1" applyBorder="1" applyAlignment="1">
      <alignment horizontal="left" vertical="center"/>
    </xf>
    <xf numFmtId="38" fontId="6" fillId="2" borderId="14" xfId="2" applyFont="1" applyFill="1" applyBorder="1" applyAlignment="1">
      <alignment horizontal="left" vertical="center"/>
    </xf>
    <xf numFmtId="38" fontId="6" fillId="2" borderId="25" xfId="2" applyFont="1" applyFill="1" applyBorder="1" applyAlignment="1">
      <alignment horizontal="left" vertical="center"/>
    </xf>
    <xf numFmtId="38" fontId="6" fillId="2" borderId="19" xfId="2" applyFont="1" applyFill="1" applyBorder="1" applyAlignment="1">
      <alignment horizontal="left" vertical="center"/>
    </xf>
    <xf numFmtId="187" fontId="11" fillId="0" borderId="8" xfId="2" applyNumberFormat="1" applyFont="1" applyBorder="1">
      <alignment vertical="center"/>
    </xf>
    <xf numFmtId="187" fontId="11" fillId="0" borderId="16" xfId="2" applyNumberFormat="1" applyFont="1" applyBorder="1">
      <alignment vertical="center"/>
    </xf>
    <xf numFmtId="187" fontId="11" fillId="0" borderId="36" xfId="0" applyNumberFormat="1" applyFont="1" applyBorder="1">
      <alignment vertical="center"/>
    </xf>
    <xf numFmtId="187" fontId="11" fillId="0" borderId="37" xfId="0" applyNumberFormat="1" applyFont="1" applyBorder="1">
      <alignment vertical="center"/>
    </xf>
    <xf numFmtId="0" fontId="0" fillId="0" borderId="38" xfId="0" applyBorder="1">
      <alignment vertical="center"/>
    </xf>
    <xf numFmtId="0" fontId="0" fillId="0" borderId="39" xfId="0" applyBorder="1">
      <alignment vertical="center"/>
    </xf>
  </cellXfs>
  <cellStyles count="3">
    <cellStyle name="標準" xfId="0" builtinId="0"/>
    <cellStyle name="標準 2 3 2" xfId="1"/>
    <cellStyle name="桁区切り" xfId="2" builtinId="6"/>
  </cellStyles>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Q11"/>
  <sheetViews>
    <sheetView workbookViewId="0">
      <selection activeCell="B19" sqref="B19"/>
    </sheetView>
  </sheetViews>
  <sheetFormatPr defaultRowHeight="18.75"/>
  <cols>
    <col min="1" max="1" width="14.25" bestFit="1" customWidth="1"/>
    <col min="2" max="43" width="8.375" customWidth="1"/>
    <col min="44" max="16384" width="9" customWidth="1"/>
  </cols>
  <sheetData>
    <row r="1" spans="1:43" ht="19.5">
      <c r="B1" s="2" t="s">
        <v>5</v>
      </c>
      <c r="C1" s="2" t="s">
        <v>9</v>
      </c>
      <c r="D1" s="2" t="s">
        <v>12</v>
      </c>
      <c r="E1" s="2" t="s">
        <v>11</v>
      </c>
      <c r="F1" s="2" t="s">
        <v>13</v>
      </c>
      <c r="G1" s="2" t="s">
        <v>3</v>
      </c>
      <c r="H1" s="4" t="s">
        <v>16</v>
      </c>
      <c r="I1" s="6" t="s">
        <v>5</v>
      </c>
      <c r="J1" s="2" t="s">
        <v>9</v>
      </c>
      <c r="K1" s="2" t="s">
        <v>12</v>
      </c>
      <c r="L1" s="2" t="s">
        <v>11</v>
      </c>
      <c r="M1" s="2" t="s">
        <v>13</v>
      </c>
      <c r="N1" s="2" t="s">
        <v>3</v>
      </c>
      <c r="O1" s="2" t="s">
        <v>16</v>
      </c>
      <c r="P1" s="6" t="s">
        <v>5</v>
      </c>
      <c r="Q1" s="2" t="s">
        <v>9</v>
      </c>
      <c r="R1" s="2" t="s">
        <v>12</v>
      </c>
      <c r="S1" s="2" t="s">
        <v>11</v>
      </c>
      <c r="T1" s="2" t="s">
        <v>13</v>
      </c>
      <c r="U1" s="2" t="s">
        <v>3</v>
      </c>
      <c r="V1" s="2" t="s">
        <v>16</v>
      </c>
      <c r="W1" s="6" t="s">
        <v>5</v>
      </c>
      <c r="X1" s="2" t="s">
        <v>9</v>
      </c>
      <c r="Y1" s="2" t="s">
        <v>12</v>
      </c>
      <c r="Z1" s="2" t="s">
        <v>11</v>
      </c>
      <c r="AA1" s="2" t="s">
        <v>13</v>
      </c>
      <c r="AB1" s="2" t="s">
        <v>3</v>
      </c>
      <c r="AC1" s="2" t="s">
        <v>16</v>
      </c>
      <c r="AD1" s="6" t="s">
        <v>5</v>
      </c>
      <c r="AE1" s="2" t="s">
        <v>9</v>
      </c>
      <c r="AF1" s="2" t="s">
        <v>12</v>
      </c>
      <c r="AG1" s="2" t="s">
        <v>11</v>
      </c>
      <c r="AH1" s="2" t="s">
        <v>13</v>
      </c>
      <c r="AI1" s="2" t="s">
        <v>3</v>
      </c>
      <c r="AJ1" s="2" t="s">
        <v>16</v>
      </c>
      <c r="AK1" s="6" t="s">
        <v>5</v>
      </c>
      <c r="AL1" s="2" t="s">
        <v>9</v>
      </c>
      <c r="AM1" s="2" t="s">
        <v>12</v>
      </c>
      <c r="AN1" s="2" t="s">
        <v>11</v>
      </c>
      <c r="AO1" s="2" t="s">
        <v>13</v>
      </c>
      <c r="AP1" s="2" t="s">
        <v>3</v>
      </c>
      <c r="AQ1" s="2" t="s">
        <v>16</v>
      </c>
    </row>
    <row r="2" spans="1:43">
      <c r="A2" s="1" t="s">
        <v>15</v>
      </c>
      <c r="B2" s="3" t="str">
        <f t="shared" ref="B2:D3" si="0">""</f>
        <v/>
      </c>
      <c r="C2" s="3" t="str">
        <f t="shared" si="0"/>
        <v/>
      </c>
      <c r="D2" s="3" t="str">
        <f t="shared" si="0"/>
        <v/>
      </c>
      <c r="E2" s="3">
        <v>44531</v>
      </c>
      <c r="F2" s="3">
        <f t="shared" ref="F2:AI2" si="1">E2+1</f>
        <v>44532</v>
      </c>
      <c r="G2" s="3">
        <f t="shared" si="1"/>
        <v>44533</v>
      </c>
      <c r="H2" s="5">
        <f t="shared" si="1"/>
        <v>44534</v>
      </c>
      <c r="I2" s="7">
        <f t="shared" si="1"/>
        <v>44535</v>
      </c>
      <c r="J2" s="3">
        <f t="shared" si="1"/>
        <v>44536</v>
      </c>
      <c r="K2" s="3">
        <f t="shared" si="1"/>
        <v>44537</v>
      </c>
      <c r="L2" s="3">
        <f t="shared" si="1"/>
        <v>44538</v>
      </c>
      <c r="M2" s="3">
        <f t="shared" si="1"/>
        <v>44539</v>
      </c>
      <c r="N2" s="3">
        <f t="shared" si="1"/>
        <v>44540</v>
      </c>
      <c r="O2" s="3">
        <f t="shared" si="1"/>
        <v>44541</v>
      </c>
      <c r="P2" s="7">
        <f t="shared" si="1"/>
        <v>44542</v>
      </c>
      <c r="Q2" s="3">
        <f t="shared" si="1"/>
        <v>44543</v>
      </c>
      <c r="R2" s="3">
        <f t="shared" si="1"/>
        <v>44544</v>
      </c>
      <c r="S2" s="3">
        <f t="shared" si="1"/>
        <v>44545</v>
      </c>
      <c r="T2" s="3">
        <f t="shared" si="1"/>
        <v>44546</v>
      </c>
      <c r="U2" s="3">
        <f t="shared" si="1"/>
        <v>44547</v>
      </c>
      <c r="V2" s="3">
        <f t="shared" si="1"/>
        <v>44548</v>
      </c>
      <c r="W2" s="7">
        <f t="shared" si="1"/>
        <v>44549</v>
      </c>
      <c r="X2" s="3">
        <f t="shared" si="1"/>
        <v>44550</v>
      </c>
      <c r="Y2" s="3">
        <f t="shared" si="1"/>
        <v>44551</v>
      </c>
      <c r="Z2" s="3">
        <f t="shared" si="1"/>
        <v>44552</v>
      </c>
      <c r="AA2" s="3">
        <f t="shared" si="1"/>
        <v>44553</v>
      </c>
      <c r="AB2" s="3">
        <f t="shared" si="1"/>
        <v>44554</v>
      </c>
      <c r="AC2" s="3">
        <f t="shared" si="1"/>
        <v>44555</v>
      </c>
      <c r="AD2" s="7">
        <f t="shared" si="1"/>
        <v>44556</v>
      </c>
      <c r="AE2" s="3">
        <f t="shared" si="1"/>
        <v>44557</v>
      </c>
      <c r="AF2" s="3">
        <f t="shared" si="1"/>
        <v>44558</v>
      </c>
      <c r="AG2" s="3">
        <f t="shared" si="1"/>
        <v>44559</v>
      </c>
      <c r="AH2" s="3">
        <f t="shared" si="1"/>
        <v>44560</v>
      </c>
      <c r="AI2" s="3">
        <f t="shared" si="1"/>
        <v>44561</v>
      </c>
      <c r="AJ2" s="3" t="str">
        <f t="shared" ref="AJ2:AQ2" si="2">""</f>
        <v/>
      </c>
      <c r="AK2" s="7" t="str">
        <f t="shared" si="2"/>
        <v/>
      </c>
      <c r="AL2" s="3" t="str">
        <f t="shared" si="2"/>
        <v/>
      </c>
      <c r="AM2" s="3" t="str">
        <f t="shared" si="2"/>
        <v/>
      </c>
      <c r="AN2" s="3" t="str">
        <f t="shared" si="2"/>
        <v/>
      </c>
      <c r="AO2" s="3" t="str">
        <f t="shared" si="2"/>
        <v/>
      </c>
      <c r="AP2" s="3" t="str">
        <f t="shared" si="2"/>
        <v/>
      </c>
      <c r="AQ2" s="3" t="str">
        <f t="shared" si="2"/>
        <v/>
      </c>
    </row>
    <row r="3" spans="1:43">
      <c r="A3" s="1" t="s">
        <v>39</v>
      </c>
      <c r="B3" s="3" t="str">
        <f t="shared" si="0"/>
        <v/>
      </c>
      <c r="C3" s="3" t="str">
        <f t="shared" si="0"/>
        <v/>
      </c>
      <c r="D3" s="3" t="str">
        <f t="shared" si="0"/>
        <v/>
      </c>
      <c r="E3" s="3" t="str">
        <f>""</f>
        <v/>
      </c>
      <c r="F3" s="3" t="str">
        <f>""</f>
        <v/>
      </c>
      <c r="G3" s="3" t="str">
        <f>""</f>
        <v/>
      </c>
      <c r="H3" s="5">
        <v>44562</v>
      </c>
      <c r="I3" s="7">
        <f t="shared" ref="I3:AL3" si="3">H3+1</f>
        <v>44563</v>
      </c>
      <c r="J3" s="3">
        <f t="shared" si="3"/>
        <v>44564</v>
      </c>
      <c r="K3" s="3">
        <f t="shared" si="3"/>
        <v>44565</v>
      </c>
      <c r="L3" s="3">
        <f t="shared" si="3"/>
        <v>44566</v>
      </c>
      <c r="M3" s="3">
        <f t="shared" si="3"/>
        <v>44567</v>
      </c>
      <c r="N3" s="3">
        <f t="shared" si="3"/>
        <v>44568</v>
      </c>
      <c r="O3" s="3">
        <f t="shared" si="3"/>
        <v>44569</v>
      </c>
      <c r="P3" s="7">
        <f t="shared" si="3"/>
        <v>44570</v>
      </c>
      <c r="Q3" s="3">
        <f t="shared" si="3"/>
        <v>44571</v>
      </c>
      <c r="R3" s="3">
        <f t="shared" si="3"/>
        <v>44572</v>
      </c>
      <c r="S3" s="3">
        <f t="shared" si="3"/>
        <v>44573</v>
      </c>
      <c r="T3" s="3">
        <f t="shared" si="3"/>
        <v>44574</v>
      </c>
      <c r="U3" s="3">
        <f t="shared" si="3"/>
        <v>44575</v>
      </c>
      <c r="V3" s="3">
        <f t="shared" si="3"/>
        <v>44576</v>
      </c>
      <c r="W3" s="7">
        <f t="shared" si="3"/>
        <v>44577</v>
      </c>
      <c r="X3" s="3">
        <f t="shared" si="3"/>
        <v>44578</v>
      </c>
      <c r="Y3" s="3">
        <f t="shared" si="3"/>
        <v>44579</v>
      </c>
      <c r="Z3" s="3">
        <f t="shared" si="3"/>
        <v>44580</v>
      </c>
      <c r="AA3" s="3">
        <f t="shared" si="3"/>
        <v>44581</v>
      </c>
      <c r="AB3" s="3">
        <f t="shared" si="3"/>
        <v>44582</v>
      </c>
      <c r="AC3" s="3">
        <f t="shared" si="3"/>
        <v>44583</v>
      </c>
      <c r="AD3" s="7">
        <f t="shared" si="3"/>
        <v>44584</v>
      </c>
      <c r="AE3" s="3">
        <f t="shared" si="3"/>
        <v>44585</v>
      </c>
      <c r="AF3" s="3">
        <f t="shared" si="3"/>
        <v>44586</v>
      </c>
      <c r="AG3" s="3">
        <f t="shared" si="3"/>
        <v>44587</v>
      </c>
      <c r="AH3" s="3">
        <f t="shared" si="3"/>
        <v>44588</v>
      </c>
      <c r="AI3" s="3">
        <f t="shared" si="3"/>
        <v>44589</v>
      </c>
      <c r="AJ3" s="3">
        <f t="shared" si="3"/>
        <v>44590</v>
      </c>
      <c r="AK3" s="7">
        <f t="shared" si="3"/>
        <v>44591</v>
      </c>
      <c r="AL3" s="3">
        <f t="shared" si="3"/>
        <v>44592</v>
      </c>
      <c r="AM3" s="3" t="str">
        <f t="shared" ref="AM3:AQ11" si="4">""</f>
        <v/>
      </c>
      <c r="AN3" s="3" t="str">
        <f t="shared" si="4"/>
        <v/>
      </c>
      <c r="AO3" s="3" t="str">
        <f t="shared" si="4"/>
        <v/>
      </c>
      <c r="AP3" s="3" t="str">
        <f t="shared" si="4"/>
        <v/>
      </c>
      <c r="AQ3" s="3" t="str">
        <f t="shared" si="4"/>
        <v/>
      </c>
    </row>
    <row r="4" spans="1:43">
      <c r="A4" s="1" t="s">
        <v>61</v>
      </c>
      <c r="B4" s="3" t="str">
        <f t="shared" ref="B4:C6" si="5">""</f>
        <v/>
      </c>
      <c r="C4" s="3" t="str">
        <f t="shared" si="5"/>
        <v/>
      </c>
      <c r="D4" s="3">
        <v>44593</v>
      </c>
      <c r="E4" s="3">
        <v>44594</v>
      </c>
      <c r="F4" s="3">
        <v>44595</v>
      </c>
      <c r="G4" s="3">
        <v>44596</v>
      </c>
      <c r="H4" s="5">
        <v>44597</v>
      </c>
      <c r="I4" s="7">
        <f t="shared" ref="I4:AE11" si="6">H4+1</f>
        <v>44598</v>
      </c>
      <c r="J4" s="3">
        <f t="shared" si="6"/>
        <v>44599</v>
      </c>
      <c r="K4" s="3">
        <f t="shared" si="6"/>
        <v>44600</v>
      </c>
      <c r="L4" s="3">
        <f t="shared" si="6"/>
        <v>44601</v>
      </c>
      <c r="M4" s="3">
        <f t="shared" si="6"/>
        <v>44602</v>
      </c>
      <c r="N4" s="3">
        <f t="shared" si="6"/>
        <v>44603</v>
      </c>
      <c r="O4" s="3">
        <f t="shared" si="6"/>
        <v>44604</v>
      </c>
      <c r="P4" s="7">
        <f t="shared" si="6"/>
        <v>44605</v>
      </c>
      <c r="Q4" s="3">
        <f t="shared" si="6"/>
        <v>44606</v>
      </c>
      <c r="R4" s="3">
        <f t="shared" si="6"/>
        <v>44607</v>
      </c>
      <c r="S4" s="3">
        <f t="shared" si="6"/>
        <v>44608</v>
      </c>
      <c r="T4" s="3">
        <f t="shared" si="6"/>
        <v>44609</v>
      </c>
      <c r="U4" s="3">
        <f t="shared" si="6"/>
        <v>44610</v>
      </c>
      <c r="V4" s="3">
        <f t="shared" si="6"/>
        <v>44611</v>
      </c>
      <c r="W4" s="7">
        <f t="shared" si="6"/>
        <v>44612</v>
      </c>
      <c r="X4" s="3">
        <f t="shared" si="6"/>
        <v>44613</v>
      </c>
      <c r="Y4" s="3">
        <f t="shared" si="6"/>
        <v>44614</v>
      </c>
      <c r="Z4" s="3">
        <f t="shared" si="6"/>
        <v>44615</v>
      </c>
      <c r="AA4" s="3">
        <f t="shared" si="6"/>
        <v>44616</v>
      </c>
      <c r="AB4" s="3">
        <f t="shared" si="6"/>
        <v>44617</v>
      </c>
      <c r="AC4" s="3">
        <f t="shared" si="6"/>
        <v>44618</v>
      </c>
      <c r="AD4" s="7">
        <f t="shared" si="6"/>
        <v>44619</v>
      </c>
      <c r="AE4" s="3">
        <f t="shared" si="6"/>
        <v>44620</v>
      </c>
      <c r="AF4" s="3" t="str">
        <f t="shared" ref="AF4:AL4" si="7">""</f>
        <v/>
      </c>
      <c r="AG4" s="3" t="str">
        <f t="shared" si="7"/>
        <v/>
      </c>
      <c r="AH4" s="3" t="str">
        <f t="shared" si="7"/>
        <v/>
      </c>
      <c r="AI4" s="3" t="str">
        <f t="shared" si="7"/>
        <v/>
      </c>
      <c r="AJ4" s="3" t="str">
        <f t="shared" si="7"/>
        <v/>
      </c>
      <c r="AK4" s="7" t="str">
        <f t="shared" si="7"/>
        <v/>
      </c>
      <c r="AL4" s="3" t="str">
        <f t="shared" si="7"/>
        <v/>
      </c>
      <c r="AM4" s="3" t="str">
        <f t="shared" si="4"/>
        <v/>
      </c>
      <c r="AN4" s="3" t="str">
        <f t="shared" si="4"/>
        <v/>
      </c>
      <c r="AO4" s="3" t="str">
        <f t="shared" si="4"/>
        <v/>
      </c>
      <c r="AP4" s="3" t="str">
        <f t="shared" si="4"/>
        <v/>
      </c>
      <c r="AQ4" s="3" t="str">
        <f t="shared" si="4"/>
        <v/>
      </c>
    </row>
    <row r="5" spans="1:43">
      <c r="A5" s="1" t="s">
        <v>62</v>
      </c>
      <c r="B5" s="3" t="str">
        <f t="shared" si="5"/>
        <v/>
      </c>
      <c r="C5" s="3" t="str">
        <f t="shared" si="5"/>
        <v/>
      </c>
      <c r="D5" s="3">
        <v>44621</v>
      </c>
      <c r="E5" s="3">
        <v>44622</v>
      </c>
      <c r="F5" s="3">
        <v>44623</v>
      </c>
      <c r="G5" s="3">
        <v>44624</v>
      </c>
      <c r="H5" s="5">
        <v>44625</v>
      </c>
      <c r="I5" s="7">
        <f t="shared" si="6"/>
        <v>44626</v>
      </c>
      <c r="J5" s="3">
        <f t="shared" si="6"/>
        <v>44627</v>
      </c>
      <c r="K5" s="3">
        <f t="shared" si="6"/>
        <v>44628</v>
      </c>
      <c r="L5" s="3">
        <f t="shared" si="6"/>
        <v>44629</v>
      </c>
      <c r="M5" s="3">
        <f t="shared" si="6"/>
        <v>44630</v>
      </c>
      <c r="N5" s="3">
        <f t="shared" si="6"/>
        <v>44631</v>
      </c>
      <c r="O5" s="3">
        <f t="shared" si="6"/>
        <v>44632</v>
      </c>
      <c r="P5" s="7">
        <f t="shared" si="6"/>
        <v>44633</v>
      </c>
      <c r="Q5" s="3">
        <f t="shared" si="6"/>
        <v>44634</v>
      </c>
      <c r="R5" s="3">
        <f t="shared" si="6"/>
        <v>44635</v>
      </c>
      <c r="S5" s="3">
        <f t="shared" si="6"/>
        <v>44636</v>
      </c>
      <c r="T5" s="3">
        <f t="shared" si="6"/>
        <v>44637</v>
      </c>
      <c r="U5" s="3">
        <f t="shared" si="6"/>
        <v>44638</v>
      </c>
      <c r="V5" s="3">
        <f t="shared" si="6"/>
        <v>44639</v>
      </c>
      <c r="W5" s="7">
        <f t="shared" si="6"/>
        <v>44640</v>
      </c>
      <c r="X5" s="3">
        <f t="shared" si="6"/>
        <v>44641</v>
      </c>
      <c r="Y5" s="3">
        <f t="shared" si="6"/>
        <v>44642</v>
      </c>
      <c r="Z5" s="3">
        <f t="shared" si="6"/>
        <v>44643</v>
      </c>
      <c r="AA5" s="3">
        <f t="shared" si="6"/>
        <v>44644</v>
      </c>
      <c r="AB5" s="3">
        <f t="shared" si="6"/>
        <v>44645</v>
      </c>
      <c r="AC5" s="3">
        <f t="shared" si="6"/>
        <v>44646</v>
      </c>
      <c r="AD5" s="7">
        <f t="shared" si="6"/>
        <v>44647</v>
      </c>
      <c r="AE5" s="3">
        <f t="shared" si="6"/>
        <v>44648</v>
      </c>
      <c r="AF5" s="3">
        <f t="shared" ref="AF5:AH6" si="8">AE5+1</f>
        <v>44649</v>
      </c>
      <c r="AG5" s="3">
        <f t="shared" si="8"/>
        <v>44650</v>
      </c>
      <c r="AH5" s="3">
        <f t="shared" si="8"/>
        <v>44651</v>
      </c>
      <c r="AI5" s="3" t="str">
        <f>""</f>
        <v/>
      </c>
      <c r="AJ5" s="3" t="str">
        <f>""</f>
        <v/>
      </c>
      <c r="AK5" s="7" t="str">
        <f>""</f>
        <v/>
      </c>
      <c r="AL5" s="3" t="str">
        <f>""</f>
        <v/>
      </c>
      <c r="AM5" s="3" t="str">
        <f t="shared" si="4"/>
        <v/>
      </c>
      <c r="AN5" s="3" t="str">
        <f t="shared" si="4"/>
        <v/>
      </c>
      <c r="AO5" s="3" t="str">
        <f t="shared" si="4"/>
        <v/>
      </c>
      <c r="AP5" s="3" t="str">
        <f t="shared" si="4"/>
        <v/>
      </c>
      <c r="AQ5" s="3" t="str">
        <f t="shared" si="4"/>
        <v/>
      </c>
    </row>
    <row r="6" spans="1:43">
      <c r="A6" s="1" t="s">
        <v>63</v>
      </c>
      <c r="B6" s="3" t="str">
        <f t="shared" si="5"/>
        <v/>
      </c>
      <c r="C6" s="3" t="str">
        <f t="shared" si="5"/>
        <v/>
      </c>
      <c r="D6" s="3" t="str">
        <f>""</f>
        <v/>
      </c>
      <c r="E6" s="3" t="str">
        <f>""</f>
        <v/>
      </c>
      <c r="F6" s="3" t="str">
        <f>""</f>
        <v/>
      </c>
      <c r="G6" s="3">
        <v>44652</v>
      </c>
      <c r="H6" s="5">
        <v>44653</v>
      </c>
      <c r="I6" s="7">
        <f t="shared" si="6"/>
        <v>44654</v>
      </c>
      <c r="J6" s="3">
        <f t="shared" si="6"/>
        <v>44655</v>
      </c>
      <c r="K6" s="3">
        <f t="shared" si="6"/>
        <v>44656</v>
      </c>
      <c r="L6" s="3">
        <f t="shared" si="6"/>
        <v>44657</v>
      </c>
      <c r="M6" s="3">
        <f t="shared" si="6"/>
        <v>44658</v>
      </c>
      <c r="N6" s="3">
        <f t="shared" si="6"/>
        <v>44659</v>
      </c>
      <c r="O6" s="3">
        <f t="shared" si="6"/>
        <v>44660</v>
      </c>
      <c r="P6" s="7">
        <f t="shared" si="6"/>
        <v>44661</v>
      </c>
      <c r="Q6" s="3">
        <f t="shared" si="6"/>
        <v>44662</v>
      </c>
      <c r="R6" s="3">
        <f t="shared" si="6"/>
        <v>44663</v>
      </c>
      <c r="S6" s="3">
        <f t="shared" si="6"/>
        <v>44664</v>
      </c>
      <c r="T6" s="3">
        <f t="shared" si="6"/>
        <v>44665</v>
      </c>
      <c r="U6" s="3">
        <f t="shared" si="6"/>
        <v>44666</v>
      </c>
      <c r="V6" s="3">
        <f t="shared" si="6"/>
        <v>44667</v>
      </c>
      <c r="W6" s="7">
        <f t="shared" si="6"/>
        <v>44668</v>
      </c>
      <c r="X6" s="3">
        <f t="shared" si="6"/>
        <v>44669</v>
      </c>
      <c r="Y6" s="3">
        <f t="shared" si="6"/>
        <v>44670</v>
      </c>
      <c r="Z6" s="3">
        <f t="shared" si="6"/>
        <v>44671</v>
      </c>
      <c r="AA6" s="3">
        <f t="shared" si="6"/>
        <v>44672</v>
      </c>
      <c r="AB6" s="3">
        <f t="shared" si="6"/>
        <v>44673</v>
      </c>
      <c r="AC6" s="3">
        <f t="shared" si="6"/>
        <v>44674</v>
      </c>
      <c r="AD6" s="7">
        <f t="shared" si="6"/>
        <v>44675</v>
      </c>
      <c r="AE6" s="3">
        <f t="shared" si="6"/>
        <v>44676</v>
      </c>
      <c r="AF6" s="3">
        <f t="shared" si="8"/>
        <v>44677</v>
      </c>
      <c r="AG6" s="3">
        <f t="shared" si="8"/>
        <v>44678</v>
      </c>
      <c r="AH6" s="3">
        <f t="shared" si="8"/>
        <v>44679</v>
      </c>
      <c r="AI6" s="3">
        <f>AH6+1</f>
        <v>44680</v>
      </c>
      <c r="AJ6" s="3">
        <f>AI6+1</f>
        <v>44681</v>
      </c>
      <c r="AK6" s="7" t="str">
        <f t="shared" ref="AK6:AL8" si="9">""</f>
        <v/>
      </c>
      <c r="AL6" s="3" t="str">
        <f t="shared" si="9"/>
        <v/>
      </c>
      <c r="AM6" s="3" t="str">
        <f t="shared" si="4"/>
        <v/>
      </c>
      <c r="AN6" s="3" t="str">
        <f t="shared" si="4"/>
        <v/>
      </c>
      <c r="AO6" s="3" t="str">
        <f t="shared" si="4"/>
        <v/>
      </c>
      <c r="AP6" s="3" t="str">
        <f t="shared" si="4"/>
        <v/>
      </c>
      <c r="AQ6" s="3" t="str">
        <f t="shared" si="4"/>
        <v/>
      </c>
    </row>
    <row r="7" spans="1:43">
      <c r="A7" s="1" t="s">
        <v>64</v>
      </c>
      <c r="B7" s="3">
        <v>44682</v>
      </c>
      <c r="C7" s="3">
        <v>44683</v>
      </c>
      <c r="D7" s="3">
        <v>44684</v>
      </c>
      <c r="E7" s="3">
        <v>44685</v>
      </c>
      <c r="F7" s="3">
        <v>44686</v>
      </c>
      <c r="G7" s="3">
        <v>44687</v>
      </c>
      <c r="H7" s="5">
        <v>44688</v>
      </c>
      <c r="I7" s="7">
        <f t="shared" si="6"/>
        <v>44689</v>
      </c>
      <c r="J7" s="3">
        <f t="shared" si="6"/>
        <v>44690</v>
      </c>
      <c r="K7" s="3">
        <f t="shared" si="6"/>
        <v>44691</v>
      </c>
      <c r="L7" s="3">
        <f t="shared" si="6"/>
        <v>44692</v>
      </c>
      <c r="M7" s="3">
        <f t="shared" si="6"/>
        <v>44693</v>
      </c>
      <c r="N7" s="3">
        <f t="shared" si="6"/>
        <v>44694</v>
      </c>
      <c r="O7" s="3">
        <f t="shared" si="6"/>
        <v>44695</v>
      </c>
      <c r="P7" s="7">
        <f t="shared" si="6"/>
        <v>44696</v>
      </c>
      <c r="Q7" s="3">
        <f t="shared" si="6"/>
        <v>44697</v>
      </c>
      <c r="R7" s="3">
        <f t="shared" si="6"/>
        <v>44698</v>
      </c>
      <c r="S7" s="3">
        <f t="shared" si="6"/>
        <v>44699</v>
      </c>
      <c r="T7" s="3">
        <f t="shared" si="6"/>
        <v>44700</v>
      </c>
      <c r="U7" s="3">
        <f t="shared" si="6"/>
        <v>44701</v>
      </c>
      <c r="V7" s="3">
        <f t="shared" si="6"/>
        <v>44702</v>
      </c>
      <c r="W7" s="7">
        <f t="shared" si="6"/>
        <v>44703</v>
      </c>
      <c r="X7" s="3">
        <f t="shared" si="6"/>
        <v>44704</v>
      </c>
      <c r="Y7" s="3">
        <f t="shared" si="6"/>
        <v>44705</v>
      </c>
      <c r="Z7" s="3">
        <f t="shared" si="6"/>
        <v>44706</v>
      </c>
      <c r="AA7" s="3">
        <f t="shared" si="6"/>
        <v>44707</v>
      </c>
      <c r="AB7" s="3">
        <f t="shared" si="6"/>
        <v>44708</v>
      </c>
      <c r="AC7" s="3">
        <f t="shared" si="6"/>
        <v>44709</v>
      </c>
      <c r="AD7" s="7">
        <f t="shared" si="6"/>
        <v>44710</v>
      </c>
      <c r="AE7" s="3">
        <f t="shared" si="6"/>
        <v>44711</v>
      </c>
      <c r="AF7" s="3">
        <f>AE7+1</f>
        <v>44712</v>
      </c>
      <c r="AG7" s="3" t="str">
        <f>""</f>
        <v/>
      </c>
      <c r="AH7" s="3" t="str">
        <f>""</f>
        <v/>
      </c>
      <c r="AI7" s="3" t="str">
        <f>""</f>
        <v/>
      </c>
      <c r="AJ7" s="3" t="str">
        <f>""</f>
        <v/>
      </c>
      <c r="AK7" s="7" t="str">
        <f t="shared" si="9"/>
        <v/>
      </c>
      <c r="AL7" s="3" t="str">
        <f t="shared" si="9"/>
        <v/>
      </c>
      <c r="AM7" s="3" t="str">
        <f t="shared" si="4"/>
        <v/>
      </c>
      <c r="AN7" s="3" t="str">
        <f t="shared" si="4"/>
        <v/>
      </c>
      <c r="AO7" s="3" t="str">
        <f t="shared" si="4"/>
        <v/>
      </c>
      <c r="AP7" s="3" t="str">
        <f t="shared" si="4"/>
        <v/>
      </c>
      <c r="AQ7" s="3" t="str">
        <f t="shared" si="4"/>
        <v/>
      </c>
    </row>
    <row r="8" spans="1:43">
      <c r="A8" s="1" t="s">
        <v>56</v>
      </c>
      <c r="B8" s="3" t="str">
        <f t="shared" ref="B8:D9" si="10">""</f>
        <v/>
      </c>
      <c r="C8" s="3" t="str">
        <f t="shared" si="10"/>
        <v/>
      </c>
      <c r="D8" s="3" t="str">
        <f t="shared" si="10"/>
        <v/>
      </c>
      <c r="E8" s="3">
        <v>44713</v>
      </c>
      <c r="F8" s="3">
        <v>44714</v>
      </c>
      <c r="G8" s="3">
        <v>44715</v>
      </c>
      <c r="H8" s="5">
        <v>44716</v>
      </c>
      <c r="I8" s="7">
        <f t="shared" si="6"/>
        <v>44717</v>
      </c>
      <c r="J8" s="3">
        <f t="shared" si="6"/>
        <v>44718</v>
      </c>
      <c r="K8" s="3">
        <f t="shared" si="6"/>
        <v>44719</v>
      </c>
      <c r="L8" s="3">
        <f t="shared" si="6"/>
        <v>44720</v>
      </c>
      <c r="M8" s="3">
        <f t="shared" si="6"/>
        <v>44721</v>
      </c>
      <c r="N8" s="3">
        <f t="shared" si="6"/>
        <v>44722</v>
      </c>
      <c r="O8" s="3">
        <f t="shared" si="6"/>
        <v>44723</v>
      </c>
      <c r="P8" s="7">
        <f t="shared" si="6"/>
        <v>44724</v>
      </c>
      <c r="Q8" s="3">
        <f t="shared" si="6"/>
        <v>44725</v>
      </c>
      <c r="R8" s="3">
        <f t="shared" si="6"/>
        <v>44726</v>
      </c>
      <c r="S8" s="3">
        <f t="shared" si="6"/>
        <v>44727</v>
      </c>
      <c r="T8" s="3">
        <f t="shared" si="6"/>
        <v>44728</v>
      </c>
      <c r="U8" s="3">
        <f t="shared" si="6"/>
        <v>44729</v>
      </c>
      <c r="V8" s="3">
        <f t="shared" si="6"/>
        <v>44730</v>
      </c>
      <c r="W8" s="7">
        <f t="shared" si="6"/>
        <v>44731</v>
      </c>
      <c r="X8" s="3">
        <f t="shared" si="6"/>
        <v>44732</v>
      </c>
      <c r="Y8" s="3">
        <f t="shared" si="6"/>
        <v>44733</v>
      </c>
      <c r="Z8" s="3">
        <f t="shared" si="6"/>
        <v>44734</v>
      </c>
      <c r="AA8" s="3">
        <f t="shared" si="6"/>
        <v>44735</v>
      </c>
      <c r="AB8" s="3">
        <f t="shared" si="6"/>
        <v>44736</v>
      </c>
      <c r="AC8" s="3">
        <f t="shared" si="6"/>
        <v>44737</v>
      </c>
      <c r="AD8" s="7">
        <f t="shared" si="6"/>
        <v>44738</v>
      </c>
      <c r="AE8" s="3">
        <f t="shared" si="6"/>
        <v>44739</v>
      </c>
      <c r="AF8" s="3">
        <f>AE8+1</f>
        <v>44740</v>
      </c>
      <c r="AG8" s="3">
        <f>AF8+1</f>
        <v>44741</v>
      </c>
      <c r="AH8" s="3">
        <f>AG8+1</f>
        <v>44742</v>
      </c>
      <c r="AI8" s="3" t="str">
        <f>""</f>
        <v/>
      </c>
      <c r="AJ8" s="3" t="str">
        <f>""</f>
        <v/>
      </c>
      <c r="AK8" s="7" t="str">
        <f t="shared" si="9"/>
        <v/>
      </c>
      <c r="AL8" s="3" t="str">
        <f t="shared" si="9"/>
        <v/>
      </c>
      <c r="AM8" s="3" t="str">
        <f t="shared" si="4"/>
        <v/>
      </c>
      <c r="AN8" s="3" t="str">
        <f t="shared" si="4"/>
        <v/>
      </c>
      <c r="AO8" s="3" t="str">
        <f t="shared" si="4"/>
        <v/>
      </c>
      <c r="AP8" s="3" t="str">
        <f t="shared" si="4"/>
        <v/>
      </c>
      <c r="AQ8" s="3" t="str">
        <f t="shared" si="4"/>
        <v/>
      </c>
    </row>
    <row r="9" spans="1:43">
      <c r="A9" s="1" t="s">
        <v>10</v>
      </c>
      <c r="B9" s="3" t="str">
        <f t="shared" si="10"/>
        <v/>
      </c>
      <c r="C9" s="3" t="str">
        <f t="shared" si="10"/>
        <v/>
      </c>
      <c r="D9" s="3" t="str">
        <f t="shared" si="10"/>
        <v/>
      </c>
      <c r="E9" s="3" t="str">
        <f>""</f>
        <v/>
      </c>
      <c r="F9" s="3" t="str">
        <f>""</f>
        <v/>
      </c>
      <c r="G9" s="3">
        <v>44743</v>
      </c>
      <c r="H9" s="5">
        <v>44744</v>
      </c>
      <c r="I9" s="7">
        <f t="shared" si="6"/>
        <v>44745</v>
      </c>
      <c r="J9" s="3">
        <f t="shared" si="6"/>
        <v>44746</v>
      </c>
      <c r="K9" s="3">
        <f t="shared" si="6"/>
        <v>44747</v>
      </c>
      <c r="L9" s="3">
        <f t="shared" si="6"/>
        <v>44748</v>
      </c>
      <c r="M9" s="3">
        <f t="shared" si="6"/>
        <v>44749</v>
      </c>
      <c r="N9" s="3">
        <f t="shared" si="6"/>
        <v>44750</v>
      </c>
      <c r="O9" s="3">
        <f t="shared" si="6"/>
        <v>44751</v>
      </c>
      <c r="P9" s="7">
        <f t="shared" si="6"/>
        <v>44752</v>
      </c>
      <c r="Q9" s="3">
        <f t="shared" si="6"/>
        <v>44753</v>
      </c>
      <c r="R9" s="3">
        <f t="shared" si="6"/>
        <v>44754</v>
      </c>
      <c r="S9" s="3">
        <f t="shared" si="6"/>
        <v>44755</v>
      </c>
      <c r="T9" s="3">
        <f t="shared" si="6"/>
        <v>44756</v>
      </c>
      <c r="U9" s="3">
        <f t="shared" si="6"/>
        <v>44757</v>
      </c>
      <c r="V9" s="3">
        <f t="shared" si="6"/>
        <v>44758</v>
      </c>
      <c r="W9" s="7">
        <f t="shared" si="6"/>
        <v>44759</v>
      </c>
      <c r="X9" s="3">
        <f t="shared" si="6"/>
        <v>44760</v>
      </c>
      <c r="Y9" s="3">
        <f t="shared" si="6"/>
        <v>44761</v>
      </c>
      <c r="Z9" s="3">
        <f t="shared" si="6"/>
        <v>44762</v>
      </c>
      <c r="AA9" s="3">
        <f t="shared" si="6"/>
        <v>44763</v>
      </c>
      <c r="AB9" s="3">
        <f t="shared" si="6"/>
        <v>44764</v>
      </c>
      <c r="AC9" s="3">
        <f t="shared" si="6"/>
        <v>44765</v>
      </c>
      <c r="AD9" s="7">
        <f t="shared" si="6"/>
        <v>44766</v>
      </c>
      <c r="AE9" s="3">
        <f t="shared" si="6"/>
        <v>44767</v>
      </c>
      <c r="AF9" s="3">
        <f>AE9+1</f>
        <v>44768</v>
      </c>
      <c r="AG9" s="3">
        <f>AF9+1</f>
        <v>44769</v>
      </c>
      <c r="AH9" s="3">
        <f>AG9+1</f>
        <v>44770</v>
      </c>
      <c r="AI9" s="3">
        <f>AH9+1</f>
        <v>44771</v>
      </c>
      <c r="AJ9" s="3">
        <f>AI9+1</f>
        <v>44772</v>
      </c>
      <c r="AK9" s="7">
        <f>AJ9+1</f>
        <v>44773</v>
      </c>
      <c r="AL9" s="3" t="str">
        <f>""</f>
        <v/>
      </c>
      <c r="AM9" s="3" t="str">
        <f t="shared" si="4"/>
        <v/>
      </c>
      <c r="AN9" s="3" t="str">
        <f t="shared" si="4"/>
        <v/>
      </c>
      <c r="AO9" s="3" t="str">
        <f t="shared" si="4"/>
        <v/>
      </c>
      <c r="AP9" s="3" t="str">
        <f t="shared" si="4"/>
        <v/>
      </c>
      <c r="AQ9" s="3" t="str">
        <f t="shared" si="4"/>
        <v/>
      </c>
    </row>
    <row r="10" spans="1:43">
      <c r="A10" s="1" t="s">
        <v>22</v>
      </c>
      <c r="B10" s="3" t="str">
        <f>""</f>
        <v/>
      </c>
      <c r="C10" s="3">
        <v>44774</v>
      </c>
      <c r="D10" s="3">
        <v>44775</v>
      </c>
      <c r="E10" s="3">
        <v>44776</v>
      </c>
      <c r="F10" s="3">
        <v>44777</v>
      </c>
      <c r="G10" s="3">
        <v>44778</v>
      </c>
      <c r="H10" s="5">
        <v>44779</v>
      </c>
      <c r="I10" s="7">
        <f t="shared" si="6"/>
        <v>44780</v>
      </c>
      <c r="J10" s="3">
        <f t="shared" si="6"/>
        <v>44781</v>
      </c>
      <c r="K10" s="3">
        <f t="shared" si="6"/>
        <v>44782</v>
      </c>
      <c r="L10" s="3">
        <f t="shared" si="6"/>
        <v>44783</v>
      </c>
      <c r="M10" s="3">
        <f t="shared" si="6"/>
        <v>44784</v>
      </c>
      <c r="N10" s="3">
        <f t="shared" si="6"/>
        <v>44785</v>
      </c>
      <c r="O10" s="3">
        <f t="shared" si="6"/>
        <v>44786</v>
      </c>
      <c r="P10" s="7">
        <f t="shared" si="6"/>
        <v>44787</v>
      </c>
      <c r="Q10" s="3">
        <f t="shared" si="6"/>
        <v>44788</v>
      </c>
      <c r="R10" s="3">
        <f t="shared" si="6"/>
        <v>44789</v>
      </c>
      <c r="S10" s="3">
        <f t="shared" si="6"/>
        <v>44790</v>
      </c>
      <c r="T10" s="3">
        <f t="shared" si="6"/>
        <v>44791</v>
      </c>
      <c r="U10" s="3">
        <f t="shared" si="6"/>
        <v>44792</v>
      </c>
      <c r="V10" s="3">
        <f t="shared" si="6"/>
        <v>44793</v>
      </c>
      <c r="W10" s="7">
        <f t="shared" si="6"/>
        <v>44794</v>
      </c>
      <c r="X10" s="3">
        <f t="shared" si="6"/>
        <v>44795</v>
      </c>
      <c r="Y10" s="3">
        <f t="shared" si="6"/>
        <v>44796</v>
      </c>
      <c r="Z10" s="3">
        <f t="shared" si="6"/>
        <v>44797</v>
      </c>
      <c r="AA10" s="3">
        <f t="shared" si="6"/>
        <v>44798</v>
      </c>
      <c r="AB10" s="3">
        <f t="shared" si="6"/>
        <v>44799</v>
      </c>
      <c r="AC10" s="3">
        <f t="shared" si="6"/>
        <v>44800</v>
      </c>
      <c r="AD10" s="7">
        <f t="shared" si="6"/>
        <v>44801</v>
      </c>
      <c r="AE10" s="3">
        <f t="shared" si="6"/>
        <v>44802</v>
      </c>
      <c r="AF10" s="3">
        <f>AE10+1</f>
        <v>44803</v>
      </c>
      <c r="AG10" s="3">
        <f>AF10+1</f>
        <v>44804</v>
      </c>
      <c r="AH10" s="3" t="str">
        <f>""</f>
        <v/>
      </c>
      <c r="AI10" s="3" t="str">
        <f>""</f>
        <v/>
      </c>
      <c r="AJ10" s="3" t="str">
        <f>""</f>
        <v/>
      </c>
      <c r="AK10" s="7" t="str">
        <f>""</f>
        <v/>
      </c>
      <c r="AL10" s="3" t="str">
        <f>""</f>
        <v/>
      </c>
      <c r="AM10" s="3" t="str">
        <f t="shared" si="4"/>
        <v/>
      </c>
      <c r="AN10" s="3" t="str">
        <f t="shared" si="4"/>
        <v/>
      </c>
      <c r="AO10" s="3" t="str">
        <f t="shared" si="4"/>
        <v/>
      </c>
      <c r="AP10" s="3" t="str">
        <f t="shared" si="4"/>
        <v/>
      </c>
      <c r="AQ10" s="3" t="str">
        <f t="shared" si="4"/>
        <v/>
      </c>
    </row>
    <row r="11" spans="1:43">
      <c r="A11" s="1" t="s">
        <v>33</v>
      </c>
      <c r="B11" s="3" t="str">
        <f>""</f>
        <v/>
      </c>
      <c r="C11" s="3" t="str">
        <f>""</f>
        <v/>
      </c>
      <c r="D11" s="3" t="str">
        <f>""</f>
        <v/>
      </c>
      <c r="E11" s="3" t="str">
        <f>""</f>
        <v/>
      </c>
      <c r="F11" s="3">
        <v>44805</v>
      </c>
      <c r="G11" s="3">
        <v>44806</v>
      </c>
      <c r="H11" s="5">
        <v>44807</v>
      </c>
      <c r="I11" s="7">
        <f t="shared" si="6"/>
        <v>44808</v>
      </c>
      <c r="J11" s="3">
        <f t="shared" si="6"/>
        <v>44809</v>
      </c>
      <c r="K11" s="3">
        <f t="shared" si="6"/>
        <v>44810</v>
      </c>
      <c r="L11" s="3">
        <f t="shared" si="6"/>
        <v>44811</v>
      </c>
      <c r="M11" s="3">
        <f t="shared" si="6"/>
        <v>44812</v>
      </c>
      <c r="N11" s="3">
        <f t="shared" si="6"/>
        <v>44813</v>
      </c>
      <c r="O11" s="3">
        <f t="shared" si="6"/>
        <v>44814</v>
      </c>
      <c r="P11" s="7">
        <f t="shared" si="6"/>
        <v>44815</v>
      </c>
      <c r="Q11" s="3">
        <f t="shared" si="6"/>
        <v>44816</v>
      </c>
      <c r="R11" s="3">
        <f t="shared" si="6"/>
        <v>44817</v>
      </c>
      <c r="S11" s="3">
        <f t="shared" si="6"/>
        <v>44818</v>
      </c>
      <c r="T11" s="3">
        <f t="shared" si="6"/>
        <v>44819</v>
      </c>
      <c r="U11" s="3">
        <f t="shared" si="6"/>
        <v>44820</v>
      </c>
      <c r="V11" s="3">
        <f t="shared" si="6"/>
        <v>44821</v>
      </c>
      <c r="W11" s="7">
        <f t="shared" si="6"/>
        <v>44822</v>
      </c>
      <c r="X11" s="3">
        <f t="shared" si="6"/>
        <v>44823</v>
      </c>
      <c r="Y11" s="3">
        <f t="shared" si="6"/>
        <v>44824</v>
      </c>
      <c r="Z11" s="3">
        <f t="shared" si="6"/>
        <v>44825</v>
      </c>
      <c r="AA11" s="3">
        <f t="shared" si="6"/>
        <v>44826</v>
      </c>
      <c r="AB11" s="3">
        <f t="shared" si="6"/>
        <v>44827</v>
      </c>
      <c r="AC11" s="3">
        <f t="shared" si="6"/>
        <v>44828</v>
      </c>
      <c r="AD11" s="7">
        <f t="shared" si="6"/>
        <v>44829</v>
      </c>
      <c r="AE11" s="3">
        <f t="shared" si="6"/>
        <v>44830</v>
      </c>
      <c r="AF11" s="3">
        <f>AE11+1</f>
        <v>44831</v>
      </c>
      <c r="AG11" s="3">
        <f>AF11+1</f>
        <v>44832</v>
      </c>
      <c r="AH11" s="3">
        <f>AG11+1</f>
        <v>44833</v>
      </c>
      <c r="AI11" s="3">
        <f>AH11+1</f>
        <v>44834</v>
      </c>
      <c r="AJ11" s="3" t="str">
        <f>""</f>
        <v/>
      </c>
      <c r="AK11" s="7" t="str">
        <f>""</f>
        <v/>
      </c>
      <c r="AL11" s="3" t="str">
        <f>""</f>
        <v/>
      </c>
      <c r="AM11" s="3" t="str">
        <f t="shared" si="4"/>
        <v/>
      </c>
      <c r="AN11" s="3" t="str">
        <f t="shared" si="4"/>
        <v/>
      </c>
      <c r="AO11" s="3" t="str">
        <f t="shared" si="4"/>
        <v/>
      </c>
      <c r="AP11" s="3" t="str">
        <f t="shared" si="4"/>
        <v/>
      </c>
      <c r="AQ11" s="3" t="str">
        <f t="shared" si="4"/>
        <v/>
      </c>
    </row>
  </sheetData>
  <phoneticPr fontId="2"/>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02"/>
  <sheetViews>
    <sheetView view="pageBreakPreview" topLeftCell="D31" zoomScale="55" zoomScaleNormal="55" zoomScaleSheetLayoutView="55" workbookViewId="0">
      <selection activeCell="V8" sqref="V8"/>
    </sheetView>
  </sheetViews>
  <sheetFormatPr defaultRowHeight="18.75"/>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384" width="9" customWidth="1"/>
  </cols>
  <sheetData>
    <row r="1" spans="1:29" ht="42" customHeight="1">
      <c r="A1" s="8" t="s">
        <v>42</v>
      </c>
      <c r="B1" s="8"/>
      <c r="C1" s="37" t="s">
        <v>54</v>
      </c>
      <c r="D1" s="37"/>
      <c r="E1" s="37"/>
      <c r="F1" s="37"/>
      <c r="G1" s="37"/>
      <c r="H1" s="37"/>
      <c r="I1" s="37"/>
      <c r="J1" s="37"/>
      <c r="O1" s="108" t="s">
        <v>85</v>
      </c>
    </row>
    <row r="2" spans="1:29" ht="77.25" customHeight="1">
      <c r="A2" s="9" t="s">
        <v>0</v>
      </c>
      <c r="B2" s="9"/>
      <c r="C2" s="9"/>
      <c r="D2" s="9"/>
      <c r="E2" s="9"/>
      <c r="F2" s="9"/>
      <c r="G2" s="9"/>
      <c r="H2" s="9"/>
      <c r="I2" s="9"/>
      <c r="J2" s="9"/>
      <c r="K2" s="9"/>
      <c r="L2" s="9"/>
      <c r="N2" s="100"/>
    </row>
    <row r="3" spans="1:29" ht="45" customHeight="1">
      <c r="A3" s="9"/>
      <c r="B3" s="9"/>
      <c r="C3" s="9"/>
      <c r="D3" s="9"/>
      <c r="E3" s="9"/>
      <c r="F3" s="9"/>
      <c r="G3" s="9"/>
      <c r="H3" s="9"/>
      <c r="I3" s="9"/>
      <c r="J3" s="9"/>
      <c r="K3" s="9"/>
      <c r="L3" s="9"/>
      <c r="N3" s="101"/>
    </row>
    <row r="4" spans="1:29" ht="45" customHeight="1">
      <c r="A4" s="9" t="s">
        <v>36</v>
      </c>
      <c r="B4" s="9"/>
      <c r="C4" s="9"/>
      <c r="D4" s="9"/>
      <c r="E4" s="9"/>
      <c r="F4" s="9"/>
      <c r="G4" s="9"/>
      <c r="H4" s="9"/>
      <c r="I4" s="9"/>
      <c r="J4" s="9"/>
      <c r="K4" s="9"/>
      <c r="L4" s="9"/>
      <c r="N4" s="101"/>
    </row>
    <row r="5" spans="1:29" ht="42" customHeight="1">
      <c r="A5" s="10" t="s">
        <v>67</v>
      </c>
      <c r="B5" s="11"/>
      <c r="C5" s="11"/>
      <c r="D5" s="11"/>
      <c r="E5" s="11"/>
      <c r="F5" s="11"/>
      <c r="G5" s="11"/>
      <c r="H5" s="11"/>
      <c r="I5" s="11"/>
      <c r="J5" s="71" t="s">
        <v>7</v>
      </c>
      <c r="K5" s="77" t="s">
        <v>41</v>
      </c>
      <c r="L5" s="84" t="s">
        <v>74</v>
      </c>
      <c r="M5" s="93" t="s">
        <v>8</v>
      </c>
      <c r="N5" s="102"/>
      <c r="U5" s="119" t="s">
        <v>4</v>
      </c>
    </row>
    <row r="6" spans="1:29" ht="42" customHeight="1">
      <c r="A6" s="11"/>
      <c r="B6" s="11"/>
      <c r="C6" s="38" t="s">
        <v>5</v>
      </c>
      <c r="D6" s="38" t="s">
        <v>9</v>
      </c>
      <c r="E6" s="38" t="s">
        <v>12</v>
      </c>
      <c r="F6" s="38" t="s">
        <v>11</v>
      </c>
      <c r="G6" s="38" t="s">
        <v>13</v>
      </c>
      <c r="H6" s="38" t="s">
        <v>3</v>
      </c>
      <c r="I6" s="38" t="s">
        <v>16</v>
      </c>
      <c r="J6" s="71"/>
      <c r="K6" s="78"/>
      <c r="L6" s="85"/>
      <c r="M6" s="94"/>
      <c r="N6" s="103"/>
      <c r="U6" s="120"/>
      <c r="V6" s="122"/>
      <c r="W6" s="122"/>
      <c r="X6" s="122"/>
      <c r="Y6" s="122"/>
      <c r="Z6" s="122"/>
      <c r="AA6" s="122"/>
      <c r="AB6" s="122"/>
      <c r="AC6" s="124"/>
    </row>
    <row r="7" spans="1:29" ht="42" customHeight="1">
      <c r="A7" s="11"/>
      <c r="B7" s="11"/>
      <c r="C7" s="39">
        <v>44899</v>
      </c>
      <c r="D7" s="49">
        <f t="shared" ref="D7:I7" si="0">C7+1</f>
        <v>44900</v>
      </c>
      <c r="E7" s="49">
        <f t="shared" si="0"/>
        <v>44901</v>
      </c>
      <c r="F7" s="49">
        <f t="shared" si="0"/>
        <v>44902</v>
      </c>
      <c r="G7" s="49">
        <f t="shared" si="0"/>
        <v>44903</v>
      </c>
      <c r="H7" s="49">
        <f t="shared" si="0"/>
        <v>44904</v>
      </c>
      <c r="I7" s="68">
        <f t="shared" si="0"/>
        <v>44905</v>
      </c>
      <c r="J7" s="72"/>
      <c r="K7" s="79"/>
      <c r="L7" s="86"/>
      <c r="M7" s="95"/>
      <c r="N7" s="104"/>
      <c r="U7" s="121"/>
      <c r="V7" s="39">
        <v>44899</v>
      </c>
      <c r="W7" s="49">
        <f t="shared" ref="W7:AB7" si="1">V7+1</f>
        <v>44900</v>
      </c>
      <c r="X7" s="49">
        <f t="shared" si="1"/>
        <v>44901</v>
      </c>
      <c r="Y7" s="49">
        <f t="shared" si="1"/>
        <v>44902</v>
      </c>
      <c r="Z7" s="49">
        <f t="shared" si="1"/>
        <v>44903</v>
      </c>
      <c r="AA7" s="49">
        <f t="shared" si="1"/>
        <v>44904</v>
      </c>
      <c r="AB7" s="68">
        <f t="shared" si="1"/>
        <v>44905</v>
      </c>
      <c r="AC7" s="125"/>
    </row>
    <row r="8" spans="1:29" ht="42" customHeight="1">
      <c r="A8" s="12" t="s">
        <v>66</v>
      </c>
      <c r="B8" s="28"/>
      <c r="C8" s="40"/>
      <c r="D8" s="40"/>
      <c r="E8" s="40"/>
      <c r="F8" s="40"/>
      <c r="G8" s="40"/>
      <c r="H8" s="40"/>
      <c r="I8" s="40"/>
      <c r="J8" s="73"/>
      <c r="K8" s="80"/>
      <c r="M8" s="95"/>
      <c r="N8" s="104"/>
      <c r="U8" s="121"/>
      <c r="V8" s="40">
        <f t="shared" ref="V8:AB8" si="2">C9+C10</f>
        <v>0</v>
      </c>
      <c r="W8" s="40">
        <f t="shared" si="2"/>
        <v>0</v>
      </c>
      <c r="X8" s="40">
        <f t="shared" si="2"/>
        <v>0</v>
      </c>
      <c r="Y8" s="40">
        <f t="shared" si="2"/>
        <v>0</v>
      </c>
      <c r="Z8" s="40">
        <f t="shared" si="2"/>
        <v>0</v>
      </c>
      <c r="AA8" s="40">
        <f t="shared" si="2"/>
        <v>0</v>
      </c>
      <c r="AB8" s="40">
        <f t="shared" si="2"/>
        <v>0</v>
      </c>
      <c r="AC8" s="125"/>
    </row>
    <row r="9" spans="1:29" ht="42" customHeight="1">
      <c r="A9" s="13" t="s">
        <v>14</v>
      </c>
      <c r="B9" s="29"/>
      <c r="C9" s="40"/>
      <c r="D9" s="40"/>
      <c r="E9" s="40"/>
      <c r="F9" s="40"/>
      <c r="G9" s="40"/>
      <c r="H9" s="40"/>
      <c r="I9" s="40"/>
      <c r="J9" s="74">
        <f>SUM(C9:I10)</f>
        <v>0</v>
      </c>
      <c r="K9" s="81" t="str">
        <f>IF(J9&lt;100,"100回未満",IF(J9&lt;150,"100回以上","150回以上"))</f>
        <v>100回未満</v>
      </c>
      <c r="L9" s="87" t="str">
        <f>IF(COUNTIF(C8:I8,"○")&gt;0,"実施","―")</f>
        <v>―</v>
      </c>
      <c r="M9" s="95"/>
      <c r="N9" s="104"/>
      <c r="O9" s="109"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c r="U9" s="121"/>
      <c r="AC9" s="125"/>
    </row>
    <row r="10" spans="1:29" ht="42" hidden="1" customHeight="1">
      <c r="A10" s="14" t="s">
        <v>14</v>
      </c>
      <c r="B10" s="30" t="s">
        <v>59</v>
      </c>
      <c r="C10" s="40"/>
      <c r="D10" s="40"/>
      <c r="E10" s="40"/>
      <c r="F10" s="40"/>
      <c r="G10" s="40"/>
      <c r="H10" s="40"/>
      <c r="I10" s="40"/>
      <c r="J10" s="75"/>
      <c r="K10" s="82"/>
      <c r="L10" s="88"/>
      <c r="M10" s="95"/>
      <c r="N10" s="104"/>
      <c r="U10" s="121"/>
      <c r="AC10" s="125"/>
    </row>
    <row r="11" spans="1:29" ht="42" customHeight="1">
      <c r="A11" s="15"/>
      <c r="B11" s="31"/>
      <c r="C11" s="39">
        <f>I7+1</f>
        <v>44906</v>
      </c>
      <c r="D11" s="39">
        <f t="shared" ref="D11:I11" si="3">C11+1</f>
        <v>44907</v>
      </c>
      <c r="E11" s="49">
        <f t="shared" si="3"/>
        <v>44908</v>
      </c>
      <c r="F11" s="49">
        <f t="shared" si="3"/>
        <v>44909</v>
      </c>
      <c r="G11" s="49">
        <f t="shared" si="3"/>
        <v>44910</v>
      </c>
      <c r="H11" s="49">
        <f t="shared" si="3"/>
        <v>44911</v>
      </c>
      <c r="I11" s="68">
        <f t="shared" si="3"/>
        <v>44912</v>
      </c>
      <c r="J11" s="72"/>
      <c r="K11" s="79"/>
      <c r="L11" s="86"/>
      <c r="M11" s="95"/>
      <c r="N11" s="104"/>
      <c r="U11" s="121"/>
      <c r="V11" s="39">
        <f>AB7+1</f>
        <v>44906</v>
      </c>
      <c r="W11" s="39">
        <f t="shared" ref="W11:AB11" si="4">V11+1</f>
        <v>44907</v>
      </c>
      <c r="X11" s="49">
        <f t="shared" si="4"/>
        <v>44908</v>
      </c>
      <c r="Y11" s="49">
        <f t="shared" si="4"/>
        <v>44909</v>
      </c>
      <c r="Z11" s="49">
        <f t="shared" si="4"/>
        <v>44910</v>
      </c>
      <c r="AA11" s="49">
        <f t="shared" si="4"/>
        <v>44911</v>
      </c>
      <c r="AB11" s="68">
        <f t="shared" si="4"/>
        <v>44912</v>
      </c>
      <c r="AC11" s="125"/>
    </row>
    <row r="12" spans="1:29" ht="42" customHeight="1">
      <c r="A12" s="12" t="s">
        <v>65</v>
      </c>
      <c r="B12" s="28"/>
      <c r="C12" s="40"/>
      <c r="D12" s="40"/>
      <c r="E12" s="40"/>
      <c r="F12" s="40"/>
      <c r="G12" s="40"/>
      <c r="H12" s="40"/>
      <c r="I12" s="40"/>
      <c r="J12" s="73"/>
      <c r="K12" s="80"/>
      <c r="M12" s="95"/>
      <c r="N12" s="104"/>
      <c r="U12" s="121"/>
      <c r="V12" s="40">
        <f t="shared" ref="V12:AB12" si="5">C13+C14</f>
        <v>0</v>
      </c>
      <c r="W12" s="40">
        <f t="shared" si="5"/>
        <v>0</v>
      </c>
      <c r="X12" s="40">
        <f t="shared" si="5"/>
        <v>0</v>
      </c>
      <c r="Y12" s="40">
        <f t="shared" si="5"/>
        <v>0</v>
      </c>
      <c r="Z12" s="40">
        <f t="shared" si="5"/>
        <v>0</v>
      </c>
      <c r="AA12" s="40">
        <f t="shared" si="5"/>
        <v>0</v>
      </c>
      <c r="AB12" s="40">
        <f t="shared" si="5"/>
        <v>0</v>
      </c>
      <c r="AC12" s="125"/>
    </row>
    <row r="13" spans="1:29" ht="42" customHeight="1">
      <c r="A13" s="13" t="s">
        <v>14</v>
      </c>
      <c r="B13" s="29"/>
      <c r="C13" s="40"/>
      <c r="D13" s="40"/>
      <c r="E13" s="40"/>
      <c r="F13" s="40"/>
      <c r="G13" s="40"/>
      <c r="H13" s="40"/>
      <c r="I13" s="40"/>
      <c r="J13" s="74">
        <f>SUM(C13:I14)</f>
        <v>0</v>
      </c>
      <c r="K13" s="81" t="str">
        <f>IF(J13&lt;100,"100回未満",IF(J13&lt;150,"100回以上","150回以上"))</f>
        <v>100回未満</v>
      </c>
      <c r="L13" s="87" t="str">
        <f>IF(COUNTIF(C12:I12,"○")&gt;0,"実施","―")</f>
        <v>―</v>
      </c>
      <c r="M13" s="95"/>
      <c r="N13" s="104"/>
      <c r="O13" s="109" t="str">
        <f>IF(J13&lt;100,IF(OR(K13="100回以上",K13="150回以上"),"エラー。接種回数と回数区分が一致しません",""),IF(J13&lt;150,IF(OR(K13="100回未満",K13="150回以上"),"エラー。接種回数と回数区分が一致しません",""),IF(K13="100回未満","エラー。接種回数と回数区分が一致しません","")))</f>
        <v/>
      </c>
      <c r="U13" s="121"/>
      <c r="AC13" s="125"/>
    </row>
    <row r="14" spans="1:29" ht="42" hidden="1" customHeight="1">
      <c r="A14" s="14" t="s">
        <v>14</v>
      </c>
      <c r="B14" s="30" t="s">
        <v>59</v>
      </c>
      <c r="C14" s="40"/>
      <c r="D14" s="40"/>
      <c r="E14" s="40"/>
      <c r="F14" s="40"/>
      <c r="G14" s="40"/>
      <c r="H14" s="40"/>
      <c r="I14" s="40"/>
      <c r="J14" s="75"/>
      <c r="K14" s="82"/>
      <c r="L14" s="88"/>
      <c r="M14" s="95"/>
      <c r="N14" s="104"/>
      <c r="U14" s="121"/>
      <c r="AC14" s="125"/>
    </row>
    <row r="15" spans="1:29" ht="42" customHeight="1">
      <c r="A15" s="15"/>
      <c r="B15" s="31"/>
      <c r="C15" s="39">
        <f>I11+1</f>
        <v>44913</v>
      </c>
      <c r="D15" s="49">
        <f t="shared" ref="D15:I15" si="6">C15+1</f>
        <v>44914</v>
      </c>
      <c r="E15" s="49">
        <f t="shared" si="6"/>
        <v>44915</v>
      </c>
      <c r="F15" s="49">
        <f t="shared" si="6"/>
        <v>44916</v>
      </c>
      <c r="G15" s="49">
        <f t="shared" si="6"/>
        <v>44917</v>
      </c>
      <c r="H15" s="49">
        <f t="shared" si="6"/>
        <v>44918</v>
      </c>
      <c r="I15" s="68">
        <f t="shared" si="6"/>
        <v>44919</v>
      </c>
      <c r="J15" s="72"/>
      <c r="K15" s="79"/>
      <c r="L15" s="86"/>
      <c r="M15" s="95"/>
      <c r="N15" s="104"/>
      <c r="U15" s="121"/>
      <c r="V15" s="39">
        <f>AB11+1</f>
        <v>44913</v>
      </c>
      <c r="W15" s="49">
        <f t="shared" ref="W15:AB15" si="7">V15+1</f>
        <v>44914</v>
      </c>
      <c r="X15" s="49">
        <f t="shared" si="7"/>
        <v>44915</v>
      </c>
      <c r="Y15" s="49">
        <f t="shared" si="7"/>
        <v>44916</v>
      </c>
      <c r="Z15" s="49">
        <f t="shared" si="7"/>
        <v>44917</v>
      </c>
      <c r="AA15" s="49">
        <f t="shared" si="7"/>
        <v>44918</v>
      </c>
      <c r="AB15" s="68">
        <f t="shared" si="7"/>
        <v>44919</v>
      </c>
      <c r="AC15" s="125"/>
    </row>
    <row r="16" spans="1:29" ht="42" customHeight="1">
      <c r="A16" s="12" t="s">
        <v>65</v>
      </c>
      <c r="B16" s="28"/>
      <c r="C16" s="40"/>
      <c r="D16" s="40"/>
      <c r="E16" s="40"/>
      <c r="F16" s="40"/>
      <c r="G16" s="40"/>
      <c r="H16" s="40"/>
      <c r="I16" s="40"/>
      <c r="J16" s="73"/>
      <c r="K16" s="80"/>
      <c r="M16" s="95"/>
      <c r="N16" s="104"/>
      <c r="U16" s="121"/>
      <c r="V16" s="40">
        <f t="shared" ref="V16:AB16" si="8">C17+C18</f>
        <v>0</v>
      </c>
      <c r="W16" s="40">
        <f t="shared" si="8"/>
        <v>0</v>
      </c>
      <c r="X16" s="40">
        <f t="shared" si="8"/>
        <v>0</v>
      </c>
      <c r="Y16" s="40">
        <f t="shared" si="8"/>
        <v>0</v>
      </c>
      <c r="Z16" s="40">
        <f t="shared" si="8"/>
        <v>0</v>
      </c>
      <c r="AA16" s="40">
        <f t="shared" si="8"/>
        <v>0</v>
      </c>
      <c r="AB16" s="40">
        <f t="shared" si="8"/>
        <v>0</v>
      </c>
      <c r="AC16" s="125"/>
    </row>
    <row r="17" spans="1:29" ht="42" customHeight="1">
      <c r="A17" s="13" t="s">
        <v>14</v>
      </c>
      <c r="B17" s="29"/>
      <c r="C17" s="40"/>
      <c r="D17" s="40"/>
      <c r="E17" s="40"/>
      <c r="F17" s="40"/>
      <c r="G17" s="40"/>
      <c r="H17" s="40"/>
      <c r="I17" s="40"/>
      <c r="J17" s="74">
        <f>SUM(C17:I18)</f>
        <v>0</v>
      </c>
      <c r="K17" s="81" t="str">
        <f>IF(J17&lt;100,"100回未満",IF(J17&lt;150,"100回以上","150回以上"))</f>
        <v>100回未満</v>
      </c>
      <c r="L17" s="87" t="str">
        <f>IF(COUNTIF(C16:I16,"○")&gt;0,"実施","―")</f>
        <v>―</v>
      </c>
      <c r="M17" s="95"/>
      <c r="N17" s="104"/>
      <c r="O17" s="109" t="str">
        <f>IF(J17&lt;100,IF(OR(K17="100回以上",K17="150回以上"),"エラー。接種回数と回数区分が一致しません",""),IF(J17&lt;150,IF(OR(K17="100回未満",K17="150回以上"),"エラー。接種回数と回数区分が一致しません",""),IF(K17="100回未満","エラー。接種回数と回数区分が一致しません","")))</f>
        <v/>
      </c>
      <c r="U17" s="121"/>
      <c r="AC17" s="125"/>
    </row>
    <row r="18" spans="1:29" ht="42" hidden="1" customHeight="1">
      <c r="A18" s="14" t="s">
        <v>14</v>
      </c>
      <c r="B18" s="30" t="s">
        <v>59</v>
      </c>
      <c r="C18" s="40"/>
      <c r="D18" s="40"/>
      <c r="E18" s="40"/>
      <c r="F18" s="40"/>
      <c r="G18" s="40"/>
      <c r="H18" s="40"/>
      <c r="I18" s="40"/>
      <c r="J18" s="75"/>
      <c r="K18" s="82"/>
      <c r="L18" s="88"/>
      <c r="M18" s="95"/>
      <c r="N18" s="104"/>
      <c r="U18" s="121"/>
      <c r="AC18" s="125"/>
    </row>
    <row r="19" spans="1:29" ht="42" customHeight="1">
      <c r="A19" s="15"/>
      <c r="B19" s="31"/>
      <c r="C19" s="39">
        <f>I15+1</f>
        <v>44920</v>
      </c>
      <c r="D19" s="49">
        <f t="shared" ref="D19:I19" si="9">C19+1</f>
        <v>44921</v>
      </c>
      <c r="E19" s="49">
        <f t="shared" si="9"/>
        <v>44922</v>
      </c>
      <c r="F19" s="49">
        <f t="shared" si="9"/>
        <v>44923</v>
      </c>
      <c r="G19" s="49">
        <f t="shared" si="9"/>
        <v>44924</v>
      </c>
      <c r="H19" s="49">
        <f t="shared" si="9"/>
        <v>44925</v>
      </c>
      <c r="I19" s="68">
        <f t="shared" si="9"/>
        <v>44926</v>
      </c>
      <c r="J19" s="72"/>
      <c r="K19" s="79"/>
      <c r="L19" s="86"/>
      <c r="M19" s="95"/>
      <c r="N19" s="104"/>
      <c r="U19" s="121"/>
      <c r="V19" s="39">
        <f>AB15+1</f>
        <v>44920</v>
      </c>
      <c r="W19" s="49">
        <f t="shared" ref="W19:AB19" si="10">V19+1</f>
        <v>44921</v>
      </c>
      <c r="X19" s="49">
        <f t="shared" si="10"/>
        <v>44922</v>
      </c>
      <c r="Y19" s="49">
        <f t="shared" si="10"/>
        <v>44923</v>
      </c>
      <c r="Z19" s="49">
        <f t="shared" si="10"/>
        <v>44924</v>
      </c>
      <c r="AA19" s="49">
        <f t="shared" si="10"/>
        <v>44925</v>
      </c>
      <c r="AB19" s="68">
        <f t="shared" si="10"/>
        <v>44926</v>
      </c>
      <c r="AC19" s="125"/>
    </row>
    <row r="20" spans="1:29" ht="42" customHeight="1">
      <c r="A20" s="12" t="s">
        <v>65</v>
      </c>
      <c r="B20" s="28"/>
      <c r="C20" s="40"/>
      <c r="D20" s="40"/>
      <c r="E20" s="40"/>
      <c r="F20" s="40"/>
      <c r="G20" s="40"/>
      <c r="H20" s="40"/>
      <c r="I20" s="40"/>
      <c r="J20" s="73"/>
      <c r="K20" s="80"/>
      <c r="M20" s="95"/>
      <c r="N20" s="104"/>
      <c r="U20" s="121"/>
      <c r="V20" s="40">
        <f t="shared" ref="V20:AB20" si="11">C21+C22</f>
        <v>0</v>
      </c>
      <c r="W20" s="40">
        <f t="shared" si="11"/>
        <v>0</v>
      </c>
      <c r="X20" s="40">
        <f t="shared" si="11"/>
        <v>0</v>
      </c>
      <c r="Y20" s="40">
        <f t="shared" si="11"/>
        <v>0</v>
      </c>
      <c r="Z20" s="40">
        <f t="shared" si="11"/>
        <v>0</v>
      </c>
      <c r="AA20" s="40">
        <f t="shared" si="11"/>
        <v>0</v>
      </c>
      <c r="AB20" s="40">
        <f t="shared" si="11"/>
        <v>0</v>
      </c>
      <c r="AC20" s="125"/>
    </row>
    <row r="21" spans="1:29" ht="42" customHeight="1">
      <c r="A21" s="13" t="s">
        <v>14</v>
      </c>
      <c r="B21" s="29"/>
      <c r="C21" s="40"/>
      <c r="D21" s="40"/>
      <c r="E21" s="40"/>
      <c r="F21" s="40"/>
      <c r="G21" s="40"/>
      <c r="H21" s="40"/>
      <c r="I21" s="40"/>
      <c r="J21" s="74">
        <f>SUM(C21:I22)</f>
        <v>0</v>
      </c>
      <c r="K21" s="81" t="str">
        <f>IF(J21&lt;100,"100回未満",IF(J21&lt;150,"100回以上","150回以上"))</f>
        <v>100回未満</v>
      </c>
      <c r="L21" s="87" t="str">
        <f>IF(COUNTIF(C20:I20,"○")&gt;0,"実施","―")</f>
        <v>―</v>
      </c>
      <c r="M21" s="95"/>
      <c r="N21" s="104"/>
      <c r="O21" s="109"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c r="U21" s="121"/>
      <c r="AC21" s="125"/>
    </row>
    <row r="22" spans="1:29" ht="42" hidden="1" customHeight="1">
      <c r="A22" s="14" t="s">
        <v>14</v>
      </c>
      <c r="B22" s="30" t="s">
        <v>59</v>
      </c>
      <c r="C22" s="40"/>
      <c r="D22" s="40"/>
      <c r="E22" s="40"/>
      <c r="F22" s="40"/>
      <c r="G22" s="40"/>
      <c r="H22" s="40"/>
      <c r="I22" s="40"/>
      <c r="J22" s="75"/>
      <c r="K22" s="82"/>
      <c r="L22" s="88"/>
      <c r="M22" s="95"/>
      <c r="N22" s="104"/>
      <c r="U22" s="121"/>
      <c r="AC22" s="125"/>
    </row>
    <row r="23" spans="1:29" ht="42" customHeight="1">
      <c r="A23" s="15"/>
      <c r="B23" s="31"/>
      <c r="C23" s="39">
        <f>I19+1</f>
        <v>44927</v>
      </c>
      <c r="D23" s="49">
        <f t="shared" ref="D23:I23" si="12">C23+1</f>
        <v>44928</v>
      </c>
      <c r="E23" s="49">
        <f t="shared" si="12"/>
        <v>44929</v>
      </c>
      <c r="F23" s="49">
        <f t="shared" si="12"/>
        <v>44930</v>
      </c>
      <c r="G23" s="39">
        <f t="shared" si="12"/>
        <v>44931</v>
      </c>
      <c r="H23" s="49">
        <f t="shared" si="12"/>
        <v>44932</v>
      </c>
      <c r="I23" s="68">
        <f t="shared" si="12"/>
        <v>44933</v>
      </c>
      <c r="J23" s="72"/>
      <c r="K23" s="79"/>
      <c r="L23" s="86"/>
      <c r="M23" s="95"/>
      <c r="N23" s="104"/>
      <c r="U23" s="121"/>
      <c r="V23" s="39">
        <f>AB19+1</f>
        <v>44927</v>
      </c>
      <c r="W23" s="49">
        <f t="shared" ref="W23:AB23" si="13">V23+1</f>
        <v>44928</v>
      </c>
      <c r="X23" s="49">
        <f t="shared" si="13"/>
        <v>44929</v>
      </c>
      <c r="Y23" s="49">
        <f t="shared" si="13"/>
        <v>44930</v>
      </c>
      <c r="Z23" s="39">
        <f t="shared" si="13"/>
        <v>44931</v>
      </c>
      <c r="AA23" s="49">
        <f t="shared" si="13"/>
        <v>44932</v>
      </c>
      <c r="AB23" s="68">
        <f t="shared" si="13"/>
        <v>44933</v>
      </c>
      <c r="AC23" s="125"/>
    </row>
    <row r="24" spans="1:29" ht="42" customHeight="1">
      <c r="A24" s="12" t="s">
        <v>65</v>
      </c>
      <c r="B24" s="28"/>
      <c r="C24" s="40"/>
      <c r="D24" s="40"/>
      <c r="E24" s="40"/>
      <c r="F24" s="40"/>
      <c r="G24" s="40"/>
      <c r="H24" s="40"/>
      <c r="I24" s="40"/>
      <c r="J24" s="73"/>
      <c r="K24" s="80"/>
      <c r="M24" s="95"/>
      <c r="N24" s="104"/>
      <c r="U24" s="121"/>
      <c r="V24" s="40">
        <f t="shared" ref="V24:AB24" si="14">C25+C26</f>
        <v>0</v>
      </c>
      <c r="W24" s="40">
        <f t="shared" si="14"/>
        <v>0</v>
      </c>
      <c r="X24" s="40">
        <f t="shared" si="14"/>
        <v>0</v>
      </c>
      <c r="Y24" s="40">
        <f t="shared" si="14"/>
        <v>0</v>
      </c>
      <c r="Z24" s="40">
        <f t="shared" si="14"/>
        <v>0</v>
      </c>
      <c r="AA24" s="40">
        <f t="shared" si="14"/>
        <v>0</v>
      </c>
      <c r="AB24" s="40">
        <f t="shared" si="14"/>
        <v>0</v>
      </c>
      <c r="AC24" s="125"/>
    </row>
    <row r="25" spans="1:29" ht="42" customHeight="1">
      <c r="A25" s="13" t="s">
        <v>14</v>
      </c>
      <c r="B25" s="29"/>
      <c r="C25" s="40"/>
      <c r="D25" s="40"/>
      <c r="E25" s="40"/>
      <c r="F25" s="40"/>
      <c r="G25" s="40"/>
      <c r="H25" s="40"/>
      <c r="I25" s="40"/>
      <c r="J25" s="74">
        <f>SUM(C25:I26)</f>
        <v>0</v>
      </c>
      <c r="K25" s="81" t="str">
        <f>IF(J25&lt;100,"100回未満",IF(J25&lt;150,"100回以上","150回以上"))</f>
        <v>100回未満</v>
      </c>
      <c r="L25" s="87" t="str">
        <f>IF(COUNTIF(C24:I24,"○")&gt;0,"実施","―")</f>
        <v>―</v>
      </c>
      <c r="M25" s="95"/>
      <c r="N25" s="104"/>
      <c r="O25" s="109" t="str">
        <f>IF(J25&lt;100,IF(OR(K25="100回以上",K25="150回以上"),"エラー。接種回数と回数区分が一致しません",""),IF(J25&lt;150,IF(OR(K25="100回未満",K25="150回以上"),"エラー。接種回数と回数区分が一致しません",""),IF(K25="100回未満","エラー。接種回数と回数区分が一致しません","")))</f>
        <v/>
      </c>
      <c r="U25" s="121"/>
      <c r="AC25" s="125"/>
    </row>
    <row r="26" spans="1:29" ht="42" hidden="1" customHeight="1">
      <c r="A26" s="14" t="s">
        <v>14</v>
      </c>
      <c r="B26" s="30" t="s">
        <v>59</v>
      </c>
      <c r="C26" s="40"/>
      <c r="D26" s="40"/>
      <c r="E26" s="40"/>
      <c r="F26" s="57"/>
      <c r="G26" s="40"/>
      <c r="H26" s="40"/>
      <c r="I26" s="40"/>
      <c r="J26" s="75"/>
      <c r="K26" s="82"/>
      <c r="L26" s="88"/>
      <c r="M26" s="95"/>
      <c r="N26" s="104"/>
      <c r="U26" s="121"/>
      <c r="AC26" s="125"/>
    </row>
    <row r="27" spans="1:29" ht="42" customHeight="1">
      <c r="A27" s="15"/>
      <c r="B27" s="31"/>
      <c r="C27" s="39">
        <f>I23+1</f>
        <v>44934</v>
      </c>
      <c r="D27" s="49">
        <f t="shared" ref="D27:I27" si="15">C27+1</f>
        <v>44935</v>
      </c>
      <c r="E27" s="49">
        <f t="shared" si="15"/>
        <v>44936</v>
      </c>
      <c r="F27" s="49">
        <f t="shared" si="15"/>
        <v>44937</v>
      </c>
      <c r="G27" s="49">
        <f t="shared" si="15"/>
        <v>44938</v>
      </c>
      <c r="H27" s="49">
        <f t="shared" si="15"/>
        <v>44939</v>
      </c>
      <c r="I27" s="68">
        <f t="shared" si="15"/>
        <v>44940</v>
      </c>
      <c r="J27" s="72"/>
      <c r="K27" s="79"/>
      <c r="L27" s="86"/>
      <c r="M27" s="95"/>
      <c r="N27" s="104"/>
      <c r="U27" s="121"/>
      <c r="V27" s="39">
        <f>AB23+1</f>
        <v>44934</v>
      </c>
      <c r="W27" s="49">
        <f t="shared" ref="W27:AB27" si="16">V27+1</f>
        <v>44935</v>
      </c>
      <c r="X27" s="49">
        <f t="shared" si="16"/>
        <v>44936</v>
      </c>
      <c r="Y27" s="49">
        <f t="shared" si="16"/>
        <v>44937</v>
      </c>
      <c r="Z27" s="49">
        <f t="shared" si="16"/>
        <v>44938</v>
      </c>
      <c r="AA27" s="49">
        <f t="shared" si="16"/>
        <v>44939</v>
      </c>
      <c r="AB27" s="68">
        <f t="shared" si="16"/>
        <v>44940</v>
      </c>
      <c r="AC27" s="125"/>
    </row>
    <row r="28" spans="1:29" ht="42" customHeight="1">
      <c r="A28" s="12" t="s">
        <v>65</v>
      </c>
      <c r="B28" s="28"/>
      <c r="C28" s="40"/>
      <c r="D28" s="40"/>
      <c r="E28" s="40"/>
      <c r="F28" s="40"/>
      <c r="G28" s="40"/>
      <c r="H28" s="40"/>
      <c r="I28" s="40"/>
      <c r="J28" s="73"/>
      <c r="K28" s="80"/>
      <c r="M28" s="95"/>
      <c r="N28" s="104"/>
      <c r="U28" s="121"/>
      <c r="V28" s="40">
        <f t="shared" ref="V28:AB28" si="17">C29+C30</f>
        <v>0</v>
      </c>
      <c r="W28" s="40">
        <f t="shared" si="17"/>
        <v>0</v>
      </c>
      <c r="X28" s="40">
        <f t="shared" si="17"/>
        <v>0</v>
      </c>
      <c r="Y28" s="40">
        <f t="shared" si="17"/>
        <v>0</v>
      </c>
      <c r="Z28" s="40">
        <f t="shared" si="17"/>
        <v>0</v>
      </c>
      <c r="AA28" s="40">
        <f t="shared" si="17"/>
        <v>0</v>
      </c>
      <c r="AB28" s="40">
        <f t="shared" si="17"/>
        <v>0</v>
      </c>
      <c r="AC28" s="125"/>
    </row>
    <row r="29" spans="1:29" ht="42" customHeight="1">
      <c r="A29" s="13" t="s">
        <v>14</v>
      </c>
      <c r="B29" s="29"/>
      <c r="C29" s="40"/>
      <c r="D29" s="40"/>
      <c r="E29" s="40"/>
      <c r="F29" s="40"/>
      <c r="G29" s="40"/>
      <c r="H29" s="40"/>
      <c r="I29" s="40"/>
      <c r="J29" s="74">
        <f>SUM(C29:I30)</f>
        <v>0</v>
      </c>
      <c r="K29" s="81" t="str">
        <f>IF(J29&lt;100,"100回未満",IF(J29&lt;150,"100回以上","150回以上"))</f>
        <v>100回未満</v>
      </c>
      <c r="L29" s="87" t="str">
        <f>IF(COUNTIF(C28:I28,"○")&gt;0,"実施","―")</f>
        <v>―</v>
      </c>
      <c r="M29" s="95"/>
      <c r="N29" s="104"/>
      <c r="O29" s="109" t="str">
        <f>IF(J29&lt;100,IF(OR(K29="100回以上",K29="150回以上"),"エラー。接種回数と回数区分が一致しません",""),IF(J29&lt;150,IF(OR(K29="100回未満",K29="150回以上"),"エラー。接種回数と回数区分が一致しません",""),IF(K29="100回未満","エラー。接種回数と回数区分が一致しません","")))</f>
        <v/>
      </c>
      <c r="U29" s="121"/>
      <c r="AC29" s="125"/>
    </row>
    <row r="30" spans="1:29" ht="42" hidden="1" customHeight="1">
      <c r="A30" s="14" t="s">
        <v>14</v>
      </c>
      <c r="B30" s="30" t="s">
        <v>59</v>
      </c>
      <c r="C30" s="40"/>
      <c r="D30" s="40"/>
      <c r="E30" s="40"/>
      <c r="F30" s="40"/>
      <c r="G30" s="40"/>
      <c r="H30" s="40"/>
      <c r="I30" s="40"/>
      <c r="J30" s="75"/>
      <c r="K30" s="82"/>
      <c r="L30" s="88"/>
      <c r="M30" s="95"/>
      <c r="N30" s="104"/>
      <c r="U30" s="121"/>
      <c r="AC30" s="125"/>
    </row>
    <row r="31" spans="1:29" ht="42" customHeight="1">
      <c r="A31" s="15"/>
      <c r="B31" s="31"/>
      <c r="C31" s="39">
        <f>I27+1</f>
        <v>44941</v>
      </c>
      <c r="D31" s="49">
        <f t="shared" ref="D31:I31" si="18">C31+1</f>
        <v>44942</v>
      </c>
      <c r="E31" s="49">
        <f t="shared" si="18"/>
        <v>44943</v>
      </c>
      <c r="F31" s="49">
        <f t="shared" si="18"/>
        <v>44944</v>
      </c>
      <c r="G31" s="49">
        <f t="shared" si="18"/>
        <v>44945</v>
      </c>
      <c r="H31" s="49">
        <f t="shared" si="18"/>
        <v>44946</v>
      </c>
      <c r="I31" s="68">
        <f t="shared" si="18"/>
        <v>44947</v>
      </c>
      <c r="J31" s="72"/>
      <c r="K31" s="79"/>
      <c r="L31" s="86"/>
      <c r="M31" s="95"/>
      <c r="N31" s="104"/>
      <c r="U31" s="121"/>
      <c r="V31" s="39">
        <f>AB27+1</f>
        <v>44941</v>
      </c>
      <c r="W31" s="49">
        <f t="shared" ref="W31:AB31" si="19">V31+1</f>
        <v>44942</v>
      </c>
      <c r="X31" s="49">
        <f t="shared" si="19"/>
        <v>44943</v>
      </c>
      <c r="Y31" s="49">
        <f t="shared" si="19"/>
        <v>44944</v>
      </c>
      <c r="Z31" s="49">
        <f t="shared" si="19"/>
        <v>44945</v>
      </c>
      <c r="AA31" s="49">
        <f t="shared" si="19"/>
        <v>44946</v>
      </c>
      <c r="AB31" s="68">
        <f t="shared" si="19"/>
        <v>44947</v>
      </c>
      <c r="AC31" s="125"/>
    </row>
    <row r="32" spans="1:29" ht="42" customHeight="1">
      <c r="A32" s="12" t="s">
        <v>65</v>
      </c>
      <c r="B32" s="28"/>
      <c r="C32" s="40"/>
      <c r="D32" s="40"/>
      <c r="E32" s="40"/>
      <c r="F32" s="40"/>
      <c r="G32" s="40"/>
      <c r="H32" s="40"/>
      <c r="I32" s="40"/>
      <c r="J32" s="73"/>
      <c r="K32" s="80"/>
      <c r="M32" s="95"/>
      <c r="N32" s="104"/>
      <c r="U32" s="121"/>
      <c r="V32" s="40">
        <f t="shared" ref="V32:AB32" si="20">C33+C34</f>
        <v>0</v>
      </c>
      <c r="W32" s="40">
        <f t="shared" si="20"/>
        <v>0</v>
      </c>
      <c r="X32" s="40">
        <f t="shared" si="20"/>
        <v>0</v>
      </c>
      <c r="Y32" s="40">
        <f t="shared" si="20"/>
        <v>0</v>
      </c>
      <c r="Z32" s="40">
        <f t="shared" si="20"/>
        <v>0</v>
      </c>
      <c r="AA32" s="40">
        <f t="shared" si="20"/>
        <v>0</v>
      </c>
      <c r="AB32" s="40">
        <f t="shared" si="20"/>
        <v>0</v>
      </c>
      <c r="AC32" s="125"/>
    </row>
    <row r="33" spans="1:29" ht="42" customHeight="1">
      <c r="A33" s="13" t="s">
        <v>14</v>
      </c>
      <c r="B33" s="29"/>
      <c r="C33" s="40"/>
      <c r="D33" s="40"/>
      <c r="E33" s="40"/>
      <c r="F33" s="40"/>
      <c r="G33" s="40"/>
      <c r="H33" s="40"/>
      <c r="I33" s="40"/>
      <c r="J33" s="74">
        <f>SUM(C33:I34)</f>
        <v>0</v>
      </c>
      <c r="K33" s="81" t="str">
        <f>IF(J33&lt;100,"100回未満",IF(J33&lt;150,"100回以上","150回以上"))</f>
        <v>100回未満</v>
      </c>
      <c r="L33" s="87" t="str">
        <f>IF(COUNTIF(C32:I32,"○")&gt;0,"実施","―")</f>
        <v>―</v>
      </c>
      <c r="M33" s="95"/>
      <c r="N33" s="104"/>
      <c r="O33" s="109"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c r="U33" s="121"/>
      <c r="AC33" s="125"/>
    </row>
    <row r="34" spans="1:29" ht="42" hidden="1" customHeight="1">
      <c r="A34" s="14" t="s">
        <v>14</v>
      </c>
      <c r="B34" s="30" t="s">
        <v>59</v>
      </c>
      <c r="C34" s="40"/>
      <c r="D34" s="40"/>
      <c r="E34" s="40"/>
      <c r="F34" s="40"/>
      <c r="G34" s="40"/>
      <c r="H34" s="40"/>
      <c r="I34" s="40"/>
      <c r="J34" s="75"/>
      <c r="K34" s="82"/>
      <c r="L34" s="88"/>
      <c r="M34" s="95"/>
      <c r="N34" s="104"/>
      <c r="U34" s="121"/>
      <c r="AC34" s="125"/>
    </row>
    <row r="35" spans="1:29" ht="42" customHeight="1">
      <c r="A35" s="15"/>
      <c r="B35" s="31"/>
      <c r="C35" s="39">
        <f>I31+1</f>
        <v>44948</v>
      </c>
      <c r="D35" s="49">
        <f t="shared" ref="D35:I35" si="21">C35+1</f>
        <v>44949</v>
      </c>
      <c r="E35" s="49">
        <f t="shared" si="21"/>
        <v>44950</v>
      </c>
      <c r="F35" s="39">
        <f t="shared" si="21"/>
        <v>44951</v>
      </c>
      <c r="G35" s="49">
        <f t="shared" si="21"/>
        <v>44952</v>
      </c>
      <c r="H35" s="49">
        <f t="shared" si="21"/>
        <v>44953</v>
      </c>
      <c r="I35" s="68">
        <f t="shared" si="21"/>
        <v>44954</v>
      </c>
      <c r="J35" s="72"/>
      <c r="K35" s="79"/>
      <c r="L35" s="86"/>
      <c r="M35" s="95"/>
      <c r="N35" s="104"/>
      <c r="U35" s="121"/>
      <c r="V35" s="39">
        <f>AB31+1</f>
        <v>44948</v>
      </c>
      <c r="W35" s="49">
        <f t="shared" ref="W35:AB35" si="22">V35+1</f>
        <v>44949</v>
      </c>
      <c r="X35" s="49">
        <f t="shared" si="22"/>
        <v>44950</v>
      </c>
      <c r="Y35" s="39">
        <f t="shared" si="22"/>
        <v>44951</v>
      </c>
      <c r="Z35" s="49">
        <f t="shared" si="22"/>
        <v>44952</v>
      </c>
      <c r="AA35" s="49">
        <f t="shared" si="22"/>
        <v>44953</v>
      </c>
      <c r="AB35" s="68">
        <f t="shared" si="22"/>
        <v>44954</v>
      </c>
      <c r="AC35" s="125"/>
    </row>
    <row r="36" spans="1:29" ht="42" customHeight="1">
      <c r="A36" s="12" t="s">
        <v>65</v>
      </c>
      <c r="B36" s="28"/>
      <c r="C36" s="40"/>
      <c r="D36" s="40"/>
      <c r="E36" s="40"/>
      <c r="F36" s="40"/>
      <c r="G36" s="40"/>
      <c r="H36" s="40"/>
      <c r="I36" s="40"/>
      <c r="J36" s="73"/>
      <c r="K36" s="80"/>
      <c r="M36" s="95"/>
      <c r="N36" s="104"/>
      <c r="U36" s="121"/>
      <c r="V36" s="40">
        <f t="shared" ref="V36:AB36" si="23">C37+C38</f>
        <v>0</v>
      </c>
      <c r="W36" s="40">
        <f t="shared" si="23"/>
        <v>0</v>
      </c>
      <c r="X36" s="40">
        <f t="shared" si="23"/>
        <v>0</v>
      </c>
      <c r="Y36" s="40">
        <f t="shared" si="23"/>
        <v>0</v>
      </c>
      <c r="Z36" s="40">
        <f t="shared" si="23"/>
        <v>0</v>
      </c>
      <c r="AA36" s="40">
        <f t="shared" si="23"/>
        <v>0</v>
      </c>
      <c r="AB36" s="40">
        <f t="shared" si="23"/>
        <v>0</v>
      </c>
      <c r="AC36" s="125"/>
    </row>
    <row r="37" spans="1:29" ht="42" customHeight="1">
      <c r="A37" s="13" t="s">
        <v>14</v>
      </c>
      <c r="B37" s="29"/>
      <c r="C37" s="40"/>
      <c r="D37" s="40"/>
      <c r="E37" s="40"/>
      <c r="F37" s="40"/>
      <c r="G37" s="40"/>
      <c r="H37" s="40"/>
      <c r="I37" s="40"/>
      <c r="J37" s="74">
        <f>SUM(C37:I38)</f>
        <v>0</v>
      </c>
      <c r="K37" s="81" t="str">
        <f>IF(J37&lt;100,"100回未満",IF(J37&lt;150,"100回以上","150回以上"))</f>
        <v>100回未満</v>
      </c>
      <c r="L37" s="87" t="str">
        <f>IF(COUNTIF(C36:I36,"○")&gt;0,"実施","―")</f>
        <v>―</v>
      </c>
      <c r="M37" s="95"/>
      <c r="N37" s="104"/>
      <c r="O37" s="109" t="str">
        <f>IF(J37&lt;100,IF(OR(K37="100回以上",K37="150回以上"),"エラー。接種回数と回数区分が一致しません",""),IF(J37&lt;150,IF(OR(K37="100回未満",K37="150回以上"),"エラー。接種回数と回数区分が一致しません",""),IF(K37="100回未満","エラー。接種回数と回数区分が一致しません","")))</f>
        <v/>
      </c>
      <c r="U37" s="121"/>
      <c r="AC37" s="125"/>
    </row>
    <row r="38" spans="1:29" ht="42" hidden="1" customHeight="1">
      <c r="A38" s="14" t="s">
        <v>14</v>
      </c>
      <c r="B38" s="30" t="s">
        <v>59</v>
      </c>
      <c r="C38" s="40"/>
      <c r="D38" s="40"/>
      <c r="E38" s="40"/>
      <c r="F38" s="40"/>
      <c r="G38" s="40"/>
      <c r="H38" s="40"/>
      <c r="I38" s="40"/>
      <c r="J38" s="75"/>
      <c r="K38" s="82"/>
      <c r="L38" s="88"/>
      <c r="M38" s="95"/>
      <c r="N38" s="104"/>
      <c r="U38" s="121"/>
      <c r="AC38" s="125"/>
    </row>
    <row r="39" spans="1:29" ht="42" customHeight="1">
      <c r="A39" s="15"/>
      <c r="B39" s="31"/>
      <c r="C39" s="39">
        <f>I35+1</f>
        <v>44955</v>
      </c>
      <c r="D39" s="49">
        <f t="shared" ref="D39:I39" si="24">C39+1</f>
        <v>44956</v>
      </c>
      <c r="E39" s="49">
        <f t="shared" si="24"/>
        <v>44957</v>
      </c>
      <c r="F39" s="49">
        <f t="shared" si="24"/>
        <v>44958</v>
      </c>
      <c r="G39" s="49">
        <f t="shared" si="24"/>
        <v>44959</v>
      </c>
      <c r="H39" s="49">
        <f t="shared" si="24"/>
        <v>44960</v>
      </c>
      <c r="I39" s="68">
        <f t="shared" si="24"/>
        <v>44961</v>
      </c>
      <c r="J39" s="72"/>
      <c r="K39" s="79"/>
      <c r="L39" s="86"/>
      <c r="M39" s="95"/>
      <c r="N39" s="104"/>
      <c r="U39" s="121"/>
      <c r="V39" s="39">
        <f>AB35+1</f>
        <v>44955</v>
      </c>
      <c r="W39" s="49">
        <f t="shared" ref="W39:AB39" si="25">V39+1</f>
        <v>44956</v>
      </c>
      <c r="X39" s="49">
        <f t="shared" si="25"/>
        <v>44957</v>
      </c>
      <c r="Y39" s="49">
        <f t="shared" si="25"/>
        <v>44958</v>
      </c>
      <c r="Z39" s="49">
        <f t="shared" si="25"/>
        <v>44959</v>
      </c>
      <c r="AA39" s="49">
        <f t="shared" si="25"/>
        <v>44960</v>
      </c>
      <c r="AB39" s="68">
        <f t="shared" si="25"/>
        <v>44961</v>
      </c>
      <c r="AC39" s="125"/>
    </row>
    <row r="40" spans="1:29" ht="42" customHeight="1">
      <c r="A40" s="12" t="s">
        <v>65</v>
      </c>
      <c r="B40" s="28"/>
      <c r="C40" s="40"/>
      <c r="D40" s="40"/>
      <c r="E40" s="40"/>
      <c r="F40" s="40"/>
      <c r="G40" s="40"/>
      <c r="H40" s="40"/>
      <c r="I40" s="40"/>
      <c r="J40" s="73"/>
      <c r="K40" s="80"/>
      <c r="M40" s="95"/>
      <c r="N40" s="104"/>
      <c r="U40" s="121"/>
      <c r="V40" s="40">
        <f t="shared" ref="V40:AB40" si="26">C41+C42</f>
        <v>0</v>
      </c>
      <c r="W40" s="40">
        <f t="shared" si="26"/>
        <v>0</v>
      </c>
      <c r="X40" s="40">
        <f t="shared" si="26"/>
        <v>0</v>
      </c>
      <c r="Y40" s="40">
        <f t="shared" si="26"/>
        <v>0</v>
      </c>
      <c r="Z40" s="40">
        <f t="shared" si="26"/>
        <v>0</v>
      </c>
      <c r="AA40" s="40">
        <f t="shared" si="26"/>
        <v>0</v>
      </c>
      <c r="AB40" s="40">
        <f t="shared" si="26"/>
        <v>0</v>
      </c>
      <c r="AC40" s="125"/>
    </row>
    <row r="41" spans="1:29" ht="42" customHeight="1">
      <c r="A41" s="13" t="s">
        <v>14</v>
      </c>
      <c r="B41" s="29"/>
      <c r="C41" s="40"/>
      <c r="D41" s="40"/>
      <c r="E41" s="40"/>
      <c r="F41" s="40"/>
      <c r="G41" s="40"/>
      <c r="H41" s="40"/>
      <c r="I41" s="40"/>
      <c r="J41" s="75">
        <f>SUM(C41:I42)</f>
        <v>0</v>
      </c>
      <c r="K41" s="82" t="str">
        <f>IF(J41&lt;100,"100回未満",IF(J41&lt;150,"100回以上","150回以上"))</f>
        <v>100回未満</v>
      </c>
      <c r="L41" s="88" t="str">
        <f>IF(COUNTIF(C40:I40,"○")&gt;0,"実施","―")</f>
        <v>―</v>
      </c>
      <c r="M41" s="95"/>
      <c r="N41" s="104"/>
      <c r="O41" s="109" t="str">
        <f>IF(J41&lt;100,IF(OR(K41="100回以上",K41="150回以上"),"エラー。接種回数と回数区分が一致しません",""),IF(J41&lt;150,IF(OR(K41="100回未満",K41="150回以上"),"エラー。接種回数と回数区分が一致しません",""),IF(K41="100回未満","エラー。接種回数と回数区分が一致しません","")))</f>
        <v/>
      </c>
      <c r="U41" s="121"/>
      <c r="AC41" s="125"/>
    </row>
    <row r="42" spans="1:29" ht="42" hidden="1" customHeight="1">
      <c r="A42" s="14" t="s">
        <v>14</v>
      </c>
      <c r="B42" s="30" t="s">
        <v>59</v>
      </c>
      <c r="C42" s="40"/>
      <c r="D42" s="40"/>
      <c r="E42" s="40"/>
      <c r="F42" s="40"/>
      <c r="G42" s="40"/>
      <c r="H42" s="40"/>
      <c r="I42" s="40"/>
      <c r="J42" s="75"/>
      <c r="K42" s="82"/>
      <c r="L42" s="88"/>
      <c r="M42" s="95"/>
      <c r="N42" s="104"/>
      <c r="U42" s="121"/>
      <c r="AC42" s="125"/>
    </row>
    <row r="43" spans="1:29" ht="66.75" customHeight="1">
      <c r="A43" s="16"/>
      <c r="B43" s="32"/>
      <c r="C43" s="32"/>
      <c r="D43" s="32"/>
      <c r="E43" s="32"/>
      <c r="F43" s="32"/>
      <c r="G43" s="32"/>
      <c r="H43" s="32"/>
      <c r="I43" s="32"/>
      <c r="J43" s="32"/>
      <c r="K43" s="32"/>
      <c r="L43" s="32"/>
      <c r="M43" s="96"/>
      <c r="N43" s="96"/>
      <c r="U43" s="121"/>
      <c r="AC43" s="125"/>
    </row>
    <row r="44" spans="1:29" ht="63.75" customHeight="1">
      <c r="A44" s="11"/>
      <c r="B44" s="11"/>
      <c r="C44" s="11"/>
      <c r="E44" s="55" t="s">
        <v>60</v>
      </c>
      <c r="F44" s="55"/>
      <c r="G44" s="55"/>
      <c r="H44" s="55"/>
      <c r="I44" s="55"/>
      <c r="J44" s="76">
        <f>SUM(J9,J13,J17,J21,J25,J29,J33,J37,J41)</f>
        <v>0</v>
      </c>
      <c r="K44" s="83"/>
      <c r="L44" s="11"/>
      <c r="M44" s="11"/>
      <c r="U44" s="121"/>
      <c r="AC44" s="125"/>
    </row>
    <row r="45" spans="1:29" ht="27" customHeight="1">
      <c r="A45" s="17" t="s">
        <v>86</v>
      </c>
      <c r="B45" s="17"/>
      <c r="C45" s="17"/>
      <c r="D45" s="17"/>
      <c r="E45" s="17"/>
      <c r="F45" s="17"/>
      <c r="G45" s="17"/>
      <c r="H45" s="17"/>
      <c r="I45" s="17"/>
      <c r="J45" s="17"/>
      <c r="K45" s="17"/>
      <c r="L45" s="17"/>
      <c r="M45" s="17"/>
      <c r="N45" s="17"/>
      <c r="O45" s="17"/>
    </row>
    <row r="46" spans="1:29" ht="27" customHeight="1">
      <c r="A46" s="17"/>
      <c r="B46" s="17"/>
      <c r="C46" s="17"/>
      <c r="D46" s="17"/>
      <c r="E46" s="17"/>
      <c r="F46" s="17"/>
      <c r="G46" s="17"/>
      <c r="H46" s="17"/>
      <c r="I46" s="17"/>
      <c r="J46" s="17"/>
      <c r="K46" s="17"/>
      <c r="L46" s="17"/>
      <c r="M46" s="17"/>
      <c r="N46" s="17"/>
      <c r="O46" s="17"/>
    </row>
    <row r="47" spans="1:29" ht="23.25" customHeight="1">
      <c r="A47" s="18"/>
    </row>
    <row r="48" spans="1:29" ht="68.25" customHeight="1">
      <c r="A48" s="18"/>
      <c r="B48" s="33" t="s">
        <v>26</v>
      </c>
      <c r="H48" s="33"/>
      <c r="I48" s="69"/>
    </row>
    <row r="49" spans="1:29" ht="68.25" hidden="1" customHeight="1">
      <c r="A49" s="18"/>
      <c r="B49" s="34"/>
      <c r="C49" s="34"/>
      <c r="D49" s="34"/>
      <c r="E49" s="34"/>
      <c r="F49" s="34"/>
      <c r="G49" s="34"/>
      <c r="H49" s="34"/>
      <c r="I49" s="34"/>
      <c r="J49" s="34"/>
      <c r="K49" s="34"/>
      <c r="L49" s="34"/>
      <c r="M49" s="34"/>
    </row>
    <row r="50" spans="1:29" ht="68.25" customHeight="1">
      <c r="A50" s="18"/>
      <c r="B50" s="33"/>
      <c r="C50" s="41" t="str">
        <f>C1</f>
        <v>医療機関○○クリニック</v>
      </c>
      <c r="D50" s="41"/>
      <c r="E50" s="41"/>
      <c r="F50" s="41"/>
      <c r="G50" s="41"/>
      <c r="H50" s="41"/>
      <c r="I50" s="41"/>
      <c r="J50" s="41"/>
      <c r="K50" s="41"/>
      <c r="L50" s="89" t="s">
        <v>48</v>
      </c>
    </row>
    <row r="51" spans="1:29" ht="35.25">
      <c r="A51" s="19"/>
      <c r="B51" s="19"/>
      <c r="C51" s="19"/>
      <c r="D51" s="19"/>
      <c r="E51" s="19"/>
      <c r="F51" s="19"/>
      <c r="G51" s="19"/>
      <c r="H51" s="19"/>
      <c r="I51" s="19"/>
      <c r="J51" s="9"/>
      <c r="K51" s="9"/>
      <c r="L51" s="19"/>
      <c r="M51" s="19"/>
      <c r="O51" s="108" t="s">
        <v>85</v>
      </c>
      <c r="U51" s="121"/>
      <c r="AC51" s="125"/>
    </row>
    <row r="52" spans="1:29" ht="46.5" customHeight="1">
      <c r="A52" s="19"/>
      <c r="B52" s="19"/>
      <c r="C52" s="19"/>
      <c r="D52" s="19"/>
      <c r="E52" s="19"/>
      <c r="F52" s="19"/>
      <c r="G52" s="19"/>
      <c r="H52" s="19"/>
      <c r="I52" s="19"/>
      <c r="J52" s="9"/>
      <c r="K52" s="19"/>
      <c r="L52" s="90" t="s">
        <v>92</v>
      </c>
      <c r="M52" s="90"/>
      <c r="N52" s="90"/>
      <c r="U52" s="121"/>
      <c r="AC52" s="125"/>
    </row>
    <row r="53" spans="1:29" ht="83.25" customHeight="1">
      <c r="A53" s="20" t="s">
        <v>87</v>
      </c>
      <c r="B53" s="20"/>
      <c r="C53" s="19"/>
      <c r="D53" s="19"/>
      <c r="E53" s="19"/>
      <c r="F53" s="19"/>
      <c r="G53" s="19"/>
      <c r="H53" s="19"/>
      <c r="I53" s="19"/>
      <c r="J53" s="9"/>
      <c r="K53" s="19"/>
      <c r="L53" s="19"/>
      <c r="M53" s="19"/>
      <c r="N53" s="19"/>
      <c r="U53" s="121"/>
      <c r="AC53" s="125"/>
    </row>
    <row r="54" spans="1:29" ht="31.5" customHeight="1">
      <c r="A54" s="19"/>
      <c r="B54" s="19"/>
      <c r="C54" s="19"/>
      <c r="D54" s="19"/>
      <c r="E54" s="19"/>
      <c r="F54" s="19"/>
      <c r="G54" s="19"/>
      <c r="H54" s="19"/>
      <c r="I54" s="19"/>
      <c r="J54" s="19"/>
      <c r="K54" s="19"/>
      <c r="L54" s="19"/>
      <c r="M54" s="19"/>
      <c r="N54" s="19"/>
      <c r="U54" s="121"/>
      <c r="AC54" s="125"/>
    </row>
    <row r="55" spans="1:29" ht="33.75" customHeight="1">
      <c r="A55" s="19"/>
      <c r="B55" s="19"/>
      <c r="C55" s="19"/>
      <c r="D55" s="19"/>
      <c r="E55" s="19"/>
      <c r="F55" s="19"/>
      <c r="G55" s="19"/>
      <c r="H55" s="19"/>
      <c r="I55" s="35" t="s">
        <v>50</v>
      </c>
      <c r="J55" s="1"/>
      <c r="K55" s="35"/>
      <c r="L55" s="35" t="str">
        <f>C1</f>
        <v>医療機関○○クリニック</v>
      </c>
      <c r="M55" s="35"/>
      <c r="N55" s="35"/>
      <c r="O55" s="50"/>
      <c r="U55" s="121"/>
      <c r="AC55" s="125"/>
    </row>
    <row r="56" spans="1:29" ht="33.75" customHeight="1">
      <c r="A56" s="19"/>
      <c r="B56" s="19"/>
      <c r="C56" s="19"/>
      <c r="D56" s="19"/>
      <c r="E56" s="19"/>
      <c r="F56" s="19"/>
      <c r="G56" s="19"/>
      <c r="H56" s="19"/>
      <c r="I56" s="35" t="s">
        <v>88</v>
      </c>
      <c r="J56" s="1"/>
      <c r="K56" s="35"/>
      <c r="L56" s="91"/>
      <c r="M56" s="91"/>
      <c r="N56" s="91"/>
      <c r="O56" s="110"/>
      <c r="U56" s="121"/>
      <c r="AC56" s="125"/>
    </row>
    <row r="57" spans="1:29" ht="33.75" customHeight="1">
      <c r="A57" s="19"/>
      <c r="B57" s="19"/>
      <c r="C57" s="19"/>
      <c r="D57" s="19"/>
      <c r="E57" s="19"/>
      <c r="F57" s="19"/>
      <c r="G57" s="19"/>
      <c r="H57" s="19"/>
      <c r="I57" s="35" t="s">
        <v>19</v>
      </c>
      <c r="J57" s="1"/>
      <c r="K57" s="35"/>
      <c r="L57" s="91"/>
      <c r="M57" s="91"/>
      <c r="N57" s="91"/>
      <c r="O57" s="50"/>
      <c r="U57" s="121"/>
      <c r="AC57" s="125"/>
    </row>
    <row r="58" spans="1:29" ht="33.75" customHeight="1">
      <c r="A58" s="19"/>
      <c r="B58" s="19"/>
      <c r="C58" s="19"/>
      <c r="D58" s="19"/>
      <c r="E58" s="19"/>
      <c r="F58" s="19"/>
      <c r="G58" s="19"/>
      <c r="H58" s="19"/>
      <c r="I58" s="35" t="s">
        <v>21</v>
      </c>
      <c r="J58" s="1"/>
      <c r="K58" s="35"/>
      <c r="L58" s="91"/>
      <c r="M58" s="91"/>
      <c r="N58" s="91"/>
      <c r="O58" s="50"/>
      <c r="U58" s="121"/>
      <c r="AC58" s="125"/>
    </row>
    <row r="59" spans="1:29" ht="33.75" customHeight="1">
      <c r="A59" s="19"/>
      <c r="B59" s="19"/>
      <c r="C59" s="19"/>
      <c r="D59" s="19"/>
      <c r="E59" s="19"/>
      <c r="F59" s="19"/>
      <c r="G59" s="19"/>
      <c r="H59" s="19"/>
      <c r="I59" s="19"/>
      <c r="J59" s="19"/>
      <c r="K59" s="19"/>
      <c r="L59" s="19"/>
      <c r="M59" s="19"/>
      <c r="N59" s="19"/>
      <c r="U59" s="121"/>
      <c r="AC59" s="125"/>
    </row>
    <row r="60" spans="1:29" ht="56.25" customHeight="1">
      <c r="A60" s="21" t="s">
        <v>89</v>
      </c>
      <c r="B60" s="21"/>
      <c r="C60" s="21"/>
      <c r="D60" s="21"/>
      <c r="E60" s="21"/>
      <c r="F60" s="21"/>
      <c r="G60" s="21"/>
      <c r="H60" s="21"/>
      <c r="I60" s="21"/>
      <c r="J60" s="21"/>
      <c r="K60" s="21"/>
      <c r="L60" s="21"/>
      <c r="M60" s="21"/>
      <c r="N60" s="21"/>
      <c r="O60" s="111"/>
      <c r="U60" s="121"/>
      <c r="AC60" s="125"/>
    </row>
    <row r="61" spans="1:29" ht="14.25" customHeight="1">
      <c r="A61" s="11"/>
      <c r="B61" s="11"/>
      <c r="C61" s="11"/>
      <c r="D61" s="11"/>
      <c r="E61" s="11"/>
      <c r="F61" s="11"/>
      <c r="G61" s="11"/>
      <c r="H61" s="11"/>
      <c r="I61" s="11"/>
      <c r="J61" s="11"/>
      <c r="K61" s="11"/>
      <c r="L61" s="11"/>
      <c r="M61" s="11"/>
      <c r="N61" s="11"/>
      <c r="U61" s="121"/>
      <c r="AC61" s="125"/>
    </row>
    <row r="62" spans="1:29" ht="14.25" customHeight="1">
      <c r="A62" s="11"/>
      <c r="B62" s="11"/>
      <c r="C62" s="11"/>
      <c r="D62" s="11"/>
      <c r="E62" s="11"/>
      <c r="F62" s="11"/>
      <c r="G62" s="11"/>
      <c r="H62" s="11"/>
      <c r="I62" s="11"/>
      <c r="J62" s="11"/>
      <c r="K62" s="11"/>
      <c r="L62" s="11"/>
      <c r="M62" s="11"/>
      <c r="N62" s="11"/>
      <c r="U62" s="121"/>
      <c r="AC62" s="125"/>
    </row>
    <row r="63" spans="1:29" ht="14.25" customHeight="1">
      <c r="A63" s="11"/>
      <c r="B63" s="11"/>
      <c r="C63" s="11"/>
      <c r="D63" s="11"/>
      <c r="E63" s="11"/>
      <c r="F63" s="11"/>
      <c r="G63" s="11"/>
      <c r="H63" s="11"/>
      <c r="I63" s="11"/>
      <c r="J63" s="11"/>
      <c r="K63" s="11"/>
      <c r="L63" s="11"/>
      <c r="M63" s="11"/>
      <c r="N63" s="11"/>
      <c r="U63" s="121"/>
      <c r="AC63" s="125"/>
    </row>
    <row r="64" spans="1:29" ht="75" customHeight="1">
      <c r="A64" s="22" t="s">
        <v>72</v>
      </c>
      <c r="B64" s="22"/>
      <c r="C64" s="22"/>
      <c r="D64" s="22"/>
      <c r="E64" s="22"/>
      <c r="F64" s="22"/>
      <c r="G64" s="22"/>
      <c r="H64" s="22"/>
      <c r="I64" s="22"/>
      <c r="J64" s="22"/>
      <c r="K64" s="22"/>
      <c r="L64" s="22"/>
      <c r="M64" s="22"/>
      <c r="N64" s="22"/>
      <c r="O64" s="112"/>
      <c r="U64" s="121"/>
      <c r="AC64" s="125"/>
    </row>
    <row r="65" spans="1:29">
      <c r="C65" s="42"/>
      <c r="D65" s="42"/>
      <c r="E65" s="42"/>
      <c r="F65" s="42"/>
      <c r="G65" s="42"/>
      <c r="H65" s="42"/>
      <c r="I65" s="42"/>
      <c r="U65" s="121"/>
      <c r="AC65" s="125"/>
    </row>
    <row r="66" spans="1:29">
      <c r="C66" s="43"/>
      <c r="D66" s="50"/>
      <c r="E66" s="50"/>
      <c r="F66" s="58"/>
      <c r="G66" s="58"/>
      <c r="H66" s="66"/>
      <c r="I66" s="66"/>
      <c r="U66" s="121"/>
      <c r="AC66" s="125"/>
    </row>
    <row r="67" spans="1:29" ht="45.75">
      <c r="C67" s="44" t="s">
        <v>23</v>
      </c>
      <c r="D67" s="51"/>
      <c r="E67" s="51"/>
      <c r="F67" s="59">
        <f>SUM(F87,J87,N87)</f>
        <v>0</v>
      </c>
      <c r="G67" s="59"/>
      <c r="H67" s="59"/>
      <c r="I67" s="59"/>
      <c r="J67" s="59"/>
      <c r="K67" s="51"/>
      <c r="U67" s="121"/>
      <c r="AC67" s="125"/>
    </row>
    <row r="68" spans="1:29">
      <c r="U68" s="121"/>
      <c r="AC68" s="125"/>
    </row>
    <row r="69" spans="1:29" ht="35.25">
      <c r="A69" s="19" t="s">
        <v>24</v>
      </c>
      <c r="B69" s="19"/>
      <c r="C69" s="19"/>
      <c r="D69" s="19"/>
      <c r="E69" s="19"/>
      <c r="F69" s="19"/>
      <c r="G69" s="19"/>
      <c r="H69" s="19"/>
      <c r="I69" s="19"/>
      <c r="J69" s="19"/>
      <c r="K69" s="19"/>
      <c r="L69" s="19"/>
      <c r="M69" s="19"/>
      <c r="N69" s="19"/>
      <c r="U69" s="121"/>
      <c r="AC69" s="125"/>
    </row>
    <row r="70" spans="1:29" ht="15" customHeight="1">
      <c r="A70" s="19"/>
      <c r="B70" s="19"/>
      <c r="C70" s="19"/>
      <c r="D70" s="19"/>
      <c r="E70" s="19"/>
      <c r="F70" s="19"/>
      <c r="G70" s="19"/>
      <c r="H70" s="19"/>
      <c r="I70" s="19"/>
      <c r="J70" s="19"/>
      <c r="K70" s="19"/>
      <c r="L70" s="19"/>
      <c r="M70" s="19"/>
      <c r="N70" s="19"/>
      <c r="U70" s="121"/>
      <c r="AC70" s="125"/>
    </row>
    <row r="71" spans="1:29" ht="35.25">
      <c r="A71" s="19" t="s">
        <v>76</v>
      </c>
      <c r="B71" s="19"/>
      <c r="C71" s="19"/>
      <c r="D71" s="19"/>
      <c r="E71" s="19"/>
      <c r="F71" s="19"/>
      <c r="G71" s="19"/>
      <c r="H71" s="19"/>
      <c r="I71" s="19"/>
      <c r="J71" s="19"/>
      <c r="K71" s="19"/>
      <c r="L71" s="19"/>
      <c r="M71" s="19"/>
      <c r="N71" s="19"/>
      <c r="U71" s="121"/>
      <c r="AC71" s="125"/>
    </row>
    <row r="72" spans="1:29" ht="38.25">
      <c r="A72" s="19" t="s">
        <v>49</v>
      </c>
      <c r="B72" s="19"/>
      <c r="C72" s="19"/>
      <c r="D72" s="19"/>
      <c r="E72" s="19"/>
      <c r="F72" s="19"/>
      <c r="G72" s="63">
        <f>COUNTIFS(K7:K42,"150回以上",L7:L42,"実施")</f>
        <v>0</v>
      </c>
      <c r="H72" s="19" t="s">
        <v>57</v>
      </c>
      <c r="J72" s="19"/>
      <c r="K72" s="19"/>
      <c r="L72" s="19"/>
      <c r="M72" s="19"/>
      <c r="N72" s="19"/>
      <c r="U72" s="121"/>
      <c r="AC72" s="125"/>
    </row>
    <row r="73" spans="1:29" ht="38.25">
      <c r="A73" s="19" t="s">
        <v>69</v>
      </c>
      <c r="B73" s="19"/>
      <c r="C73" s="19"/>
      <c r="D73" s="19"/>
      <c r="E73" s="19"/>
      <c r="F73" s="19"/>
      <c r="G73" s="63">
        <f>COUNTIFS(K7:K42,"100回以上",L7:L42,"実施")</f>
        <v>0</v>
      </c>
      <c r="H73" s="19" t="s">
        <v>58</v>
      </c>
      <c r="J73" s="19"/>
      <c r="K73" s="19"/>
      <c r="L73" s="19"/>
      <c r="M73" s="19"/>
      <c r="N73" s="19"/>
      <c r="U73" s="121"/>
      <c r="AC73" s="125"/>
    </row>
    <row r="74" spans="1:29" ht="35.25">
      <c r="A74" s="10" t="s">
        <v>68</v>
      </c>
      <c r="B74" s="19"/>
      <c r="C74" s="19"/>
      <c r="D74" s="19"/>
      <c r="E74" s="19"/>
      <c r="F74" s="19"/>
      <c r="G74" s="63"/>
      <c r="H74" s="19"/>
      <c r="J74" s="19"/>
      <c r="K74" s="19"/>
      <c r="L74" s="19"/>
      <c r="M74" s="19"/>
      <c r="N74" s="19"/>
      <c r="U74" s="121"/>
      <c r="AC74" s="125"/>
    </row>
    <row r="75" spans="1:29" ht="30" customHeight="1">
      <c r="A75" s="19"/>
      <c r="B75" s="19"/>
      <c r="C75" s="19"/>
      <c r="D75" s="19"/>
      <c r="E75" s="19"/>
      <c r="F75" s="19"/>
      <c r="G75" s="19"/>
      <c r="H75" s="19"/>
      <c r="I75" s="19"/>
      <c r="J75" s="19"/>
      <c r="K75" s="19"/>
      <c r="L75" s="19"/>
      <c r="M75" s="19"/>
      <c r="N75" s="19"/>
      <c r="P75" s="117"/>
      <c r="U75" s="121"/>
      <c r="AC75" s="125"/>
    </row>
    <row r="76" spans="1:29" ht="30.75" customHeight="1">
      <c r="A76" s="23"/>
      <c r="B76" s="23"/>
      <c r="C76" s="45" t="s">
        <v>1</v>
      </c>
      <c r="D76" s="45"/>
      <c r="E76" s="45"/>
      <c r="F76" s="60" t="s">
        <v>35</v>
      </c>
      <c r="G76" s="64"/>
      <c r="H76" s="64"/>
      <c r="I76" s="64"/>
      <c r="J76" s="60" t="s">
        <v>47</v>
      </c>
      <c r="K76" s="64"/>
      <c r="L76" s="64"/>
      <c r="M76" s="45" t="s">
        <v>17</v>
      </c>
      <c r="N76" s="105"/>
      <c r="P76" s="118"/>
      <c r="U76" s="121"/>
      <c r="AC76" s="125"/>
    </row>
    <row r="77" spans="1:29" ht="38.25" customHeight="1">
      <c r="A77" s="23"/>
      <c r="B77" s="23"/>
      <c r="C77" s="46" t="s">
        <v>46</v>
      </c>
      <c r="D77" s="52"/>
      <c r="E77" s="52"/>
      <c r="F77" s="46" t="s">
        <v>38</v>
      </c>
      <c r="G77" s="65"/>
      <c r="H77" s="65"/>
      <c r="I77" s="65"/>
      <c r="J77" s="46" t="s">
        <v>55</v>
      </c>
      <c r="K77" s="65"/>
      <c r="L77" s="65"/>
      <c r="M77" s="97" t="s">
        <v>51</v>
      </c>
      <c r="N77" s="65"/>
      <c r="P77" s="118"/>
      <c r="U77" s="121"/>
      <c r="AC77" s="125"/>
    </row>
    <row r="78" spans="1:29" ht="35.25">
      <c r="A78" s="24">
        <v>44899</v>
      </c>
      <c r="B78" s="35"/>
      <c r="C78" s="35"/>
      <c r="D78" s="53">
        <f>SUM(J9)</f>
        <v>0</v>
      </c>
      <c r="E78" s="53"/>
      <c r="F78" s="61">
        <f>IF(AND($G$72&gt;=4,K9="150回以上",L9="実施"),D78*3000,0)</f>
        <v>0</v>
      </c>
      <c r="G78" s="61"/>
      <c r="H78" s="61"/>
      <c r="I78" s="61"/>
      <c r="J78" s="61">
        <f>IF(AND($G$73&gt;=4,K9="100回以上",L9="実施"),D78*2000,0)</f>
        <v>0</v>
      </c>
      <c r="K78" s="61"/>
      <c r="L78" s="61"/>
      <c r="M78" s="98">
        <f>IF(AND(F78=0,J78=0),COUNTIFS(C8:I8,"=○",V8:AB8,"&gt;=50"),0)</f>
        <v>0</v>
      </c>
      <c r="N78" s="61">
        <f t="shared" ref="N78:N86" si="27">M78*100000</f>
        <v>0</v>
      </c>
      <c r="U78" s="121"/>
      <c r="V78" s="123">
        <f>IF(M78&gt;0,SUMIFS(V8:AB8,C8:I8,"=○",V8:AB8,"&gt;=50"),0)</f>
        <v>0</v>
      </c>
      <c r="AC78" s="125"/>
    </row>
    <row r="79" spans="1:29" ht="35.25">
      <c r="A79" s="24">
        <f t="shared" ref="A79:A86" si="28">A78+7</f>
        <v>44906</v>
      </c>
      <c r="B79" s="35"/>
      <c r="C79" s="35"/>
      <c r="D79" s="53">
        <f>SUM(J13)</f>
        <v>0</v>
      </c>
      <c r="E79" s="53"/>
      <c r="F79" s="61">
        <f>IF(AND($G$72&gt;=4,K13="150回以上",L13="実施"),D79*3000,0)</f>
        <v>0</v>
      </c>
      <c r="G79" s="61"/>
      <c r="H79" s="61"/>
      <c r="I79" s="61"/>
      <c r="J79" s="61">
        <f>IF(AND($G$73&gt;=4,K13="100回以上",L13="実施"),D79*2000,0)</f>
        <v>0</v>
      </c>
      <c r="K79" s="61"/>
      <c r="L79" s="61"/>
      <c r="M79" s="98">
        <f>IF(AND(F79=0,J79=0),COUNTIFS(C12:I12,"=○",V12:AB12,"&gt;=50"),0)</f>
        <v>0</v>
      </c>
      <c r="N79" s="61">
        <f t="shared" si="27"/>
        <v>0</v>
      </c>
      <c r="U79" s="121"/>
      <c r="V79" s="123">
        <f>IF(M79&gt;0,SUMIFS(V12:AB12,C12:I12,"=○",V12:AB12,"&gt;=50"),0)</f>
        <v>0</v>
      </c>
      <c r="AC79" s="125"/>
    </row>
    <row r="80" spans="1:29" ht="35.25">
      <c r="A80" s="24">
        <f t="shared" si="28"/>
        <v>44913</v>
      </c>
      <c r="B80" s="35"/>
      <c r="C80" s="35"/>
      <c r="D80" s="53">
        <f>SUM(J17)</f>
        <v>0</v>
      </c>
      <c r="E80" s="53"/>
      <c r="F80" s="61">
        <f>IF(AND($G$72&gt;=4,K17="150回以上",L17="実施"),D80*3000,0)</f>
        <v>0</v>
      </c>
      <c r="G80" s="61"/>
      <c r="H80" s="61"/>
      <c r="I80" s="61"/>
      <c r="J80" s="61">
        <f>IF(AND($G$73&gt;=4,K17="100回以上",L17="実施"),D80*2000,0)</f>
        <v>0</v>
      </c>
      <c r="K80" s="61"/>
      <c r="L80" s="61"/>
      <c r="M80" s="98">
        <f>IF(AND(F80=0,J80=0),COUNTIFS(C16:I16,"=○",V16:AB16,"&gt;=50"),0)</f>
        <v>0</v>
      </c>
      <c r="N80" s="61">
        <f t="shared" si="27"/>
        <v>0</v>
      </c>
      <c r="U80" s="121"/>
      <c r="V80" s="123">
        <f>IF(M80&gt;0,SUMIFS(V16:AB16,C16:I16,"=○",V16:AB16,"&gt;=50"),0)</f>
        <v>0</v>
      </c>
      <c r="AC80" s="125"/>
    </row>
    <row r="81" spans="1:29" ht="35.25">
      <c r="A81" s="24">
        <f t="shared" si="28"/>
        <v>44920</v>
      </c>
      <c r="B81" s="35"/>
      <c r="C81" s="35"/>
      <c r="D81" s="53">
        <f>SUM(J21)</f>
        <v>0</v>
      </c>
      <c r="E81" s="53"/>
      <c r="F81" s="61">
        <f>IF(AND($G$72&gt;=4,K21="150回以上",L21="実施"),D81*3000,0)</f>
        <v>0</v>
      </c>
      <c r="G81" s="61"/>
      <c r="H81" s="61"/>
      <c r="I81" s="61"/>
      <c r="J81" s="61">
        <f>IF(AND($G$73&gt;=4,K21="100回以上",L21="実施"),D81*2000,0)</f>
        <v>0</v>
      </c>
      <c r="K81" s="61"/>
      <c r="L81" s="61"/>
      <c r="M81" s="98">
        <f>IF(AND(F81=0,J81=0),COUNTIFS(C20:I20,"=○",V20:AB20,"&gt;=50"),0)</f>
        <v>0</v>
      </c>
      <c r="N81" s="61">
        <f t="shared" si="27"/>
        <v>0</v>
      </c>
      <c r="U81" s="121"/>
      <c r="V81" s="123">
        <f>IF(M81&gt;0,SUMIFS(V20:AB20,C20:I20,"=○",V20:AB20,"&gt;=50"),0)</f>
        <v>0</v>
      </c>
      <c r="AC81" s="125"/>
    </row>
    <row r="82" spans="1:29" ht="35.25">
      <c r="A82" s="24">
        <f t="shared" si="28"/>
        <v>44927</v>
      </c>
      <c r="B82" s="35"/>
      <c r="C82" s="35"/>
      <c r="D82" s="53">
        <f>SUM(J25)</f>
        <v>0</v>
      </c>
      <c r="E82" s="53"/>
      <c r="F82" s="61">
        <f>IF(AND($G$72&gt;=4,K25="150回以上",L25="実施"),D82*3000,0)</f>
        <v>0</v>
      </c>
      <c r="G82" s="61"/>
      <c r="H82" s="61"/>
      <c r="I82" s="61"/>
      <c r="J82" s="61">
        <f>IF(AND($G$73&gt;=4,K25="100回以上",L25="実施"),D82*2000,0)</f>
        <v>0</v>
      </c>
      <c r="K82" s="61"/>
      <c r="L82" s="61"/>
      <c r="M82" s="98">
        <f>IF(AND(F82=0,J82=0),COUNTIFS(C24:I24,"=○",V24:AB24,"&gt;=50"),0)</f>
        <v>0</v>
      </c>
      <c r="N82" s="61">
        <f t="shared" si="27"/>
        <v>0</v>
      </c>
      <c r="U82" s="121"/>
      <c r="V82" s="123">
        <f>IF(M82&gt;0,SUMIFS(V24:AB24,C24:I24,"=○",V24:AB24,"&gt;=50"),0)</f>
        <v>0</v>
      </c>
      <c r="AC82" s="125"/>
    </row>
    <row r="83" spans="1:29" ht="35.25">
      <c r="A83" s="24">
        <f t="shared" si="28"/>
        <v>44934</v>
      </c>
      <c r="B83" s="35"/>
      <c r="C83" s="35"/>
      <c r="D83" s="53">
        <f>SUM(J29)</f>
        <v>0</v>
      </c>
      <c r="E83" s="53"/>
      <c r="F83" s="61">
        <f>IF(AND($G$72&gt;=4,K29="150回以上",L29="実施"),D83*3000,0)</f>
        <v>0</v>
      </c>
      <c r="G83" s="61"/>
      <c r="H83" s="61"/>
      <c r="I83" s="61"/>
      <c r="J83" s="61">
        <f>IF(AND($G$73&gt;=4,K29="100回以上",L29="実施"),D83*2000,0)</f>
        <v>0</v>
      </c>
      <c r="K83" s="61"/>
      <c r="L83" s="61"/>
      <c r="M83" s="98">
        <f>IF(AND(F83=0,J83=0),COUNTIFS(C28:I28,"=○",V28:AB28,"&gt;=50"),0)</f>
        <v>0</v>
      </c>
      <c r="N83" s="61">
        <f t="shared" si="27"/>
        <v>0</v>
      </c>
      <c r="U83" s="121"/>
      <c r="V83" s="123">
        <f>IF(M83&gt;0,SUMIFS(V28:AB28,C28:I28,"=○",V28:AB28,"&gt;=50"),0)</f>
        <v>0</v>
      </c>
      <c r="AC83" s="125"/>
    </row>
    <row r="84" spans="1:29" ht="35.25">
      <c r="A84" s="24">
        <f t="shared" si="28"/>
        <v>44941</v>
      </c>
      <c r="B84" s="35"/>
      <c r="C84" s="35"/>
      <c r="D84" s="53">
        <f>SUM(J33)</f>
        <v>0</v>
      </c>
      <c r="E84" s="53"/>
      <c r="F84" s="61">
        <f>IF(AND($G$72&gt;=4,K33="150回以上",L33="実施"),D84*3000,0)</f>
        <v>0</v>
      </c>
      <c r="G84" s="61"/>
      <c r="H84" s="61"/>
      <c r="I84" s="61"/>
      <c r="J84" s="61">
        <f>IF(AND($G$73&gt;=4,K33="100回以上",L33="実施"),D84*2000,0)</f>
        <v>0</v>
      </c>
      <c r="K84" s="61"/>
      <c r="L84" s="61"/>
      <c r="M84" s="98">
        <f>IF(AND(F84=0,J84=0),COUNTIFS(C32:I32,"=○",V32:AB32,"&gt;=50"),0)</f>
        <v>0</v>
      </c>
      <c r="N84" s="61">
        <f t="shared" si="27"/>
        <v>0</v>
      </c>
      <c r="U84" s="121"/>
      <c r="V84" s="123">
        <f>IF(M84&gt;0,SUMIFS(V32:AB32,C32:I32,"=○",V32:AB32,"&gt;=50"),0)</f>
        <v>0</v>
      </c>
      <c r="AC84" s="125"/>
    </row>
    <row r="85" spans="1:29" ht="35.25">
      <c r="A85" s="24">
        <f t="shared" si="28"/>
        <v>44948</v>
      </c>
      <c r="B85" s="35"/>
      <c r="C85" s="35"/>
      <c r="D85" s="53">
        <f>SUM(J37)</f>
        <v>0</v>
      </c>
      <c r="E85" s="53"/>
      <c r="F85" s="61">
        <f>IF(AND($G$72&gt;=4,K37="150回以上",L37="実施"),D85*3000,0)</f>
        <v>0</v>
      </c>
      <c r="G85" s="61"/>
      <c r="H85" s="61"/>
      <c r="I85" s="61"/>
      <c r="J85" s="61">
        <f>IF(AND($G$73&gt;=4,K37="100回以上",L37="実施"),D85*2000,0)</f>
        <v>0</v>
      </c>
      <c r="K85" s="61"/>
      <c r="L85" s="61"/>
      <c r="M85" s="98">
        <f>IF(AND(F85=0,J85=0),COUNTIFS(C36:I36,"=○",V36:AB36,"&gt;=50"),0)</f>
        <v>0</v>
      </c>
      <c r="N85" s="61">
        <f t="shared" si="27"/>
        <v>0</v>
      </c>
      <c r="U85" s="121"/>
      <c r="V85" s="123">
        <f>IF(M85&gt;0,SUMIFS(V36:AB36,C36:I36,"=○",V36:AB36,"&gt;=50"),0)</f>
        <v>0</v>
      </c>
      <c r="AC85" s="125"/>
    </row>
    <row r="86" spans="1:29" ht="36">
      <c r="A86" s="24">
        <f t="shared" si="28"/>
        <v>44955</v>
      </c>
      <c r="B86" s="35"/>
      <c r="C86" s="35"/>
      <c r="D86" s="53">
        <f>SUM(J41)</f>
        <v>0</v>
      </c>
      <c r="E86" s="53"/>
      <c r="F86" s="61">
        <f>IF(AND($G$72&gt;=4,K41="150回以上",L41="実施"),D86*3000,0)</f>
        <v>0</v>
      </c>
      <c r="G86" s="61"/>
      <c r="H86" s="61"/>
      <c r="I86" s="61"/>
      <c r="J86" s="61">
        <f>IF(AND($G$73&gt;=4,K41="100回以上",L41="実施"),D86*2000,0)</f>
        <v>0</v>
      </c>
      <c r="K86" s="61"/>
      <c r="L86" s="61"/>
      <c r="M86" s="98">
        <f>IF(AND(F86=0,J86=0),COUNTIFS(C40:I40,"=○",V40:AB40,"&gt;=50"),0)</f>
        <v>0</v>
      </c>
      <c r="N86" s="61">
        <f t="shared" si="27"/>
        <v>0</v>
      </c>
      <c r="U86" s="121"/>
      <c r="V86" s="123">
        <f>IF(M86&gt;0,SUMIFS(V40:AB40,C40:I40,"=○",V40:AB40,"&gt;=50"),0)</f>
        <v>0</v>
      </c>
      <c r="AC86" s="125"/>
    </row>
    <row r="87" spans="1:29" ht="36">
      <c r="A87" s="25" t="s">
        <v>44</v>
      </c>
      <c r="B87" s="25"/>
      <c r="C87" s="25"/>
      <c r="D87" s="54">
        <f>SUM(D78:E86)</f>
        <v>0</v>
      </c>
      <c r="E87" s="54"/>
      <c r="F87" s="62">
        <f>SUM(F78:I86)</f>
        <v>0</v>
      </c>
      <c r="G87" s="62"/>
      <c r="H87" s="62"/>
      <c r="I87" s="62"/>
      <c r="J87" s="62">
        <f>SUM(J78:L86)</f>
        <v>0</v>
      </c>
      <c r="K87" s="62"/>
      <c r="L87" s="62"/>
      <c r="M87" s="99">
        <f>SUM(M78:M86)</f>
        <v>0</v>
      </c>
      <c r="N87" s="106">
        <f>SUM(N78:N86)</f>
        <v>0</v>
      </c>
      <c r="U87" s="121"/>
      <c r="AC87" s="125"/>
    </row>
    <row r="88" spans="1:29" ht="303.75" customHeight="1">
      <c r="A88" s="26" t="s">
        <v>90</v>
      </c>
      <c r="B88" s="26"/>
      <c r="C88" s="26"/>
      <c r="D88" s="26"/>
      <c r="E88" s="26"/>
      <c r="F88" s="26"/>
      <c r="G88" s="26"/>
      <c r="H88" s="26"/>
      <c r="I88" s="26"/>
      <c r="J88" s="26"/>
      <c r="K88" s="26"/>
      <c r="L88" s="26"/>
      <c r="M88" s="26"/>
      <c r="N88" s="26"/>
      <c r="O88" s="26"/>
    </row>
    <row r="89" spans="1:29" ht="35.25">
      <c r="A89" s="19" t="s">
        <v>77</v>
      </c>
      <c r="B89" s="19"/>
      <c r="C89" s="19"/>
      <c r="D89" s="19"/>
      <c r="E89" s="19"/>
      <c r="F89" s="19"/>
      <c r="G89" s="19"/>
      <c r="H89" s="19"/>
      <c r="I89" s="19"/>
      <c r="J89" s="19"/>
      <c r="K89" s="19"/>
      <c r="L89" s="19"/>
      <c r="M89" s="19"/>
      <c r="N89" s="107"/>
    </row>
    <row r="90" spans="1:29" ht="35.25">
      <c r="A90" s="19"/>
      <c r="B90" s="19"/>
      <c r="C90" s="27" t="s">
        <v>78</v>
      </c>
      <c r="D90" s="27"/>
      <c r="E90" s="56"/>
      <c r="F90" s="56"/>
      <c r="G90" s="56"/>
      <c r="H90" s="56"/>
      <c r="I90" s="56"/>
      <c r="J90" s="56"/>
      <c r="K90" s="56"/>
      <c r="L90" s="56"/>
      <c r="M90" s="56"/>
    </row>
    <row r="91" spans="1:29" ht="35.25">
      <c r="A91" s="19"/>
      <c r="B91" s="19"/>
      <c r="C91" s="27" t="s">
        <v>79</v>
      </c>
      <c r="D91" s="27"/>
      <c r="E91" s="56"/>
      <c r="F91" s="56"/>
      <c r="G91" s="56"/>
      <c r="H91" s="56"/>
      <c r="I91" s="56"/>
      <c r="J91" s="56"/>
      <c r="K91" s="56"/>
      <c r="L91" s="56"/>
      <c r="M91" s="56"/>
    </row>
    <row r="92" spans="1:29" ht="35.25">
      <c r="A92" s="19"/>
      <c r="B92" s="19"/>
      <c r="C92" s="27" t="s">
        <v>80</v>
      </c>
      <c r="D92" s="27"/>
      <c r="E92" s="56"/>
      <c r="F92" s="56"/>
      <c r="G92" s="56"/>
      <c r="H92" s="56"/>
      <c r="I92" s="56"/>
      <c r="J92" s="56"/>
      <c r="K92" s="56"/>
      <c r="L92" s="56"/>
      <c r="M92" s="56"/>
    </row>
    <row r="93" spans="1:29" ht="35.25">
      <c r="A93" s="19"/>
      <c r="B93" s="19"/>
      <c r="C93" s="27" t="s">
        <v>81</v>
      </c>
      <c r="D93" s="27"/>
      <c r="E93" s="56"/>
      <c r="F93" s="56"/>
      <c r="G93" s="56"/>
      <c r="H93" s="56"/>
      <c r="I93" s="56"/>
      <c r="J93" s="56"/>
      <c r="K93" s="56"/>
      <c r="L93" s="56"/>
      <c r="M93" s="56"/>
    </row>
    <row r="94" spans="1:29" ht="35.25">
      <c r="A94" s="19"/>
      <c r="B94" s="19"/>
      <c r="C94" s="27" t="s">
        <v>25</v>
      </c>
      <c r="D94" s="27"/>
      <c r="E94" s="56"/>
      <c r="F94" s="56"/>
      <c r="G94" s="56"/>
      <c r="H94" s="56"/>
      <c r="I94" s="56"/>
      <c r="J94" s="56"/>
      <c r="K94" s="56"/>
      <c r="L94" s="56"/>
      <c r="M94" s="56"/>
    </row>
    <row r="95" spans="1:29" ht="35.25">
      <c r="A95" s="19"/>
      <c r="B95" s="19"/>
      <c r="C95" s="27" t="s">
        <v>82</v>
      </c>
      <c r="D95" s="27"/>
      <c r="E95" s="56"/>
      <c r="F95" s="56"/>
      <c r="G95" s="56"/>
      <c r="H95" s="56"/>
      <c r="I95" s="56"/>
      <c r="J95" s="56"/>
      <c r="K95" s="56"/>
      <c r="L95" s="56"/>
      <c r="M95" s="56"/>
    </row>
    <row r="96" spans="1:29" ht="35.25">
      <c r="A96" s="19"/>
      <c r="B96" s="19"/>
      <c r="C96" s="27" t="s">
        <v>83</v>
      </c>
      <c r="D96" s="27"/>
      <c r="E96" s="56"/>
      <c r="F96" s="56"/>
      <c r="G96" s="56"/>
      <c r="H96" s="56"/>
      <c r="I96" s="56"/>
      <c r="J96" s="56"/>
      <c r="K96" s="56"/>
      <c r="L96" s="56"/>
      <c r="M96" s="56"/>
    </row>
    <row r="97" spans="1:15" ht="35.25" customHeight="1">
      <c r="A97" s="19"/>
      <c r="B97" s="19"/>
      <c r="C97" s="47"/>
      <c r="D97" s="47"/>
      <c r="E97" s="47"/>
      <c r="F97" s="47"/>
      <c r="G97" s="47"/>
      <c r="H97" s="47"/>
      <c r="I97" s="47"/>
      <c r="J97" s="47"/>
      <c r="K97" s="47"/>
      <c r="L97" s="47"/>
      <c r="M97" s="47"/>
      <c r="N97" s="47"/>
    </row>
    <row r="98" spans="1:15" ht="39.75" customHeight="1">
      <c r="A98" s="27" t="s">
        <v>29</v>
      </c>
      <c r="B98" s="36"/>
      <c r="C98" s="48"/>
      <c r="D98" s="48"/>
      <c r="E98" s="48"/>
      <c r="F98" s="48"/>
      <c r="G98" s="48"/>
      <c r="H98" s="67"/>
      <c r="I98" s="70" t="s">
        <v>30</v>
      </c>
      <c r="J98" s="70"/>
      <c r="K98" s="70"/>
      <c r="L98" s="92"/>
      <c r="M98" s="92"/>
      <c r="N98" s="92"/>
      <c r="O98" s="113"/>
    </row>
    <row r="99" spans="1:15" ht="39.75" customHeight="1">
      <c r="A99" s="27" t="s">
        <v>31</v>
      </c>
      <c r="B99" s="36"/>
      <c r="C99" s="48"/>
      <c r="D99" s="48"/>
      <c r="E99" s="48"/>
      <c r="F99" s="48"/>
      <c r="G99" s="48"/>
      <c r="H99" s="67"/>
      <c r="I99" s="70" t="s">
        <v>32</v>
      </c>
      <c r="J99" s="70"/>
      <c r="K99" s="70"/>
      <c r="L99" s="92"/>
      <c r="M99" s="92"/>
      <c r="N99" s="92"/>
      <c r="O99" s="114"/>
    </row>
    <row r="100" spans="1:15" ht="39.75" customHeight="1">
      <c r="A100" s="27" t="s">
        <v>34</v>
      </c>
      <c r="B100" s="36"/>
      <c r="C100" s="48"/>
      <c r="D100" s="48"/>
      <c r="E100" s="48"/>
      <c r="F100" s="48"/>
      <c r="G100" s="48"/>
      <c r="H100" s="67"/>
      <c r="I100" s="70" t="s">
        <v>37</v>
      </c>
      <c r="J100" s="70"/>
      <c r="K100" s="70"/>
      <c r="L100" s="92"/>
      <c r="M100" s="92"/>
      <c r="N100" s="92"/>
      <c r="O100" s="114"/>
    </row>
    <row r="101" spans="1:15" ht="39.75" customHeight="1">
      <c r="A101" s="27" t="s">
        <v>18</v>
      </c>
      <c r="B101" s="36"/>
      <c r="C101" s="48"/>
      <c r="D101" s="48"/>
      <c r="E101" s="48"/>
      <c r="F101" s="48"/>
      <c r="G101" s="48"/>
      <c r="H101" s="48"/>
      <c r="I101" s="48"/>
      <c r="J101" s="48"/>
      <c r="K101" s="48"/>
      <c r="L101" s="48"/>
      <c r="M101" s="48"/>
      <c r="N101" s="67"/>
      <c r="O101" s="115"/>
    </row>
    <row r="102" spans="1:15" ht="39.75" customHeight="1">
      <c r="A102" s="27" t="s">
        <v>40</v>
      </c>
      <c r="B102" s="36"/>
      <c r="C102" s="48"/>
      <c r="D102" s="48"/>
      <c r="E102" s="48"/>
      <c r="F102" s="48"/>
      <c r="G102" s="48"/>
      <c r="H102" s="48"/>
      <c r="I102" s="48"/>
      <c r="J102" s="48"/>
      <c r="K102" s="48"/>
      <c r="L102" s="48"/>
      <c r="M102" s="48"/>
      <c r="N102" s="67"/>
      <c r="O102" s="116"/>
    </row>
  </sheetData>
  <mergeCells count="152">
    <mergeCell ref="C1:J1"/>
    <mergeCell ref="J7:L7"/>
    <mergeCell ref="M7:N7"/>
    <mergeCell ref="A8:B8"/>
    <mergeCell ref="M8:N8"/>
    <mergeCell ref="A9:B9"/>
    <mergeCell ref="M9:N9"/>
    <mergeCell ref="M10:N10"/>
    <mergeCell ref="A11:B11"/>
    <mergeCell ref="J11:L11"/>
    <mergeCell ref="M11:N11"/>
    <mergeCell ref="A12:B12"/>
    <mergeCell ref="M12:N12"/>
    <mergeCell ref="A13:B13"/>
    <mergeCell ref="M13:N13"/>
    <mergeCell ref="M14:N14"/>
    <mergeCell ref="A15:B15"/>
    <mergeCell ref="J15:L15"/>
    <mergeCell ref="M15:N15"/>
    <mergeCell ref="A16:B16"/>
    <mergeCell ref="M16:N16"/>
    <mergeCell ref="A17:B17"/>
    <mergeCell ref="M17:N17"/>
    <mergeCell ref="M18:N18"/>
    <mergeCell ref="A19:B19"/>
    <mergeCell ref="J19:L19"/>
    <mergeCell ref="M19:N19"/>
    <mergeCell ref="A20:B20"/>
    <mergeCell ref="M20:N20"/>
    <mergeCell ref="A21:B21"/>
    <mergeCell ref="M21:N21"/>
    <mergeCell ref="M22:N22"/>
    <mergeCell ref="A23:B23"/>
    <mergeCell ref="J23:L23"/>
    <mergeCell ref="M23:N23"/>
    <mergeCell ref="A24:B24"/>
    <mergeCell ref="M24:N24"/>
    <mergeCell ref="A25:B25"/>
    <mergeCell ref="M25:N25"/>
    <mergeCell ref="M26:N26"/>
    <mergeCell ref="A27:B27"/>
    <mergeCell ref="J27:L27"/>
    <mergeCell ref="M27:N27"/>
    <mergeCell ref="A28:B28"/>
    <mergeCell ref="M28:N28"/>
    <mergeCell ref="A29:B29"/>
    <mergeCell ref="M29:N29"/>
    <mergeCell ref="M30:N30"/>
    <mergeCell ref="A31:B31"/>
    <mergeCell ref="J31:L31"/>
    <mergeCell ref="M31:N31"/>
    <mergeCell ref="A32:B32"/>
    <mergeCell ref="M32:N32"/>
    <mergeCell ref="A33:B33"/>
    <mergeCell ref="M33:N33"/>
    <mergeCell ref="M34:N34"/>
    <mergeCell ref="A35:B35"/>
    <mergeCell ref="J35:L35"/>
    <mergeCell ref="M35:N35"/>
    <mergeCell ref="A36:B36"/>
    <mergeCell ref="M36:N36"/>
    <mergeCell ref="A37:B37"/>
    <mergeCell ref="M37:N37"/>
    <mergeCell ref="M38:N38"/>
    <mergeCell ref="A39:B39"/>
    <mergeCell ref="J39:L39"/>
    <mergeCell ref="M39:N39"/>
    <mergeCell ref="A40:B40"/>
    <mergeCell ref="M40:N40"/>
    <mergeCell ref="A41:B41"/>
    <mergeCell ref="M41:N41"/>
    <mergeCell ref="M42:N42"/>
    <mergeCell ref="E44:I44"/>
    <mergeCell ref="J44:K44"/>
    <mergeCell ref="B49:M49"/>
    <mergeCell ref="C50:K50"/>
    <mergeCell ref="L52:N52"/>
    <mergeCell ref="L56:N56"/>
    <mergeCell ref="L57:N57"/>
    <mergeCell ref="L58:N58"/>
    <mergeCell ref="A60:N60"/>
    <mergeCell ref="A64:N64"/>
    <mergeCell ref="F67:J67"/>
    <mergeCell ref="C76:E76"/>
    <mergeCell ref="F76:I76"/>
    <mergeCell ref="J76:L76"/>
    <mergeCell ref="M76:N76"/>
    <mergeCell ref="C77:E77"/>
    <mergeCell ref="F77:I77"/>
    <mergeCell ref="J77:L77"/>
    <mergeCell ref="M77:N77"/>
    <mergeCell ref="D78:E78"/>
    <mergeCell ref="F78:I78"/>
    <mergeCell ref="J78:L78"/>
    <mergeCell ref="D79:E79"/>
    <mergeCell ref="F79:I79"/>
    <mergeCell ref="J79:L79"/>
    <mergeCell ref="D80:E80"/>
    <mergeCell ref="F80:I80"/>
    <mergeCell ref="J80:L80"/>
    <mergeCell ref="D81:E81"/>
    <mergeCell ref="F81:I81"/>
    <mergeCell ref="J81:L81"/>
    <mergeCell ref="D82:E82"/>
    <mergeCell ref="F82:I82"/>
    <mergeCell ref="J82:L82"/>
    <mergeCell ref="D83:E83"/>
    <mergeCell ref="F83:I83"/>
    <mergeCell ref="J83:L83"/>
    <mergeCell ref="D84:E84"/>
    <mergeCell ref="F84:I84"/>
    <mergeCell ref="J84:L84"/>
    <mergeCell ref="D85:E85"/>
    <mergeCell ref="F85:I85"/>
    <mergeCell ref="J85:L85"/>
    <mergeCell ref="D86:E86"/>
    <mergeCell ref="F86:I86"/>
    <mergeCell ref="J86:L86"/>
    <mergeCell ref="D87:E87"/>
    <mergeCell ref="F87:I87"/>
    <mergeCell ref="J87:L87"/>
    <mergeCell ref="A88:O88"/>
    <mergeCell ref="C90:D90"/>
    <mergeCell ref="E90:M90"/>
    <mergeCell ref="C91:D91"/>
    <mergeCell ref="E91:M91"/>
    <mergeCell ref="C92:D92"/>
    <mergeCell ref="E92:M92"/>
    <mergeCell ref="C93:D93"/>
    <mergeCell ref="E93:M93"/>
    <mergeCell ref="C94:D94"/>
    <mergeCell ref="E94:M94"/>
    <mergeCell ref="C95:D95"/>
    <mergeCell ref="E95:M95"/>
    <mergeCell ref="C96:D96"/>
    <mergeCell ref="E96:M96"/>
    <mergeCell ref="B98:H98"/>
    <mergeCell ref="I98:K98"/>
    <mergeCell ref="L98:N98"/>
    <mergeCell ref="B99:H99"/>
    <mergeCell ref="I99:K99"/>
    <mergeCell ref="L99:N99"/>
    <mergeCell ref="B100:H100"/>
    <mergeCell ref="I100:K100"/>
    <mergeCell ref="L100:N100"/>
    <mergeCell ref="B101:N101"/>
    <mergeCell ref="B102:N102"/>
    <mergeCell ref="J5:J6"/>
    <mergeCell ref="K5:K6"/>
    <mergeCell ref="L5:L6"/>
    <mergeCell ref="M5:N6"/>
    <mergeCell ref="A45:O46"/>
  </mergeCells>
  <phoneticPr fontId="2"/>
  <dataValidations count="2">
    <dataValidation type="list" allowBlank="1" showDropDown="0" showInputMessage="1" showErrorMessage="0" sqref="K29 K17 K25 K41 K33 K37 K13 K21 K9">
      <formula1>"100回未満,100回以上,150回以上"</formula1>
    </dataValidation>
    <dataValidation type="list" allowBlank="1" showDropDown="0" showInputMessage="1" showErrorMessage="1" sqref="C8:I8 C32:I32 C28:I28 C36:I36 C16:I16 C12:I12 C40:I40 C20:I20 C24:I24">
      <formula1>"○,　"</formula1>
    </dataValidation>
  </dataValidations>
  <pageMargins left="0.70866141732283472" right="0.70866141732283472" top="0.74803149606299213" bottom="0.74803149606299213" header="0.31496062992125984" footer="0.31496062992125984"/>
  <pageSetup paperSize="9" scale="35" fitToWidth="1" fitToHeight="0" orientation="portrait" usePrinterDefaults="1" r:id="rId1"/>
  <headerFooter>
    <oddHeader>&amp;L別記第１－１号様式（第５条関係）</oddHeader>
  </headerFooter>
  <rowBreaks count="1" manualBreakCount="1">
    <brk id="50"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A118"/>
  <sheetViews>
    <sheetView tabSelected="1" view="pageBreakPreview" zoomScale="55" zoomScaleSheetLayoutView="55" workbookViewId="0">
      <selection activeCell="T10" sqref="T10"/>
    </sheetView>
  </sheetViews>
  <sheetFormatPr defaultRowHeight="18.75"/>
  <cols>
    <col min="1" max="1" width="33.5" customWidth="1"/>
    <col min="2" max="2" width="11.875" customWidth="1"/>
    <col min="3" max="8" width="9.375" bestFit="1" customWidth="1"/>
    <col min="9" max="9" width="10.75" bestFit="1" customWidth="1"/>
    <col min="10" max="10" width="10.75" customWidth="1"/>
    <col min="11" max="11" width="7.875" customWidth="1"/>
    <col min="12" max="12" width="27.75" customWidth="1"/>
    <col min="13" max="13" width="21.625" customWidth="1"/>
    <col min="14" max="14" width="12.875" customWidth="1"/>
    <col min="15" max="15" width="17.875" customWidth="1"/>
    <col min="16" max="16382" width="9" customWidth="1"/>
  </cols>
  <sheetData>
    <row r="1" spans="1:27" ht="35.25">
      <c r="A1" s="8" t="s">
        <v>42</v>
      </c>
      <c r="B1" s="8"/>
      <c r="C1" s="37" t="s">
        <v>52</v>
      </c>
      <c r="D1" s="37"/>
      <c r="E1" s="37"/>
      <c r="F1" s="37"/>
      <c r="G1" s="37"/>
      <c r="H1" s="37"/>
      <c r="I1" s="37"/>
      <c r="J1" s="37"/>
      <c r="O1" s="231" t="s">
        <v>91</v>
      </c>
    </row>
    <row r="2" spans="1:27" ht="48" customHeight="1">
      <c r="A2" s="126" t="s">
        <v>28</v>
      </c>
      <c r="B2" s="9"/>
      <c r="C2" s="9"/>
      <c r="D2" s="9"/>
      <c r="E2" s="9"/>
      <c r="F2" s="9"/>
      <c r="G2" s="9"/>
      <c r="H2" s="9"/>
      <c r="I2" s="9"/>
      <c r="J2" s="9"/>
      <c r="K2" s="9"/>
      <c r="L2" s="9"/>
      <c r="O2" s="232"/>
    </row>
    <row r="3" spans="1:27" ht="12" customHeight="1">
      <c r="A3" s="9"/>
      <c r="B3" s="9"/>
      <c r="C3" s="9"/>
      <c r="D3" s="9"/>
      <c r="E3" s="9"/>
      <c r="F3" s="9"/>
      <c r="G3" s="9"/>
      <c r="H3" s="9"/>
      <c r="I3" s="9"/>
      <c r="J3" s="9"/>
      <c r="K3" s="9"/>
      <c r="L3" s="9"/>
      <c r="O3" s="101"/>
    </row>
    <row r="4" spans="1:27" ht="39" customHeight="1">
      <c r="A4" s="9" t="s">
        <v>36</v>
      </c>
      <c r="B4" s="9"/>
      <c r="C4" s="9"/>
      <c r="D4" s="9"/>
      <c r="E4" s="9"/>
      <c r="F4" s="9"/>
      <c r="G4" s="9"/>
      <c r="H4" s="9"/>
      <c r="I4" s="9"/>
      <c r="J4" s="9"/>
      <c r="K4" s="9"/>
      <c r="L4" s="9"/>
      <c r="O4" s="101"/>
    </row>
    <row r="5" spans="1:27" ht="28.5" customHeight="1">
      <c r="A5" s="10"/>
      <c r="B5" s="9"/>
      <c r="C5" s="9"/>
      <c r="D5" s="9"/>
      <c r="E5" s="9"/>
      <c r="F5" s="9"/>
      <c r="G5" s="9"/>
      <c r="H5" s="9"/>
      <c r="I5" s="9"/>
      <c r="J5" s="9"/>
      <c r="K5" s="9"/>
      <c r="L5" s="9"/>
      <c r="O5" s="101"/>
    </row>
    <row r="6" spans="1:27" ht="40.5" customHeight="1">
      <c r="A6" s="11"/>
      <c r="B6" s="11"/>
      <c r="C6" s="11"/>
      <c r="D6" s="11"/>
      <c r="E6" s="11"/>
      <c r="F6" s="11"/>
      <c r="G6" s="11"/>
      <c r="H6" s="11"/>
      <c r="I6" s="11"/>
      <c r="J6" s="183" t="s">
        <v>95</v>
      </c>
      <c r="K6" s="193"/>
      <c r="L6" s="204"/>
      <c r="M6" s="93" t="s">
        <v>70</v>
      </c>
      <c r="N6" s="223"/>
      <c r="O6" s="233" t="s">
        <v>75</v>
      </c>
      <c r="S6" s="119" t="s">
        <v>4</v>
      </c>
    </row>
    <row r="7" spans="1:27" ht="30.75" customHeight="1">
      <c r="A7" s="128"/>
      <c r="B7" s="140"/>
      <c r="C7" s="71" t="s">
        <v>5</v>
      </c>
      <c r="D7" s="71" t="s">
        <v>9</v>
      </c>
      <c r="E7" s="71" t="s">
        <v>12</v>
      </c>
      <c r="F7" s="71" t="s">
        <v>11</v>
      </c>
      <c r="G7" s="71" t="s">
        <v>13</v>
      </c>
      <c r="H7" s="71" t="s">
        <v>3</v>
      </c>
      <c r="I7" s="176" t="s">
        <v>16</v>
      </c>
      <c r="J7" s="184"/>
      <c r="K7" s="194"/>
      <c r="L7" s="205"/>
      <c r="M7" s="213"/>
      <c r="N7" s="224"/>
      <c r="O7" s="234"/>
      <c r="S7" s="120"/>
      <c r="T7" s="122"/>
      <c r="U7" s="122"/>
      <c r="V7" s="122"/>
      <c r="W7" s="122"/>
      <c r="X7" s="122"/>
      <c r="Y7" s="122"/>
      <c r="Z7" s="122"/>
      <c r="AA7" s="124"/>
    </row>
    <row r="8" spans="1:27" ht="27.75" customHeight="1">
      <c r="A8" s="127"/>
      <c r="B8" s="141"/>
      <c r="C8" s="147">
        <v>44899</v>
      </c>
      <c r="D8" s="156">
        <f t="shared" ref="D8:I8" si="0">C8+1</f>
        <v>44900</v>
      </c>
      <c r="E8" s="156">
        <f t="shared" si="0"/>
        <v>44901</v>
      </c>
      <c r="F8" s="156">
        <f t="shared" si="0"/>
        <v>44902</v>
      </c>
      <c r="G8" s="156">
        <f t="shared" si="0"/>
        <v>44903</v>
      </c>
      <c r="H8" s="156">
        <f t="shared" si="0"/>
        <v>44904</v>
      </c>
      <c r="I8" s="177">
        <f t="shared" si="0"/>
        <v>44905</v>
      </c>
      <c r="J8" s="185"/>
      <c r="K8" s="195"/>
      <c r="L8" s="206"/>
      <c r="M8" s="214"/>
      <c r="N8" s="225"/>
      <c r="O8" s="235"/>
      <c r="S8" s="121"/>
      <c r="T8" s="147">
        <v>44899</v>
      </c>
      <c r="U8" s="156">
        <f t="shared" ref="U8:Z8" si="1">T8+1</f>
        <v>44900</v>
      </c>
      <c r="V8" s="156">
        <f t="shared" si="1"/>
        <v>44901</v>
      </c>
      <c r="W8" s="156">
        <f t="shared" si="1"/>
        <v>44902</v>
      </c>
      <c r="X8" s="156">
        <f t="shared" si="1"/>
        <v>44903</v>
      </c>
      <c r="Y8" s="156">
        <f t="shared" si="1"/>
        <v>44904</v>
      </c>
      <c r="Z8" s="177">
        <f t="shared" si="1"/>
        <v>44905</v>
      </c>
      <c r="AA8" s="125"/>
    </row>
    <row r="9" spans="1:27" ht="33" hidden="1" customHeight="1">
      <c r="A9" s="12" t="s">
        <v>65</v>
      </c>
      <c r="B9" s="142"/>
      <c r="C9" s="40"/>
      <c r="D9" s="40"/>
      <c r="E9" s="40"/>
      <c r="F9" s="40"/>
      <c r="G9" s="40"/>
      <c r="H9" s="40"/>
      <c r="I9" s="178"/>
      <c r="J9" s="186"/>
      <c r="K9" s="196"/>
      <c r="L9" s="207"/>
      <c r="M9" s="215"/>
      <c r="N9" s="226"/>
      <c r="O9" s="236"/>
      <c r="S9" s="121"/>
      <c r="T9" s="148">
        <f t="shared" ref="T9:Z9" si="2">C10+C11</f>
        <v>0</v>
      </c>
      <c r="U9" s="148">
        <f t="shared" si="2"/>
        <v>0</v>
      </c>
      <c r="V9" s="148">
        <f t="shared" si="2"/>
        <v>0</v>
      </c>
      <c r="W9" s="148">
        <f t="shared" si="2"/>
        <v>0</v>
      </c>
      <c r="X9" s="148">
        <f t="shared" si="2"/>
        <v>0</v>
      </c>
      <c r="Y9" s="148">
        <f t="shared" si="2"/>
        <v>0</v>
      </c>
      <c r="Z9" s="148">
        <f t="shared" si="2"/>
        <v>0</v>
      </c>
      <c r="AA9" s="125"/>
    </row>
    <row r="10" spans="1:27" ht="33" customHeight="1">
      <c r="A10" s="129" t="s">
        <v>45</v>
      </c>
      <c r="B10" s="143"/>
      <c r="C10" s="148"/>
      <c r="D10" s="148"/>
      <c r="E10" s="148"/>
      <c r="F10" s="148"/>
      <c r="G10" s="148"/>
      <c r="H10" s="148"/>
      <c r="I10" s="179"/>
      <c r="J10" s="187"/>
      <c r="K10" s="197"/>
      <c r="L10" s="208"/>
      <c r="M10" s="216"/>
      <c r="N10" s="207"/>
      <c r="O10" s="237"/>
      <c r="S10" s="121"/>
      <c r="AA10" s="125"/>
    </row>
    <row r="11" spans="1:27" ht="33" hidden="1" customHeight="1">
      <c r="A11" s="130" t="s">
        <v>45</v>
      </c>
      <c r="B11" s="30" t="s">
        <v>59</v>
      </c>
      <c r="C11" s="148"/>
      <c r="D11" s="148"/>
      <c r="E11" s="148"/>
      <c r="F11" s="148"/>
      <c r="G11" s="148"/>
      <c r="H11" s="148"/>
      <c r="I11" s="179"/>
      <c r="J11" s="187"/>
      <c r="K11" s="197"/>
      <c r="L11" s="208"/>
      <c r="M11" s="217"/>
      <c r="N11" s="227" t="str">
        <f>IF(COUNTIF(T9:Z9,"&gt;=50")&gt;0,"実施","―")</f>
        <v>―</v>
      </c>
      <c r="O11" s="238"/>
      <c r="S11" s="121"/>
      <c r="AA11" s="125"/>
    </row>
    <row r="12" spans="1:27" ht="33" customHeight="1">
      <c r="A12" s="131" t="s">
        <v>43</v>
      </c>
      <c r="B12" s="144"/>
      <c r="C12" s="149"/>
      <c r="D12" s="149"/>
      <c r="E12" s="149"/>
      <c r="F12" s="149"/>
      <c r="G12" s="149"/>
      <c r="H12" s="149"/>
      <c r="I12" s="149"/>
      <c r="J12" s="187"/>
      <c r="K12" s="197"/>
      <c r="L12" s="208"/>
      <c r="M12" s="218"/>
      <c r="N12" s="218"/>
      <c r="O12" s="239">
        <f>ROUNDDOWN(SUMIF(T9:Z9,"&gt;=50",C12:I12),0)</f>
        <v>0</v>
      </c>
      <c r="S12" s="121"/>
      <c r="AA12" s="125"/>
    </row>
    <row r="13" spans="1:27" ht="33" customHeight="1">
      <c r="A13" s="131" t="s">
        <v>6</v>
      </c>
      <c r="B13" s="132"/>
      <c r="C13" s="149"/>
      <c r="D13" s="149"/>
      <c r="E13" s="149"/>
      <c r="F13" s="149"/>
      <c r="G13" s="149"/>
      <c r="H13" s="149"/>
      <c r="I13" s="149"/>
      <c r="J13" s="188"/>
      <c r="K13" s="198"/>
      <c r="L13" s="209"/>
      <c r="M13" s="215"/>
      <c r="N13" s="215"/>
      <c r="O13" s="239">
        <f>ROUNDDOWN(SUMIF(T9:Z9,"&gt;=50",C13:I13),0)</f>
        <v>0</v>
      </c>
      <c r="S13" s="121"/>
      <c r="AA13" s="125"/>
    </row>
    <row r="14" spans="1:27" ht="25.5" customHeight="1">
      <c r="A14" s="132"/>
      <c r="B14" s="132"/>
      <c r="C14" s="147">
        <f>I8+1</f>
        <v>44906</v>
      </c>
      <c r="D14" s="147">
        <f t="shared" ref="D14:I14" si="3">C14+1</f>
        <v>44907</v>
      </c>
      <c r="E14" s="156">
        <f t="shared" si="3"/>
        <v>44908</v>
      </c>
      <c r="F14" s="156">
        <f t="shared" si="3"/>
        <v>44909</v>
      </c>
      <c r="G14" s="156">
        <f t="shared" si="3"/>
        <v>44910</v>
      </c>
      <c r="H14" s="156">
        <f t="shared" si="3"/>
        <v>44911</v>
      </c>
      <c r="I14" s="177">
        <f t="shared" si="3"/>
        <v>44912</v>
      </c>
      <c r="J14" s="189"/>
      <c r="K14" s="199"/>
      <c r="L14" s="210"/>
      <c r="M14" s="214"/>
      <c r="N14" s="225"/>
      <c r="O14" s="235"/>
      <c r="S14" s="121"/>
      <c r="T14" s="147">
        <f>Z8+1</f>
        <v>44906</v>
      </c>
      <c r="U14" s="147">
        <f t="shared" ref="U14:Z14" si="4">T14+1</f>
        <v>44907</v>
      </c>
      <c r="V14" s="156">
        <f t="shared" si="4"/>
        <v>44908</v>
      </c>
      <c r="W14" s="156">
        <f t="shared" si="4"/>
        <v>44909</v>
      </c>
      <c r="X14" s="156">
        <f t="shared" si="4"/>
        <v>44910</v>
      </c>
      <c r="Y14" s="156">
        <f t="shared" si="4"/>
        <v>44911</v>
      </c>
      <c r="Z14" s="177">
        <f t="shared" si="4"/>
        <v>44912</v>
      </c>
      <c r="AA14" s="125"/>
    </row>
    <row r="15" spans="1:27" ht="33" hidden="1" customHeight="1">
      <c r="A15" s="12" t="s">
        <v>65</v>
      </c>
      <c r="B15" s="142"/>
      <c r="C15" s="40"/>
      <c r="D15" s="40"/>
      <c r="E15" s="40"/>
      <c r="F15" s="40"/>
      <c r="G15" s="40"/>
      <c r="H15" s="40"/>
      <c r="I15" s="40"/>
      <c r="J15" s="186"/>
      <c r="K15" s="196"/>
      <c r="L15" s="207"/>
      <c r="M15" s="215"/>
      <c r="N15" s="226"/>
      <c r="O15" s="236"/>
      <c r="S15" s="121"/>
      <c r="T15" s="148">
        <f t="shared" ref="T15:Z15" si="5">C16+C17</f>
        <v>0</v>
      </c>
      <c r="U15" s="148">
        <f t="shared" si="5"/>
        <v>0</v>
      </c>
      <c r="V15" s="148">
        <f t="shared" si="5"/>
        <v>0</v>
      </c>
      <c r="W15" s="148">
        <f t="shared" si="5"/>
        <v>0</v>
      </c>
      <c r="X15" s="148">
        <f t="shared" si="5"/>
        <v>0</v>
      </c>
      <c r="Y15" s="148">
        <f t="shared" si="5"/>
        <v>0</v>
      </c>
      <c r="Z15" s="148">
        <f t="shared" si="5"/>
        <v>0</v>
      </c>
      <c r="AA15" s="125"/>
    </row>
    <row r="16" spans="1:27" ht="33" customHeight="1">
      <c r="A16" s="129" t="s">
        <v>45</v>
      </c>
      <c r="B16" s="143"/>
      <c r="C16" s="148"/>
      <c r="D16" s="148"/>
      <c r="E16" s="148"/>
      <c r="F16" s="148"/>
      <c r="G16" s="148"/>
      <c r="H16" s="148"/>
      <c r="I16" s="148"/>
      <c r="J16" s="187"/>
      <c r="K16" s="197"/>
      <c r="L16" s="208"/>
      <c r="M16" s="216"/>
      <c r="N16" s="207"/>
      <c r="O16" s="237"/>
      <c r="S16" s="121"/>
      <c r="AA16" s="125"/>
    </row>
    <row r="17" spans="1:27" ht="33" hidden="1" customHeight="1">
      <c r="A17" s="130" t="s">
        <v>45</v>
      </c>
      <c r="B17" s="30" t="s">
        <v>59</v>
      </c>
      <c r="C17" s="148"/>
      <c r="D17" s="148"/>
      <c r="E17" s="148"/>
      <c r="F17" s="148"/>
      <c r="G17" s="148"/>
      <c r="H17" s="148"/>
      <c r="I17" s="148"/>
      <c r="J17" s="187"/>
      <c r="K17" s="197"/>
      <c r="L17" s="208"/>
      <c r="M17" s="217"/>
      <c r="N17" s="227" t="str">
        <f>IF(COUNTIF(T15:Z15,"&gt;=50")&gt;0,"実施","―")</f>
        <v>―</v>
      </c>
      <c r="O17" s="238"/>
      <c r="S17" s="121"/>
      <c r="AA17" s="125"/>
    </row>
    <row r="18" spans="1:27" ht="33" customHeight="1">
      <c r="A18" s="131" t="s">
        <v>43</v>
      </c>
      <c r="B18" s="132"/>
      <c r="C18" s="149"/>
      <c r="D18" s="149"/>
      <c r="E18" s="149"/>
      <c r="F18" s="149"/>
      <c r="G18" s="149"/>
      <c r="H18" s="149"/>
      <c r="I18" s="149"/>
      <c r="J18" s="187"/>
      <c r="K18" s="197"/>
      <c r="L18" s="208"/>
      <c r="M18" s="218"/>
      <c r="N18" s="218"/>
      <c r="O18" s="239">
        <f>ROUNDDOWN(SUMIF(T15:Z15,"&gt;=50",C18:I18),0)</f>
        <v>0</v>
      </c>
      <c r="S18" s="121"/>
      <c r="AA18" s="125"/>
    </row>
    <row r="19" spans="1:27" ht="33" customHeight="1">
      <c r="A19" s="131" t="s">
        <v>6</v>
      </c>
      <c r="B19" s="132"/>
      <c r="C19" s="149"/>
      <c r="D19" s="149"/>
      <c r="E19" s="149"/>
      <c r="F19" s="149"/>
      <c r="G19" s="149"/>
      <c r="H19" s="149"/>
      <c r="I19" s="149"/>
      <c r="J19" s="188"/>
      <c r="K19" s="198"/>
      <c r="L19" s="209"/>
      <c r="M19" s="215"/>
      <c r="N19" s="215"/>
      <c r="O19" s="239">
        <f>ROUNDDOWN(SUMIF(T15:Z15,"&gt;=50",C19:I19),0)</f>
        <v>0</v>
      </c>
      <c r="S19" s="121"/>
      <c r="AA19" s="125"/>
    </row>
    <row r="20" spans="1:27" ht="25.5" customHeight="1">
      <c r="A20" s="132"/>
      <c r="B20" s="132"/>
      <c r="C20" s="147">
        <f>I14+1</f>
        <v>44913</v>
      </c>
      <c r="D20" s="156">
        <f t="shared" ref="D20:I20" si="6">C20+1</f>
        <v>44914</v>
      </c>
      <c r="E20" s="156">
        <f t="shared" si="6"/>
        <v>44915</v>
      </c>
      <c r="F20" s="156">
        <f t="shared" si="6"/>
        <v>44916</v>
      </c>
      <c r="G20" s="156">
        <f t="shared" si="6"/>
        <v>44917</v>
      </c>
      <c r="H20" s="156">
        <f t="shared" si="6"/>
        <v>44918</v>
      </c>
      <c r="I20" s="177">
        <f t="shared" si="6"/>
        <v>44919</v>
      </c>
      <c r="J20" s="189"/>
      <c r="K20" s="199"/>
      <c r="L20" s="210"/>
      <c r="M20" s="214"/>
      <c r="N20" s="225"/>
      <c r="O20" s="235"/>
      <c r="S20" s="121"/>
      <c r="T20" s="147">
        <f>Z14+1</f>
        <v>44913</v>
      </c>
      <c r="U20" s="156">
        <f t="shared" ref="U20:Z20" si="7">T20+1</f>
        <v>44914</v>
      </c>
      <c r="V20" s="156">
        <f t="shared" si="7"/>
        <v>44915</v>
      </c>
      <c r="W20" s="156">
        <f t="shared" si="7"/>
        <v>44916</v>
      </c>
      <c r="X20" s="156">
        <f t="shared" si="7"/>
        <v>44917</v>
      </c>
      <c r="Y20" s="156">
        <f t="shared" si="7"/>
        <v>44918</v>
      </c>
      <c r="Z20" s="177">
        <f t="shared" si="7"/>
        <v>44919</v>
      </c>
      <c r="AA20" s="125"/>
    </row>
    <row r="21" spans="1:27" ht="33" hidden="1" customHeight="1">
      <c r="A21" s="12" t="s">
        <v>65</v>
      </c>
      <c r="B21" s="142"/>
      <c r="C21" s="40"/>
      <c r="D21" s="40"/>
      <c r="E21" s="40"/>
      <c r="F21" s="40"/>
      <c r="G21" s="40"/>
      <c r="H21" s="40"/>
      <c r="I21" s="40"/>
      <c r="J21" s="186"/>
      <c r="K21" s="196"/>
      <c r="L21" s="207"/>
      <c r="M21" s="215"/>
      <c r="N21" s="226"/>
      <c r="O21" s="236"/>
      <c r="S21" s="121"/>
      <c r="T21" s="148">
        <f t="shared" ref="T21:Z21" si="8">C22+C23</f>
        <v>0</v>
      </c>
      <c r="U21" s="148">
        <f t="shared" si="8"/>
        <v>0</v>
      </c>
      <c r="V21" s="148">
        <f t="shared" si="8"/>
        <v>0</v>
      </c>
      <c r="W21" s="148">
        <f t="shared" si="8"/>
        <v>0</v>
      </c>
      <c r="X21" s="148">
        <f t="shared" si="8"/>
        <v>0</v>
      </c>
      <c r="Y21" s="148">
        <f t="shared" si="8"/>
        <v>0</v>
      </c>
      <c r="Z21" s="148">
        <f t="shared" si="8"/>
        <v>0</v>
      </c>
      <c r="AA21" s="125"/>
    </row>
    <row r="22" spans="1:27" ht="33" customHeight="1">
      <c r="A22" s="129" t="s">
        <v>45</v>
      </c>
      <c r="B22" s="143"/>
      <c r="C22" s="148"/>
      <c r="D22" s="148"/>
      <c r="E22" s="148"/>
      <c r="F22" s="148"/>
      <c r="G22" s="148"/>
      <c r="H22" s="148"/>
      <c r="I22" s="148"/>
      <c r="J22" s="187"/>
      <c r="K22" s="197"/>
      <c r="L22" s="208"/>
      <c r="M22" s="216"/>
      <c r="N22" s="207"/>
      <c r="O22" s="237"/>
      <c r="S22" s="121"/>
      <c r="AA22" s="125"/>
    </row>
    <row r="23" spans="1:27" ht="33" hidden="1" customHeight="1">
      <c r="A23" s="130" t="s">
        <v>45</v>
      </c>
      <c r="B23" s="30" t="s">
        <v>59</v>
      </c>
      <c r="C23" s="148"/>
      <c r="D23" s="148"/>
      <c r="E23" s="148"/>
      <c r="F23" s="148"/>
      <c r="G23" s="148"/>
      <c r="H23" s="148"/>
      <c r="I23" s="148"/>
      <c r="J23" s="187"/>
      <c r="K23" s="197"/>
      <c r="L23" s="208"/>
      <c r="M23" s="217"/>
      <c r="N23" s="227" t="str">
        <f>IF(COUNTIF(T21:Z21,"&gt;=50")&gt;0,"実施","―")</f>
        <v>―</v>
      </c>
      <c r="O23" s="238"/>
      <c r="S23" s="121"/>
      <c r="AA23" s="125"/>
    </row>
    <row r="24" spans="1:27" ht="33" customHeight="1">
      <c r="A24" s="131" t="s">
        <v>43</v>
      </c>
      <c r="B24" s="132"/>
      <c r="C24" s="149"/>
      <c r="D24" s="149"/>
      <c r="E24" s="149"/>
      <c r="F24" s="149"/>
      <c r="G24" s="149"/>
      <c r="H24" s="149"/>
      <c r="I24" s="149"/>
      <c r="J24" s="187"/>
      <c r="K24" s="197"/>
      <c r="L24" s="208"/>
      <c r="M24" s="218"/>
      <c r="N24" s="218"/>
      <c r="O24" s="239">
        <f>ROUNDDOWN(SUMIF(T21:Z21,"&gt;=50",C24:I24),0)</f>
        <v>0</v>
      </c>
      <c r="S24" s="121"/>
      <c r="AA24" s="125"/>
    </row>
    <row r="25" spans="1:27" ht="33" customHeight="1">
      <c r="A25" s="131" t="s">
        <v>6</v>
      </c>
      <c r="B25" s="132"/>
      <c r="C25" s="149"/>
      <c r="D25" s="149"/>
      <c r="E25" s="149"/>
      <c r="F25" s="149"/>
      <c r="G25" s="149"/>
      <c r="H25" s="149"/>
      <c r="I25" s="149"/>
      <c r="J25" s="188"/>
      <c r="K25" s="198"/>
      <c r="L25" s="209"/>
      <c r="M25" s="215"/>
      <c r="N25" s="215"/>
      <c r="O25" s="239">
        <f>ROUNDDOWN(SUMIF(T21:Z21,"&gt;=50",C25:I25),0)</f>
        <v>0</v>
      </c>
      <c r="S25" s="121"/>
      <c r="AA25" s="125"/>
    </row>
    <row r="26" spans="1:27" ht="25.5" customHeight="1">
      <c r="A26" s="132"/>
      <c r="B26" s="132"/>
      <c r="C26" s="147">
        <f>I20+1</f>
        <v>44920</v>
      </c>
      <c r="D26" s="156">
        <f t="shared" ref="D26:I26" si="9">C26+1</f>
        <v>44921</v>
      </c>
      <c r="E26" s="156">
        <f t="shared" si="9"/>
        <v>44922</v>
      </c>
      <c r="F26" s="156">
        <f t="shared" si="9"/>
        <v>44923</v>
      </c>
      <c r="G26" s="156">
        <f t="shared" si="9"/>
        <v>44924</v>
      </c>
      <c r="H26" s="156">
        <f t="shared" si="9"/>
        <v>44925</v>
      </c>
      <c r="I26" s="177">
        <f t="shared" si="9"/>
        <v>44926</v>
      </c>
      <c r="J26" s="189"/>
      <c r="K26" s="199"/>
      <c r="L26" s="210"/>
      <c r="M26" s="214"/>
      <c r="N26" s="225"/>
      <c r="O26" s="235"/>
      <c r="S26" s="121"/>
      <c r="T26" s="147">
        <f>Z20+1</f>
        <v>44920</v>
      </c>
      <c r="U26" s="156">
        <f t="shared" ref="U26:Z26" si="10">T26+1</f>
        <v>44921</v>
      </c>
      <c r="V26" s="156">
        <f t="shared" si="10"/>
        <v>44922</v>
      </c>
      <c r="W26" s="156">
        <f t="shared" si="10"/>
        <v>44923</v>
      </c>
      <c r="X26" s="156">
        <f t="shared" si="10"/>
        <v>44924</v>
      </c>
      <c r="Y26" s="156">
        <f t="shared" si="10"/>
        <v>44925</v>
      </c>
      <c r="Z26" s="177">
        <f t="shared" si="10"/>
        <v>44926</v>
      </c>
      <c r="AA26" s="125"/>
    </row>
    <row r="27" spans="1:27" ht="33" hidden="1" customHeight="1">
      <c r="A27" s="12" t="s">
        <v>65</v>
      </c>
      <c r="B27" s="142"/>
      <c r="C27" s="40"/>
      <c r="D27" s="40"/>
      <c r="E27" s="40"/>
      <c r="F27" s="40"/>
      <c r="G27" s="40"/>
      <c r="H27" s="40"/>
      <c r="I27" s="40"/>
      <c r="J27" s="186"/>
      <c r="K27" s="196"/>
      <c r="L27" s="207"/>
      <c r="M27" s="215"/>
      <c r="N27" s="226"/>
      <c r="O27" s="236"/>
      <c r="S27" s="121"/>
      <c r="T27" s="148">
        <f t="shared" ref="T27:Z27" si="11">C28+C29</f>
        <v>0</v>
      </c>
      <c r="U27" s="148">
        <f t="shared" si="11"/>
        <v>0</v>
      </c>
      <c r="V27" s="148">
        <f t="shared" si="11"/>
        <v>0</v>
      </c>
      <c r="W27" s="148">
        <f t="shared" si="11"/>
        <v>0</v>
      </c>
      <c r="X27" s="148">
        <f t="shared" si="11"/>
        <v>0</v>
      </c>
      <c r="Y27" s="148">
        <f t="shared" si="11"/>
        <v>0</v>
      </c>
      <c r="Z27" s="148">
        <f t="shared" si="11"/>
        <v>0</v>
      </c>
      <c r="AA27" s="125"/>
    </row>
    <row r="28" spans="1:27" ht="33" customHeight="1">
      <c r="A28" s="129" t="s">
        <v>45</v>
      </c>
      <c r="B28" s="143"/>
      <c r="C28" s="148"/>
      <c r="D28" s="148"/>
      <c r="E28" s="148"/>
      <c r="F28" s="148"/>
      <c r="G28" s="148"/>
      <c r="H28" s="148"/>
      <c r="I28" s="148"/>
      <c r="J28" s="187"/>
      <c r="K28" s="197"/>
      <c r="L28" s="208"/>
      <c r="M28" s="216"/>
      <c r="N28" s="207"/>
      <c r="O28" s="237"/>
      <c r="S28" s="121"/>
      <c r="AA28" s="125"/>
    </row>
    <row r="29" spans="1:27" ht="33" hidden="1" customHeight="1">
      <c r="A29" s="130" t="s">
        <v>45</v>
      </c>
      <c r="B29" s="30" t="s">
        <v>59</v>
      </c>
      <c r="C29" s="148"/>
      <c r="D29" s="148"/>
      <c r="E29" s="148"/>
      <c r="F29" s="148"/>
      <c r="G29" s="148"/>
      <c r="H29" s="148"/>
      <c r="I29" s="148"/>
      <c r="J29" s="187"/>
      <c r="K29" s="197"/>
      <c r="L29" s="208"/>
      <c r="M29" s="217"/>
      <c r="N29" s="227" t="str">
        <f>IF(COUNTIF(T27:Z27,"&gt;=50")&gt;0,"実施","―")</f>
        <v>―</v>
      </c>
      <c r="O29" s="238"/>
      <c r="S29" s="121"/>
      <c r="AA29" s="125"/>
    </row>
    <row r="30" spans="1:27" ht="33" customHeight="1">
      <c r="A30" s="131" t="s">
        <v>43</v>
      </c>
      <c r="B30" s="132"/>
      <c r="C30" s="149"/>
      <c r="D30" s="149"/>
      <c r="E30" s="149"/>
      <c r="F30" s="149"/>
      <c r="G30" s="149"/>
      <c r="H30" s="149"/>
      <c r="I30" s="149"/>
      <c r="J30" s="187"/>
      <c r="K30" s="197"/>
      <c r="L30" s="208"/>
      <c r="M30" s="218"/>
      <c r="N30" s="218"/>
      <c r="O30" s="239">
        <f>ROUNDDOWN(SUMIF(T27:Z27,"&gt;=50",C30:I30),0)</f>
        <v>0</v>
      </c>
      <c r="S30" s="121"/>
      <c r="AA30" s="125"/>
    </row>
    <row r="31" spans="1:27" ht="33" customHeight="1">
      <c r="A31" s="131" t="s">
        <v>6</v>
      </c>
      <c r="B31" s="132"/>
      <c r="C31" s="149"/>
      <c r="D31" s="149"/>
      <c r="E31" s="149"/>
      <c r="F31" s="149"/>
      <c r="G31" s="149"/>
      <c r="H31" s="149"/>
      <c r="I31" s="149"/>
      <c r="J31" s="188"/>
      <c r="K31" s="198"/>
      <c r="L31" s="209"/>
      <c r="M31" s="215"/>
      <c r="N31" s="215"/>
      <c r="O31" s="239">
        <f>ROUNDDOWN(SUMIF(T27:Z27,"&gt;=50",C31:I31),0)</f>
        <v>0</v>
      </c>
      <c r="S31" s="121"/>
      <c r="AA31" s="125"/>
    </row>
    <row r="32" spans="1:27" ht="25.5" customHeight="1">
      <c r="A32" s="132"/>
      <c r="B32" s="132"/>
      <c r="C32" s="147">
        <f>I26+1</f>
        <v>44927</v>
      </c>
      <c r="D32" s="156">
        <f t="shared" ref="D32:I32" si="12">C32+1</f>
        <v>44928</v>
      </c>
      <c r="E32" s="156">
        <f t="shared" si="12"/>
        <v>44929</v>
      </c>
      <c r="F32" s="156">
        <f t="shared" si="12"/>
        <v>44930</v>
      </c>
      <c r="G32" s="147">
        <f t="shared" si="12"/>
        <v>44931</v>
      </c>
      <c r="H32" s="156">
        <f t="shared" si="12"/>
        <v>44932</v>
      </c>
      <c r="I32" s="177">
        <f t="shared" si="12"/>
        <v>44933</v>
      </c>
      <c r="J32" s="189"/>
      <c r="K32" s="199"/>
      <c r="L32" s="210"/>
      <c r="M32" s="214"/>
      <c r="N32" s="225"/>
      <c r="O32" s="235"/>
      <c r="S32" s="121"/>
      <c r="T32" s="147">
        <f>Z26+1</f>
        <v>44927</v>
      </c>
      <c r="U32" s="156">
        <f t="shared" ref="U32:Z32" si="13">T32+1</f>
        <v>44928</v>
      </c>
      <c r="V32" s="156">
        <f t="shared" si="13"/>
        <v>44929</v>
      </c>
      <c r="W32" s="156">
        <f t="shared" si="13"/>
        <v>44930</v>
      </c>
      <c r="X32" s="147">
        <f t="shared" si="13"/>
        <v>44931</v>
      </c>
      <c r="Y32" s="156">
        <f t="shared" si="13"/>
        <v>44932</v>
      </c>
      <c r="Z32" s="177">
        <f t="shared" si="13"/>
        <v>44933</v>
      </c>
      <c r="AA32" s="125"/>
    </row>
    <row r="33" spans="1:27" ht="33" hidden="1" customHeight="1">
      <c r="A33" s="12" t="s">
        <v>65</v>
      </c>
      <c r="B33" s="142"/>
      <c r="C33" s="40"/>
      <c r="D33" s="40"/>
      <c r="E33" s="40"/>
      <c r="F33" s="40"/>
      <c r="G33" s="40"/>
      <c r="H33" s="40"/>
      <c r="I33" s="40"/>
      <c r="J33" s="186"/>
      <c r="K33" s="196"/>
      <c r="L33" s="207"/>
      <c r="M33" s="215"/>
      <c r="N33" s="226"/>
      <c r="O33" s="236"/>
      <c r="S33" s="121"/>
      <c r="T33" s="148">
        <f t="shared" ref="T33:Z33" si="14">C34+C35</f>
        <v>0</v>
      </c>
      <c r="U33" s="148">
        <f t="shared" si="14"/>
        <v>0</v>
      </c>
      <c r="V33" s="148">
        <f t="shared" si="14"/>
        <v>0</v>
      </c>
      <c r="W33" s="148">
        <f t="shared" si="14"/>
        <v>0</v>
      </c>
      <c r="X33" s="148">
        <f t="shared" si="14"/>
        <v>0</v>
      </c>
      <c r="Y33" s="148">
        <f t="shared" si="14"/>
        <v>0</v>
      </c>
      <c r="Z33" s="148">
        <f t="shared" si="14"/>
        <v>0</v>
      </c>
      <c r="AA33" s="125"/>
    </row>
    <row r="34" spans="1:27" ht="33" customHeight="1">
      <c r="A34" s="129" t="s">
        <v>45</v>
      </c>
      <c r="B34" s="143"/>
      <c r="C34" s="148"/>
      <c r="D34" s="148"/>
      <c r="E34" s="148"/>
      <c r="F34" s="148"/>
      <c r="G34" s="148"/>
      <c r="H34" s="148"/>
      <c r="I34" s="148"/>
      <c r="J34" s="187"/>
      <c r="K34" s="197"/>
      <c r="L34" s="208"/>
      <c r="M34" s="216"/>
      <c r="N34" s="207"/>
      <c r="O34" s="237"/>
      <c r="S34" s="121"/>
      <c r="AA34" s="125"/>
    </row>
    <row r="35" spans="1:27" ht="33" hidden="1" customHeight="1">
      <c r="A35" s="130" t="s">
        <v>45</v>
      </c>
      <c r="B35" s="30" t="s">
        <v>59</v>
      </c>
      <c r="C35" s="148"/>
      <c r="D35" s="148"/>
      <c r="E35" s="148"/>
      <c r="F35" s="148"/>
      <c r="G35" s="148"/>
      <c r="H35" s="148"/>
      <c r="I35" s="148"/>
      <c r="J35" s="187"/>
      <c r="K35" s="197"/>
      <c r="L35" s="208"/>
      <c r="M35" s="217"/>
      <c r="N35" s="227" t="str">
        <f>IF(COUNTIF(T33:Z33,"&gt;=50")&gt;0,"実施","―")</f>
        <v>―</v>
      </c>
      <c r="O35" s="238"/>
      <c r="S35" s="121"/>
      <c r="AA35" s="125"/>
    </row>
    <row r="36" spans="1:27" ht="33" customHeight="1">
      <c r="A36" s="131" t="s">
        <v>43</v>
      </c>
      <c r="B36" s="132"/>
      <c r="C36" s="149"/>
      <c r="D36" s="149"/>
      <c r="E36" s="149"/>
      <c r="F36" s="149"/>
      <c r="G36" s="149"/>
      <c r="H36" s="149"/>
      <c r="I36" s="149"/>
      <c r="J36" s="187"/>
      <c r="K36" s="197"/>
      <c r="L36" s="208"/>
      <c r="M36" s="218"/>
      <c r="N36" s="218"/>
      <c r="O36" s="239">
        <f>ROUNDDOWN(SUMIF(T33:Z33,"&gt;=50",C36:I36),0)</f>
        <v>0</v>
      </c>
      <c r="S36" s="121"/>
      <c r="AA36" s="125"/>
    </row>
    <row r="37" spans="1:27" ht="33" customHeight="1">
      <c r="A37" s="131" t="s">
        <v>6</v>
      </c>
      <c r="B37" s="132"/>
      <c r="C37" s="149"/>
      <c r="D37" s="149"/>
      <c r="E37" s="149"/>
      <c r="F37" s="149"/>
      <c r="G37" s="149"/>
      <c r="H37" s="149"/>
      <c r="I37" s="149"/>
      <c r="J37" s="188"/>
      <c r="K37" s="198"/>
      <c r="L37" s="209"/>
      <c r="M37" s="215"/>
      <c r="N37" s="215"/>
      <c r="O37" s="239">
        <f>ROUNDDOWN(SUMIF(T33:Z33,"&gt;=50",C37:I37),0)</f>
        <v>0</v>
      </c>
      <c r="S37" s="121"/>
      <c r="AA37" s="125"/>
    </row>
    <row r="38" spans="1:27" ht="25.5" customHeight="1">
      <c r="A38" s="132"/>
      <c r="B38" s="132"/>
      <c r="C38" s="147">
        <f>I32+1</f>
        <v>44934</v>
      </c>
      <c r="D38" s="156">
        <f t="shared" ref="D38:I38" si="15">C38+1</f>
        <v>44935</v>
      </c>
      <c r="E38" s="156">
        <f t="shared" si="15"/>
        <v>44936</v>
      </c>
      <c r="F38" s="156">
        <f t="shared" si="15"/>
        <v>44937</v>
      </c>
      <c r="G38" s="156">
        <f t="shared" si="15"/>
        <v>44938</v>
      </c>
      <c r="H38" s="156">
        <f t="shared" si="15"/>
        <v>44939</v>
      </c>
      <c r="I38" s="177">
        <f t="shared" si="15"/>
        <v>44940</v>
      </c>
      <c r="J38" s="189"/>
      <c r="K38" s="199"/>
      <c r="L38" s="210"/>
      <c r="M38" s="214"/>
      <c r="N38" s="225"/>
      <c r="O38" s="235"/>
      <c r="S38" s="121"/>
      <c r="T38" s="147">
        <f>Z32+1</f>
        <v>44934</v>
      </c>
      <c r="U38" s="156">
        <f t="shared" ref="U38:Z38" si="16">T38+1</f>
        <v>44935</v>
      </c>
      <c r="V38" s="156">
        <f t="shared" si="16"/>
        <v>44936</v>
      </c>
      <c r="W38" s="156">
        <f t="shared" si="16"/>
        <v>44937</v>
      </c>
      <c r="X38" s="156">
        <f t="shared" si="16"/>
        <v>44938</v>
      </c>
      <c r="Y38" s="156">
        <f t="shared" si="16"/>
        <v>44939</v>
      </c>
      <c r="Z38" s="177">
        <f t="shared" si="16"/>
        <v>44940</v>
      </c>
      <c r="AA38" s="125"/>
    </row>
    <row r="39" spans="1:27" ht="33" hidden="1" customHeight="1">
      <c r="A39" s="12" t="s">
        <v>65</v>
      </c>
      <c r="B39" s="142"/>
      <c r="C39" s="40"/>
      <c r="D39" s="40"/>
      <c r="E39" s="40"/>
      <c r="F39" s="40"/>
      <c r="G39" s="40"/>
      <c r="H39" s="40"/>
      <c r="I39" s="40"/>
      <c r="J39" s="186"/>
      <c r="K39" s="196"/>
      <c r="L39" s="207"/>
      <c r="M39" s="215"/>
      <c r="N39" s="226"/>
      <c r="O39" s="236"/>
      <c r="S39" s="121"/>
      <c r="T39" s="148">
        <f t="shared" ref="T39:Z39" si="17">C40+C41</f>
        <v>0</v>
      </c>
      <c r="U39" s="148">
        <f t="shared" si="17"/>
        <v>0</v>
      </c>
      <c r="V39" s="148">
        <f t="shared" si="17"/>
        <v>0</v>
      </c>
      <c r="W39" s="148">
        <f t="shared" si="17"/>
        <v>0</v>
      </c>
      <c r="X39" s="148">
        <f t="shared" si="17"/>
        <v>0</v>
      </c>
      <c r="Y39" s="148">
        <f t="shared" si="17"/>
        <v>0</v>
      </c>
      <c r="Z39" s="148">
        <f t="shared" si="17"/>
        <v>0</v>
      </c>
      <c r="AA39" s="125"/>
    </row>
    <row r="40" spans="1:27" ht="33" customHeight="1">
      <c r="A40" s="129" t="s">
        <v>45</v>
      </c>
      <c r="B40" s="143"/>
      <c r="C40" s="148"/>
      <c r="D40" s="148"/>
      <c r="E40" s="148"/>
      <c r="F40" s="148"/>
      <c r="G40" s="148"/>
      <c r="H40" s="148"/>
      <c r="I40" s="148"/>
      <c r="J40" s="187"/>
      <c r="K40" s="197"/>
      <c r="L40" s="208"/>
      <c r="M40" s="216"/>
      <c r="N40" s="207"/>
      <c r="O40" s="237"/>
      <c r="S40" s="121"/>
      <c r="AA40" s="125"/>
    </row>
    <row r="41" spans="1:27" ht="33" hidden="1" customHeight="1">
      <c r="A41" s="130" t="s">
        <v>45</v>
      </c>
      <c r="B41" s="30" t="s">
        <v>59</v>
      </c>
      <c r="C41" s="148"/>
      <c r="D41" s="148"/>
      <c r="E41" s="148"/>
      <c r="F41" s="148"/>
      <c r="G41" s="148"/>
      <c r="H41" s="148"/>
      <c r="I41" s="148"/>
      <c r="J41" s="187"/>
      <c r="K41" s="197"/>
      <c r="L41" s="208"/>
      <c r="M41" s="217"/>
      <c r="N41" s="227" t="str">
        <f>IF(COUNTIF(T39:Z39,"&gt;=50")&gt;0,"実施","―")</f>
        <v>―</v>
      </c>
      <c r="O41" s="238"/>
      <c r="S41" s="121"/>
      <c r="AA41" s="125"/>
    </row>
    <row r="42" spans="1:27" ht="33" customHeight="1">
      <c r="A42" s="131" t="s">
        <v>43</v>
      </c>
      <c r="B42" s="132"/>
      <c r="C42" s="149"/>
      <c r="D42" s="149"/>
      <c r="E42" s="149"/>
      <c r="F42" s="149"/>
      <c r="G42" s="149"/>
      <c r="H42" s="149"/>
      <c r="I42" s="149"/>
      <c r="J42" s="187"/>
      <c r="K42" s="197"/>
      <c r="L42" s="208"/>
      <c r="M42" s="218"/>
      <c r="N42" s="218"/>
      <c r="O42" s="239">
        <f>ROUNDDOWN(SUMIF(T39:Z39,"&gt;=50",C42:I42),0)</f>
        <v>0</v>
      </c>
      <c r="S42" s="121"/>
      <c r="AA42" s="125"/>
    </row>
    <row r="43" spans="1:27" ht="33" customHeight="1">
      <c r="A43" s="131" t="s">
        <v>6</v>
      </c>
      <c r="B43" s="132"/>
      <c r="C43" s="149"/>
      <c r="D43" s="149"/>
      <c r="E43" s="149"/>
      <c r="F43" s="149"/>
      <c r="G43" s="149"/>
      <c r="H43" s="149"/>
      <c r="I43" s="149"/>
      <c r="J43" s="188"/>
      <c r="K43" s="198"/>
      <c r="L43" s="209"/>
      <c r="M43" s="215"/>
      <c r="N43" s="215"/>
      <c r="O43" s="239">
        <f>ROUNDDOWN(SUMIF(T39:Z39,"&gt;=50",C43:I43),0)</f>
        <v>0</v>
      </c>
      <c r="S43" s="121"/>
      <c r="AA43" s="125"/>
    </row>
    <row r="44" spans="1:27" ht="25.5" customHeight="1">
      <c r="A44" s="132"/>
      <c r="B44" s="132"/>
      <c r="C44" s="147">
        <f>I38+1</f>
        <v>44941</v>
      </c>
      <c r="D44" s="156">
        <f t="shared" ref="D44:I44" si="18">C44+1</f>
        <v>44942</v>
      </c>
      <c r="E44" s="156">
        <f t="shared" si="18"/>
        <v>44943</v>
      </c>
      <c r="F44" s="156">
        <f t="shared" si="18"/>
        <v>44944</v>
      </c>
      <c r="G44" s="156">
        <f t="shared" si="18"/>
        <v>44945</v>
      </c>
      <c r="H44" s="156">
        <f t="shared" si="18"/>
        <v>44946</v>
      </c>
      <c r="I44" s="177">
        <f t="shared" si="18"/>
        <v>44947</v>
      </c>
      <c r="J44" s="189"/>
      <c r="K44" s="199"/>
      <c r="L44" s="210"/>
      <c r="M44" s="214"/>
      <c r="N44" s="225"/>
      <c r="O44" s="235"/>
      <c r="S44" s="121"/>
      <c r="T44" s="147">
        <f>Z38+1</f>
        <v>44941</v>
      </c>
      <c r="U44" s="156">
        <f t="shared" ref="U44:Z44" si="19">T44+1</f>
        <v>44942</v>
      </c>
      <c r="V44" s="156">
        <f t="shared" si="19"/>
        <v>44943</v>
      </c>
      <c r="W44" s="156">
        <f t="shared" si="19"/>
        <v>44944</v>
      </c>
      <c r="X44" s="156">
        <f t="shared" si="19"/>
        <v>44945</v>
      </c>
      <c r="Y44" s="156">
        <f t="shared" si="19"/>
        <v>44946</v>
      </c>
      <c r="Z44" s="177">
        <f t="shared" si="19"/>
        <v>44947</v>
      </c>
      <c r="AA44" s="125"/>
    </row>
    <row r="45" spans="1:27" ht="33" hidden="1" customHeight="1">
      <c r="A45" s="12" t="s">
        <v>65</v>
      </c>
      <c r="B45" s="142"/>
      <c r="C45" s="40"/>
      <c r="D45" s="40"/>
      <c r="E45" s="40"/>
      <c r="F45" s="40"/>
      <c r="G45" s="40"/>
      <c r="H45" s="40"/>
      <c r="I45" s="40"/>
      <c r="J45" s="186"/>
      <c r="K45" s="196"/>
      <c r="L45" s="207"/>
      <c r="M45" s="215"/>
      <c r="N45" s="226"/>
      <c r="O45" s="236"/>
      <c r="S45" s="121"/>
      <c r="T45" s="148">
        <f t="shared" ref="T45:Z45" si="20">C46+C47</f>
        <v>0</v>
      </c>
      <c r="U45" s="148">
        <f t="shared" si="20"/>
        <v>0</v>
      </c>
      <c r="V45" s="148">
        <f t="shared" si="20"/>
        <v>0</v>
      </c>
      <c r="W45" s="148">
        <f t="shared" si="20"/>
        <v>0</v>
      </c>
      <c r="X45" s="148">
        <f t="shared" si="20"/>
        <v>0</v>
      </c>
      <c r="Y45" s="148">
        <f t="shared" si="20"/>
        <v>0</v>
      </c>
      <c r="Z45" s="148">
        <f t="shared" si="20"/>
        <v>0</v>
      </c>
      <c r="AA45" s="125"/>
    </row>
    <row r="46" spans="1:27" ht="33" customHeight="1">
      <c r="A46" s="129" t="s">
        <v>45</v>
      </c>
      <c r="B46" s="143"/>
      <c r="C46" s="148"/>
      <c r="D46" s="148"/>
      <c r="E46" s="148"/>
      <c r="F46" s="148"/>
      <c r="G46" s="148"/>
      <c r="H46" s="148"/>
      <c r="I46" s="148"/>
      <c r="J46" s="187"/>
      <c r="K46" s="197"/>
      <c r="L46" s="208"/>
      <c r="M46" s="216"/>
      <c r="N46" s="207"/>
      <c r="O46" s="237"/>
      <c r="S46" s="121"/>
      <c r="AA46" s="125"/>
    </row>
    <row r="47" spans="1:27" ht="33" hidden="1" customHeight="1">
      <c r="A47" s="130" t="s">
        <v>45</v>
      </c>
      <c r="B47" s="30" t="s">
        <v>59</v>
      </c>
      <c r="C47" s="148"/>
      <c r="D47" s="148"/>
      <c r="E47" s="148"/>
      <c r="F47" s="148"/>
      <c r="G47" s="148"/>
      <c r="H47" s="148"/>
      <c r="I47" s="148"/>
      <c r="J47" s="187"/>
      <c r="K47" s="197"/>
      <c r="L47" s="208"/>
      <c r="M47" s="217"/>
      <c r="N47" s="227" t="str">
        <f>IF(COUNTIF(T45:Z45,"&gt;=50")&gt;0,"実施","―")</f>
        <v>―</v>
      </c>
      <c r="O47" s="238"/>
      <c r="S47" s="121"/>
      <c r="AA47" s="125"/>
    </row>
    <row r="48" spans="1:27" ht="33" customHeight="1">
      <c r="A48" s="131" t="s">
        <v>43</v>
      </c>
      <c r="B48" s="132"/>
      <c r="C48" s="149"/>
      <c r="D48" s="149"/>
      <c r="E48" s="149"/>
      <c r="F48" s="149"/>
      <c r="G48" s="149"/>
      <c r="H48" s="149"/>
      <c r="I48" s="149"/>
      <c r="J48" s="187"/>
      <c r="K48" s="197"/>
      <c r="L48" s="208"/>
      <c r="M48" s="218"/>
      <c r="N48" s="218"/>
      <c r="O48" s="239">
        <f>ROUNDDOWN(SUMIF(T45:Z45,"&gt;=50",C48:I48),0)</f>
        <v>0</v>
      </c>
      <c r="S48" s="121"/>
      <c r="AA48" s="125"/>
    </row>
    <row r="49" spans="1:27" ht="33" customHeight="1">
      <c r="A49" s="131" t="s">
        <v>6</v>
      </c>
      <c r="B49" s="132"/>
      <c r="C49" s="149"/>
      <c r="D49" s="149"/>
      <c r="E49" s="149"/>
      <c r="F49" s="149"/>
      <c r="G49" s="149"/>
      <c r="H49" s="149"/>
      <c r="I49" s="149"/>
      <c r="J49" s="188"/>
      <c r="K49" s="198"/>
      <c r="L49" s="209"/>
      <c r="M49" s="215"/>
      <c r="N49" s="215"/>
      <c r="O49" s="239">
        <f>ROUNDDOWN(SUMIF(T45:Z45,"&gt;=50",C49:I49),0)</f>
        <v>0</v>
      </c>
      <c r="S49" s="121"/>
      <c r="AA49" s="125"/>
    </row>
    <row r="50" spans="1:27" ht="25.5" customHeight="1">
      <c r="A50" s="132"/>
      <c r="B50" s="132"/>
      <c r="C50" s="147">
        <f>I44+1</f>
        <v>44948</v>
      </c>
      <c r="D50" s="156">
        <f t="shared" ref="D50:I50" si="21">C50+1</f>
        <v>44949</v>
      </c>
      <c r="E50" s="156">
        <f t="shared" si="21"/>
        <v>44950</v>
      </c>
      <c r="F50" s="147">
        <f t="shared" si="21"/>
        <v>44951</v>
      </c>
      <c r="G50" s="156">
        <f t="shared" si="21"/>
        <v>44952</v>
      </c>
      <c r="H50" s="156">
        <f t="shared" si="21"/>
        <v>44953</v>
      </c>
      <c r="I50" s="177">
        <f t="shared" si="21"/>
        <v>44954</v>
      </c>
      <c r="J50" s="189"/>
      <c r="K50" s="199"/>
      <c r="L50" s="210"/>
      <c r="M50" s="214"/>
      <c r="N50" s="225"/>
      <c r="O50" s="235"/>
      <c r="S50" s="121"/>
      <c r="T50" s="147">
        <f>Z44+1</f>
        <v>44948</v>
      </c>
      <c r="U50" s="156">
        <f t="shared" ref="U50:Z50" si="22">T50+1</f>
        <v>44949</v>
      </c>
      <c r="V50" s="156">
        <f t="shared" si="22"/>
        <v>44950</v>
      </c>
      <c r="W50" s="147">
        <f t="shared" si="22"/>
        <v>44951</v>
      </c>
      <c r="X50" s="156">
        <f t="shared" si="22"/>
        <v>44952</v>
      </c>
      <c r="Y50" s="156">
        <f t="shared" si="22"/>
        <v>44953</v>
      </c>
      <c r="Z50" s="177">
        <f t="shared" si="22"/>
        <v>44954</v>
      </c>
      <c r="AA50" s="125"/>
    </row>
    <row r="51" spans="1:27" ht="33" hidden="1" customHeight="1">
      <c r="A51" s="12" t="s">
        <v>65</v>
      </c>
      <c r="B51" s="142"/>
      <c r="C51" s="40"/>
      <c r="D51" s="40"/>
      <c r="E51" s="40"/>
      <c r="F51" s="40"/>
      <c r="G51" s="40"/>
      <c r="H51" s="40"/>
      <c r="I51" s="40"/>
      <c r="J51" s="186"/>
      <c r="K51" s="196"/>
      <c r="L51" s="207"/>
      <c r="M51" s="215"/>
      <c r="N51" s="226"/>
      <c r="O51" s="236"/>
      <c r="S51" s="121"/>
      <c r="T51" s="148">
        <f t="shared" ref="T51:Z51" si="23">C52+C53</f>
        <v>0</v>
      </c>
      <c r="U51" s="148">
        <f t="shared" si="23"/>
        <v>0</v>
      </c>
      <c r="V51" s="148">
        <f t="shared" si="23"/>
        <v>0</v>
      </c>
      <c r="W51" s="148">
        <f t="shared" si="23"/>
        <v>0</v>
      </c>
      <c r="X51" s="148">
        <f t="shared" si="23"/>
        <v>0</v>
      </c>
      <c r="Y51" s="148">
        <f t="shared" si="23"/>
        <v>0</v>
      </c>
      <c r="Z51" s="148">
        <f t="shared" si="23"/>
        <v>0</v>
      </c>
      <c r="AA51" s="125"/>
    </row>
    <row r="52" spans="1:27" ht="33" customHeight="1">
      <c r="A52" s="129" t="s">
        <v>45</v>
      </c>
      <c r="B52" s="143"/>
      <c r="C52" s="148"/>
      <c r="D52" s="148"/>
      <c r="E52" s="148"/>
      <c r="F52" s="148"/>
      <c r="G52" s="148"/>
      <c r="H52" s="148"/>
      <c r="I52" s="148"/>
      <c r="J52" s="187"/>
      <c r="K52" s="197"/>
      <c r="L52" s="208"/>
      <c r="M52" s="216"/>
      <c r="N52" s="207"/>
      <c r="O52" s="237"/>
      <c r="S52" s="121"/>
      <c r="AA52" s="125"/>
    </row>
    <row r="53" spans="1:27" ht="33" hidden="1" customHeight="1">
      <c r="A53" s="130" t="s">
        <v>45</v>
      </c>
      <c r="B53" s="30" t="s">
        <v>59</v>
      </c>
      <c r="C53" s="148"/>
      <c r="D53" s="148"/>
      <c r="E53" s="148"/>
      <c r="F53" s="148"/>
      <c r="G53" s="148"/>
      <c r="H53" s="148"/>
      <c r="I53" s="148"/>
      <c r="J53" s="187"/>
      <c r="K53" s="197"/>
      <c r="L53" s="208"/>
      <c r="M53" s="217"/>
      <c r="N53" s="227" t="str">
        <f>IF(COUNTIF(T51:Z51,"&gt;=50")&gt;0,"実施","―")</f>
        <v>―</v>
      </c>
      <c r="O53" s="238"/>
      <c r="S53" s="121"/>
      <c r="AA53" s="125"/>
    </row>
    <row r="54" spans="1:27" ht="33" customHeight="1">
      <c r="A54" s="131" t="s">
        <v>43</v>
      </c>
      <c r="B54" s="132"/>
      <c r="C54" s="149"/>
      <c r="D54" s="149"/>
      <c r="E54" s="149"/>
      <c r="F54" s="149"/>
      <c r="G54" s="149"/>
      <c r="H54" s="149"/>
      <c r="I54" s="149"/>
      <c r="J54" s="187"/>
      <c r="K54" s="197"/>
      <c r="L54" s="208"/>
      <c r="M54" s="218"/>
      <c r="N54" s="218"/>
      <c r="O54" s="239">
        <f>ROUNDDOWN(SUMIF(T51:Z51,"&gt;=50",C54:I54),0)</f>
        <v>0</v>
      </c>
      <c r="S54" s="121"/>
      <c r="AA54" s="125"/>
    </row>
    <row r="55" spans="1:27" ht="33" customHeight="1">
      <c r="A55" s="131" t="s">
        <v>6</v>
      </c>
      <c r="B55" s="132"/>
      <c r="C55" s="149"/>
      <c r="D55" s="149"/>
      <c r="E55" s="149"/>
      <c r="F55" s="149"/>
      <c r="G55" s="149"/>
      <c r="H55" s="149"/>
      <c r="I55" s="149"/>
      <c r="J55" s="188"/>
      <c r="K55" s="198"/>
      <c r="L55" s="209"/>
      <c r="M55" s="215"/>
      <c r="N55" s="215"/>
      <c r="O55" s="239">
        <f>ROUNDDOWN(SUMIF(T51:Z51,"&gt;=50",C55:I55),0)</f>
        <v>0</v>
      </c>
      <c r="S55" s="121"/>
      <c r="AA55" s="125"/>
    </row>
    <row r="56" spans="1:27" ht="25.5" customHeight="1">
      <c r="A56" s="132"/>
      <c r="B56" s="132"/>
      <c r="C56" s="147">
        <f>I50+1</f>
        <v>44955</v>
      </c>
      <c r="D56" s="156">
        <f t="shared" ref="D56:I56" si="24">C56+1</f>
        <v>44956</v>
      </c>
      <c r="E56" s="156">
        <f t="shared" si="24"/>
        <v>44957</v>
      </c>
      <c r="F56" s="156">
        <f t="shared" si="24"/>
        <v>44958</v>
      </c>
      <c r="G56" s="156">
        <f t="shared" si="24"/>
        <v>44959</v>
      </c>
      <c r="H56" s="156">
        <f t="shared" si="24"/>
        <v>44960</v>
      </c>
      <c r="I56" s="177">
        <f t="shared" si="24"/>
        <v>44961</v>
      </c>
      <c r="J56" s="189"/>
      <c r="K56" s="199"/>
      <c r="L56" s="210"/>
      <c r="M56" s="214"/>
      <c r="N56" s="225"/>
      <c r="O56" s="235"/>
      <c r="S56" s="121"/>
      <c r="T56" s="147">
        <f>Z50+1</f>
        <v>44955</v>
      </c>
      <c r="U56" s="156">
        <f t="shared" ref="U56:Z56" si="25">T56+1</f>
        <v>44956</v>
      </c>
      <c r="V56" s="156">
        <f t="shared" si="25"/>
        <v>44957</v>
      </c>
      <c r="W56" s="156">
        <f t="shared" si="25"/>
        <v>44958</v>
      </c>
      <c r="X56" s="156">
        <f t="shared" si="25"/>
        <v>44959</v>
      </c>
      <c r="Y56" s="156">
        <f t="shared" si="25"/>
        <v>44960</v>
      </c>
      <c r="Z56" s="177">
        <f t="shared" si="25"/>
        <v>44961</v>
      </c>
      <c r="AA56" s="125"/>
    </row>
    <row r="57" spans="1:27" ht="33" hidden="1" customHeight="1">
      <c r="A57" s="12" t="s">
        <v>65</v>
      </c>
      <c r="B57" s="142"/>
      <c r="C57" s="40"/>
      <c r="D57" s="40"/>
      <c r="E57" s="40"/>
      <c r="F57" s="40"/>
      <c r="G57" s="166"/>
      <c r="H57" s="166"/>
      <c r="I57" s="166"/>
      <c r="J57" s="186"/>
      <c r="K57" s="196"/>
      <c r="L57" s="207"/>
      <c r="M57" s="215"/>
      <c r="N57" s="226"/>
      <c r="O57" s="236"/>
      <c r="S57" s="121"/>
      <c r="T57" s="148">
        <f t="shared" ref="T57:Z57" si="26">C58+C59</f>
        <v>0</v>
      </c>
      <c r="U57" s="148">
        <f t="shared" si="26"/>
        <v>0</v>
      </c>
      <c r="V57" s="148">
        <f t="shared" si="26"/>
        <v>0</v>
      </c>
      <c r="W57" s="148">
        <f t="shared" si="26"/>
        <v>0</v>
      </c>
      <c r="X57" s="148">
        <f t="shared" si="26"/>
        <v>0</v>
      </c>
      <c r="Y57" s="148">
        <f t="shared" si="26"/>
        <v>0</v>
      </c>
      <c r="Z57" s="148">
        <f t="shared" si="26"/>
        <v>0</v>
      </c>
      <c r="AA57" s="125"/>
    </row>
    <row r="58" spans="1:27" ht="33" customHeight="1">
      <c r="A58" s="129" t="s">
        <v>45</v>
      </c>
      <c r="B58" s="143"/>
      <c r="C58" s="148"/>
      <c r="D58" s="148"/>
      <c r="E58" s="148"/>
      <c r="F58" s="148"/>
      <c r="G58" s="148"/>
      <c r="H58" s="148"/>
      <c r="I58" s="148"/>
      <c r="J58" s="190"/>
      <c r="K58" s="200"/>
      <c r="L58" s="211"/>
      <c r="M58" s="216"/>
      <c r="N58" s="207"/>
      <c r="O58" s="237"/>
      <c r="S58" s="121"/>
      <c r="AA58" s="125"/>
    </row>
    <row r="59" spans="1:27" ht="33" hidden="1" customHeight="1">
      <c r="A59" s="130" t="s">
        <v>45</v>
      </c>
      <c r="B59" s="30" t="s">
        <v>59</v>
      </c>
      <c r="C59" s="148"/>
      <c r="D59" s="148"/>
      <c r="E59" s="148"/>
      <c r="F59" s="148"/>
      <c r="G59" s="148"/>
      <c r="H59" s="148"/>
      <c r="I59" s="148"/>
      <c r="J59" s="190"/>
      <c r="K59" s="200"/>
      <c r="L59" s="211"/>
      <c r="M59" s="217"/>
      <c r="N59" s="227" t="str">
        <f>IF(COUNTIF(T57:Z57,"&gt;=50")&gt;0,"実施","―")</f>
        <v>―</v>
      </c>
      <c r="O59" s="238"/>
      <c r="S59" s="121"/>
      <c r="AA59" s="125"/>
    </row>
    <row r="60" spans="1:27" ht="33" customHeight="1">
      <c r="A60" s="131" t="s">
        <v>43</v>
      </c>
      <c r="B60" s="132"/>
      <c r="C60" s="149"/>
      <c r="D60" s="149"/>
      <c r="E60" s="149"/>
      <c r="F60" s="149"/>
      <c r="G60" s="149"/>
      <c r="H60" s="149"/>
      <c r="I60" s="149"/>
      <c r="J60" s="190"/>
      <c r="K60" s="200"/>
      <c r="L60" s="211"/>
      <c r="M60" s="218"/>
      <c r="N60" s="218"/>
      <c r="O60" s="239">
        <f>ROUNDDOWN(SUMIF(T57:Z57,"&gt;=50",C60:I60),0)</f>
        <v>0</v>
      </c>
      <c r="S60" s="121"/>
      <c r="AA60" s="125"/>
    </row>
    <row r="61" spans="1:27" ht="33" customHeight="1">
      <c r="A61" s="131" t="s">
        <v>6</v>
      </c>
      <c r="B61" s="132"/>
      <c r="C61" s="149"/>
      <c r="D61" s="149"/>
      <c r="E61" s="149"/>
      <c r="F61" s="149"/>
      <c r="G61" s="149"/>
      <c r="H61" s="149"/>
      <c r="I61" s="149"/>
      <c r="J61" s="94"/>
      <c r="K61" s="201"/>
      <c r="L61" s="103"/>
      <c r="M61" s="219"/>
      <c r="N61" s="219"/>
      <c r="O61" s="240">
        <f>ROUNDDOWN(SUMIF(T57:Z57,"&gt;=50",C61:I61),0)</f>
        <v>0</v>
      </c>
      <c r="S61" s="121"/>
      <c r="AA61" s="125"/>
    </row>
    <row r="62" spans="1:27" ht="34.5" customHeight="1">
      <c r="H62" s="170"/>
      <c r="I62" s="170"/>
      <c r="J62" s="191" t="s">
        <v>44</v>
      </c>
      <c r="K62" s="191"/>
      <c r="L62" s="191"/>
      <c r="M62" s="120"/>
      <c r="N62" s="228">
        <f>COUNTIF(N8:N61,"=実施")</f>
        <v>0</v>
      </c>
      <c r="O62" s="241">
        <f>SUM(O12,O18,O24,O30,O36,O42,O48,O54,O60)</f>
        <v>0</v>
      </c>
      <c r="S62" s="121"/>
      <c r="AA62" s="125"/>
    </row>
    <row r="63" spans="1:27" ht="34.5" customHeight="1">
      <c r="A63" s="133" t="s">
        <v>60</v>
      </c>
      <c r="B63" s="145"/>
      <c r="C63" s="150"/>
      <c r="D63" s="157">
        <f>SUM(C10:I11,C16:I17,C22:I23,C28:I29,C34:I35,C40:I41,C46:I47,C52:I53,C58:I59)</f>
        <v>0</v>
      </c>
      <c r="E63" s="162"/>
      <c r="F63" s="164" t="s">
        <v>20</v>
      </c>
      <c r="H63" s="170"/>
      <c r="I63" s="170"/>
      <c r="J63" s="191"/>
      <c r="K63" s="191"/>
      <c r="L63" s="191"/>
      <c r="M63" s="220"/>
      <c r="N63" s="229"/>
      <c r="O63" s="242">
        <f>SUM(O13,O19,O25,O31,O37,O43,O49,O55,O61)</f>
        <v>0</v>
      </c>
      <c r="S63" s="121"/>
      <c r="AA63" s="125"/>
    </row>
    <row r="64" spans="1:27" ht="27" customHeight="1">
      <c r="A64" s="17" t="s">
        <v>86</v>
      </c>
      <c r="B64" s="17"/>
      <c r="C64" s="17"/>
      <c r="D64" s="17"/>
      <c r="E64" s="17"/>
      <c r="F64" s="17"/>
      <c r="G64" s="17"/>
      <c r="H64" s="17"/>
      <c r="I64" s="17"/>
      <c r="J64" s="17"/>
      <c r="K64" s="17"/>
      <c r="L64" s="17"/>
      <c r="M64" s="17"/>
      <c r="N64" s="17"/>
      <c r="O64" s="17"/>
      <c r="P64" s="17"/>
    </row>
    <row r="65" spans="1:27" ht="27" customHeight="1">
      <c r="A65" s="17"/>
      <c r="B65" s="17"/>
      <c r="C65" s="17"/>
      <c r="D65" s="17"/>
      <c r="E65" s="17"/>
      <c r="F65" s="17"/>
      <c r="G65" s="17"/>
      <c r="H65" s="17"/>
      <c r="I65" s="17"/>
      <c r="J65" s="17"/>
      <c r="K65" s="17"/>
      <c r="L65" s="17"/>
      <c r="M65" s="17"/>
      <c r="N65" s="17"/>
      <c r="O65" s="17"/>
      <c r="P65" s="17"/>
    </row>
    <row r="66" spans="1:27" ht="23.25" customHeight="1">
      <c r="A66" s="18"/>
    </row>
    <row r="67" spans="1:27" ht="68.25" customHeight="1">
      <c r="A67" s="18"/>
      <c r="B67" s="33" t="s">
        <v>26</v>
      </c>
      <c r="H67" s="33"/>
      <c r="I67" s="69"/>
    </row>
    <row r="68" spans="1:27" ht="68.25" hidden="1" customHeight="1">
      <c r="A68" s="18"/>
      <c r="B68" s="34"/>
      <c r="C68" s="34"/>
      <c r="D68" s="34"/>
      <c r="E68" s="34"/>
      <c r="F68" s="34"/>
      <c r="G68" s="34"/>
      <c r="H68" s="34"/>
      <c r="I68" s="34"/>
      <c r="J68" s="34"/>
      <c r="K68" s="34"/>
      <c r="L68" s="34"/>
      <c r="M68" s="34"/>
    </row>
    <row r="69" spans="1:27" ht="68.25" customHeight="1">
      <c r="A69" s="18"/>
      <c r="B69" s="33"/>
      <c r="C69" s="41" t="str">
        <f>C1</f>
        <v>医療機関○○病院</v>
      </c>
      <c r="D69" s="41"/>
      <c r="E69" s="41"/>
      <c r="F69" s="41"/>
      <c r="G69" s="41"/>
      <c r="H69" s="41"/>
      <c r="I69" s="41"/>
      <c r="J69" s="41"/>
      <c r="K69" s="41"/>
      <c r="L69" s="89" t="s">
        <v>48</v>
      </c>
    </row>
    <row r="70" spans="1:27" ht="24" customHeight="1">
      <c r="A70" s="134"/>
      <c r="B70" s="134"/>
      <c r="C70" s="134"/>
      <c r="D70" s="134"/>
      <c r="E70" s="134"/>
      <c r="F70" s="134"/>
      <c r="H70" s="134"/>
      <c r="I70" s="134"/>
      <c r="J70" s="134"/>
      <c r="K70" s="134"/>
      <c r="L70" s="134"/>
      <c r="M70" s="221"/>
      <c r="N70" s="230"/>
      <c r="S70" s="121"/>
      <c r="AA70" s="125"/>
    </row>
    <row r="71" spans="1:27" ht="45.75" customHeight="1">
      <c r="J71" s="18"/>
      <c r="K71" s="18"/>
      <c r="L71" s="18"/>
      <c r="O71" s="231" t="s">
        <v>91</v>
      </c>
      <c r="S71" s="121"/>
      <c r="AA71" s="125"/>
    </row>
    <row r="72" spans="1:27" ht="45.75" customHeight="1">
      <c r="J72" s="18"/>
      <c r="K72" s="18"/>
      <c r="L72" s="18"/>
      <c r="M72" s="90" t="s">
        <v>92</v>
      </c>
      <c r="N72" s="90"/>
      <c r="O72" s="90"/>
      <c r="S72" s="121"/>
      <c r="AA72" s="125"/>
    </row>
    <row r="73" spans="1:27" ht="39.75">
      <c r="A73" s="135" t="s">
        <v>87</v>
      </c>
      <c r="B73" s="135"/>
      <c r="C73" s="136"/>
      <c r="D73" s="136"/>
      <c r="E73" s="136"/>
      <c r="F73" s="136"/>
      <c r="G73" s="136"/>
      <c r="H73" s="136"/>
      <c r="I73" s="136"/>
      <c r="J73" s="192"/>
      <c r="K73" s="192"/>
      <c r="L73" s="136"/>
      <c r="M73" s="136"/>
      <c r="N73" s="136"/>
      <c r="O73" s="136"/>
      <c r="S73" s="121"/>
      <c r="AA73" s="125"/>
    </row>
    <row r="74" spans="1:27" ht="39.75">
      <c r="A74" s="136"/>
      <c r="B74" s="136"/>
      <c r="C74" s="136"/>
      <c r="D74" s="136"/>
      <c r="E74" s="136"/>
      <c r="F74" s="136"/>
      <c r="G74" s="136"/>
      <c r="H74" s="136"/>
      <c r="I74" s="136"/>
      <c r="J74" s="35" t="s">
        <v>50</v>
      </c>
      <c r="K74" s="1"/>
      <c r="L74" s="35"/>
      <c r="M74" s="35" t="str">
        <f>C1</f>
        <v>医療機関○○病院</v>
      </c>
      <c r="N74" s="35"/>
      <c r="O74" s="35"/>
      <c r="S74" s="121"/>
      <c r="AA74" s="125"/>
    </row>
    <row r="75" spans="1:27" ht="39.75">
      <c r="A75" s="136"/>
      <c r="B75" s="136"/>
      <c r="C75" s="136"/>
      <c r="D75" s="136"/>
      <c r="E75" s="136"/>
      <c r="F75" s="136"/>
      <c r="G75" s="136"/>
      <c r="H75" s="136"/>
      <c r="I75" s="136"/>
      <c r="J75" s="35" t="s">
        <v>88</v>
      </c>
      <c r="K75" s="1"/>
      <c r="L75" s="35"/>
      <c r="M75" s="37"/>
      <c r="N75" s="37"/>
      <c r="O75" s="37"/>
      <c r="S75" s="121"/>
      <c r="AA75" s="125"/>
    </row>
    <row r="76" spans="1:27" ht="39.75">
      <c r="A76" s="136"/>
      <c r="B76" s="136"/>
      <c r="C76" s="136"/>
      <c r="D76" s="136"/>
      <c r="E76" s="136"/>
      <c r="F76" s="136"/>
      <c r="G76" s="136"/>
      <c r="H76" s="136"/>
      <c r="I76" s="136"/>
      <c r="J76" s="35" t="s">
        <v>19</v>
      </c>
      <c r="K76" s="1"/>
      <c r="L76" s="35"/>
      <c r="M76" s="37"/>
      <c r="N76" s="37"/>
      <c r="O76" s="37"/>
      <c r="S76" s="121"/>
      <c r="AA76" s="125"/>
    </row>
    <row r="77" spans="1:27" ht="39.75">
      <c r="A77" s="136"/>
      <c r="B77" s="136"/>
      <c r="C77" s="136"/>
      <c r="D77" s="136"/>
      <c r="E77" s="136"/>
      <c r="F77" s="136"/>
      <c r="G77" s="136"/>
      <c r="H77" s="136"/>
      <c r="I77" s="136"/>
      <c r="J77" s="35" t="s">
        <v>21</v>
      </c>
      <c r="K77" s="1"/>
      <c r="L77" s="35"/>
      <c r="M77" s="37"/>
      <c r="N77" s="37"/>
      <c r="O77" s="37"/>
      <c r="S77" s="121"/>
      <c r="AA77" s="125"/>
    </row>
    <row r="78" spans="1:27" ht="39.75">
      <c r="A78" s="136"/>
      <c r="B78" s="136"/>
      <c r="C78" s="136"/>
      <c r="D78" s="136"/>
      <c r="E78" s="136"/>
      <c r="F78" s="136"/>
      <c r="G78" s="136"/>
      <c r="H78" s="136"/>
      <c r="I78" s="136"/>
      <c r="J78" s="136"/>
      <c r="K78" s="136"/>
      <c r="L78" s="136"/>
      <c r="M78" s="136"/>
      <c r="N78" s="136"/>
      <c r="O78" s="136"/>
      <c r="S78" s="121"/>
      <c r="AA78" s="125"/>
    </row>
    <row r="79" spans="1:27" ht="39" customHeight="1">
      <c r="A79" s="21" t="s">
        <v>89</v>
      </c>
      <c r="B79" s="21"/>
      <c r="C79" s="21"/>
      <c r="D79" s="21"/>
      <c r="E79" s="21"/>
      <c r="F79" s="21"/>
      <c r="G79" s="21"/>
      <c r="H79" s="21"/>
      <c r="I79" s="21"/>
      <c r="J79" s="21"/>
      <c r="K79" s="21"/>
      <c r="L79" s="21"/>
      <c r="M79" s="21"/>
      <c r="N79" s="21"/>
      <c r="O79" s="21"/>
      <c r="S79" s="121"/>
      <c r="AA79" s="125"/>
    </row>
    <row r="80" spans="1:27" ht="20.25" customHeight="1">
      <c r="A80" s="136"/>
      <c r="B80" s="136"/>
      <c r="C80" s="136"/>
      <c r="D80" s="136"/>
      <c r="E80" s="136"/>
      <c r="F80" s="136"/>
      <c r="G80" s="136"/>
      <c r="H80" s="136"/>
      <c r="I80" s="136"/>
      <c r="J80" s="136"/>
      <c r="K80" s="136"/>
      <c r="L80" s="136"/>
      <c r="M80" s="136"/>
      <c r="N80" s="136"/>
      <c r="O80" s="136"/>
      <c r="S80" s="121"/>
      <c r="AA80" s="125"/>
    </row>
    <row r="81" spans="1:27" ht="75" customHeight="1">
      <c r="A81" s="137" t="s">
        <v>94</v>
      </c>
      <c r="B81" s="137"/>
      <c r="C81" s="137"/>
      <c r="D81" s="137"/>
      <c r="E81" s="137"/>
      <c r="F81" s="137"/>
      <c r="G81" s="137"/>
      <c r="H81" s="137"/>
      <c r="I81" s="137"/>
      <c r="J81" s="137"/>
      <c r="K81" s="137"/>
      <c r="L81" s="137"/>
      <c r="M81" s="137"/>
      <c r="N81" s="137"/>
      <c r="O81" s="137"/>
      <c r="S81" s="121"/>
      <c r="AA81" s="125"/>
    </row>
    <row r="82" spans="1:27">
      <c r="C82" s="42"/>
      <c r="D82" s="42"/>
      <c r="E82" s="42"/>
      <c r="F82" s="42"/>
      <c r="G82" s="42"/>
      <c r="H82" s="42"/>
      <c r="I82" s="42"/>
      <c r="S82" s="121"/>
      <c r="AA82" s="125"/>
    </row>
    <row r="83" spans="1:27" ht="26.25" customHeight="1">
      <c r="C83" s="43"/>
      <c r="D83" s="50"/>
      <c r="E83" s="50"/>
      <c r="F83" s="58"/>
      <c r="G83" s="58"/>
      <c r="H83" s="66"/>
      <c r="I83" s="66"/>
      <c r="S83" s="121"/>
      <c r="AA83" s="125"/>
    </row>
    <row r="84" spans="1:27" ht="58.5">
      <c r="C84" s="151" t="s">
        <v>23</v>
      </c>
      <c r="D84" s="158"/>
      <c r="E84" s="158"/>
      <c r="F84" s="165">
        <f>SUM(D103,J103,O103)</f>
        <v>0</v>
      </c>
      <c r="G84" s="165"/>
      <c r="H84" s="165"/>
      <c r="I84" s="165"/>
      <c r="J84" s="165"/>
      <c r="K84" s="165"/>
      <c r="L84" s="165"/>
      <c r="S84" s="121"/>
      <c r="AA84" s="125"/>
    </row>
    <row r="85" spans="1:27">
      <c r="S85" s="121"/>
      <c r="AA85" s="125"/>
    </row>
    <row r="86" spans="1:27" ht="35.25">
      <c r="A86" s="19" t="s">
        <v>24</v>
      </c>
      <c r="B86" s="19"/>
      <c r="C86" s="19"/>
      <c r="D86" s="19"/>
      <c r="E86" s="19"/>
      <c r="F86" s="19"/>
      <c r="G86" s="19"/>
      <c r="H86" s="19"/>
      <c r="I86" s="19"/>
      <c r="J86" s="19"/>
      <c r="K86" s="19"/>
      <c r="L86" s="19"/>
      <c r="M86" s="19"/>
      <c r="N86" s="19"/>
      <c r="O86" s="19"/>
      <c r="S86" s="121"/>
      <c r="AA86" s="125"/>
    </row>
    <row r="87" spans="1:27" ht="11.25" customHeight="1">
      <c r="A87" s="19"/>
      <c r="B87" s="19"/>
      <c r="C87" s="19"/>
      <c r="D87" s="19"/>
      <c r="E87" s="19"/>
      <c r="F87" s="19"/>
      <c r="G87" s="19"/>
      <c r="H87" s="19"/>
      <c r="I87" s="19"/>
      <c r="J87" s="19"/>
      <c r="K87" s="19"/>
      <c r="L87" s="19"/>
      <c r="M87" s="19"/>
      <c r="N87" s="19"/>
      <c r="O87" s="19"/>
      <c r="S87" s="121"/>
      <c r="AA87" s="125"/>
    </row>
    <row r="88" spans="1:27" ht="35.25" customHeight="1">
      <c r="A88" s="19" t="s">
        <v>93</v>
      </c>
      <c r="B88" s="19"/>
      <c r="C88" s="19"/>
      <c r="D88" s="19"/>
      <c r="E88" s="19"/>
      <c r="F88" s="19"/>
      <c r="G88" s="19"/>
      <c r="H88" s="19"/>
      <c r="I88" s="19"/>
      <c r="M88" s="19"/>
      <c r="N88" s="19"/>
      <c r="O88" s="19"/>
      <c r="S88" s="121"/>
      <c r="AA88" s="125"/>
    </row>
    <row r="89" spans="1:27" ht="35.25" customHeight="1">
      <c r="A89" s="138" t="s">
        <v>71</v>
      </c>
      <c r="B89" s="138"/>
      <c r="C89" s="138"/>
      <c r="D89" s="138"/>
      <c r="E89" s="138"/>
      <c r="F89" s="138"/>
      <c r="G89" s="138"/>
      <c r="H89" s="138"/>
      <c r="J89" s="63">
        <f>N62</f>
        <v>0</v>
      </c>
      <c r="K89" s="19" t="s">
        <v>53</v>
      </c>
      <c r="L89" s="19"/>
      <c r="M89" s="19"/>
      <c r="N89" s="19"/>
      <c r="O89" s="19"/>
      <c r="S89" s="121"/>
      <c r="AA89" s="125"/>
    </row>
    <row r="90" spans="1:27" ht="35.25" customHeight="1">
      <c r="A90" s="10" t="s">
        <v>73</v>
      </c>
      <c r="B90" s="138"/>
      <c r="C90" s="138"/>
      <c r="D90" s="138"/>
      <c r="E90" s="138"/>
      <c r="F90" s="138"/>
      <c r="G90" s="138"/>
      <c r="H90" s="138"/>
      <c r="J90" s="63"/>
      <c r="K90" s="19"/>
      <c r="L90" s="19"/>
      <c r="M90" s="19"/>
      <c r="N90" s="19"/>
      <c r="O90" s="19"/>
      <c r="S90" s="121"/>
      <c r="AA90" s="125"/>
    </row>
    <row r="91" spans="1:27" ht="18.75" customHeight="1">
      <c r="A91" s="19"/>
      <c r="B91" s="19"/>
      <c r="C91" s="19"/>
      <c r="D91" s="19"/>
      <c r="E91" s="19"/>
      <c r="F91" s="19"/>
      <c r="G91" s="19"/>
      <c r="H91" s="171"/>
      <c r="I91" s="19"/>
      <c r="J91" s="19"/>
      <c r="K91" s="19"/>
      <c r="L91" s="19"/>
      <c r="M91" s="19"/>
      <c r="N91" s="19"/>
      <c r="O91" s="19"/>
      <c r="S91" s="121"/>
      <c r="AA91" s="125"/>
    </row>
    <row r="92" spans="1:27" ht="52.5" customHeight="1">
      <c r="A92" s="19"/>
      <c r="B92" s="19"/>
      <c r="C92" s="152"/>
      <c r="D92" s="152"/>
      <c r="E92" s="152"/>
      <c r="F92" s="152"/>
      <c r="G92" s="167"/>
      <c r="H92" s="172" t="s">
        <v>84</v>
      </c>
      <c r="I92" s="152"/>
      <c r="J92" s="152"/>
      <c r="K92" s="152"/>
      <c r="L92" s="152"/>
      <c r="M92" s="152"/>
      <c r="N92" s="152"/>
      <c r="O92" s="152"/>
      <c r="P92" s="117"/>
      <c r="S92" s="121"/>
      <c r="AA92" s="125"/>
    </row>
    <row r="93" spans="1:27" ht="43.5" customHeight="1">
      <c r="A93" s="19"/>
      <c r="B93" s="19"/>
      <c r="C93" s="153"/>
      <c r="D93" s="153"/>
      <c r="E93" s="153"/>
      <c r="F93" s="153"/>
      <c r="G93" s="168"/>
      <c r="H93" s="173" t="s">
        <v>2</v>
      </c>
      <c r="I93" s="180"/>
      <c r="J93" s="180"/>
      <c r="K93" s="180"/>
      <c r="L93" s="180"/>
      <c r="M93" s="173" t="s">
        <v>27</v>
      </c>
      <c r="N93" s="180"/>
      <c r="O93" s="180"/>
      <c r="P93" s="118"/>
      <c r="S93" s="121"/>
      <c r="AA93" s="125"/>
    </row>
    <row r="94" spans="1:27" ht="39" customHeight="1">
      <c r="A94" s="24">
        <v>44899</v>
      </c>
      <c r="B94" s="35"/>
      <c r="C94" s="154"/>
      <c r="D94" s="159"/>
      <c r="E94" s="159"/>
      <c r="F94" s="159"/>
      <c r="G94" s="159"/>
      <c r="H94" s="174">
        <f>IF($J$89&gt;=4,O12,0)</f>
        <v>0</v>
      </c>
      <c r="I94" s="181"/>
      <c r="J94" s="61">
        <f t="shared" ref="J94:J102" si="27">H94*7550</f>
        <v>0</v>
      </c>
      <c r="K94" s="61"/>
      <c r="L94" s="61"/>
      <c r="M94" s="174">
        <f>IF($J$89&gt;=4,O13,0)</f>
        <v>0</v>
      </c>
      <c r="N94" s="181"/>
      <c r="O94" s="61">
        <f t="shared" ref="O94:O102" si="28">M94*2760</f>
        <v>0</v>
      </c>
      <c r="S94" s="121"/>
      <c r="U94" s="123">
        <f>IF(C94&gt;0,SUMIFS(T9:Z9,C9:I9,"=○",T9:Z9,"&gt;=50"),0)</f>
        <v>0</v>
      </c>
      <c r="AA94" s="125"/>
    </row>
    <row r="95" spans="1:27" ht="39" customHeight="1">
      <c r="A95" s="24">
        <f t="shared" ref="A95:A102" si="29">A94+7</f>
        <v>44906</v>
      </c>
      <c r="B95" s="35"/>
      <c r="C95" s="154"/>
      <c r="D95" s="159"/>
      <c r="E95" s="159"/>
      <c r="F95" s="159"/>
      <c r="G95" s="159"/>
      <c r="H95" s="174">
        <f>IF($J$89&gt;=4,O18,0)</f>
        <v>0</v>
      </c>
      <c r="I95" s="181"/>
      <c r="J95" s="61">
        <f t="shared" si="27"/>
        <v>0</v>
      </c>
      <c r="K95" s="61"/>
      <c r="L95" s="61"/>
      <c r="M95" s="174">
        <f>IF($J$89&gt;=4,O19,0)</f>
        <v>0</v>
      </c>
      <c r="N95" s="181"/>
      <c r="O95" s="61">
        <f t="shared" si="28"/>
        <v>0</v>
      </c>
      <c r="S95" s="121"/>
      <c r="U95" s="123">
        <f>IF(C95&gt;0,SUMIFS(T15:Z15,C15:I15,"=○",T15:Z15,"&gt;=50"),0)</f>
        <v>0</v>
      </c>
      <c r="AA95" s="125"/>
    </row>
    <row r="96" spans="1:27" ht="39" customHeight="1">
      <c r="A96" s="24">
        <f t="shared" si="29"/>
        <v>44913</v>
      </c>
      <c r="B96" s="35"/>
      <c r="C96" s="154"/>
      <c r="D96" s="159"/>
      <c r="E96" s="159"/>
      <c r="F96" s="159"/>
      <c r="G96" s="159"/>
      <c r="H96" s="174">
        <f>IF($J$89&gt;=4,O24,0)</f>
        <v>0</v>
      </c>
      <c r="I96" s="181"/>
      <c r="J96" s="61">
        <f t="shared" si="27"/>
        <v>0</v>
      </c>
      <c r="K96" s="61"/>
      <c r="L96" s="61"/>
      <c r="M96" s="174">
        <f>IF($J$89&gt;=4,O25,0)</f>
        <v>0</v>
      </c>
      <c r="N96" s="181"/>
      <c r="O96" s="61">
        <f t="shared" si="28"/>
        <v>0</v>
      </c>
      <c r="S96" s="121"/>
      <c r="U96" s="123">
        <f>IF(C96&gt;0,SUMIFS(T21:Z21,C21:I21,"=○",T21:Z21,"&gt;=50"),0)</f>
        <v>0</v>
      </c>
      <c r="AA96" s="125"/>
    </row>
    <row r="97" spans="1:27" ht="39" customHeight="1">
      <c r="A97" s="24">
        <f t="shared" si="29"/>
        <v>44920</v>
      </c>
      <c r="B97" s="35"/>
      <c r="C97" s="154"/>
      <c r="D97" s="159"/>
      <c r="E97" s="159"/>
      <c r="F97" s="159"/>
      <c r="G97" s="159"/>
      <c r="H97" s="174">
        <f>IF($J$89&gt;=4,O30,0)</f>
        <v>0</v>
      </c>
      <c r="I97" s="181"/>
      <c r="J97" s="61">
        <f t="shared" si="27"/>
        <v>0</v>
      </c>
      <c r="K97" s="61"/>
      <c r="L97" s="61"/>
      <c r="M97" s="174">
        <f>IF($J$89&gt;=4,O31,0)</f>
        <v>0</v>
      </c>
      <c r="N97" s="181"/>
      <c r="O97" s="61">
        <f t="shared" si="28"/>
        <v>0</v>
      </c>
      <c r="S97" s="121"/>
      <c r="U97" s="123">
        <f>IF(C97&gt;0,SUMIFS(T27:Z27,C27:I27,"=○",T27:Z27,"&gt;=50"),0)</f>
        <v>0</v>
      </c>
      <c r="AA97" s="125"/>
    </row>
    <row r="98" spans="1:27" ht="39" customHeight="1">
      <c r="A98" s="24">
        <f t="shared" si="29"/>
        <v>44927</v>
      </c>
      <c r="B98" s="35"/>
      <c r="C98" s="154"/>
      <c r="D98" s="159"/>
      <c r="E98" s="159"/>
      <c r="F98" s="159"/>
      <c r="G98" s="159"/>
      <c r="H98" s="174">
        <f>IF($J$89&gt;=4,O36,0)</f>
        <v>0</v>
      </c>
      <c r="I98" s="181"/>
      <c r="J98" s="61">
        <f t="shared" si="27"/>
        <v>0</v>
      </c>
      <c r="K98" s="61"/>
      <c r="L98" s="61"/>
      <c r="M98" s="174">
        <f>IF($J$89&gt;=4,O37,0)</f>
        <v>0</v>
      </c>
      <c r="N98" s="181"/>
      <c r="O98" s="61">
        <f t="shared" si="28"/>
        <v>0</v>
      </c>
      <c r="S98" s="121"/>
      <c r="U98" s="123">
        <f>IF(C98&gt;0,SUMIFS(T33:Z33,C33:I33,"=○",T33:Z33,"&gt;=50"),0)</f>
        <v>0</v>
      </c>
      <c r="AA98" s="125"/>
    </row>
    <row r="99" spans="1:27" ht="39" customHeight="1">
      <c r="A99" s="24">
        <f t="shared" si="29"/>
        <v>44934</v>
      </c>
      <c r="B99" s="35"/>
      <c r="C99" s="154"/>
      <c r="D99" s="159"/>
      <c r="E99" s="159"/>
      <c r="F99" s="159"/>
      <c r="G99" s="159"/>
      <c r="H99" s="174">
        <f>IF($J$89&gt;=4,O42,0)</f>
        <v>0</v>
      </c>
      <c r="I99" s="181"/>
      <c r="J99" s="61">
        <f t="shared" si="27"/>
        <v>0</v>
      </c>
      <c r="K99" s="61"/>
      <c r="L99" s="61"/>
      <c r="M99" s="174">
        <f>IF($J$89&gt;=4,O43,0)</f>
        <v>0</v>
      </c>
      <c r="N99" s="181"/>
      <c r="O99" s="61">
        <f t="shared" si="28"/>
        <v>0</v>
      </c>
      <c r="S99" s="121"/>
      <c r="U99" s="123">
        <f>IF(C99&gt;0,SUMIFS(T39:Z39,C39:I39,"=○",T39:Z39,"&gt;=50"),0)</f>
        <v>0</v>
      </c>
      <c r="AA99" s="125"/>
    </row>
    <row r="100" spans="1:27" ht="39" customHeight="1">
      <c r="A100" s="24">
        <f t="shared" si="29"/>
        <v>44941</v>
      </c>
      <c r="B100" s="35"/>
      <c r="C100" s="154"/>
      <c r="D100" s="159"/>
      <c r="E100" s="159"/>
      <c r="F100" s="159"/>
      <c r="G100" s="159"/>
      <c r="H100" s="174">
        <f>IF($J$89&gt;=4,O48,0)</f>
        <v>0</v>
      </c>
      <c r="I100" s="181"/>
      <c r="J100" s="61">
        <f t="shared" si="27"/>
        <v>0</v>
      </c>
      <c r="K100" s="61"/>
      <c r="L100" s="61"/>
      <c r="M100" s="174">
        <f>IF($J$89&gt;=4,O49,0)</f>
        <v>0</v>
      </c>
      <c r="N100" s="181"/>
      <c r="O100" s="61">
        <f t="shared" si="28"/>
        <v>0</v>
      </c>
      <c r="S100" s="121"/>
      <c r="U100" s="123">
        <f>IF(C100&gt;0,SUMIFS(T45:Z45,C45:I45,"=○",T45:Z45,"&gt;=50"),0)</f>
        <v>0</v>
      </c>
      <c r="AA100" s="125"/>
    </row>
    <row r="101" spans="1:27" ht="39" customHeight="1">
      <c r="A101" s="24">
        <f t="shared" si="29"/>
        <v>44948</v>
      </c>
      <c r="B101" s="35"/>
      <c r="C101" s="154"/>
      <c r="D101" s="159"/>
      <c r="E101" s="159"/>
      <c r="F101" s="159"/>
      <c r="G101" s="159"/>
      <c r="H101" s="174">
        <f>IF($J$89&gt;=4,O54,0)</f>
        <v>0</v>
      </c>
      <c r="I101" s="181"/>
      <c r="J101" s="61">
        <f t="shared" si="27"/>
        <v>0</v>
      </c>
      <c r="K101" s="61"/>
      <c r="L101" s="61"/>
      <c r="M101" s="174">
        <f>IF($J$89&gt;=4,O55,0)</f>
        <v>0</v>
      </c>
      <c r="N101" s="181"/>
      <c r="O101" s="61">
        <f t="shared" si="28"/>
        <v>0</v>
      </c>
      <c r="S101" s="121"/>
      <c r="U101" s="123">
        <f>IF(C101&gt;0,SUMIFS(T51:Z51,C51:I51,"=○",T51:Z51,"&gt;=50"),0)</f>
        <v>0</v>
      </c>
      <c r="AA101" s="125"/>
    </row>
    <row r="102" spans="1:27" ht="39" customHeight="1">
      <c r="A102" s="24">
        <f t="shared" si="29"/>
        <v>44955</v>
      </c>
      <c r="B102" s="35"/>
      <c r="C102" s="154"/>
      <c r="D102" s="159"/>
      <c r="E102" s="159"/>
      <c r="F102" s="159"/>
      <c r="G102" s="159"/>
      <c r="H102" s="174">
        <f>IF($J$89&gt;=4,O60,0)</f>
        <v>0</v>
      </c>
      <c r="I102" s="181"/>
      <c r="J102" s="61">
        <f t="shared" si="27"/>
        <v>0</v>
      </c>
      <c r="K102" s="61"/>
      <c r="L102" s="61"/>
      <c r="M102" s="174">
        <f>IF($J$89&gt;=4,O61,0)</f>
        <v>0</v>
      </c>
      <c r="N102" s="181"/>
      <c r="O102" s="61">
        <f t="shared" si="28"/>
        <v>0</v>
      </c>
      <c r="S102" s="121"/>
      <c r="U102" s="123">
        <f>IF(C102&gt;0,SUMIFS(T57:W57,C57:F57,"=○",T57:W57,"&gt;=50"),0)</f>
        <v>0</v>
      </c>
      <c r="AA102" s="125"/>
    </row>
    <row r="103" spans="1:27" ht="39" customHeight="1">
      <c r="A103" s="25" t="s">
        <v>44</v>
      </c>
      <c r="B103" s="25"/>
      <c r="C103" s="155"/>
      <c r="D103" s="62"/>
      <c r="E103" s="62"/>
      <c r="F103" s="62"/>
      <c r="G103" s="62"/>
      <c r="H103" s="175">
        <f>SUM(H94:I102)</f>
        <v>0</v>
      </c>
      <c r="I103" s="182"/>
      <c r="J103" s="106">
        <f>SUM(J94:L102)</f>
        <v>0</v>
      </c>
      <c r="K103" s="106"/>
      <c r="L103" s="106"/>
      <c r="M103" s="175">
        <f>SUM(M94:M102)</f>
        <v>0</v>
      </c>
      <c r="N103" s="182"/>
      <c r="O103" s="106">
        <f>SUM(O94:O102)</f>
        <v>0</v>
      </c>
      <c r="S103" s="220"/>
      <c r="T103" s="243"/>
      <c r="U103" s="243"/>
      <c r="V103" s="243"/>
      <c r="W103" s="243"/>
      <c r="X103" s="243"/>
      <c r="Y103" s="243"/>
      <c r="Z103" s="243"/>
      <c r="AA103" s="244"/>
    </row>
    <row r="104" spans="1:27" ht="291.75" customHeight="1">
      <c r="A104" s="26" t="s">
        <v>90</v>
      </c>
      <c r="B104" s="26"/>
      <c r="C104" s="26"/>
      <c r="D104" s="26"/>
      <c r="E104" s="26"/>
      <c r="F104" s="26"/>
      <c r="G104" s="26"/>
      <c r="H104" s="26"/>
      <c r="I104" s="26"/>
      <c r="J104" s="26"/>
      <c r="K104" s="26"/>
      <c r="L104" s="26"/>
      <c r="M104" s="26"/>
      <c r="N104" s="26"/>
      <c r="O104" s="26"/>
    </row>
    <row r="105" spans="1:27" ht="35.25">
      <c r="A105" s="19" t="s">
        <v>77</v>
      </c>
      <c r="B105" s="19"/>
      <c r="C105" s="19"/>
      <c r="D105" s="19"/>
      <c r="E105" s="19"/>
      <c r="F105" s="19"/>
      <c r="G105" s="19"/>
      <c r="H105" s="19"/>
      <c r="I105" s="19"/>
      <c r="J105" s="19"/>
      <c r="K105" s="19"/>
      <c r="L105" s="19"/>
      <c r="M105" s="19"/>
      <c r="N105" s="107"/>
    </row>
    <row r="106" spans="1:27" ht="35.25">
      <c r="A106" s="19"/>
      <c r="B106" s="27" t="s">
        <v>78</v>
      </c>
      <c r="C106" s="27"/>
      <c r="D106" s="160"/>
      <c r="E106" s="163"/>
      <c r="F106" s="163"/>
      <c r="G106" s="163"/>
      <c r="H106" s="163"/>
      <c r="I106" s="163"/>
      <c r="J106" s="163"/>
      <c r="K106" s="163"/>
      <c r="L106" s="163"/>
      <c r="M106" s="222"/>
    </row>
    <row r="107" spans="1:27" ht="35.25">
      <c r="A107" s="19"/>
      <c r="B107" s="27" t="s">
        <v>79</v>
      </c>
      <c r="C107" s="27"/>
      <c r="D107" s="161"/>
      <c r="E107" s="161"/>
      <c r="F107" s="161"/>
      <c r="G107" s="161"/>
      <c r="H107" s="161"/>
      <c r="I107" s="161"/>
      <c r="J107" s="161"/>
      <c r="K107" s="161"/>
      <c r="L107" s="161"/>
      <c r="M107" s="161"/>
    </row>
    <row r="108" spans="1:27" ht="35.25">
      <c r="A108" s="19"/>
      <c r="B108" s="27" t="s">
        <v>80</v>
      </c>
      <c r="C108" s="27"/>
      <c r="D108" s="161"/>
      <c r="E108" s="161"/>
      <c r="F108" s="161"/>
      <c r="G108" s="161"/>
      <c r="H108" s="161"/>
      <c r="I108" s="161"/>
      <c r="J108" s="161"/>
      <c r="K108" s="161"/>
      <c r="L108" s="161"/>
      <c r="M108" s="161"/>
    </row>
    <row r="109" spans="1:27" ht="35.25">
      <c r="A109" s="19"/>
      <c r="B109" s="27" t="s">
        <v>81</v>
      </c>
      <c r="C109" s="27"/>
      <c r="D109" s="161"/>
      <c r="E109" s="161"/>
      <c r="F109" s="161"/>
      <c r="G109" s="161"/>
      <c r="H109" s="161"/>
      <c r="I109" s="161"/>
      <c r="J109" s="161"/>
      <c r="K109" s="161"/>
      <c r="L109" s="161"/>
      <c r="M109" s="161"/>
    </row>
    <row r="110" spans="1:27" ht="35.25">
      <c r="A110" s="19"/>
      <c r="B110" s="27" t="s">
        <v>25</v>
      </c>
      <c r="C110" s="27"/>
      <c r="D110" s="161"/>
      <c r="E110" s="161"/>
      <c r="F110" s="161"/>
      <c r="G110" s="161"/>
      <c r="H110" s="161"/>
      <c r="I110" s="161"/>
      <c r="J110" s="161"/>
      <c r="K110" s="161"/>
      <c r="L110" s="161"/>
      <c r="M110" s="161"/>
    </row>
    <row r="111" spans="1:27" ht="35.25">
      <c r="A111" s="19"/>
      <c r="B111" s="27" t="s">
        <v>82</v>
      </c>
      <c r="C111" s="27"/>
      <c r="D111" s="161"/>
      <c r="E111" s="161"/>
      <c r="F111" s="161"/>
      <c r="G111" s="161"/>
      <c r="H111" s="161"/>
      <c r="I111" s="161"/>
      <c r="J111" s="161"/>
      <c r="K111" s="161"/>
      <c r="L111" s="161"/>
      <c r="M111" s="161"/>
    </row>
    <row r="112" spans="1:27" ht="35.25">
      <c r="A112" s="19"/>
      <c r="B112" s="27" t="s">
        <v>83</v>
      </c>
      <c r="C112" s="27"/>
      <c r="D112" s="161"/>
      <c r="E112" s="161"/>
      <c r="F112" s="161"/>
      <c r="G112" s="161"/>
      <c r="H112" s="161"/>
      <c r="I112" s="161"/>
      <c r="J112" s="161"/>
      <c r="K112" s="161"/>
      <c r="L112" s="161"/>
      <c r="M112" s="161"/>
    </row>
    <row r="113" spans="1:15" ht="18" customHeight="1">
      <c r="A113" s="19"/>
      <c r="B113" s="19"/>
      <c r="C113" s="47"/>
      <c r="D113" s="47"/>
      <c r="E113" s="47"/>
      <c r="F113" s="47"/>
      <c r="G113" s="47"/>
      <c r="H113" s="47"/>
      <c r="I113" s="47"/>
      <c r="J113" s="47"/>
      <c r="K113" s="47"/>
      <c r="L113" s="47"/>
      <c r="M113" s="47"/>
      <c r="N113" s="47"/>
    </row>
    <row r="114" spans="1:15" ht="46.5" customHeight="1">
      <c r="A114" s="139" t="s">
        <v>29</v>
      </c>
      <c r="B114" s="146"/>
      <c r="C114" s="91"/>
      <c r="D114" s="91"/>
      <c r="E114" s="91"/>
      <c r="F114" s="91"/>
      <c r="G114" s="169"/>
      <c r="H114" s="70" t="s">
        <v>30</v>
      </c>
      <c r="I114" s="70"/>
      <c r="J114" s="70"/>
      <c r="K114" s="202"/>
      <c r="L114" s="212"/>
      <c r="M114" s="212"/>
      <c r="N114" s="212"/>
      <c r="O114" s="212"/>
    </row>
    <row r="115" spans="1:15" ht="46.5" customHeight="1">
      <c r="A115" s="139" t="s">
        <v>31</v>
      </c>
      <c r="B115" s="146"/>
      <c r="C115" s="91"/>
      <c r="D115" s="91"/>
      <c r="E115" s="91"/>
      <c r="F115" s="91"/>
      <c r="G115" s="169"/>
      <c r="H115" s="70" t="s">
        <v>32</v>
      </c>
      <c r="I115" s="70"/>
      <c r="J115" s="70"/>
      <c r="K115" s="203"/>
      <c r="L115" s="203"/>
      <c r="M115" s="203"/>
      <c r="N115" s="203"/>
      <c r="O115" s="203"/>
    </row>
    <row r="116" spans="1:15" ht="46.5" customHeight="1">
      <c r="A116" s="139" t="s">
        <v>34</v>
      </c>
      <c r="B116" s="146"/>
      <c r="C116" s="91"/>
      <c r="D116" s="91"/>
      <c r="E116" s="91"/>
      <c r="F116" s="91"/>
      <c r="G116" s="169"/>
      <c r="H116" s="70" t="s">
        <v>37</v>
      </c>
      <c r="I116" s="70"/>
      <c r="J116" s="70"/>
      <c r="K116" s="203"/>
      <c r="L116" s="203"/>
      <c r="M116" s="203"/>
      <c r="N116" s="203"/>
      <c r="O116" s="203"/>
    </row>
    <row r="117" spans="1:15" ht="46.5" customHeight="1">
      <c r="A117" s="139" t="s">
        <v>18</v>
      </c>
      <c r="B117" s="146"/>
      <c r="C117" s="91"/>
      <c r="D117" s="91"/>
      <c r="E117" s="91"/>
      <c r="F117" s="91"/>
      <c r="G117" s="91"/>
      <c r="H117" s="91"/>
      <c r="I117" s="91"/>
      <c r="J117" s="91"/>
      <c r="K117" s="91"/>
      <c r="L117" s="91"/>
      <c r="M117" s="91"/>
      <c r="N117" s="91"/>
      <c r="O117" s="91"/>
    </row>
    <row r="118" spans="1:15" ht="46.5" customHeight="1">
      <c r="A118" s="139" t="s">
        <v>40</v>
      </c>
      <c r="B118" s="146"/>
      <c r="C118" s="91"/>
      <c r="D118" s="91"/>
      <c r="E118" s="91"/>
      <c r="F118" s="91"/>
      <c r="G118" s="91"/>
      <c r="H118" s="91"/>
      <c r="I118" s="91"/>
      <c r="J118" s="91"/>
      <c r="K118" s="91"/>
      <c r="L118" s="91"/>
      <c r="M118" s="91"/>
      <c r="N118" s="91"/>
      <c r="O118" s="91"/>
    </row>
  </sheetData>
  <mergeCells count="114">
    <mergeCell ref="C1:J1"/>
    <mergeCell ref="A9:B9"/>
    <mergeCell ref="A10:B10"/>
    <mergeCell ref="J14:L14"/>
    <mergeCell ref="A15:B15"/>
    <mergeCell ref="A16:B16"/>
    <mergeCell ref="J20:L20"/>
    <mergeCell ref="A21:B21"/>
    <mergeCell ref="A22:B22"/>
    <mergeCell ref="J26:L26"/>
    <mergeCell ref="A27:B27"/>
    <mergeCell ref="A28:B28"/>
    <mergeCell ref="J32:L32"/>
    <mergeCell ref="A33:B33"/>
    <mergeCell ref="A34:B34"/>
    <mergeCell ref="J38:L38"/>
    <mergeCell ref="A39:B39"/>
    <mergeCell ref="A40:B40"/>
    <mergeCell ref="J44:L44"/>
    <mergeCell ref="A45:B45"/>
    <mergeCell ref="A46:B46"/>
    <mergeCell ref="J50:L50"/>
    <mergeCell ref="A51:B51"/>
    <mergeCell ref="A52:B52"/>
    <mergeCell ref="J56:L56"/>
    <mergeCell ref="A57:B57"/>
    <mergeCell ref="A58:B58"/>
    <mergeCell ref="A63:C63"/>
    <mergeCell ref="D63:E63"/>
    <mergeCell ref="B68:M68"/>
    <mergeCell ref="C69:K69"/>
    <mergeCell ref="M72:O72"/>
    <mergeCell ref="M74:O74"/>
    <mergeCell ref="A79:O79"/>
    <mergeCell ref="A81:O81"/>
    <mergeCell ref="F84:L84"/>
    <mergeCell ref="A89:H89"/>
    <mergeCell ref="H92:O92"/>
    <mergeCell ref="H93:L93"/>
    <mergeCell ref="M93:O93"/>
    <mergeCell ref="D94:G94"/>
    <mergeCell ref="H94:I94"/>
    <mergeCell ref="J94:L94"/>
    <mergeCell ref="D95:G95"/>
    <mergeCell ref="H95:I95"/>
    <mergeCell ref="J95:L95"/>
    <mergeCell ref="D96:G96"/>
    <mergeCell ref="H96:I96"/>
    <mergeCell ref="J96:L96"/>
    <mergeCell ref="D97:G97"/>
    <mergeCell ref="H97:I97"/>
    <mergeCell ref="J97:L97"/>
    <mergeCell ref="D98:G98"/>
    <mergeCell ref="H98:I98"/>
    <mergeCell ref="J98:L98"/>
    <mergeCell ref="D99:G99"/>
    <mergeCell ref="H99:I99"/>
    <mergeCell ref="J99:L99"/>
    <mergeCell ref="D100:G100"/>
    <mergeCell ref="H100:I100"/>
    <mergeCell ref="J100:L100"/>
    <mergeCell ref="D101:G101"/>
    <mergeCell ref="H101:I101"/>
    <mergeCell ref="J101:L101"/>
    <mergeCell ref="D102:G102"/>
    <mergeCell ref="H102:I102"/>
    <mergeCell ref="J102:L102"/>
    <mergeCell ref="D103:G103"/>
    <mergeCell ref="H103:I103"/>
    <mergeCell ref="J103:L103"/>
    <mergeCell ref="A104:O104"/>
    <mergeCell ref="B106:C106"/>
    <mergeCell ref="D106:M106"/>
    <mergeCell ref="B107:C107"/>
    <mergeCell ref="D107:M107"/>
    <mergeCell ref="B108:C108"/>
    <mergeCell ref="D108:M108"/>
    <mergeCell ref="B109:C109"/>
    <mergeCell ref="D109:M109"/>
    <mergeCell ref="B110:C110"/>
    <mergeCell ref="D110:M110"/>
    <mergeCell ref="B111:C111"/>
    <mergeCell ref="D111:M111"/>
    <mergeCell ref="B112:C112"/>
    <mergeCell ref="D112:M112"/>
    <mergeCell ref="B114:G114"/>
    <mergeCell ref="H114:J114"/>
    <mergeCell ref="K114:O114"/>
    <mergeCell ref="B115:G115"/>
    <mergeCell ref="H115:J115"/>
    <mergeCell ref="K115:O115"/>
    <mergeCell ref="B116:G116"/>
    <mergeCell ref="H116:J116"/>
    <mergeCell ref="K116:O116"/>
    <mergeCell ref="B117:O117"/>
    <mergeCell ref="B118:O118"/>
    <mergeCell ref="J6:L7"/>
    <mergeCell ref="M6:N7"/>
    <mergeCell ref="O6:O7"/>
    <mergeCell ref="A7:B8"/>
    <mergeCell ref="J10:L13"/>
    <mergeCell ref="J16:L19"/>
    <mergeCell ref="J22:L25"/>
    <mergeCell ref="J28:L31"/>
    <mergeCell ref="J34:L37"/>
    <mergeCell ref="J40:L43"/>
    <mergeCell ref="J46:L49"/>
    <mergeCell ref="J52:L55"/>
    <mergeCell ref="J58:L61"/>
    <mergeCell ref="H62:I63"/>
    <mergeCell ref="J62:L63"/>
    <mergeCell ref="N62:N63"/>
    <mergeCell ref="A64:P65"/>
    <mergeCell ref="C92:G93"/>
  </mergeCells>
  <phoneticPr fontId="2"/>
  <dataValidations count="1">
    <dataValidation type="list" allowBlank="1" showDropDown="0" showInputMessage="1" showErrorMessage="1" sqref="C9:I9 C15:I15 C21:I21 C27:I27 C33:I33 C39:I39 C45:I45 C51:I51 C57:F57">
      <formula1>"○,　"</formula1>
    </dataValidation>
  </dataValidations>
  <pageMargins left="0.70866141732283472" right="0.70866141732283472" top="0.74803149606299213" bottom="0.74803149606299213" header="0.31496062992125984" footer="0.31496062992125984"/>
  <pageSetup paperSize="9" scale="36" fitToWidth="1" fitToHeight="0" orientation="portrait" usePrinterDefaults="1" r:id="rId1"/>
  <headerFooter>
    <oddHeader>&amp;L別記第１－２号様式（第５条関係）</oddHeader>
  </headerFooter>
  <rowBreaks count="1" manualBreakCount="1">
    <brk id="70" max="16383" man="1"/>
  </rowBreaks>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リストデータ</vt:lpstr>
      <vt:lpstr>別記第１－１号様式（診療所用）</vt:lpstr>
      <vt:lpstr>別記第１－２号様式（病院用）</vt:lpstr>
    </vt:vector>
  </TitlesOfParts>
  <Company>厚生労働省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477015</cp:lastModifiedBy>
  <cp:lastPrinted>2022-09-22T05:34:17Z</cp:lastPrinted>
  <dcterms:created xsi:type="dcterms:W3CDTF">2021-05-25T06:48:22Z</dcterms:created>
  <dcterms:modified xsi:type="dcterms:W3CDTF">2022-11-30T05:19:37Z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2022-11-30T05:19:37Z</vt:filetime>
  </property>
</Properties>
</file>