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210" tabRatio="813" activeTab="12"/>
  </bookViews>
  <sheets>
    <sheet name="別紙１（当初）" sheetId="4" r:id="rId1"/>
    <sheet name="別紙２（当初）" sheetId="8" r:id="rId2"/>
    <sheet name="第3号様式_事業遂行状況報告書" sheetId="6" state="hidden" r:id="rId3"/>
    <sheet name="第3号様式_別表" sheetId="7" state="hidden" r:id="rId4"/>
    <sheet name="別紙１（変更）" sheetId="1" r:id="rId5"/>
    <sheet name="別紙２（変更）" sheetId="9" r:id="rId6"/>
    <sheet name="第5号様式_年度終了実績報告書" sheetId="17" state="hidden" r:id="rId7"/>
    <sheet name="第5号_別表" sheetId="11" state="hidden" r:id="rId8"/>
    <sheet name="第6号様式_消費税仕入控除（直接補助）" sheetId="12" state="hidden" r:id="rId9"/>
    <sheet name="第7号様式_消費税仕入控除（間接補助）" sheetId="13" state="hidden" r:id="rId10"/>
    <sheet name="管理用（このシートは削除しないでください）" sheetId="16" state="hidden" r:id="rId11"/>
    <sheet name="別紙１（実績）" sheetId="3" r:id="rId12"/>
    <sheet name="別紙２（実績）" sheetId="10" r:id="rId13"/>
  </sheets>
  <externalReferences>
    <externalReference r:id="rId14"/>
  </externalReferences>
  <definedNames>
    <definedName name="_xlnm.Print_Area" localSheetId="11">'別紙１（実績）'!$A$1:$C$12</definedName>
    <definedName name="_xlnm.Print_Area" localSheetId="6">第5号様式_年度終了実績報告書!$A$1:$J$55</definedName>
    <definedName name="_xlnm.Print_Area" localSheetId="0">'別紙１（当初）'!$A$1:$C$12</definedName>
    <definedName name="_xlnm.Print_Area" localSheetId="2">第3号様式_事業遂行状況報告書!$A$1:$J$55</definedName>
    <definedName name="_xlnm.Print_Area" localSheetId="3">第3号様式_別表!$A$1:$O$57</definedName>
    <definedName name="_xlnm.Print_Area" localSheetId="8">'第6号様式_消費税仕入控除（直接補助）'!$A$1:$J$46</definedName>
    <definedName name="_xlnm.Print_Area" localSheetId="9">'第7号様式_消費税仕入控除（間接補助）'!$A$1:$J$46</definedName>
    <definedName name="_xlnm.Print_Area" localSheetId="4">'別紙１（変更）'!$A$1:$C$12</definedName>
    <definedName name="_xlnm.Print_Area" localSheetId="7">第5号_別表!$A$1:$L$29</definedName>
    <definedName name="_xlnm._FilterDatabase" localSheetId="1" hidden="1">'別紙２（当初）'!$A$7:$AK$37</definedName>
    <definedName name="_xlnm._FilterDatabase" localSheetId="5" hidden="1">'別紙２（変更）'!$A$7:$AK$37</definedName>
    <definedName name="_xlnm._FilterDatabase" localSheetId="12" hidden="1">'別紙２（実績）'!$A$7:$AK$37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<sst xmlns="http://schemas.openxmlformats.org/spreadsheetml/2006/main" xmlns:r="http://schemas.openxmlformats.org/officeDocument/2006/relationships" count="184" uniqueCount="184">
  <si>
    <t xml:space="preserve">  　現在竣工量</t>
  </si>
  <si>
    <t>備　　　考</t>
  </si>
  <si>
    <t>　　円</t>
  </si>
  <si>
    <t>(7) 医師臨床研修病院研修医環境整備事業</t>
  </si>
  <si>
    <t xml:space="preserve">       円</t>
  </si>
  <si>
    <t>施工内容</t>
    <rPh sb="0" eb="2">
      <t>セコウ</t>
    </rPh>
    <rPh sb="2" eb="4">
      <t>ナイヨウ</t>
    </rPh>
    <phoneticPr fontId="19"/>
  </si>
  <si>
    <t>　厚生労働大臣　　殿</t>
  </si>
  <si>
    <r>
      <t>事  業</t>
    </r>
    <r>
      <rPr>
        <sz val="9"/>
        <color indexed="10"/>
        <rFont val="ＭＳ Ｐゴシック"/>
      </rPr>
      <t xml:space="preserve">  </t>
    </r>
    <r>
      <rPr>
        <sz val="9"/>
        <color indexed="8"/>
        <rFont val="ＭＳ Ｐゴシック"/>
      </rPr>
      <t>区  分</t>
    </r>
    <rPh sb="0" eb="1">
      <t>コト</t>
    </rPh>
    <rPh sb="3" eb="4">
      <t>ギョウ</t>
    </rPh>
    <rPh sb="6" eb="7">
      <t>ク</t>
    </rPh>
    <rPh sb="9" eb="10">
      <t>ブン</t>
    </rPh>
    <phoneticPr fontId="19"/>
  </si>
  <si>
    <t>年 度 内 遂 行 実 績</t>
  </si>
  <si>
    <t>　　　</t>
  </si>
  <si>
    <t>　添付書類</t>
  </si>
  <si>
    <t>(1) へき地診療所施設整備事業</t>
  </si>
  <si>
    <t>　　　　　</t>
  </si>
  <si>
    <t>第３号様式</t>
  </si>
  <si>
    <t>円</t>
    <rPh sb="0" eb="1">
      <t>エン</t>
    </rPh>
    <phoneticPr fontId="19"/>
  </si>
  <si>
    <t xml:space="preserve"> 基礎工事</t>
  </si>
  <si>
    <t>繰 越 予 定</t>
    <rPh sb="0" eb="1">
      <t>クリ</t>
    </rPh>
    <rPh sb="2" eb="3">
      <t>コシ</t>
    </rPh>
    <rPh sb="4" eb="5">
      <t>ヨ</t>
    </rPh>
    <rPh sb="6" eb="7">
      <t>サダム</t>
    </rPh>
    <phoneticPr fontId="19"/>
  </si>
  <si>
    <t xml:space="preserve"> ○○工事</t>
  </si>
  <si>
    <t>(2) 過疎地域等特定診療所施設整備事業</t>
  </si>
  <si>
    <t>(11) 死亡時画像診断システム施設整備事業</t>
  </si>
  <si>
    <t xml:space="preserve">  　まで竣工見込量</t>
  </si>
  <si>
    <t xml:space="preserve"> 工事名</t>
  </si>
  <si>
    <t>　　</t>
  </si>
  <si>
    <t>合計</t>
    <rPh sb="0" eb="2">
      <t>ゴウケイ</t>
    </rPh>
    <phoneticPr fontId="19"/>
  </si>
  <si>
    <t>　　　　　　　　　　　　　　　　　　　　　　　　　　　　　　　　　　　　　　　　　　　　　　　　　</t>
  </si>
  <si>
    <t>←自動計算</t>
    <rPh sb="1" eb="3">
      <t>ジドウ</t>
    </rPh>
    <rPh sb="3" eb="5">
      <t>ケイサン</t>
    </rPh>
    <phoneticPr fontId="19"/>
  </si>
  <si>
    <t>翌年度繰越額</t>
  </si>
  <si>
    <t>(14)院内感染対策施設整備事業</t>
  </si>
  <si>
    <t xml:space="preserve"> 設計事務</t>
  </si>
  <si>
    <t xml:space="preserve"> 入札事務</t>
  </si>
  <si>
    <t>　２．工事進捗状況</t>
  </si>
  <si>
    <t xml:space="preserve"> 整地工事</t>
  </si>
  <si>
    <t>(12) 有床診療所等スプリンクラー等施設整備事業</t>
  </si>
  <si>
    <t>へき地診療所施設整備事業</t>
  </si>
  <si>
    <t>(5) 臨床研修病院施設整備事業</t>
  </si>
  <si>
    <t>過去に支給済の
病床数</t>
    <rPh sb="0" eb="2">
      <t>カコ</t>
    </rPh>
    <rPh sb="3" eb="5">
      <t>シキュウ</t>
    </rPh>
    <rPh sb="5" eb="6">
      <t>スミ</t>
    </rPh>
    <rPh sb="8" eb="11">
      <t>ビョウショウスウ</t>
    </rPh>
    <phoneticPr fontId="27"/>
  </si>
  <si>
    <t>　１．工事予定を点線の棒線で示し、その上に工事進捗状況を実線の棒線で示すこと。</t>
  </si>
  <si>
    <t>　２．工事名ごとに工事進捗状況（出来高）を％をもって示すこと。</t>
  </si>
  <si>
    <t>　３．繰越予定状況</t>
  </si>
  <si>
    <t>　都 道 府 県 知 事　　殿</t>
  </si>
  <si>
    <t>第７号様式</t>
  </si>
  <si>
    <t>交 付 決 定 の 内 容</t>
  </si>
  <si>
    <t>事業実施期間</t>
  </si>
  <si>
    <t>区 分</t>
  </si>
  <si>
    <t>事 業 費</t>
  </si>
  <si>
    <t>(6) へき地医療拠点病院施設整備事業</t>
  </si>
  <si>
    <t>補助金額</t>
  </si>
  <si>
    <t>着手年月</t>
  </si>
  <si>
    <t>未満</t>
    <rPh sb="0" eb="2">
      <t>ミマン</t>
    </rPh>
    <phoneticPr fontId="19"/>
  </si>
  <si>
    <t xml:space="preserve">     円</t>
  </si>
  <si>
    <t>　消費税及び地方消費税の申告により確定した消費税及び地方消費税に係る仕入控除税額（要補助金返還相当額）</t>
  </si>
  <si>
    <t>　　 円</t>
  </si>
  <si>
    <t xml:space="preserve">    ％</t>
  </si>
  <si>
    <t>第６号様式</t>
  </si>
  <si>
    <t>番号</t>
    <rPh sb="0" eb="2">
      <t>バンゴウ</t>
    </rPh>
    <phoneticPr fontId="19"/>
  </si>
  <si>
    <t>　　　　　　　　　　　　　　の補助対象事業の遂行状況報告書</t>
  </si>
  <si>
    <t>(3) へき地保健指導所施設整備事業</t>
  </si>
  <si>
    <t>計</t>
  </si>
  <si>
    <t>　記載内容を確認するための書類（確定申告書の写し、課税売上割合等が把握できる資料、特定収入の割合を確認できる資料）を添付する。</t>
  </si>
  <si>
    <t>(4) 研修医のための研修施設整備事業</t>
  </si>
  <si>
    <t>構想区域名</t>
    <rPh sb="0" eb="2">
      <t>コウソウ</t>
    </rPh>
    <rPh sb="2" eb="4">
      <t>クイキ</t>
    </rPh>
    <rPh sb="4" eb="5">
      <t>メイ</t>
    </rPh>
    <phoneticPr fontId="27"/>
  </si>
  <si>
    <t>(8) 離島等患者宿泊施設施設整備事業</t>
  </si>
  <si>
    <t>(9) 産科医療機関施設整備事業</t>
  </si>
  <si>
    <t>(10) 分娩取扱施設施設整備事業</t>
  </si>
  <si>
    <t>(13) 南海トラフ地震に係る津波避難対策緊急事業</t>
  </si>
  <si>
    <t>　補助金等に係る予算の執行の適正化に関する法律（昭和３０年法律第１７９号）第１５条の規定による確定額又は事業実績報告による精算額</t>
  </si>
  <si>
    <t>　消費税及び地方消費税の申告により確定した消費税及び地方消費税に係る仕入控除税額（要国庫補助金返還相当額）</t>
  </si>
  <si>
    <t>一日平均実働病床数から再編後の対象３区分の許可病床数までの減少分に係る支給額</t>
  </si>
  <si>
    <t>　印</t>
    <rPh sb="1" eb="2">
      <t>イン</t>
    </rPh>
    <phoneticPr fontId="19"/>
  </si>
  <si>
    <t>へき地医療拠点病院施設整備事業</t>
  </si>
  <si>
    <t>　標記について、補助金等に係る予算の執行の適正化に関する法律第１２条の規定により、別表のとおり報告する。</t>
  </si>
  <si>
    <t>施 設 名</t>
    <rPh sb="0" eb="1">
      <t>シ</t>
    </rPh>
    <rPh sb="2" eb="3">
      <t>セツ</t>
    </rPh>
    <rPh sb="4" eb="5">
      <t>メイ</t>
    </rPh>
    <phoneticPr fontId="19"/>
  </si>
  <si>
    <t>　１．事業施行状況</t>
  </si>
  <si>
    <t>施 工 面 積</t>
    <rPh sb="0" eb="1">
      <t>シ</t>
    </rPh>
    <rPh sb="2" eb="3">
      <t>コウ</t>
    </rPh>
    <rPh sb="4" eb="5">
      <t>メン</t>
    </rPh>
    <rPh sb="6" eb="7">
      <t>セキ</t>
    </rPh>
    <phoneticPr fontId="19"/>
  </si>
  <si>
    <t>工 事 施 工 率</t>
    <rPh sb="0" eb="1">
      <t>コウ</t>
    </rPh>
    <rPh sb="2" eb="3">
      <t>コト</t>
    </rPh>
    <rPh sb="4" eb="5">
      <t>シ</t>
    </rPh>
    <rPh sb="6" eb="7">
      <t>コウ</t>
    </rPh>
    <rPh sb="8" eb="9">
      <t>リツ</t>
    </rPh>
    <phoneticPr fontId="19"/>
  </si>
  <si>
    <t>金 額</t>
    <rPh sb="0" eb="1">
      <t>キン</t>
    </rPh>
    <rPh sb="2" eb="3">
      <t>ガク</t>
    </rPh>
    <phoneticPr fontId="19"/>
  </si>
  <si>
    <t>備 考</t>
    <rPh sb="0" eb="1">
      <t>ビ</t>
    </rPh>
    <rPh sb="2" eb="3">
      <t>コウ</t>
    </rPh>
    <phoneticPr fontId="19"/>
  </si>
  <si>
    <t>㎡</t>
  </si>
  <si>
    <t>％</t>
  </si>
  <si>
    <t>（全体契約額）</t>
    <rPh sb="1" eb="3">
      <t>ゼンタイ</t>
    </rPh>
    <rPh sb="3" eb="6">
      <t>ケイヤクガク</t>
    </rPh>
    <phoneticPr fontId="19"/>
  </si>
  <si>
    <t>（うち国庫補助金分）</t>
    <rPh sb="3" eb="5">
      <t>コッコ</t>
    </rPh>
    <rPh sb="5" eb="8">
      <t>ホジョキン</t>
    </rPh>
    <rPh sb="8" eb="9">
      <t>ブン</t>
    </rPh>
    <phoneticPr fontId="19"/>
  </si>
  <si>
    <t>請 負 契 約 額</t>
    <rPh sb="0" eb="1">
      <t>ショウ</t>
    </rPh>
    <rPh sb="2" eb="3">
      <t>フ</t>
    </rPh>
    <rPh sb="4" eb="5">
      <t>チギリ</t>
    </rPh>
    <rPh sb="6" eb="7">
      <t>ヤク</t>
    </rPh>
    <rPh sb="8" eb="9">
      <t>ガク</t>
    </rPh>
    <phoneticPr fontId="19"/>
  </si>
  <si>
    <t>年 度 内 完 成 （見 込）</t>
    <rPh sb="0" eb="1">
      <t>トシ</t>
    </rPh>
    <rPh sb="2" eb="3">
      <t>ド</t>
    </rPh>
    <rPh sb="4" eb="5">
      <t>ウチ</t>
    </rPh>
    <rPh sb="6" eb="7">
      <t>カン</t>
    </rPh>
    <rPh sb="8" eb="9">
      <t>シゲル</t>
    </rPh>
    <rPh sb="11" eb="12">
      <t>ケン</t>
    </rPh>
    <rPh sb="13" eb="14">
      <t>コミ</t>
    </rPh>
    <phoneticPr fontId="19"/>
  </si>
  <si>
    <t>所要額計算</t>
    <rPh sb="0" eb="3">
      <t>ショヨウガク</t>
    </rPh>
    <rPh sb="3" eb="5">
      <t>ケイサン</t>
    </rPh>
    <phoneticPr fontId="19"/>
  </si>
  <si>
    <t>繰 越 理 由</t>
    <rPh sb="0" eb="1">
      <t>クリ</t>
    </rPh>
    <rPh sb="2" eb="3">
      <t>コシ</t>
    </rPh>
    <rPh sb="4" eb="5">
      <t>リ</t>
    </rPh>
    <rPh sb="6" eb="7">
      <t>ヨシ</t>
    </rPh>
    <phoneticPr fontId="19"/>
  </si>
  <si>
    <t>年 度 末 現 在 （見 込）</t>
    <rPh sb="0" eb="1">
      <t>トシ</t>
    </rPh>
    <rPh sb="2" eb="3">
      <t>ド</t>
    </rPh>
    <rPh sb="4" eb="5">
      <t>スエ</t>
    </rPh>
    <rPh sb="6" eb="7">
      <t>ゲン</t>
    </rPh>
    <rPh sb="8" eb="9">
      <t>ザイ</t>
    </rPh>
    <rPh sb="11" eb="12">
      <t>ケン</t>
    </rPh>
    <rPh sb="13" eb="14">
      <t>コミ</t>
    </rPh>
    <phoneticPr fontId="19"/>
  </si>
  <si>
    <t>←第2号様式交付申請書より自動で反映</t>
    <rPh sb="1" eb="2">
      <t>ダイ</t>
    </rPh>
    <rPh sb="3" eb="4">
      <t>ゴウ</t>
    </rPh>
    <rPh sb="4" eb="6">
      <t>ヨウシキ</t>
    </rPh>
    <rPh sb="6" eb="8">
      <t>コウフ</t>
    </rPh>
    <rPh sb="8" eb="11">
      <t>シンセイショ</t>
    </rPh>
    <rPh sb="13" eb="15">
      <t>ジドウ</t>
    </rPh>
    <rPh sb="16" eb="18">
      <t>ハンエイ</t>
    </rPh>
    <phoneticPr fontId="19"/>
  </si>
  <si>
    <t>第５号様式</t>
  </si>
  <si>
    <t>　　　　　　　　　　　　　　年度終了実績報告書</t>
  </si>
  <si>
    <t>所 要 額</t>
  </si>
  <si>
    <t>別　表</t>
  </si>
  <si>
    <t>補　助
基本額</t>
  </si>
  <si>
    <t>事 業 費
支払実績
(見込)額</t>
  </si>
  <si>
    <t>　年度消費税及び地方消費税に係る仕入控除税額報告書</t>
  </si>
  <si>
    <t>事　業
進捗率</t>
  </si>
  <si>
    <t>単価（千円）</t>
  </si>
  <si>
    <t>改築</t>
    <rPh sb="0" eb="2">
      <t>カイチク</t>
    </rPh>
    <phoneticPr fontId="41"/>
  </si>
  <si>
    <t>補助金
受入額</t>
  </si>
  <si>
    <t>完　　了
予定年月</t>
  </si>
  <si>
    <t>摘　要</t>
  </si>
  <si>
    <t>所 在 地</t>
    <rPh sb="0" eb="1">
      <t>ショ</t>
    </rPh>
    <rPh sb="1" eb="2">
      <t>トコロドコロ</t>
    </rPh>
    <rPh sb="2" eb="3">
      <t>ザイ</t>
    </rPh>
    <rPh sb="4" eb="5">
      <t>チ</t>
    </rPh>
    <phoneticPr fontId="19"/>
  </si>
  <si>
    <t>回復期</t>
    <rPh sb="0" eb="2">
      <t>カイフク</t>
    </rPh>
    <rPh sb="2" eb="3">
      <t>キ</t>
    </rPh>
    <phoneticPr fontId="27"/>
  </si>
  <si>
    <t>　　年度医療施設等施設整備費補助金</t>
  </si>
  <si>
    <t>ブロック造</t>
    <rPh sb="4" eb="5">
      <t>ヅク</t>
    </rPh>
    <phoneticPr fontId="41"/>
  </si>
  <si>
    <t>再編前の対象３区分の稼働病床数から一日平均実働病床数までの減少分に係る支給額</t>
  </si>
  <si>
    <t>事業区分</t>
    <rPh sb="0" eb="2">
      <t>ジギョウ</t>
    </rPh>
    <rPh sb="2" eb="4">
      <t>クブン</t>
    </rPh>
    <phoneticPr fontId="19"/>
  </si>
  <si>
    <t xml:space="preserve"> 自　　年　月　日</t>
  </si>
  <si>
    <t xml:space="preserve"> 至　　年　月　日</t>
  </si>
  <si>
    <t>構造</t>
    <rPh sb="0" eb="2">
      <t>コウゾウ</t>
    </rPh>
    <phoneticPr fontId="19"/>
  </si>
  <si>
    <t>←１．「事業施工状況」の日付を自動で反映</t>
    <rPh sb="4" eb="6">
      <t>ジギョウ</t>
    </rPh>
    <rPh sb="6" eb="8">
      <t>セコウ</t>
    </rPh>
    <rPh sb="8" eb="10">
      <t>ジョウキョウ</t>
    </rPh>
    <rPh sb="12" eb="14">
      <t>ヒヅケ</t>
    </rPh>
    <rPh sb="15" eb="17">
      <t>ジドウ</t>
    </rPh>
    <rPh sb="18" eb="20">
      <t>ハンエイ</t>
    </rPh>
    <phoneticPr fontId="19"/>
  </si>
  <si>
    <t>新築</t>
    <rPh sb="0" eb="2">
      <t>シンチク</t>
    </rPh>
    <phoneticPr fontId="41"/>
  </si>
  <si>
    <t>移転新築</t>
    <rPh sb="0" eb="2">
      <t>イテン</t>
    </rPh>
    <rPh sb="2" eb="4">
      <t>シンチク</t>
    </rPh>
    <phoneticPr fontId="41"/>
  </si>
  <si>
    <t>No</t>
  </si>
  <si>
    <t>増築</t>
    <rPh sb="0" eb="2">
      <t>ゾウチク</t>
    </rPh>
    <phoneticPr fontId="41"/>
  </si>
  <si>
    <t>改修</t>
    <rPh sb="0" eb="2">
      <t>カイシュウ</t>
    </rPh>
    <phoneticPr fontId="41"/>
  </si>
  <si>
    <t>鉄骨鉄筋コンクリート造</t>
    <rPh sb="0" eb="2">
      <t>テッコツ</t>
    </rPh>
    <rPh sb="2" eb="4">
      <t>テッキン</t>
    </rPh>
    <phoneticPr fontId="41"/>
  </si>
  <si>
    <t>鉄筋コンクリート造</t>
    <rPh sb="0" eb="2">
      <t>テッキン</t>
    </rPh>
    <phoneticPr fontId="41"/>
  </si>
  <si>
    <t>鉄骨造（鉄筋コンクリート造と同等の強度）</t>
    <rPh sb="0" eb="2">
      <t>テッコツ</t>
    </rPh>
    <rPh sb="4" eb="6">
      <t>テッキン</t>
    </rPh>
    <rPh sb="12" eb="13">
      <t>ヅク</t>
    </rPh>
    <rPh sb="14" eb="16">
      <t>ドウトウ</t>
    </rPh>
    <rPh sb="17" eb="19">
      <t>キョウド</t>
    </rPh>
    <phoneticPr fontId="41"/>
  </si>
  <si>
    <t>鉄骨造（ブロック造と同等の強度）</t>
    <rPh sb="0" eb="2">
      <t>テッコツ</t>
    </rPh>
    <rPh sb="8" eb="9">
      <t>ツク</t>
    </rPh>
    <rPh sb="10" eb="12">
      <t>ドウトウ</t>
    </rPh>
    <rPh sb="13" eb="15">
      <t>キョウド</t>
    </rPh>
    <phoneticPr fontId="41"/>
  </si>
  <si>
    <t>木造</t>
    <rPh sb="0" eb="2">
      <t>モクゾウ</t>
    </rPh>
    <phoneticPr fontId="41"/>
  </si>
  <si>
    <t>プレハブ造</t>
    <rPh sb="4" eb="5">
      <t>ツク</t>
    </rPh>
    <phoneticPr fontId="41"/>
  </si>
  <si>
    <t>その他</t>
    <rPh sb="2" eb="3">
      <t>タ</t>
    </rPh>
    <phoneticPr fontId="41"/>
  </si>
  <si>
    <t>過疎地域等特定診療所施設整備事業</t>
  </si>
  <si>
    <t>へき地保健指導所施設整備事業</t>
  </si>
  <si>
    <t>研修医のための研修施設整備事業</t>
  </si>
  <si>
    <t>臨床研修病院施設整備事業</t>
  </si>
  <si>
    <t>医師臨床研修病院研修医環境整備事業</t>
  </si>
  <si>
    <t>（千円）</t>
  </si>
  <si>
    <t>離島等患者宿泊施設施設整備事業</t>
  </si>
  <si>
    <t>産科医療機関施設整備事業</t>
  </si>
  <si>
    <t>分娩取扱施設施設整備事業</t>
  </si>
  <si>
    <t>死亡時画像診断システム施設整備事業</t>
  </si>
  <si>
    <t>有床診療所等スプリンクラー等施設整備事業</t>
  </si>
  <si>
    <t>南海トラフ地震に係る津波避難対策緊急事業</t>
  </si>
  <si>
    <t>院内感染対策施設整備事業</t>
  </si>
  <si>
    <t>地域医療構想を推進するための病床削減支援給付金支給事業</t>
  </si>
  <si>
    <r>
      <t>　</t>
    </r>
    <r>
      <rPr>
        <sz val="8"/>
        <color rgb="FFFF0000"/>
        <rFont val="ＭＳ Ｐゴシック"/>
      </rPr>
      <t>○</t>
    </r>
    <r>
      <rPr>
        <sz val="8"/>
        <color theme="1"/>
        <rFont val="ＭＳ Ｐゴシック"/>
      </rPr>
      <t>年　　月　　日現在</t>
    </r>
  </si>
  <si>
    <t>事業区分（様式２，４，５用）</t>
    <rPh sb="0" eb="2">
      <t>ジギョウ</t>
    </rPh>
    <rPh sb="2" eb="4">
      <t>クブン</t>
    </rPh>
    <rPh sb="5" eb="7">
      <t>ヨウシキ</t>
    </rPh>
    <rPh sb="12" eb="13">
      <t>ヨウ</t>
    </rPh>
    <phoneticPr fontId="19"/>
  </si>
  <si>
    <t>　　年　月　日厚生労働省発医政　　第　　号により交付決定があった　年度医療施設等施設整備費補助金について、医療施設等施設整備費補助金交付要綱7.(11)の規定に基づき、次のとおり報告する。</t>
  </si>
  <si>
    <t>　　年　月　日</t>
    <rPh sb="2" eb="3">
      <t>ネン</t>
    </rPh>
    <rPh sb="4" eb="5">
      <t>ツキ</t>
    </rPh>
    <rPh sb="6" eb="7">
      <t>ニチ</t>
    </rPh>
    <phoneticPr fontId="19"/>
  </si>
  <si>
    <t xml:space="preserve">   ○年</t>
  </si>
  <si>
    <t>　請負契約額欄の(うち国庫補助金分）は、交付決定額を記入すること。</t>
  </si>
  <si>
    <t>事 業 区 分</t>
    <rPh sb="4" eb="5">
      <t>ク</t>
    </rPh>
    <rPh sb="6" eb="7">
      <t>ブン</t>
    </rPh>
    <phoneticPr fontId="19"/>
  </si>
  <si>
    <t>再編後の許可病床数
（＝再編後の稼働病床数）</t>
  </si>
  <si>
    <t>　　年　月　日厚生労働省発医政　　第　　号により交付決定があった　年度医療施設等施設整備費補助金について、交付決定通知により付された条件に基づき、次のとおり報告する。</t>
  </si>
  <si>
    <t>　標記について、補助金等に係る予算の執行の適正化に関する法律第１４条後段の規定により、別表のとおり報告する。</t>
  </si>
  <si>
    <t>　　年度医療提供体制効率化支援補助金</t>
  </si>
  <si>
    <t>地域医療構想を推進するための病院の債務整理に必要な借入資金に対する支援給付金支給事業</t>
  </si>
  <si>
    <t>地域医療構想を推進するための医療機関統合支援給付金支給事業</t>
  </si>
  <si>
    <t>病床稼働率段階</t>
    <rPh sb="0" eb="2">
      <t>ビョウショウ</t>
    </rPh>
    <rPh sb="2" eb="5">
      <t>カドウリツ</t>
    </rPh>
    <rPh sb="5" eb="7">
      <t>ダンカイ</t>
    </rPh>
    <phoneticPr fontId="19"/>
  </si>
  <si>
    <t>以上</t>
    <rPh sb="0" eb="2">
      <t>イジョウ</t>
    </rPh>
    <phoneticPr fontId="19"/>
  </si>
  <si>
    <t>掛け率</t>
    <rPh sb="0" eb="1">
      <t>カ</t>
    </rPh>
    <rPh sb="2" eb="3">
      <t>リツ</t>
    </rPh>
    <phoneticPr fontId="19"/>
  </si>
  <si>
    <t>１床あたり
級別単価</t>
    <rPh sb="1" eb="2">
      <t>ショウ</t>
    </rPh>
    <rPh sb="6" eb="8">
      <t>キュウベツ</t>
    </rPh>
    <rPh sb="8" eb="10">
      <t>タンカ</t>
    </rPh>
    <phoneticPr fontId="19"/>
  </si>
  <si>
    <t>事　　　　業　　　　計　　　　画　　　　書</t>
  </si>
  <si>
    <t>減少病床数</t>
  </si>
  <si>
    <t>第１号様式_別紙１（当初）</t>
    <rPh sb="10" eb="12">
      <t>トウショ</t>
    </rPh>
    <phoneticPr fontId="19"/>
  </si>
  <si>
    <t>申　　請　　額　　算　　出　　調　　書</t>
    <rPh sb="0" eb="1">
      <t>シン</t>
    </rPh>
    <rPh sb="3" eb="4">
      <t>ショウ</t>
    </rPh>
    <rPh sb="6" eb="7">
      <t>ガク</t>
    </rPh>
    <rPh sb="9" eb="10">
      <t>サン</t>
    </rPh>
    <rPh sb="12" eb="13">
      <t>デ</t>
    </rPh>
    <rPh sb="18" eb="19">
      <t>カ</t>
    </rPh>
    <phoneticPr fontId="19"/>
  </si>
  <si>
    <t>第１号様式_別紙２（当初）</t>
    <rPh sb="6" eb="8">
      <t>ベッシ</t>
    </rPh>
    <rPh sb="10" eb="12">
      <t>トウショ</t>
    </rPh>
    <phoneticPr fontId="19"/>
  </si>
  <si>
    <t>第２号様式_別紙１（変更）</t>
    <rPh sb="10" eb="12">
      <t>ヘンコウ</t>
    </rPh>
    <phoneticPr fontId="19"/>
  </si>
  <si>
    <t>第２号様式_別紙２（変更）</t>
    <rPh sb="6" eb="8">
      <t>ベッシ</t>
    </rPh>
    <rPh sb="10" eb="12">
      <t>ヘンコウ</t>
    </rPh>
    <phoneticPr fontId="19"/>
  </si>
  <si>
    <t>第３号様式_別紙１（実績）</t>
    <rPh sb="10" eb="12">
      <t>ジッセキ</t>
    </rPh>
    <phoneticPr fontId="19"/>
  </si>
  <si>
    <t>第３号様式_別紙２（実績）</t>
    <rPh sb="6" eb="8">
      <t>ベッシ</t>
    </rPh>
    <rPh sb="10" eb="12">
      <t>ジッセキ</t>
    </rPh>
    <phoneticPr fontId="19"/>
  </si>
  <si>
    <t>精　　算　　額　　算　　出　　調　　書</t>
    <rPh sb="0" eb="1">
      <t>セイ</t>
    </rPh>
    <rPh sb="3" eb="4">
      <t>サン</t>
    </rPh>
    <rPh sb="6" eb="7">
      <t>ガク</t>
    </rPh>
    <rPh sb="9" eb="10">
      <t>サン</t>
    </rPh>
    <rPh sb="12" eb="13">
      <t>シュツ</t>
    </rPh>
    <rPh sb="15" eb="16">
      <t>シラ</t>
    </rPh>
    <rPh sb="18" eb="19">
      <t>カ</t>
    </rPh>
    <phoneticPr fontId="19"/>
  </si>
  <si>
    <t>単独支援給付金支給事業</t>
    <rPh sb="0" eb="4">
      <t>タンド</t>
    </rPh>
    <rPh sb="4" eb="7">
      <t>キュウフキン</t>
    </rPh>
    <rPh sb="7" eb="11">
      <t>シキュウ</t>
    </rPh>
    <phoneticPr fontId="19"/>
  </si>
  <si>
    <t>単独支援給付金支給事業</t>
    <rPh sb="0" eb="2">
      <t>タンドク</t>
    </rPh>
    <rPh sb="2" eb="4">
      <t>シエン</t>
    </rPh>
    <rPh sb="4" eb="7">
      <t>キュウフキン</t>
    </rPh>
    <rPh sb="7" eb="11">
      <t>シキュウ</t>
    </rPh>
    <phoneticPr fontId="19"/>
  </si>
  <si>
    <t>単独支援給付金支給事業</t>
    <rPh sb="0" eb="4">
      <t>タンド</t>
    </rPh>
    <rPh sb="4" eb="7">
      <t>キュウフキン</t>
    </rPh>
    <rPh sb="7" eb="9">
      <t>シキュウ</t>
    </rPh>
    <rPh sb="9" eb="11">
      <t>ジギョウ</t>
    </rPh>
    <phoneticPr fontId="19"/>
  </si>
  <si>
    <t>合計</t>
    <rPh sb="0" eb="2">
      <t>ゴウケイ</t>
    </rPh>
    <phoneticPr fontId="27"/>
  </si>
  <si>
    <t>医療機関の名称</t>
    <rPh sb="0" eb="2">
      <t>イリョウ</t>
    </rPh>
    <rPh sb="2" eb="4">
      <t>キカン</t>
    </rPh>
    <rPh sb="5" eb="7">
      <t>メイショウ</t>
    </rPh>
    <phoneticPr fontId="27"/>
  </si>
  <si>
    <t>再編前の稼働病床数</t>
    <rPh sb="0" eb="2">
      <t>サイヘン</t>
    </rPh>
    <phoneticPr fontId="27"/>
  </si>
  <si>
    <t>高度急性期</t>
    <rPh sb="0" eb="2">
      <t>コウド</t>
    </rPh>
    <rPh sb="2" eb="5">
      <t>キュウセイキ</t>
    </rPh>
    <phoneticPr fontId="27"/>
  </si>
  <si>
    <t>急性期</t>
    <rPh sb="0" eb="3">
      <t>キュウセイキ</t>
    </rPh>
    <phoneticPr fontId="27"/>
  </si>
  <si>
    <t>慢性期</t>
    <rPh sb="0" eb="3">
      <t>マンセイキ</t>
    </rPh>
    <phoneticPr fontId="27"/>
  </si>
  <si>
    <t>休棟等</t>
    <rPh sb="0" eb="1">
      <t>ヤス</t>
    </rPh>
    <rPh sb="1" eb="2">
      <t>トウ</t>
    </rPh>
    <rPh sb="2" eb="3">
      <t>トウ</t>
    </rPh>
    <phoneticPr fontId="27"/>
  </si>
  <si>
    <t>うち対象３区分
の合計</t>
    <rPh sb="2" eb="4">
      <t>タイショウ</t>
    </rPh>
    <rPh sb="5" eb="7">
      <t>クブン</t>
    </rPh>
    <rPh sb="9" eb="11">
      <t>ゴウケイ</t>
    </rPh>
    <phoneticPr fontId="27"/>
  </si>
  <si>
    <t>対象３区分の減少病床数のうち
支給対象から除外する病床数</t>
    <rPh sb="6" eb="8">
      <t>ゲンショウ</t>
    </rPh>
    <rPh sb="8" eb="11">
      <t>ビョウショウスウ</t>
    </rPh>
    <rPh sb="15" eb="17">
      <t>シキュウ</t>
    </rPh>
    <rPh sb="17" eb="19">
      <t>タイショウ</t>
    </rPh>
    <rPh sb="21" eb="23">
      <t>ジョガイ</t>
    </rPh>
    <rPh sb="25" eb="28">
      <t>ビョウショウスウ</t>
    </rPh>
    <phoneticPr fontId="27"/>
  </si>
  <si>
    <t>回復期又は介護医療院へ転換した病床数</t>
    <rPh sb="0" eb="2">
      <t>カイフク</t>
    </rPh>
    <rPh sb="2" eb="3">
      <t>キ</t>
    </rPh>
    <rPh sb="3" eb="4">
      <t>マタ</t>
    </rPh>
    <rPh sb="5" eb="7">
      <t>カイゴ</t>
    </rPh>
    <rPh sb="7" eb="9">
      <t>イリョウ</t>
    </rPh>
    <rPh sb="9" eb="10">
      <t>イン</t>
    </rPh>
    <rPh sb="11" eb="13">
      <t>テンカン</t>
    </rPh>
    <rPh sb="15" eb="18">
      <t>ビョウショウスウ</t>
    </rPh>
    <phoneticPr fontId="27"/>
  </si>
  <si>
    <t>同一開設者の医療機関への病床融通数</t>
    <rPh sb="0" eb="2">
      <t>ドウイツ</t>
    </rPh>
    <rPh sb="2" eb="4">
      <t>カイセツ</t>
    </rPh>
    <rPh sb="4" eb="5">
      <t>シャ</t>
    </rPh>
    <rPh sb="6" eb="8">
      <t>イリョウ</t>
    </rPh>
    <rPh sb="8" eb="10">
      <t>キカン</t>
    </rPh>
    <rPh sb="12" eb="14">
      <t>ビョウショウ</t>
    </rPh>
    <rPh sb="14" eb="16">
      <t>ユウズウ</t>
    </rPh>
    <rPh sb="16" eb="17">
      <t>スウ</t>
    </rPh>
    <phoneticPr fontId="27"/>
  </si>
  <si>
    <t>支給対象病床数</t>
    <rPh sb="0" eb="2">
      <t>シキュウ</t>
    </rPh>
    <rPh sb="2" eb="4">
      <t>タイショウ</t>
    </rPh>
    <rPh sb="4" eb="7">
      <t>ビョウショウスウ</t>
    </rPh>
    <phoneticPr fontId="27"/>
  </si>
  <si>
    <t>対象３区分の
病床稼働率（％）</t>
    <rPh sb="0" eb="2">
      <t>タイショウ</t>
    </rPh>
    <rPh sb="3" eb="5">
      <t>クブン</t>
    </rPh>
    <rPh sb="7" eb="9">
      <t>ビョウショウ</t>
    </rPh>
    <rPh sb="9" eb="11">
      <t>カドウ</t>
    </rPh>
    <rPh sb="11" eb="12">
      <t>リツ</t>
    </rPh>
    <phoneticPr fontId="27"/>
  </si>
  <si>
    <t>一日平均実働病床数</t>
    <rPh sb="0" eb="2">
      <t>イチニチ</t>
    </rPh>
    <rPh sb="2" eb="4">
      <t>ヘイキン</t>
    </rPh>
    <rPh sb="4" eb="6">
      <t>ジツドウ</t>
    </rPh>
    <rPh sb="6" eb="9">
      <t>ビョウショウスウ</t>
    </rPh>
    <phoneticPr fontId="27"/>
  </si>
  <si>
    <t>減少数</t>
    <rPh sb="0" eb="2">
      <t>ゲンショウ</t>
    </rPh>
    <rPh sb="2" eb="3">
      <t>スウ</t>
    </rPh>
    <phoneticPr fontId="27"/>
  </si>
  <si>
    <t>小計（千円）</t>
  </si>
  <si>
    <t>支給申請額(千円）</t>
    <rPh sb="0" eb="2">
      <t>シキュウ</t>
    </rPh>
    <rPh sb="2" eb="4">
      <t>シンセイ</t>
    </rPh>
    <rPh sb="4" eb="5">
      <t>ガク</t>
    </rPh>
    <rPh sb="6" eb="8">
      <t>センエン</t>
    </rPh>
    <phoneticPr fontId="27"/>
  </si>
  <si>
    <t>単独支援給付金支給事業</t>
    <rPh sb="0" eb="11">
      <t>タンドクシエンキュウフキンシキュウジギョウ</t>
    </rPh>
    <phoneticPr fontId="27"/>
  </si>
</sst>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82" formatCode="&quot;金 &quot;#,###"/>
    <numFmt numFmtId="180" formatCode="&quot;（&quot;@&quot;）&quot;"/>
    <numFmt numFmtId="179" formatCode="#,##0.00;&quot;△ &quot;#,##0.00"/>
    <numFmt numFmtId="177" formatCode="#,##0;&quot;▲ &quot;#,##0"/>
    <numFmt numFmtId="176" formatCode="#,##0;&quot;△ &quot;#,##0"/>
    <numFmt numFmtId="178" formatCode="0.0%"/>
    <numFmt numFmtId="181" formatCode="[$-411]ggge&quot;年&quot;m&quot;月&quot;d&quot;日&quot;;@"/>
  </numFmts>
  <fonts count="42">
    <font>
      <sz val="11"/>
      <color theme="1"/>
      <name val="ＭＳ Ｐゴシック"/>
      <family val="3"/>
      <scheme val="minor"/>
    </font>
    <font>
      <sz val="11"/>
      <color theme="1"/>
      <name val="ＭＳ Ｐゴシック"/>
      <family val="3"/>
      <scheme val="minor"/>
    </font>
    <font>
      <sz val="11"/>
      <color theme="0"/>
      <name val="ＭＳ Ｐゴシック"/>
      <family val="3"/>
      <scheme val="minor"/>
    </font>
    <font>
      <sz val="11"/>
      <color rgb="FF9C6500"/>
      <name val="ＭＳ Ｐゴシック"/>
      <family val="3"/>
      <scheme val="minor"/>
    </font>
    <font>
      <b/>
      <sz val="18"/>
      <color theme="3"/>
      <name val="ＭＳ Ｐゴシック"/>
      <family val="3"/>
      <scheme val="major"/>
    </font>
    <font>
      <b/>
      <sz val="11"/>
      <color theme="0"/>
      <name val="ＭＳ Ｐゴシック"/>
      <family val="3"/>
      <scheme val="minor"/>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theme="1"/>
      <name val="游ゴシック"/>
      <family val="3"/>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rgb="FFFF0000"/>
      <name val="ＭＳ Ｐゴシック"/>
      <family val="3"/>
      <scheme val="minor"/>
    </font>
    <font>
      <b/>
      <sz val="11"/>
      <color theme="1"/>
      <name val="ＭＳ Ｐゴシック"/>
      <family val="3"/>
      <scheme val="minor"/>
    </font>
    <font>
      <sz val="6"/>
      <color auto="1"/>
      <name val="ＭＳ Ｐゴシック"/>
      <family val="3"/>
    </font>
    <font>
      <sz val="9"/>
      <color rgb="FF000000"/>
      <name val="ＭＳ Ｐゴシック"/>
      <family val="3"/>
    </font>
    <font>
      <sz val="11"/>
      <color rgb="FF000000"/>
      <name val="ＭＳ Ｐゴシック"/>
      <family val="3"/>
    </font>
    <font>
      <sz val="9"/>
      <color theme="1"/>
      <name val="ＭＳ Ｐゴシック"/>
      <family val="3"/>
    </font>
    <font>
      <sz val="9"/>
      <color auto="1"/>
      <name val="ＭＳ Ｐゴシック"/>
      <family val="3"/>
    </font>
    <font>
      <strike/>
      <sz val="9"/>
      <color rgb="FFFF0000"/>
      <name val="ＭＳ Ｐゴシック"/>
      <family val="3"/>
    </font>
    <font>
      <strike/>
      <sz val="11"/>
      <color rgb="FFFF0000"/>
      <name val="ＭＳ Ｐゴシック"/>
      <family val="3"/>
      <scheme val="minor"/>
    </font>
    <font>
      <u/>
      <sz val="9"/>
      <color theme="1"/>
      <name val="ＭＳ Ｐゴシック"/>
      <family val="3"/>
    </font>
    <font>
      <sz val="6"/>
      <color auto="1"/>
      <name val="游ゴシック"/>
      <family val="3"/>
    </font>
    <font>
      <sz val="11"/>
      <color theme="1"/>
      <name val="メイリオ"/>
      <family val="3"/>
    </font>
    <font>
      <sz val="18"/>
      <color theme="1"/>
      <name val="ＭＳ Ｐゴシック"/>
      <family val="3"/>
      <scheme val="minor"/>
    </font>
    <font>
      <sz val="16"/>
      <color auto="1"/>
      <name val="ＭＳ Ｐ明朝"/>
      <family val="1"/>
    </font>
    <font>
      <sz val="11"/>
      <color theme="1" tint="0.5"/>
      <name val="メイリオ"/>
      <family val="3"/>
    </font>
    <font>
      <sz val="16"/>
      <color auto="1"/>
      <name val="メイリオ"/>
      <family val="3"/>
    </font>
    <font>
      <sz val="24"/>
      <color theme="1"/>
      <name val="ＭＳ Ｐゴシック"/>
      <family val="3"/>
    </font>
    <font>
      <b/>
      <sz val="11"/>
      <color theme="1"/>
      <name val="メイリオ"/>
      <family val="3"/>
    </font>
    <font>
      <sz val="12"/>
      <color theme="1"/>
      <name val="ＭＳ Ｐゴシック"/>
      <family val="3"/>
    </font>
    <font>
      <sz val="12"/>
      <color rgb="FF000000"/>
      <name val="ＭＳ Ｐゴシック"/>
      <family val="3"/>
    </font>
    <font>
      <sz val="12"/>
      <color indexed="8"/>
      <name val="ＭＳ Ｐゴシック"/>
      <family val="3"/>
    </font>
    <font>
      <sz val="8"/>
      <color rgb="FF000000"/>
      <name val="ＭＳ Ｐゴシック"/>
      <family val="3"/>
    </font>
    <font>
      <sz val="8"/>
      <color theme="1"/>
      <name val="ＭＳ Ｐゴシック"/>
      <family val="3"/>
    </font>
    <font>
      <sz val="10"/>
      <color theme="1"/>
      <name val="ＭＳ Ｐゴシック"/>
      <family val="3"/>
    </font>
    <font>
      <sz val="9"/>
      <color indexed="8"/>
      <name val="ＭＳ Ｐゴシック"/>
      <family val="3"/>
    </font>
  </fonts>
  <fills count="39">
    <fill>
      <patternFill patternType="none"/>
    </fill>
    <fill>
      <patternFill patternType="gray125"/>
    </fill>
    <fill>
      <patternFill patternType="solid">
        <fgColor theme="4" tint="0.8"/>
        <bgColor indexed="65"/>
      </patternFill>
    </fill>
    <fill>
      <patternFill patternType="solid">
        <fgColor theme="5" tint="0.8"/>
        <bgColor indexed="65"/>
      </patternFill>
    </fill>
    <fill>
      <patternFill patternType="solid">
        <fgColor theme="6" tint="0.8"/>
        <bgColor indexed="65"/>
      </patternFill>
    </fill>
    <fill>
      <patternFill patternType="solid">
        <fgColor theme="7" tint="0.8"/>
        <bgColor indexed="65"/>
      </patternFill>
    </fill>
    <fill>
      <patternFill patternType="solid">
        <fgColor theme="8" tint="0.8"/>
        <bgColor indexed="65"/>
      </patternFill>
    </fill>
    <fill>
      <patternFill patternType="solid">
        <fgColor theme="9" tint="0.8"/>
        <bgColor indexed="65"/>
      </patternFill>
    </fill>
    <fill>
      <patternFill patternType="solid">
        <fgColor theme="4" tint="0.6"/>
        <bgColor indexed="65"/>
      </patternFill>
    </fill>
    <fill>
      <patternFill patternType="solid">
        <fgColor theme="5" tint="0.6"/>
        <bgColor indexed="65"/>
      </patternFill>
    </fill>
    <fill>
      <patternFill patternType="solid">
        <fgColor theme="6" tint="0.6"/>
        <bgColor indexed="65"/>
      </patternFill>
    </fill>
    <fill>
      <patternFill patternType="solid">
        <fgColor theme="7" tint="0.6"/>
        <bgColor indexed="65"/>
      </patternFill>
    </fill>
    <fill>
      <patternFill patternType="solid">
        <fgColor theme="8" tint="0.6"/>
        <bgColor indexed="65"/>
      </patternFill>
    </fill>
    <fill>
      <patternFill patternType="solid">
        <fgColor theme="9" tint="0.6"/>
        <bgColor indexed="65"/>
      </patternFill>
    </fill>
    <fill>
      <patternFill patternType="solid">
        <fgColor theme="4" tint="0.4"/>
        <bgColor indexed="65"/>
      </patternFill>
    </fill>
    <fill>
      <patternFill patternType="solid">
        <fgColor theme="5" tint="0.4"/>
        <bgColor indexed="65"/>
      </patternFill>
    </fill>
    <fill>
      <patternFill patternType="solid">
        <fgColor theme="6" tint="0.4"/>
        <bgColor indexed="65"/>
      </patternFill>
    </fill>
    <fill>
      <patternFill patternType="solid">
        <fgColor theme="7" tint="0.4"/>
        <bgColor indexed="65"/>
      </patternFill>
    </fill>
    <fill>
      <patternFill patternType="solid">
        <fgColor theme="8" tint="0.4"/>
        <bgColor indexed="65"/>
      </patternFill>
    </fill>
    <fill>
      <patternFill patternType="solid">
        <fgColor theme="9" tint="0.4"/>
        <bgColor indexed="65"/>
      </patternFill>
    </fill>
    <fill>
      <patternFill patternType="solid">
        <fgColor rgb="FFFFEB9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FFCC"/>
      </patternFill>
    </fill>
    <fill>
      <patternFill patternType="solid">
        <fgColor rgb="FFFFCC99"/>
      </patternFill>
    </fill>
    <fill>
      <patternFill patternType="solid">
        <fgColor rgb="FFF2F2F2"/>
      </patternFill>
    </fill>
    <fill>
      <patternFill patternType="solid">
        <fgColor rgb="FFFFC7CE"/>
      </patternFill>
    </fill>
    <fill>
      <patternFill patternType="solid">
        <fgColor rgb="FFC6EFCE"/>
      </patternFill>
    </fill>
    <fill>
      <patternFill patternType="solid">
        <fgColor theme="0"/>
        <bgColor indexed="64"/>
      </patternFill>
    </fill>
    <fill>
      <patternFill patternType="solid">
        <fgColor theme="1" tint="0.5"/>
        <bgColor indexed="64"/>
      </patternFill>
    </fill>
    <fill>
      <patternFill patternType="solid">
        <fgColor rgb="FFFFFFCC"/>
        <bgColor indexed="64"/>
      </patternFill>
    </fill>
    <fill>
      <patternFill patternType="solid">
        <fgColor theme="5" tint="0.8"/>
        <bgColor indexed="64"/>
      </patternFill>
    </fill>
    <fill>
      <patternFill patternType="solid">
        <fgColor theme="9" tint="0.8"/>
        <bgColor indexed="64"/>
      </patternFill>
    </fill>
    <fill>
      <patternFill patternType="solid">
        <fgColor theme="0" tint="-0.15"/>
        <bgColor indexed="64"/>
      </patternFill>
    </fill>
  </fills>
  <borders count="150">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ck">
        <color rgb="FF000000"/>
      </left>
      <right style="medium">
        <color rgb="FF000000"/>
      </right>
      <top style="thick">
        <color rgb="FF000000"/>
      </top>
      <bottom/>
      <diagonal/>
    </border>
    <border>
      <left style="thick">
        <color rgb="FF000000"/>
      </left>
      <right style="medium">
        <color rgb="FF000000"/>
      </right>
      <top/>
      <bottom style="medium">
        <color rgb="FF000000"/>
      </bottom>
      <diagonal/>
    </border>
    <border>
      <left style="thick">
        <color rgb="FF000000"/>
      </left>
      <right style="medium">
        <color rgb="FF000000"/>
      </right>
      <top style="medium">
        <color rgb="FF000000"/>
      </top>
      <bottom/>
      <diagonal/>
    </border>
    <border>
      <left style="thick">
        <color rgb="FF000000"/>
      </left>
      <right style="medium">
        <color rgb="FF000000"/>
      </right>
      <top/>
      <bottom style="hair">
        <color indexed="64"/>
      </bottom>
      <diagonal/>
    </border>
    <border>
      <left style="thick">
        <color rgb="FF000000"/>
      </left>
      <right style="medium">
        <color rgb="FF000000"/>
      </right>
      <top/>
      <bottom style="thick">
        <color rgb="FF000000"/>
      </bottom>
      <diagonal/>
    </border>
    <border>
      <left/>
      <right/>
      <top/>
      <bottom style="thick">
        <color rgb="FF000000"/>
      </bottom>
      <diagonal/>
    </border>
    <border>
      <left style="medium">
        <color rgb="FF000000"/>
      </left>
      <right style="medium">
        <color rgb="FF000000"/>
      </right>
      <top style="thick">
        <color rgb="FF000000"/>
      </top>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hair">
        <color indexed="64"/>
      </bottom>
      <diagonal/>
    </border>
    <border>
      <left style="medium">
        <color rgb="FF000000"/>
      </left>
      <right style="medium">
        <color rgb="FF000000"/>
      </right>
      <top/>
      <bottom/>
      <diagonal/>
    </border>
    <border>
      <left style="medium">
        <color rgb="FF000000"/>
      </left>
      <right style="medium">
        <color rgb="FF000000"/>
      </right>
      <top style="hair">
        <color rgb="FF000000"/>
      </top>
      <bottom style="thick">
        <color rgb="FF000000"/>
      </bottom>
      <diagonal/>
    </border>
    <border>
      <left style="medium">
        <color rgb="FF000000"/>
      </left>
      <right style="thick">
        <color rgb="FF000000"/>
      </right>
      <top style="thick">
        <color rgb="FF000000"/>
      </top>
      <bottom/>
      <diagonal/>
    </border>
    <border>
      <left style="medium">
        <color rgb="FF000000"/>
      </left>
      <right style="thick">
        <color rgb="FF000000"/>
      </right>
      <top/>
      <bottom style="medium">
        <color rgb="FF000000"/>
      </bottom>
      <diagonal/>
    </border>
    <border>
      <left style="medium">
        <color rgb="FF000000"/>
      </left>
      <right style="thick">
        <color rgb="FF000000"/>
      </right>
      <top style="medium">
        <color rgb="FF000000"/>
      </top>
      <bottom/>
      <diagonal/>
    </border>
    <border>
      <left style="medium">
        <color rgb="FF000000"/>
      </left>
      <right style="thick">
        <color rgb="FF000000"/>
      </right>
      <top/>
      <bottom/>
      <diagonal/>
    </border>
    <border>
      <left style="medium">
        <color rgb="FF000000"/>
      </left>
      <right style="thick">
        <color rgb="FF000000"/>
      </right>
      <top style="hair">
        <color rgb="FF000000"/>
      </top>
      <bottom style="thick">
        <color rgb="FF000000"/>
      </bottom>
      <diagonal/>
    </border>
    <border>
      <left/>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double">
        <color auto="1"/>
      </top>
      <bottom style="medium">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double">
        <color auto="1"/>
      </top>
      <bottom style="medium">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double">
        <color auto="1"/>
      </top>
      <bottom style="medium">
        <color auto="1"/>
      </bottom>
      <diagonal/>
    </border>
    <border>
      <left style="medium">
        <color auto="1"/>
      </left>
      <right/>
      <top style="medium">
        <color auto="1"/>
      </top>
      <bottom style="hair">
        <color auto="1"/>
      </bottom>
      <diagonal/>
    </border>
    <border>
      <left style="medium">
        <color auto="1"/>
      </left>
      <right/>
      <top/>
      <bottom/>
      <diagonal/>
    </border>
    <border>
      <left/>
      <right/>
      <top style="medium">
        <color auto="1"/>
      </top>
      <bottom style="hair">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style="hair">
        <color auto="1"/>
      </right>
      <top style="thin">
        <color auto="1"/>
      </top>
      <bottom/>
      <diagonal/>
    </border>
    <border>
      <left style="thin">
        <color auto="1"/>
      </left>
      <right style="hair">
        <color auto="1"/>
      </right>
      <top style="double">
        <color auto="1"/>
      </top>
      <bottom style="medium">
        <color auto="1"/>
      </bottom>
      <diagonal/>
    </border>
    <border>
      <left/>
      <right style="medium">
        <color auto="1"/>
      </right>
      <top style="medium">
        <color auto="1"/>
      </top>
      <bottom style="hair">
        <color auto="1"/>
      </bottom>
      <diagonal/>
    </border>
    <border>
      <left/>
      <right style="medium">
        <color auto="1"/>
      </right>
      <top/>
      <bottom/>
      <diagonal/>
    </border>
    <border>
      <left style="hair">
        <color auto="1"/>
      </left>
      <right style="medium">
        <color auto="1"/>
      </right>
      <top style="hair">
        <color auto="1"/>
      </top>
      <bottom style="medium">
        <color auto="1"/>
      </bottom>
      <diagonal/>
    </border>
    <border>
      <left style="hair">
        <color auto="1"/>
      </left>
      <right style="medium">
        <color auto="1"/>
      </right>
      <top/>
      <bottom/>
      <diagonal/>
    </border>
    <border>
      <left style="hair">
        <color auto="1"/>
      </left>
      <right style="medium">
        <color auto="1"/>
      </right>
      <top style="medium">
        <color auto="1"/>
      </top>
      <bottom style="thin">
        <color auto="1"/>
      </bottom>
      <diagonal/>
    </border>
    <border>
      <left style="hair">
        <color auto="1"/>
      </left>
      <right style="medium">
        <color auto="1"/>
      </right>
      <top style="thin">
        <color auto="1"/>
      </top>
      <bottom style="thin">
        <color auto="1"/>
      </bottom>
      <diagonal/>
    </border>
    <border>
      <left style="hair">
        <color auto="1"/>
      </left>
      <right style="medium">
        <color auto="1"/>
      </right>
      <top style="thin">
        <color auto="1"/>
      </top>
      <bottom/>
      <diagonal/>
    </border>
    <border>
      <left style="hair">
        <color auto="1"/>
      </left>
      <right style="medium">
        <color auto="1"/>
      </right>
      <top style="double">
        <color auto="1"/>
      </top>
      <bottom style="medium">
        <color auto="1"/>
      </bottom>
      <diagonal/>
    </border>
    <border>
      <left style="thin">
        <color auto="1"/>
      </left>
      <right/>
      <top style="thin">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style="double">
        <color auto="1"/>
      </top>
      <bottom style="medium">
        <color auto="1"/>
      </bottom>
      <diagonal/>
    </border>
    <border diagonalUp="1">
      <left style="medium">
        <color auto="1"/>
      </left>
      <right style="medium">
        <color auto="1"/>
      </right>
      <top style="double">
        <color auto="1"/>
      </top>
      <bottom style="medium">
        <color auto="1"/>
      </bottom>
      <diagonal style="thin">
        <color auto="1"/>
      </diagonal>
    </border>
    <border>
      <left style="medium">
        <color auto="1"/>
      </left>
      <right/>
      <top style="medium">
        <color auto="1"/>
      </top>
      <bottom/>
      <diagonal/>
    </border>
    <border>
      <left style="medium">
        <color auto="1"/>
      </left>
      <right/>
      <top/>
      <bottom style="hair">
        <color auto="1"/>
      </bottom>
      <diagonal/>
    </border>
    <border>
      <left style="medium">
        <color auto="1"/>
      </left>
      <right style="hair">
        <color auto="1"/>
      </right>
      <top style="hair">
        <color auto="1"/>
      </top>
      <bottom/>
      <diagonal/>
    </border>
    <border>
      <left style="medium">
        <color auto="1"/>
      </left>
      <right style="hair">
        <color auto="1"/>
      </right>
      <top/>
      <bottom style="medium">
        <color auto="1"/>
      </bottom>
      <diagonal/>
    </border>
    <border>
      <left style="medium">
        <color auto="1"/>
      </left>
      <right style="hair">
        <color auto="1"/>
      </right>
      <top/>
      <bottom/>
      <diagonal/>
    </border>
    <border>
      <left style="medium">
        <color auto="1"/>
      </left>
      <right style="hair">
        <color auto="1"/>
      </right>
      <top style="medium">
        <color auto="1"/>
      </top>
      <bottom style="thin">
        <color auto="1"/>
      </bottom>
      <diagonal/>
    </border>
    <border>
      <left style="medium">
        <color auto="1"/>
      </left>
      <right style="hair">
        <color auto="1"/>
      </right>
      <top style="thin">
        <color auto="1"/>
      </top>
      <bottom style="thin">
        <color auto="1"/>
      </bottom>
      <diagonal/>
    </border>
    <border>
      <left style="medium">
        <color auto="1"/>
      </left>
      <right style="hair">
        <color auto="1"/>
      </right>
      <top style="thin">
        <color auto="1"/>
      </top>
      <bottom/>
      <diagonal/>
    </border>
    <border>
      <left style="medium">
        <color auto="1"/>
      </left>
      <right style="hair">
        <color auto="1"/>
      </right>
      <top style="double">
        <color auto="1"/>
      </top>
      <bottom style="medium">
        <color auto="1"/>
      </bottom>
      <diagonal/>
    </border>
    <border>
      <left/>
      <right/>
      <top style="medium">
        <color auto="1"/>
      </top>
      <bottom/>
      <diagonal/>
    </border>
    <border>
      <left/>
      <right/>
      <top/>
      <bottom style="hair">
        <color auto="1"/>
      </bottom>
      <diagonal/>
    </border>
    <border>
      <left style="hair">
        <color auto="1"/>
      </left>
      <right style="hair">
        <color auto="1"/>
      </right>
      <top style="hair">
        <color auto="1"/>
      </top>
      <bottom/>
      <diagonal/>
    </border>
    <border>
      <left style="hair">
        <color auto="1"/>
      </left>
      <right style="hair">
        <color auto="1"/>
      </right>
      <top/>
      <bottom style="medium">
        <color auto="1"/>
      </bottom>
      <diagonal/>
    </border>
    <border>
      <left style="hair">
        <color auto="1"/>
      </left>
      <right style="hair">
        <color auto="1"/>
      </right>
      <top/>
      <bottom/>
      <diagonal/>
    </border>
    <border>
      <left style="hair">
        <color auto="1"/>
      </left>
      <right style="hair">
        <color auto="1"/>
      </right>
      <top style="medium">
        <color auto="1"/>
      </top>
      <bottom style="thin">
        <color auto="1"/>
      </bottom>
      <diagonal/>
    </border>
    <border>
      <left style="hair">
        <color auto="1"/>
      </left>
      <right style="hair">
        <color auto="1"/>
      </right>
      <top style="thin">
        <color auto="1"/>
      </top>
      <bottom style="thin">
        <color auto="1"/>
      </bottom>
      <diagonal/>
    </border>
    <border>
      <left style="hair">
        <color auto="1"/>
      </left>
      <right style="hair">
        <color auto="1"/>
      </right>
      <top style="thin">
        <color auto="1"/>
      </top>
      <bottom/>
      <diagonal/>
    </border>
    <border diagonalUp="1">
      <left style="hair">
        <color auto="1"/>
      </left>
      <right style="hair">
        <color auto="1"/>
      </right>
      <top style="double">
        <color auto="1"/>
      </top>
      <bottom style="medium">
        <color auto="1"/>
      </bottom>
      <diagonal style="thin">
        <color auto="1"/>
      </diagonal>
    </border>
    <border>
      <left/>
      <right style="medium">
        <color auto="1"/>
      </right>
      <top style="medium">
        <color auto="1"/>
      </top>
      <bottom/>
      <diagonal/>
    </border>
    <border>
      <left/>
      <right style="medium">
        <color auto="1"/>
      </right>
      <top/>
      <bottom style="hair">
        <color auto="1"/>
      </bottom>
      <diagonal/>
    </border>
    <border>
      <left style="hair">
        <color auto="1"/>
      </left>
      <right style="medium">
        <color auto="1"/>
      </right>
      <top style="hair">
        <color auto="1"/>
      </top>
      <bottom/>
      <diagonal/>
    </border>
    <border>
      <left style="hair">
        <color auto="1"/>
      </left>
      <right style="medium">
        <color auto="1"/>
      </right>
      <top/>
      <bottom style="medium">
        <color auto="1"/>
      </bottom>
      <diagonal/>
    </border>
    <border>
      <left style="hair">
        <color auto="1"/>
      </left>
      <right style="hair">
        <color auto="1"/>
      </right>
      <top style="double">
        <color auto="1"/>
      </top>
      <bottom style="medium">
        <color auto="1"/>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thin">
        <color indexed="64"/>
      </top>
      <bottom/>
      <diagonal/>
    </border>
    <border>
      <left style="thin">
        <color auto="1"/>
      </left>
      <right style="hair">
        <color auto="1"/>
      </right>
      <top style="hair">
        <color auto="1"/>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indexed="64"/>
      </left>
      <right style="thin">
        <color indexed="64"/>
      </right>
      <top/>
      <bottom style="thin">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1" fillId="28" borderId="2" applyNumberFormat="0" applyFont="0" applyAlignment="0" applyProtection="0">
      <alignment vertical="center"/>
    </xf>
    <xf numFmtId="0" fontId="6" fillId="0" borderId="3" applyNumberFormat="0" applyFill="0" applyAlignment="0" applyProtection="0">
      <alignment vertical="center"/>
    </xf>
    <xf numFmtId="0" fontId="7" fillId="29" borderId="4" applyNumberFormat="0" applyAlignment="0" applyProtection="0">
      <alignment vertical="center"/>
    </xf>
    <xf numFmtId="0" fontId="8" fillId="30" borderId="5" applyNumberFormat="0" applyAlignment="0" applyProtection="0">
      <alignment vertical="center"/>
    </xf>
    <xf numFmtId="0" fontId="9" fillId="31" borderId="0" applyNumberFormat="0" applyBorder="0" applyAlignment="0" applyProtection="0">
      <alignment vertical="center"/>
    </xf>
    <xf numFmtId="0" fontId="1" fillId="0" borderId="0">
      <alignment vertical="center"/>
    </xf>
    <xf numFmtId="0" fontId="1" fillId="0" borderId="0">
      <alignment vertical="center"/>
    </xf>
    <xf numFmtId="0" fontId="10" fillId="0" borderId="0">
      <alignment vertical="center"/>
    </xf>
    <xf numFmtId="0" fontId="11" fillId="32"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0"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366">
    <xf numFmtId="0" fontId="0" fillId="0" borderId="0" xfId="0">
      <alignment vertical="center"/>
    </xf>
    <xf numFmtId="0" fontId="0" fillId="0" borderId="0" xfId="0" applyFont="1">
      <alignment vertical="center"/>
    </xf>
    <xf numFmtId="0" fontId="20" fillId="0" borderId="0" xfId="0" applyFont="1">
      <alignment vertical="center"/>
    </xf>
    <xf numFmtId="0" fontId="21" fillId="0" borderId="0" xfId="0" applyFont="1" applyAlignment="1">
      <alignment horizontal="center" vertical="center"/>
    </xf>
    <xf numFmtId="0" fontId="22"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vertical="top" wrapText="1"/>
    </xf>
    <xf numFmtId="0" fontId="23" fillId="0" borderId="13" xfId="0" applyFont="1" applyFill="1" applyBorder="1" applyAlignment="1">
      <alignment vertical="center" wrapText="1"/>
    </xf>
    <xf numFmtId="0" fontId="20" fillId="0" borderId="14" xfId="0" applyFont="1" applyBorder="1" applyAlignment="1">
      <alignment horizontal="right" vertical="center" shrinkToFit="1"/>
    </xf>
    <xf numFmtId="0" fontId="24" fillId="0" borderId="0" xfId="0" applyFont="1">
      <alignment vertical="center"/>
    </xf>
    <xf numFmtId="0" fontId="24" fillId="0" borderId="0" xfId="0" applyFont="1" applyAlignment="1">
      <alignment horizontal="left" vertical="center" indent="1"/>
    </xf>
    <xf numFmtId="0" fontId="0" fillId="0" borderId="0" xfId="0" applyAlignment="1">
      <alignment horizontal="center" vertical="center"/>
    </xf>
    <xf numFmtId="0" fontId="22" fillId="0" borderId="15" xfId="0" applyFont="1" applyBorder="1" applyAlignment="1">
      <alignment horizontal="right" vertical="center"/>
    </xf>
    <xf numFmtId="0" fontId="20" fillId="0" borderId="16"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8" xfId="0" applyFont="1" applyBorder="1" applyAlignment="1">
      <alignment horizontal="right" vertical="top" wrapText="1"/>
    </xf>
    <xf numFmtId="176" fontId="20" fillId="0" borderId="19" xfId="0" applyNumberFormat="1" applyFont="1" applyFill="1" applyBorder="1" applyAlignment="1">
      <alignment vertical="center" shrinkToFit="1"/>
    </xf>
    <xf numFmtId="176" fontId="20" fillId="0" borderId="20" xfId="0" applyNumberFormat="1" applyFont="1" applyFill="1" applyBorder="1" applyAlignment="1">
      <alignment vertical="center" shrinkToFit="1"/>
    </xf>
    <xf numFmtId="176" fontId="20" fillId="0" borderId="21" xfId="0" applyNumberFormat="1" applyFont="1" applyFill="1" applyBorder="1" applyAlignment="1">
      <alignment vertical="center" shrinkToFit="1"/>
    </xf>
    <xf numFmtId="0" fontId="25" fillId="0" borderId="0" xfId="0" applyFont="1">
      <alignment vertical="center"/>
    </xf>
    <xf numFmtId="0" fontId="20" fillId="0" borderId="22"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24" xfId="0" applyFont="1" applyBorder="1" applyAlignment="1">
      <alignment vertical="top" wrapText="1"/>
    </xf>
    <xf numFmtId="0" fontId="20" fillId="0" borderId="25" xfId="0" applyFont="1" applyBorder="1" applyAlignment="1">
      <alignment vertical="center" wrapText="1"/>
    </xf>
    <xf numFmtId="0" fontId="20" fillId="0" borderId="26" xfId="0" applyFont="1" applyBorder="1" applyAlignment="1">
      <alignment vertical="center" wrapText="1"/>
    </xf>
    <xf numFmtId="0" fontId="26" fillId="33" borderId="0" xfId="0" applyFont="1" applyFill="1" applyBorder="1" applyAlignment="1">
      <alignment horizontal="left" vertical="center"/>
    </xf>
    <xf numFmtId="0" fontId="28" fillId="0" borderId="0" xfId="35" applyFont="1">
      <alignment vertical="center"/>
    </xf>
    <xf numFmtId="0" fontId="29" fillId="0" borderId="0" xfId="33" applyFont="1" applyAlignment="1" applyProtection="1">
      <alignment vertical="top"/>
    </xf>
    <xf numFmtId="0" fontId="30" fillId="0" borderId="27" xfId="35" applyFont="1" applyFill="1" applyBorder="1" applyAlignment="1" applyProtection="1">
      <alignment vertical="center"/>
      <protection locked="0"/>
    </xf>
    <xf numFmtId="0" fontId="28" fillId="0" borderId="28" xfId="35" applyFont="1" applyFill="1" applyBorder="1" applyAlignment="1">
      <alignment horizontal="center" vertical="center"/>
    </xf>
    <xf numFmtId="0" fontId="28" fillId="0" borderId="29" xfId="35" applyFont="1" applyFill="1" applyBorder="1" applyAlignment="1">
      <alignment horizontal="center" vertical="center"/>
    </xf>
    <xf numFmtId="0" fontId="28" fillId="0" borderId="30" xfId="35" applyFont="1" applyFill="1" applyBorder="1" applyAlignment="1">
      <alignment horizontal="center" vertical="center"/>
    </xf>
    <xf numFmtId="0" fontId="31" fillId="34" borderId="29" xfId="35" applyFont="1" applyFill="1" applyBorder="1" applyAlignment="1">
      <alignment horizontal="center" vertical="center"/>
    </xf>
    <xf numFmtId="0" fontId="28" fillId="0" borderId="31" xfId="35" applyFont="1" applyBorder="1" applyAlignment="1">
      <alignment horizontal="center" vertical="center"/>
    </xf>
    <xf numFmtId="0" fontId="28" fillId="0" borderId="32" xfId="35" applyFont="1" applyBorder="1" applyAlignment="1">
      <alignment horizontal="center" vertical="center"/>
    </xf>
    <xf numFmtId="0" fontId="28" fillId="0" borderId="33" xfId="35" applyFont="1" applyBorder="1" applyAlignment="1">
      <alignment horizontal="center" vertical="center"/>
    </xf>
    <xf numFmtId="0" fontId="28" fillId="0" borderId="34" xfId="35" applyFont="1" applyBorder="1" applyAlignment="1">
      <alignment horizontal="center" vertical="center"/>
    </xf>
    <xf numFmtId="0" fontId="32" fillId="0" borderId="27" xfId="35" applyFont="1" applyFill="1" applyBorder="1" applyAlignment="1" applyProtection="1">
      <alignment vertical="center"/>
      <protection locked="0"/>
    </xf>
    <xf numFmtId="0" fontId="28" fillId="0" borderId="35" xfId="35" applyFont="1" applyFill="1" applyBorder="1" applyAlignment="1">
      <alignment horizontal="center" vertical="center" textRotation="255"/>
    </xf>
    <xf numFmtId="0" fontId="28" fillId="0" borderId="36" xfId="35" applyFont="1" applyFill="1" applyBorder="1" applyAlignment="1">
      <alignment horizontal="center" vertical="center" textRotation="255"/>
    </xf>
    <xf numFmtId="0" fontId="28" fillId="0" borderId="37" xfId="35" applyFont="1" applyFill="1" applyBorder="1" applyAlignment="1">
      <alignment horizontal="center" vertical="center" textRotation="255"/>
    </xf>
    <xf numFmtId="0" fontId="31" fillId="34" borderId="36" xfId="35" applyFont="1" applyFill="1" applyBorder="1" applyAlignment="1">
      <alignment horizontal="center" vertical="center"/>
    </xf>
    <xf numFmtId="0" fontId="28" fillId="35" borderId="38" xfId="35" applyFont="1" applyFill="1" applyBorder="1" applyAlignment="1" applyProtection="1">
      <alignment horizontal="center" vertical="center" wrapText="1"/>
      <protection locked="0"/>
    </xf>
    <xf numFmtId="0" fontId="28" fillId="35" borderId="39" xfId="35" applyFont="1" applyFill="1" applyBorder="1" applyAlignment="1" applyProtection="1">
      <alignment horizontal="center" vertical="center" wrapText="1"/>
      <protection locked="0"/>
    </xf>
    <xf numFmtId="0" fontId="28" fillId="35" borderId="40" xfId="35" applyFont="1" applyFill="1" applyBorder="1" applyAlignment="1" applyProtection="1">
      <alignment horizontal="center" vertical="center" wrapText="1"/>
      <protection locked="0"/>
    </xf>
    <xf numFmtId="177" fontId="28" fillId="0" borderId="41" xfId="35" applyNumberFormat="1" applyFont="1" applyBorder="1" applyAlignment="1">
      <alignment vertical="center"/>
    </xf>
    <xf numFmtId="0" fontId="28" fillId="0" borderId="42" xfId="35" applyFont="1" applyFill="1" applyBorder="1" applyAlignment="1">
      <alignment horizontal="center" vertical="center" textRotation="255"/>
    </xf>
    <xf numFmtId="0" fontId="28" fillId="0" borderId="43" xfId="35" applyFont="1" applyFill="1" applyBorder="1" applyAlignment="1">
      <alignment horizontal="center" vertical="center" textRotation="255"/>
    </xf>
    <xf numFmtId="0" fontId="28" fillId="0" borderId="44" xfId="35" applyFont="1" applyFill="1" applyBorder="1" applyAlignment="1">
      <alignment horizontal="center" vertical="center" textRotation="255"/>
    </xf>
    <xf numFmtId="0" fontId="31" fillId="34" borderId="43" xfId="35" applyFont="1" applyFill="1" applyBorder="1" applyAlignment="1">
      <alignment horizontal="center" vertical="center"/>
    </xf>
    <xf numFmtId="0" fontId="28" fillId="35" borderId="45" xfId="35" applyFont="1" applyFill="1" applyBorder="1" applyAlignment="1" applyProtection="1">
      <alignment vertical="center" wrapText="1"/>
      <protection locked="0"/>
    </xf>
    <xf numFmtId="0" fontId="28" fillId="35" borderId="46" xfId="35" applyFont="1" applyFill="1" applyBorder="1" applyAlignment="1" applyProtection="1">
      <alignment vertical="center" wrapText="1"/>
      <protection locked="0"/>
    </xf>
    <xf numFmtId="0" fontId="28" fillId="35" borderId="47" xfId="35" applyFont="1" applyFill="1" applyBorder="1" applyAlignment="1" applyProtection="1">
      <alignment vertical="center" wrapText="1"/>
      <protection locked="0"/>
    </xf>
    <xf numFmtId="177" fontId="28" fillId="0" borderId="48" xfId="35" applyNumberFormat="1" applyFont="1" applyBorder="1">
      <alignment vertical="center"/>
    </xf>
    <xf numFmtId="0" fontId="33" fillId="0" borderId="0" xfId="35" applyFont="1" applyBorder="1" applyAlignment="1">
      <alignment horizontal="center" vertical="center"/>
    </xf>
    <xf numFmtId="0" fontId="28" fillId="0" borderId="49" xfId="35" applyFont="1" applyFill="1" applyBorder="1" applyAlignment="1">
      <alignment horizontal="center" vertical="center"/>
    </xf>
    <xf numFmtId="0" fontId="28" fillId="0" borderId="50" xfId="35" applyFont="1" applyFill="1" applyBorder="1">
      <alignment vertical="center"/>
    </xf>
    <xf numFmtId="0" fontId="28" fillId="0" borderId="33" xfId="35" applyFont="1" applyFill="1" applyBorder="1" applyAlignment="1">
      <alignment horizontal="center" vertical="center" textRotation="255"/>
    </xf>
    <xf numFmtId="0" fontId="28" fillId="0" borderId="30" xfId="35" applyFont="1" applyFill="1" applyBorder="1" applyAlignment="1">
      <alignment horizontal="center" vertical="center" textRotation="255"/>
    </xf>
    <xf numFmtId="177" fontId="28" fillId="35" borderId="31" xfId="35" applyNumberFormat="1" applyFont="1" applyFill="1" applyBorder="1" applyProtection="1">
      <alignment vertical="center"/>
      <protection locked="0"/>
    </xf>
    <xf numFmtId="177" fontId="28" fillId="35" borderId="32" xfId="35" applyNumberFormat="1" applyFont="1" applyFill="1" applyBorder="1" applyProtection="1">
      <alignment vertical="center"/>
      <protection locked="0"/>
    </xf>
    <xf numFmtId="177" fontId="28" fillId="35" borderId="33" xfId="35" applyNumberFormat="1" applyFont="1" applyFill="1" applyBorder="1" applyProtection="1">
      <alignment vertical="center"/>
      <protection locked="0"/>
    </xf>
    <xf numFmtId="177" fontId="28" fillId="0" borderId="34" xfId="35" applyNumberFormat="1" applyFont="1" applyBorder="1">
      <alignment vertical="center"/>
    </xf>
    <xf numFmtId="0" fontId="28" fillId="0" borderId="51" xfId="35" applyFont="1" applyFill="1" applyBorder="1" applyAlignment="1">
      <alignment horizontal="center" vertical="center"/>
    </xf>
    <xf numFmtId="0" fontId="28" fillId="0" borderId="0" xfId="35" applyFont="1" applyFill="1" applyBorder="1">
      <alignment vertical="center"/>
    </xf>
    <xf numFmtId="0" fontId="28" fillId="0" borderId="40" xfId="35" applyFont="1" applyFill="1" applyBorder="1" applyAlignment="1">
      <alignment horizontal="center" vertical="center" textRotation="255"/>
    </xf>
    <xf numFmtId="177" fontId="28" fillId="35" borderId="38" xfId="35" applyNumberFormat="1" applyFont="1" applyFill="1" applyBorder="1" applyProtection="1">
      <alignment vertical="center"/>
      <protection locked="0"/>
    </xf>
    <xf numFmtId="177" fontId="28" fillId="35" borderId="39" xfId="35" applyNumberFormat="1" applyFont="1" applyFill="1" applyBorder="1" applyProtection="1">
      <alignment vertical="center"/>
      <protection locked="0"/>
    </xf>
    <xf numFmtId="177" fontId="28" fillId="35" borderId="40" xfId="35" applyNumberFormat="1" applyFont="1" applyFill="1" applyBorder="1" applyProtection="1">
      <alignment vertical="center"/>
      <protection locked="0"/>
    </xf>
    <xf numFmtId="177" fontId="28" fillId="0" borderId="41" xfId="35" applyNumberFormat="1" applyFont="1" applyBorder="1">
      <alignment vertical="center"/>
    </xf>
    <xf numFmtId="0" fontId="28" fillId="0" borderId="0" xfId="35" applyFont="1" applyFill="1" applyBorder="1" applyAlignment="1">
      <alignment horizontal="center" vertical="center" textRotation="255"/>
    </xf>
    <xf numFmtId="0" fontId="28" fillId="0" borderId="27" xfId="35" applyFont="1" applyFill="1" applyBorder="1" applyAlignment="1">
      <alignment horizontal="center" vertical="center" textRotation="255"/>
    </xf>
    <xf numFmtId="0" fontId="31" fillId="34" borderId="0" xfId="35" applyFont="1" applyFill="1" applyBorder="1" applyAlignment="1">
      <alignment horizontal="center" vertical="center"/>
    </xf>
    <xf numFmtId="177" fontId="28" fillId="0" borderId="52" xfId="35" applyNumberFormat="1" applyFont="1" applyBorder="1">
      <alignment vertical="center"/>
    </xf>
    <xf numFmtId="177" fontId="28" fillId="0" borderId="53" xfId="35" applyNumberFormat="1" applyFont="1" applyBorder="1">
      <alignment vertical="center"/>
    </xf>
    <xf numFmtId="177" fontId="28" fillId="0" borderId="54" xfId="35" applyNumberFormat="1" applyFont="1" applyBorder="1">
      <alignment vertical="center"/>
    </xf>
    <xf numFmtId="177" fontId="28" fillId="0" borderId="55" xfId="35" applyNumberFormat="1" applyFont="1" applyBorder="1">
      <alignment vertical="center"/>
    </xf>
    <xf numFmtId="0" fontId="28" fillId="0" borderId="56" xfId="35" applyFont="1" applyFill="1" applyBorder="1" applyAlignment="1">
      <alignment horizontal="center" vertical="center"/>
    </xf>
    <xf numFmtId="0" fontId="28" fillId="0" borderId="57" xfId="35" applyFont="1" applyFill="1" applyBorder="1">
      <alignment vertical="center"/>
    </xf>
    <xf numFmtId="0" fontId="28" fillId="0" borderId="58" xfId="35" applyFont="1" applyFill="1" applyBorder="1" applyAlignment="1">
      <alignment vertical="center" textRotation="255" wrapText="1"/>
    </xf>
    <xf numFmtId="0" fontId="31" fillId="34" borderId="59" xfId="35" applyFont="1" applyFill="1" applyBorder="1" applyAlignment="1">
      <alignment horizontal="center" vertical="center" wrapText="1"/>
    </xf>
    <xf numFmtId="177" fontId="28" fillId="0" borderId="60" xfId="35" applyNumberFormat="1" applyFont="1" applyBorder="1">
      <alignment vertical="center"/>
    </xf>
    <xf numFmtId="177" fontId="28" fillId="0" borderId="61" xfId="35" applyNumberFormat="1" applyFont="1" applyBorder="1">
      <alignment vertical="center"/>
    </xf>
    <xf numFmtId="177" fontId="28" fillId="0" borderId="62" xfId="35" applyNumberFormat="1" applyFont="1" applyBorder="1">
      <alignment vertical="center"/>
    </xf>
    <xf numFmtId="177" fontId="28" fillId="0" borderId="63" xfId="35" applyNumberFormat="1" applyFont="1" applyBorder="1">
      <alignment vertical="center"/>
    </xf>
    <xf numFmtId="0" fontId="28" fillId="0" borderId="49" xfId="35" applyFont="1" applyFill="1" applyBorder="1" applyAlignment="1">
      <alignment horizontal="center" vertical="center" wrapText="1"/>
    </xf>
    <xf numFmtId="177" fontId="28" fillId="0" borderId="31" xfId="35" applyNumberFormat="1" applyFont="1" applyBorder="1">
      <alignment vertical="center"/>
    </xf>
    <xf numFmtId="177" fontId="28" fillId="0" borderId="32" xfId="35" applyNumberFormat="1" applyFont="1" applyBorder="1">
      <alignment vertical="center"/>
    </xf>
    <xf numFmtId="177" fontId="28" fillId="0" borderId="33" xfId="35" applyNumberFormat="1" applyFont="1" applyBorder="1">
      <alignment vertical="center"/>
    </xf>
    <xf numFmtId="177" fontId="28" fillId="0" borderId="38" xfId="35" applyNumberFormat="1" applyFont="1" applyBorder="1">
      <alignment vertical="center"/>
    </xf>
    <xf numFmtId="177" fontId="28" fillId="0" borderId="39" xfId="35" applyNumberFormat="1" applyFont="1" applyBorder="1">
      <alignment vertical="center"/>
    </xf>
    <xf numFmtId="177" fontId="28" fillId="0" borderId="40" xfId="35" applyNumberFormat="1" applyFont="1" applyBorder="1">
      <alignment vertical="center"/>
    </xf>
    <xf numFmtId="177" fontId="28" fillId="0" borderId="64" xfId="35" applyNumberFormat="1" applyFont="1" applyBorder="1">
      <alignment vertical="center"/>
    </xf>
    <xf numFmtId="0" fontId="28" fillId="0" borderId="65" xfId="35" applyFont="1" applyFill="1" applyBorder="1" applyAlignment="1">
      <alignment vertical="center"/>
    </xf>
    <xf numFmtId="0" fontId="28" fillId="0" borderId="33" xfId="35" applyFont="1" applyFill="1" applyBorder="1" applyAlignment="1">
      <alignment horizontal="center" vertical="center" textRotation="255" wrapText="1"/>
    </xf>
    <xf numFmtId="0" fontId="28" fillId="0" borderId="66" xfId="35" applyFont="1" applyFill="1" applyBorder="1" applyAlignment="1">
      <alignment vertical="center"/>
    </xf>
    <xf numFmtId="0" fontId="28" fillId="0" borderId="40" xfId="35" applyFont="1" applyFill="1" applyBorder="1" applyAlignment="1">
      <alignment horizontal="center" vertical="center" textRotation="255" wrapText="1"/>
    </xf>
    <xf numFmtId="0" fontId="28" fillId="0" borderId="37" xfId="35" applyFont="1" applyFill="1" applyBorder="1" applyAlignment="1">
      <alignment horizontal="center" vertical="center" textRotation="255" wrapText="1"/>
    </xf>
    <xf numFmtId="0" fontId="31" fillId="34" borderId="36" xfId="35" applyFont="1" applyFill="1" applyBorder="1" applyAlignment="1">
      <alignment horizontal="center" vertical="center" wrapText="1"/>
    </xf>
    <xf numFmtId="0" fontId="28" fillId="0" borderId="57" xfId="35" applyFont="1" applyFill="1" applyBorder="1" applyAlignment="1">
      <alignment horizontal="center" vertical="center" textRotation="255"/>
    </xf>
    <xf numFmtId="0" fontId="28" fillId="0" borderId="67" xfId="35" applyFont="1" applyFill="1" applyBorder="1" applyAlignment="1">
      <alignment horizontal="center" vertical="center" textRotation="255"/>
    </xf>
    <xf numFmtId="0" fontId="31" fillId="34" borderId="57" xfId="35" applyFont="1" applyFill="1" applyBorder="1" applyAlignment="1">
      <alignment horizontal="center" vertical="center"/>
    </xf>
    <xf numFmtId="177" fontId="28" fillId="0" borderId="45" xfId="35" applyNumberFormat="1" applyFont="1" applyBorder="1">
      <alignment vertical="center"/>
    </xf>
    <xf numFmtId="177" fontId="28" fillId="0" borderId="46" xfId="35" applyNumberFormat="1" applyFont="1" applyBorder="1">
      <alignment vertical="center"/>
    </xf>
    <xf numFmtId="177" fontId="28" fillId="0" borderId="47" xfId="35" applyNumberFormat="1" applyFont="1" applyBorder="1">
      <alignment vertical="center"/>
    </xf>
    <xf numFmtId="0" fontId="28" fillId="0" borderId="68" xfId="35" applyFont="1" applyFill="1" applyBorder="1" applyAlignment="1">
      <alignment horizontal="center" vertical="center" textRotation="255"/>
    </xf>
    <xf numFmtId="0" fontId="28" fillId="0" borderId="69" xfId="35" applyFont="1" applyFill="1" applyBorder="1" applyAlignment="1">
      <alignment horizontal="center" vertical="center" textRotation="255"/>
    </xf>
    <xf numFmtId="0" fontId="28" fillId="0" borderId="70" xfId="35" applyFont="1" applyFill="1" applyBorder="1" applyAlignment="1">
      <alignment horizontal="center" vertical="center" textRotation="255"/>
    </xf>
    <xf numFmtId="0" fontId="31" fillId="34" borderId="69" xfId="35" applyFont="1" applyFill="1" applyBorder="1" applyAlignment="1">
      <alignment horizontal="center" vertical="center"/>
    </xf>
    <xf numFmtId="177" fontId="28" fillId="0" borderId="71" xfId="35" applyNumberFormat="1" applyFont="1" applyBorder="1">
      <alignment vertical="center"/>
    </xf>
    <xf numFmtId="177" fontId="28" fillId="0" borderId="72" xfId="35" applyNumberFormat="1" applyFont="1" applyBorder="1">
      <alignment vertical="center"/>
    </xf>
    <xf numFmtId="177" fontId="28" fillId="0" borderId="73" xfId="35" applyNumberFormat="1" applyFont="1" applyBorder="1">
      <alignment vertical="center"/>
    </xf>
    <xf numFmtId="177" fontId="28" fillId="0" borderId="74" xfId="35" applyNumberFormat="1" applyFont="1" applyBorder="1">
      <alignment vertical="center"/>
    </xf>
    <xf numFmtId="0" fontId="28" fillId="0" borderId="68" xfId="35" applyFont="1" applyFill="1" applyBorder="1" applyAlignment="1">
      <alignment horizontal="center" vertical="center" textRotation="255" wrapText="1"/>
    </xf>
    <xf numFmtId="178" fontId="28" fillId="35" borderId="71" xfId="35" applyNumberFormat="1" applyFont="1" applyFill="1" applyBorder="1" applyProtection="1">
      <alignment vertical="center"/>
      <protection locked="0"/>
    </xf>
    <xf numFmtId="178" fontId="28" fillId="35" borderId="72" xfId="35" applyNumberFormat="1" applyFont="1" applyFill="1" applyBorder="1" applyProtection="1">
      <alignment vertical="center"/>
      <protection locked="0"/>
    </xf>
    <xf numFmtId="178" fontId="28" fillId="35" borderId="73" xfId="35" applyNumberFormat="1" applyFont="1" applyFill="1" applyBorder="1" applyProtection="1">
      <alignment vertical="center"/>
      <protection locked="0"/>
    </xf>
    <xf numFmtId="0" fontId="28" fillId="0" borderId="75" xfId="35" applyFont="1" applyBorder="1">
      <alignment vertical="center"/>
    </xf>
    <xf numFmtId="177" fontId="28" fillId="35" borderId="71" xfId="35" applyNumberFormat="1" applyFont="1" applyFill="1" applyBorder="1" applyProtection="1">
      <alignment vertical="center"/>
      <protection locked="0"/>
    </xf>
    <xf numFmtId="177" fontId="28" fillId="35" borderId="72" xfId="35" applyNumberFormat="1" applyFont="1" applyFill="1" applyBorder="1" applyProtection="1">
      <alignment vertical="center"/>
      <protection locked="0"/>
    </xf>
    <xf numFmtId="177" fontId="28" fillId="35" borderId="73" xfId="35" applyNumberFormat="1" applyFont="1" applyFill="1" applyBorder="1" applyProtection="1">
      <alignment vertical="center"/>
      <protection locked="0"/>
    </xf>
    <xf numFmtId="0" fontId="28" fillId="0" borderId="76" xfId="35" applyFont="1" applyFill="1" applyBorder="1" applyAlignment="1">
      <alignment horizontal="center" vertical="center" wrapText="1"/>
    </xf>
    <xf numFmtId="0" fontId="28" fillId="0" borderId="77" xfId="35" applyFont="1" applyFill="1" applyBorder="1" applyAlignment="1">
      <alignment horizontal="center" vertical="center" wrapText="1"/>
    </xf>
    <xf numFmtId="0" fontId="28" fillId="0" borderId="78" xfId="35" applyFont="1" applyFill="1" applyBorder="1" applyAlignment="1">
      <alignment horizontal="center" vertical="center" textRotation="255"/>
    </xf>
    <xf numFmtId="0" fontId="28" fillId="0" borderId="79" xfId="35" applyFont="1" applyFill="1" applyBorder="1" applyAlignment="1">
      <alignment horizontal="center" vertical="center" textRotation="255"/>
    </xf>
    <xf numFmtId="0" fontId="31" fillId="34" borderId="80" xfId="35" applyFont="1" applyFill="1" applyBorder="1" applyAlignment="1">
      <alignment horizontal="center" vertical="center"/>
    </xf>
    <xf numFmtId="177" fontId="28" fillId="0" borderId="81" xfId="35" applyNumberFormat="1" applyFont="1" applyBorder="1">
      <alignment vertical="center"/>
    </xf>
    <xf numFmtId="177" fontId="28" fillId="0" borderId="82" xfId="35" applyNumberFormat="1" applyFont="1" applyBorder="1">
      <alignment vertical="center"/>
    </xf>
    <xf numFmtId="177" fontId="28" fillId="0" borderId="83" xfId="35" applyNumberFormat="1" applyFont="1" applyBorder="1">
      <alignment vertical="center"/>
    </xf>
    <xf numFmtId="177" fontId="28" fillId="0" borderId="84" xfId="35" applyNumberFormat="1" applyFont="1" applyBorder="1">
      <alignment vertical="center"/>
    </xf>
    <xf numFmtId="0" fontId="28" fillId="0" borderId="85" xfId="35" applyFont="1" applyFill="1" applyBorder="1" applyAlignment="1">
      <alignment horizontal="center" vertical="center" wrapText="1"/>
    </xf>
    <xf numFmtId="0" fontId="28" fillId="0" borderId="86" xfId="35" applyFont="1" applyFill="1" applyBorder="1" applyAlignment="1">
      <alignment horizontal="center" vertical="center" wrapText="1"/>
    </xf>
    <xf numFmtId="0" fontId="28" fillId="0" borderId="87" xfId="35" applyFont="1" applyFill="1" applyBorder="1" applyAlignment="1">
      <alignment horizontal="center" vertical="center" textRotation="255" wrapText="1"/>
    </xf>
    <xf numFmtId="0" fontId="28" fillId="0" borderId="88" xfId="35" applyFont="1" applyFill="1" applyBorder="1" applyAlignment="1">
      <alignment horizontal="center" vertical="center" textRotation="255" wrapText="1"/>
    </xf>
    <xf numFmtId="0" fontId="31" fillId="34" borderId="89" xfId="35" applyFont="1" applyFill="1" applyBorder="1" applyAlignment="1">
      <alignment horizontal="center" vertical="center" wrapText="1"/>
    </xf>
    <xf numFmtId="38" fontId="28" fillId="0" borderId="90" xfId="35" applyNumberFormat="1" applyFont="1" applyBorder="1">
      <alignment vertical="center"/>
    </xf>
    <xf numFmtId="38" fontId="28" fillId="0" borderId="91" xfId="35" applyNumberFormat="1" applyFont="1" applyBorder="1">
      <alignment vertical="center"/>
    </xf>
    <xf numFmtId="38" fontId="28" fillId="0" borderId="92" xfId="35" applyNumberFormat="1" applyFont="1" applyBorder="1">
      <alignment vertical="center"/>
    </xf>
    <xf numFmtId="38" fontId="28" fillId="0" borderId="93" xfId="35" applyNumberFormat="1" applyFont="1" applyBorder="1">
      <alignment vertical="center"/>
    </xf>
    <xf numFmtId="0" fontId="28" fillId="0" borderId="94" xfId="35" applyFont="1" applyFill="1" applyBorder="1" applyAlignment="1">
      <alignment horizontal="center" vertical="center" wrapText="1"/>
    </xf>
    <xf numFmtId="0" fontId="28" fillId="0" borderId="95" xfId="35" applyFont="1" applyFill="1" applyBorder="1" applyAlignment="1">
      <alignment horizontal="center" vertical="center" wrapText="1"/>
    </xf>
    <xf numFmtId="0" fontId="28" fillId="0" borderId="96" xfId="35" applyFont="1" applyFill="1" applyBorder="1" applyAlignment="1">
      <alignment horizontal="center" vertical="center" textRotation="255" wrapText="1"/>
    </xf>
    <xf numFmtId="0" fontId="28" fillId="0" borderId="97" xfId="35" applyFont="1" applyFill="1" applyBorder="1" applyAlignment="1">
      <alignment horizontal="center" vertical="center" textRotation="255" wrapText="1"/>
    </xf>
    <xf numFmtId="38" fontId="28" fillId="0" borderId="60" xfId="35" applyNumberFormat="1" applyFont="1" applyBorder="1">
      <alignment vertical="center"/>
    </xf>
    <xf numFmtId="38" fontId="28" fillId="0" borderId="61" xfId="35" applyNumberFormat="1" applyFont="1" applyBorder="1">
      <alignment vertical="center"/>
    </xf>
    <xf numFmtId="38" fontId="28" fillId="0" borderId="62" xfId="35" applyNumberFormat="1" applyFont="1" applyBorder="1">
      <alignment vertical="center"/>
    </xf>
    <xf numFmtId="38" fontId="28" fillId="0" borderId="63" xfId="35" applyNumberFormat="1" applyFont="1" applyBorder="1">
      <alignment vertical="center"/>
    </xf>
    <xf numFmtId="38" fontId="28" fillId="0" borderId="98" xfId="35" applyNumberFormat="1" applyFont="1" applyBorder="1">
      <alignment vertical="center"/>
    </xf>
    <xf numFmtId="0" fontId="28" fillId="0" borderId="0" xfId="35" applyFont="1" applyAlignment="1">
      <alignment horizontal="right" vertical="center"/>
    </xf>
    <xf numFmtId="38" fontId="34" fillId="36" borderId="71" xfId="35" applyNumberFormat="1" applyFont="1" applyFill="1" applyBorder="1">
      <alignment vertical="center"/>
    </xf>
    <xf numFmtId="38" fontId="34" fillId="36" borderId="72" xfId="35" applyNumberFormat="1" applyFont="1" applyFill="1" applyBorder="1">
      <alignment vertical="center"/>
    </xf>
    <xf numFmtId="38" fontId="34" fillId="36" borderId="73" xfId="35" applyNumberFormat="1" applyFont="1" applyFill="1" applyBorder="1">
      <alignment vertical="center"/>
    </xf>
    <xf numFmtId="38" fontId="34" fillId="36" borderId="74" xfId="35" applyNumberFormat="1" applyFont="1" applyFill="1" applyBorder="1">
      <alignment vertical="center"/>
    </xf>
    <xf numFmtId="178" fontId="28" fillId="0" borderId="0" xfId="35" applyNumberFormat="1" applyFont="1">
      <alignment vertical="center"/>
    </xf>
    <xf numFmtId="0" fontId="35" fillId="0" borderId="0" xfId="0" applyFont="1">
      <alignment vertical="center"/>
    </xf>
    <xf numFmtId="0" fontId="21" fillId="0" borderId="0" xfId="0" applyFont="1">
      <alignment vertical="center"/>
    </xf>
    <xf numFmtId="0" fontId="36" fillId="0" borderId="0" xfId="0" applyFont="1">
      <alignment vertical="center"/>
    </xf>
    <xf numFmtId="0" fontId="37" fillId="37" borderId="0" xfId="0" applyFont="1" applyFill="1" applyAlignment="1">
      <alignment horizontal="center" vertical="center"/>
    </xf>
    <xf numFmtId="0" fontId="36" fillId="37" borderId="0" xfId="0" applyFont="1" applyFill="1" applyAlignment="1">
      <alignment horizontal="center" vertical="center"/>
    </xf>
    <xf numFmtId="0" fontId="0" fillId="0" borderId="0" xfId="0" applyFont="1" applyAlignment="1">
      <alignment vertical="center" wrapText="1"/>
    </xf>
    <xf numFmtId="0" fontId="35" fillId="0" borderId="0" xfId="0" applyFont="1" applyAlignment="1">
      <alignment horizontal="right" vertical="center"/>
    </xf>
    <xf numFmtId="58" fontId="35" fillId="0" borderId="0" xfId="0" applyNumberFormat="1" applyFont="1" applyAlignment="1">
      <alignment horizontal="distributed" vertical="center"/>
    </xf>
    <xf numFmtId="0" fontId="35" fillId="37" borderId="0" xfId="0" applyFont="1" applyFill="1" applyAlignment="1">
      <alignment horizontal="distributed" vertical="center"/>
    </xf>
    <xf numFmtId="58" fontId="35" fillId="37" borderId="0" xfId="0" applyNumberFormat="1" applyFont="1" applyFill="1" applyAlignment="1">
      <alignment horizontal="distributed" vertical="center"/>
    </xf>
    <xf numFmtId="0" fontId="35" fillId="0" borderId="0" xfId="0" applyNumberFormat="1" applyFont="1" applyAlignment="1">
      <alignment horizontal="distributed" vertical="center"/>
    </xf>
    <xf numFmtId="0" fontId="0" fillId="0" borderId="0" xfId="0" applyFont="1" applyAlignment="1">
      <alignment vertical="center"/>
    </xf>
    <xf numFmtId="0" fontId="38" fillId="0" borderId="0" xfId="0" applyFont="1" applyAlignment="1">
      <alignment vertical="center"/>
    </xf>
    <xf numFmtId="0" fontId="39" fillId="0" borderId="99" xfId="0" applyFont="1" applyBorder="1" applyAlignment="1">
      <alignment horizontal="center" vertical="center"/>
    </xf>
    <xf numFmtId="0" fontId="39" fillId="37" borderId="100" xfId="0" applyFont="1" applyFill="1" applyBorder="1" applyAlignment="1">
      <alignment horizontal="center" vertical="center" shrinkToFit="1"/>
    </xf>
    <xf numFmtId="0" fontId="38" fillId="0" borderId="100" xfId="0" applyFont="1" applyBorder="1" applyAlignment="1">
      <alignment horizontal="center" vertical="center" wrapText="1"/>
    </xf>
    <xf numFmtId="0" fontId="38" fillId="0" borderId="101" xfId="0" applyFont="1" applyBorder="1" applyAlignment="1">
      <alignment vertical="center" wrapText="1"/>
    </xf>
    <xf numFmtId="0" fontId="38" fillId="37" borderId="101" xfId="0" applyFont="1" applyFill="1" applyBorder="1" applyAlignment="1">
      <alignment horizontal="distributed" vertical="center" wrapText="1"/>
    </xf>
    <xf numFmtId="0" fontId="38" fillId="0" borderId="101" xfId="0" applyFont="1" applyBorder="1" applyAlignment="1">
      <alignment horizontal="center" vertical="center" wrapText="1"/>
    </xf>
    <xf numFmtId="0" fontId="38" fillId="0" borderId="102" xfId="0" applyFont="1" applyBorder="1" applyAlignment="1">
      <alignment vertical="center" wrapText="1"/>
    </xf>
    <xf numFmtId="0" fontId="38" fillId="0" borderId="102" xfId="0" applyFont="1" applyBorder="1" applyAlignment="1">
      <alignment horizontal="center" vertical="center" wrapText="1"/>
    </xf>
    <xf numFmtId="0" fontId="38" fillId="0" borderId="0" xfId="0" applyFont="1" applyBorder="1" applyAlignment="1">
      <alignment vertical="center"/>
    </xf>
    <xf numFmtId="0" fontId="38" fillId="0" borderId="103" xfId="0" applyFont="1" applyBorder="1" applyAlignment="1">
      <alignment vertical="center" wrapText="1"/>
    </xf>
    <xf numFmtId="0" fontId="38" fillId="0" borderId="104" xfId="0" applyFont="1" applyBorder="1" applyAlignment="1">
      <alignment vertical="center" wrapText="1"/>
    </xf>
    <xf numFmtId="0" fontId="38" fillId="0" borderId="105" xfId="0" applyFont="1" applyBorder="1" applyAlignment="1">
      <alignment vertical="center" wrapText="1"/>
    </xf>
    <xf numFmtId="0" fontId="38" fillId="0" borderId="103" xfId="0" applyFont="1" applyBorder="1" applyAlignment="1">
      <alignment horizontal="center" vertical="center"/>
    </xf>
    <xf numFmtId="0" fontId="38" fillId="0" borderId="105" xfId="0" applyFont="1" applyBorder="1" applyAlignment="1">
      <alignment horizontal="center" vertical="center"/>
    </xf>
    <xf numFmtId="0" fontId="38" fillId="0" borderId="104" xfId="0" applyFont="1" applyBorder="1" applyAlignment="1">
      <alignment vertical="center"/>
    </xf>
    <xf numFmtId="176" fontId="38" fillId="38" borderId="104" xfId="0" applyNumberFormat="1" applyFont="1" applyFill="1" applyBorder="1" applyAlignment="1">
      <alignment vertical="center" shrinkToFit="1"/>
    </xf>
    <xf numFmtId="0" fontId="38" fillId="0" borderId="104" xfId="0" applyFont="1" applyBorder="1" applyAlignment="1">
      <alignment horizontal="right" vertical="top"/>
    </xf>
    <xf numFmtId="0" fontId="38" fillId="0" borderId="105" xfId="0" applyFont="1" applyBorder="1" applyAlignment="1">
      <alignment vertical="center"/>
    </xf>
    <xf numFmtId="0" fontId="40" fillId="0" borderId="0" xfId="0" applyFont="1" applyAlignment="1">
      <alignment vertical="center" wrapText="1"/>
    </xf>
    <xf numFmtId="0" fontId="39" fillId="0" borderId="0" xfId="0" applyFont="1" applyAlignment="1">
      <alignment vertical="center"/>
    </xf>
    <xf numFmtId="0" fontId="39" fillId="37" borderId="99" xfId="0" applyFont="1" applyFill="1" applyBorder="1" applyAlignment="1">
      <alignment horizontal="center" vertical="center" shrinkToFit="1"/>
    </xf>
    <xf numFmtId="0" fontId="38" fillId="0" borderId="106" xfId="0" applyFont="1" applyBorder="1" applyAlignment="1">
      <alignment horizontal="center" vertical="center" wrapText="1"/>
    </xf>
    <xf numFmtId="0" fontId="38" fillId="0" borderId="107" xfId="0" applyFont="1" applyBorder="1" applyAlignment="1">
      <alignment vertical="center" wrapText="1"/>
    </xf>
    <xf numFmtId="0" fontId="38" fillId="37" borderId="107" xfId="0" applyFont="1" applyFill="1" applyBorder="1" applyAlignment="1">
      <alignment horizontal="distributed" vertical="center" wrapText="1"/>
    </xf>
    <xf numFmtId="0" fontId="38" fillId="0" borderId="107" xfId="0" applyFont="1" applyBorder="1" applyAlignment="1">
      <alignment horizontal="center" vertical="center" wrapText="1"/>
    </xf>
    <xf numFmtId="0" fontId="38" fillId="0" borderId="108" xfId="0" applyFont="1" applyBorder="1" applyAlignment="1">
      <alignment vertical="center" wrapText="1"/>
    </xf>
    <xf numFmtId="0" fontId="38" fillId="0" borderId="108" xfId="0" applyFont="1" applyBorder="1" applyAlignment="1">
      <alignment horizontal="center" vertical="center" wrapText="1"/>
    </xf>
    <xf numFmtId="0" fontId="38" fillId="0" borderId="0" xfId="0" applyFont="1" applyBorder="1" applyAlignment="1">
      <alignment vertical="center" wrapText="1"/>
    </xf>
    <xf numFmtId="0" fontId="39" fillId="37" borderId="109" xfId="0" applyFont="1" applyFill="1" applyBorder="1" applyAlignment="1">
      <alignment horizontal="left" vertical="center" wrapText="1"/>
    </xf>
    <xf numFmtId="0" fontId="38" fillId="0" borderId="110" xfId="0" applyFont="1" applyBorder="1" applyAlignment="1">
      <alignment vertical="center" wrapText="1"/>
    </xf>
    <xf numFmtId="0" fontId="38" fillId="37" borderId="0" xfId="0" applyFont="1" applyFill="1" applyBorder="1" applyAlignment="1">
      <alignment vertical="center" wrapText="1"/>
    </xf>
    <xf numFmtId="0" fontId="0" fillId="37" borderId="111" xfId="0" applyFont="1" applyFill="1" applyBorder="1" applyAlignment="1">
      <alignment vertical="center" wrapText="1"/>
    </xf>
    <xf numFmtId="0" fontId="39" fillId="0" borderId="112" xfId="0" applyFont="1" applyBorder="1" applyAlignment="1">
      <alignment horizontal="center" vertical="center"/>
    </xf>
    <xf numFmtId="0" fontId="39" fillId="0" borderId="113" xfId="0" applyNumberFormat="1" applyFont="1" applyBorder="1" applyAlignment="1">
      <alignment horizontal="center" vertical="center"/>
    </xf>
    <xf numFmtId="0" fontId="39" fillId="0" borderId="101" xfId="0" applyFont="1" applyBorder="1" applyAlignment="1">
      <alignment horizontal="right" vertical="center"/>
    </xf>
    <xf numFmtId="0" fontId="39" fillId="0" borderId="101" xfId="0" applyFont="1" applyBorder="1" applyAlignment="1">
      <alignment vertical="center"/>
    </xf>
    <xf numFmtId="176" fontId="39" fillId="38" borderId="101" xfId="0" applyNumberFormat="1" applyFont="1" applyFill="1" applyBorder="1" applyAlignment="1">
      <alignment vertical="center" shrinkToFit="1"/>
    </xf>
    <xf numFmtId="0" fontId="39" fillId="0" borderId="102" xfId="0" applyFont="1" applyBorder="1" applyAlignment="1">
      <alignment vertical="center"/>
    </xf>
    <xf numFmtId="176" fontId="38" fillId="0" borderId="101" xfId="0" applyNumberFormat="1" applyFont="1" applyBorder="1" applyAlignment="1">
      <alignment vertical="center" wrapText="1"/>
    </xf>
    <xf numFmtId="179" fontId="38" fillId="37" borderId="101" xfId="0" applyNumberFormat="1" applyFont="1" applyFill="1" applyBorder="1" applyAlignment="1">
      <alignment vertical="center" shrinkToFit="1"/>
    </xf>
    <xf numFmtId="176" fontId="38" fillId="0" borderId="102" xfId="0" applyNumberFormat="1" applyFont="1" applyBorder="1" applyAlignment="1">
      <alignment vertical="center" wrapText="1"/>
    </xf>
    <xf numFmtId="179" fontId="38" fillId="0" borderId="102" xfId="0" applyNumberFormat="1" applyFont="1" applyBorder="1" applyAlignment="1">
      <alignment vertical="center" shrinkToFit="1"/>
    </xf>
    <xf numFmtId="0" fontId="38" fillId="0" borderId="114" xfId="0" applyFont="1" applyBorder="1" applyAlignment="1">
      <alignment vertical="center" wrapText="1"/>
    </xf>
    <xf numFmtId="0" fontId="39" fillId="0" borderId="115" xfId="0" applyFont="1" applyBorder="1" applyAlignment="1">
      <alignment horizontal="center" vertical="center"/>
    </xf>
    <xf numFmtId="0" fontId="39" fillId="0" borderId="116" xfId="0" applyNumberFormat="1" applyFont="1" applyBorder="1" applyAlignment="1">
      <alignment horizontal="center" vertical="center"/>
    </xf>
    <xf numFmtId="0" fontId="39" fillId="0" borderId="0" xfId="0" applyFont="1" applyBorder="1" applyAlignment="1">
      <alignment horizontal="right" vertical="center"/>
    </xf>
    <xf numFmtId="0" fontId="39" fillId="0" borderId="0" xfId="0" applyFont="1" applyBorder="1" applyAlignment="1">
      <alignment vertical="center"/>
    </xf>
    <xf numFmtId="176" fontId="39" fillId="38" borderId="0" xfId="0" applyNumberFormat="1" applyFont="1" applyFill="1" applyBorder="1" applyAlignment="1">
      <alignment vertical="center" shrinkToFit="1"/>
    </xf>
    <xf numFmtId="0" fontId="39" fillId="0" borderId="111" xfId="0" applyFont="1" applyBorder="1" applyAlignment="1">
      <alignment vertical="center"/>
    </xf>
    <xf numFmtId="0" fontId="38" fillId="0" borderId="99" xfId="0" applyFont="1" applyBorder="1" applyAlignment="1">
      <alignment horizontal="center" vertical="center" wrapText="1"/>
    </xf>
    <xf numFmtId="176" fontId="38" fillId="0" borderId="0" xfId="0" applyNumberFormat="1" applyFont="1" applyBorder="1" applyAlignment="1">
      <alignment vertical="center" wrapText="1"/>
    </xf>
    <xf numFmtId="179" fontId="38" fillId="37" borderId="0" xfId="0" applyNumberFormat="1" applyFont="1" applyFill="1" applyBorder="1" applyAlignment="1">
      <alignment vertical="center" shrinkToFit="1"/>
    </xf>
    <xf numFmtId="176" fontId="38" fillId="0" borderId="111" xfId="0" applyNumberFormat="1" applyFont="1" applyBorder="1" applyAlignment="1">
      <alignment vertical="center" wrapText="1"/>
    </xf>
    <xf numFmtId="179" fontId="38" fillId="0" borderId="111" xfId="0" applyNumberFormat="1" applyFont="1" applyBorder="1" applyAlignment="1">
      <alignment vertical="center" shrinkToFit="1"/>
    </xf>
    <xf numFmtId="176" fontId="39" fillId="38" borderId="117" xfId="0" applyNumberFormat="1" applyFont="1" applyFill="1" applyBorder="1" applyAlignment="1">
      <alignment vertical="center" shrinkToFit="1"/>
    </xf>
    <xf numFmtId="0" fontId="39" fillId="0" borderId="117" xfId="0" applyFont="1" applyBorder="1" applyAlignment="1">
      <alignment vertical="center"/>
    </xf>
    <xf numFmtId="0" fontId="38" fillId="0" borderId="107" xfId="0" applyFont="1" applyBorder="1" applyAlignment="1">
      <alignment horizontal="right" vertical="center" wrapText="1"/>
    </xf>
    <xf numFmtId="176" fontId="38" fillId="0" borderId="107" xfId="0" applyNumberFormat="1" applyFont="1" applyBorder="1" applyAlignment="1">
      <alignment vertical="center" wrapText="1"/>
    </xf>
    <xf numFmtId="179" fontId="38" fillId="37" borderId="107" xfId="0" applyNumberFormat="1" applyFont="1" applyFill="1" applyBorder="1" applyAlignment="1">
      <alignment vertical="center" shrinkToFit="1"/>
    </xf>
    <xf numFmtId="176" fontId="38" fillId="0" borderId="108" xfId="0" applyNumberFormat="1" applyFont="1" applyBorder="1" applyAlignment="1">
      <alignment vertical="center" wrapText="1"/>
    </xf>
    <xf numFmtId="179" fontId="38" fillId="0" borderId="108" xfId="0" applyNumberFormat="1" applyFont="1" applyBorder="1" applyAlignment="1">
      <alignment vertical="center" shrinkToFit="1"/>
    </xf>
    <xf numFmtId="0" fontId="39" fillId="0" borderId="118" xfId="0" applyNumberFormat="1" applyFont="1" applyBorder="1" applyAlignment="1">
      <alignment horizontal="center" vertical="center"/>
    </xf>
    <xf numFmtId="0" fontId="39" fillId="0" borderId="119" xfId="0" applyFont="1" applyBorder="1" applyAlignment="1">
      <alignment horizontal="right" vertical="center"/>
    </xf>
    <xf numFmtId="0" fontId="39" fillId="0" borderId="119" xfId="0" applyFont="1" applyBorder="1" applyAlignment="1">
      <alignment vertical="center"/>
    </xf>
    <xf numFmtId="179" fontId="39" fillId="38" borderId="119" xfId="0" applyNumberFormat="1" applyFont="1" applyFill="1" applyBorder="1" applyAlignment="1">
      <alignment vertical="center" shrinkToFit="1"/>
    </xf>
    <xf numFmtId="0" fontId="39" fillId="0" borderId="114" xfId="0" applyFont="1" applyBorder="1" applyAlignment="1">
      <alignment vertical="center"/>
    </xf>
    <xf numFmtId="0" fontId="39" fillId="0" borderId="100" xfId="0" applyFont="1" applyBorder="1" applyAlignment="1">
      <alignment horizontal="center" vertical="center"/>
    </xf>
    <xf numFmtId="176" fontId="39" fillId="0" borderId="101" xfId="0" applyNumberFormat="1" applyFont="1" applyBorder="1" applyAlignment="1">
      <alignment vertical="center"/>
    </xf>
    <xf numFmtId="179" fontId="39" fillId="37" borderId="101" xfId="0" applyNumberFormat="1" applyFont="1" applyFill="1" applyBorder="1" applyAlignment="1">
      <alignment vertical="center" shrinkToFit="1"/>
    </xf>
    <xf numFmtId="176" fontId="39" fillId="0" borderId="102" xfId="0" applyNumberFormat="1" applyFont="1" applyBorder="1" applyAlignment="1">
      <alignment vertical="center"/>
    </xf>
    <xf numFmtId="179" fontId="39" fillId="0" borderId="102" xfId="0" applyNumberFormat="1" applyFont="1" applyBorder="1" applyAlignment="1">
      <alignment vertical="center" shrinkToFit="1"/>
    </xf>
    <xf numFmtId="0" fontId="39" fillId="0" borderId="120" xfId="0" applyFont="1" applyBorder="1" applyAlignment="1">
      <alignment horizontal="center" vertical="center"/>
    </xf>
    <xf numFmtId="0" fontId="39" fillId="0" borderId="121" xfId="0" applyFont="1" applyBorder="1" applyAlignment="1">
      <alignment horizontal="right" vertical="center"/>
    </xf>
    <xf numFmtId="0" fontId="39" fillId="0" borderId="121" xfId="0" applyFont="1" applyBorder="1" applyAlignment="1">
      <alignment vertical="center"/>
    </xf>
    <xf numFmtId="176" fontId="39" fillId="38" borderId="121" xfId="0" applyNumberFormat="1" applyFont="1" applyFill="1" applyBorder="1" applyAlignment="1">
      <alignment vertical="center" shrinkToFit="1"/>
    </xf>
    <xf numFmtId="0" fontId="39" fillId="0" borderId="122" xfId="0" applyFont="1" applyBorder="1" applyAlignment="1">
      <alignment vertical="center"/>
    </xf>
    <xf numFmtId="176" fontId="39" fillId="0" borderId="0" xfId="0" applyNumberFormat="1" applyFont="1" applyBorder="1" applyAlignment="1">
      <alignment vertical="center"/>
    </xf>
    <xf numFmtId="179" fontId="39" fillId="37" borderId="0" xfId="0" applyNumberFormat="1" applyFont="1" applyFill="1" applyBorder="1" applyAlignment="1">
      <alignment vertical="center" shrinkToFit="1"/>
    </xf>
    <xf numFmtId="176" fontId="39" fillId="0" borderId="111" xfId="0" applyNumberFormat="1" applyFont="1" applyBorder="1" applyAlignment="1">
      <alignment vertical="center"/>
    </xf>
    <xf numFmtId="179" fontId="39" fillId="0" borderId="111" xfId="0" applyNumberFormat="1" applyFont="1" applyBorder="1" applyAlignment="1">
      <alignment vertical="center" shrinkToFit="1"/>
    </xf>
    <xf numFmtId="0" fontId="39" fillId="0" borderId="106" xfId="0" applyFont="1" applyBorder="1" applyAlignment="1">
      <alignment horizontal="center" vertical="center"/>
    </xf>
    <xf numFmtId="0" fontId="39" fillId="37" borderId="106" xfId="0" applyFont="1" applyFill="1" applyBorder="1" applyAlignment="1">
      <alignment horizontal="center" vertical="center" shrinkToFit="1"/>
    </xf>
    <xf numFmtId="0" fontId="39" fillId="0" borderId="107" xfId="0" applyFont="1" applyBorder="1" applyAlignment="1">
      <alignment horizontal="right" vertical="center"/>
    </xf>
    <xf numFmtId="176" fontId="39" fillId="0" borderId="107" xfId="0" applyNumberFormat="1" applyFont="1" applyBorder="1" applyAlignment="1">
      <alignment vertical="center"/>
    </xf>
    <xf numFmtId="179" fontId="39" fillId="37" borderId="107" xfId="0" applyNumberFormat="1" applyFont="1" applyFill="1" applyBorder="1" applyAlignment="1">
      <alignment vertical="center" shrinkToFit="1"/>
    </xf>
    <xf numFmtId="176" fontId="39" fillId="0" borderId="108" xfId="0" applyNumberFormat="1" applyFont="1" applyBorder="1" applyAlignment="1">
      <alignment vertical="center"/>
    </xf>
    <xf numFmtId="179" fontId="39" fillId="0" borderId="108" xfId="0" applyNumberFormat="1" applyFont="1" applyBorder="1" applyAlignment="1">
      <alignment vertical="center" shrinkToFit="1"/>
    </xf>
    <xf numFmtId="0" fontId="39" fillId="0" borderId="123" xfId="0" applyFont="1" applyBorder="1" applyAlignment="1">
      <alignment horizontal="center" vertical="center"/>
    </xf>
    <xf numFmtId="0" fontId="39" fillId="37" borderId="124" xfId="0" applyFont="1" applyFill="1" applyBorder="1" applyAlignment="1">
      <alignment vertical="center" shrinkToFit="1"/>
    </xf>
    <xf numFmtId="176" fontId="39" fillId="37" borderId="101" xfId="0" applyNumberFormat="1" applyFont="1" applyFill="1" applyBorder="1" applyAlignment="1">
      <alignment vertical="center" shrinkToFit="1"/>
    </xf>
    <xf numFmtId="176" fontId="39" fillId="0" borderId="102" xfId="0" applyNumberFormat="1" applyFont="1" applyBorder="1" applyAlignment="1">
      <alignment vertical="center" shrinkToFit="1"/>
    </xf>
    <xf numFmtId="0" fontId="39" fillId="0" borderId="125" xfId="0" applyFont="1" applyBorder="1" applyAlignment="1">
      <alignment horizontal="center" vertical="center"/>
    </xf>
    <xf numFmtId="0" fontId="39" fillId="0" borderId="126" xfId="0" applyFont="1" applyBorder="1" applyAlignment="1">
      <alignment horizontal="center" vertical="center"/>
    </xf>
    <xf numFmtId="0" fontId="39" fillId="0" borderId="127" xfId="0" applyFont="1" applyBorder="1" applyAlignment="1">
      <alignment horizontal="right" vertical="center"/>
    </xf>
    <xf numFmtId="0" fontId="39" fillId="0" borderId="127" xfId="0" applyFont="1" applyBorder="1" applyAlignment="1">
      <alignment vertical="center"/>
    </xf>
    <xf numFmtId="179" fontId="39" fillId="38" borderId="127" xfId="0" applyNumberFormat="1" applyFont="1" applyFill="1" applyBorder="1" applyAlignment="1">
      <alignment vertical="center" shrinkToFit="1"/>
    </xf>
    <xf numFmtId="0" fontId="39" fillId="0" borderId="128" xfId="0" applyFont="1" applyBorder="1" applyAlignment="1">
      <alignment vertical="center"/>
    </xf>
    <xf numFmtId="0" fontId="39" fillId="0" borderId="129" xfId="0" applyFont="1" applyBorder="1" applyAlignment="1">
      <alignment horizontal="center" vertical="center"/>
    </xf>
    <xf numFmtId="0" fontId="39" fillId="37" borderId="114" xfId="0" applyFont="1" applyFill="1" applyBorder="1" applyAlignment="1">
      <alignment vertical="center" shrinkToFit="1"/>
    </xf>
    <xf numFmtId="176" fontId="39" fillId="37" borderId="0" xfId="0" applyNumberFormat="1" applyFont="1" applyFill="1" applyBorder="1" applyAlignment="1">
      <alignment vertical="center" shrinkToFit="1"/>
    </xf>
    <xf numFmtId="176" fontId="39" fillId="0" borderId="111" xfId="0" applyNumberFormat="1" applyFont="1" applyBorder="1" applyAlignment="1">
      <alignment vertical="center" shrinkToFit="1"/>
    </xf>
    <xf numFmtId="0" fontId="39" fillId="0" borderId="130" xfId="0" applyFont="1" applyBorder="1" applyAlignment="1">
      <alignment horizontal="center" vertical="center"/>
    </xf>
    <xf numFmtId="0" fontId="39" fillId="0" borderId="102" xfId="0" applyFont="1" applyBorder="1" applyAlignment="1">
      <alignment horizontal="center" vertical="center"/>
    </xf>
    <xf numFmtId="176" fontId="39" fillId="37" borderId="107" xfId="0" applyNumberFormat="1" applyFont="1" applyFill="1" applyBorder="1" applyAlignment="1">
      <alignment vertical="center" shrinkToFit="1"/>
    </xf>
    <xf numFmtId="176" fontId="39" fillId="0" borderId="108" xfId="0" applyNumberFormat="1" applyFont="1" applyBorder="1" applyAlignment="1">
      <alignment vertical="center" shrinkToFit="1"/>
    </xf>
    <xf numFmtId="0" fontId="39" fillId="0" borderId="109" xfId="0" applyFont="1" applyBorder="1" applyAlignment="1">
      <alignment horizontal="center" vertical="center"/>
    </xf>
    <xf numFmtId="0" fontId="39" fillId="0" borderId="111" xfId="0" applyFont="1" applyBorder="1" applyAlignment="1">
      <alignment horizontal="center" vertical="center"/>
    </xf>
    <xf numFmtId="180" fontId="39" fillId="37" borderId="0" xfId="0" applyNumberFormat="1" applyFont="1" applyFill="1" applyBorder="1" applyAlignment="1">
      <alignment horizontal="right" vertical="center"/>
    </xf>
    <xf numFmtId="0" fontId="39" fillId="0" borderId="131" xfId="0" applyFont="1" applyBorder="1" applyAlignment="1">
      <alignment horizontal="center" vertical="center"/>
    </xf>
    <xf numFmtId="0" fontId="39" fillId="0" borderId="108" xfId="0" applyFont="1" applyBorder="1" applyAlignment="1">
      <alignment horizontal="center" vertical="center"/>
    </xf>
    <xf numFmtId="0" fontId="0" fillId="0" borderId="0" xfId="0" applyFont="1" applyBorder="1" applyAlignment="1">
      <alignment vertical="center"/>
    </xf>
    <xf numFmtId="0" fontId="0" fillId="0" borderId="101" xfId="0" applyFont="1" applyBorder="1" applyAlignment="1">
      <alignment vertical="center"/>
    </xf>
    <xf numFmtId="0" fontId="39" fillId="38" borderId="101" xfId="0" applyFont="1" applyFill="1" applyBorder="1" applyAlignment="1">
      <alignment vertical="center"/>
    </xf>
    <xf numFmtId="0" fontId="39" fillId="38" borderId="0" xfId="0" applyFont="1" applyFill="1" applyBorder="1" applyAlignment="1">
      <alignment vertical="center"/>
    </xf>
    <xf numFmtId="0" fontId="39" fillId="0" borderId="132" xfId="0" applyFont="1" applyBorder="1" applyAlignment="1">
      <alignment horizontal="center" vertical="center"/>
    </xf>
    <xf numFmtId="0" fontId="39" fillId="37" borderId="128" xfId="0" applyFont="1" applyFill="1" applyBorder="1" applyAlignment="1">
      <alignment vertical="center" shrinkToFit="1"/>
    </xf>
    <xf numFmtId="0" fontId="39" fillId="0" borderId="107" xfId="0" applyFont="1" applyBorder="1" applyAlignment="1">
      <alignment vertical="center"/>
    </xf>
    <xf numFmtId="0" fontId="39" fillId="0" borderId="108" xfId="0" applyFont="1" applyBorder="1" applyAlignment="1">
      <alignment vertical="center"/>
    </xf>
    <xf numFmtId="0" fontId="39" fillId="37" borderId="131" xfId="0" applyFont="1" applyFill="1" applyBorder="1" applyAlignment="1">
      <alignment horizontal="left" vertical="center" wrapText="1"/>
    </xf>
    <xf numFmtId="0" fontId="0" fillId="0" borderId="108" xfId="0" applyFont="1" applyBorder="1" applyAlignment="1">
      <alignment vertical="center"/>
    </xf>
    <xf numFmtId="0" fontId="0" fillId="37" borderId="107" xfId="0" applyFont="1" applyFill="1" applyBorder="1" applyAlignment="1">
      <alignment vertical="center"/>
    </xf>
    <xf numFmtId="0" fontId="0" fillId="37" borderId="108" xfId="0" applyFont="1" applyFill="1" applyBorder="1" applyAlignment="1">
      <alignment vertical="center"/>
    </xf>
    <xf numFmtId="0" fontId="0" fillId="0" borderId="107" xfId="0" applyFont="1" applyBorder="1" applyAlignment="1">
      <alignment vertical="center"/>
    </xf>
    <xf numFmtId="0" fontId="39" fillId="38" borderId="107" xfId="0" applyFont="1" applyFill="1" applyBorder="1" applyAlignment="1">
      <alignment vertical="center"/>
    </xf>
    <xf numFmtId="0" fontId="0" fillId="37" borderId="0" xfId="0" applyFont="1" applyFill="1" applyAlignment="1">
      <alignment vertical="center"/>
    </xf>
    <xf numFmtId="0" fontId="38" fillId="0" borderId="0" xfId="0" applyFont="1">
      <alignment vertical="center"/>
    </xf>
    <xf numFmtId="0" fontId="39" fillId="0" borderId="103" xfId="0" applyFont="1" applyBorder="1" applyAlignment="1">
      <alignment horizontal="center" vertical="center" wrapText="1"/>
    </xf>
    <xf numFmtId="0" fontId="39" fillId="0" borderId="104" xfId="0" applyFont="1" applyBorder="1" applyAlignment="1">
      <alignment horizontal="center" vertical="center" wrapText="1"/>
    </xf>
    <xf numFmtId="0" fontId="39" fillId="0" borderId="105" xfId="0" applyFont="1" applyBorder="1" applyAlignment="1">
      <alignment horizontal="center" vertical="center" wrapText="1"/>
    </xf>
    <xf numFmtId="0" fontId="38" fillId="0" borderId="104" xfId="0" applyFont="1" applyBorder="1" applyAlignment="1">
      <alignment vertical="top" wrapText="1"/>
    </xf>
    <xf numFmtId="0" fontId="38" fillId="37" borderId="104" xfId="0" applyFont="1" applyFill="1" applyBorder="1" applyAlignment="1">
      <alignment vertical="top" wrapText="1"/>
    </xf>
    <xf numFmtId="0" fontId="38" fillId="37" borderId="133" xfId="0" applyFont="1" applyFill="1" applyBorder="1" applyAlignment="1">
      <alignment vertical="top" wrapText="1"/>
    </xf>
    <xf numFmtId="0" fontId="38" fillId="37" borderId="105" xfId="0" applyFont="1" applyFill="1" applyBorder="1" applyAlignment="1">
      <alignment vertical="top" wrapText="1"/>
    </xf>
    <xf numFmtId="0" fontId="38" fillId="0" borderId="112" xfId="0" applyFont="1" applyBorder="1" applyAlignment="1">
      <alignment horizontal="center" vertical="center" wrapText="1"/>
    </xf>
    <xf numFmtId="0" fontId="38" fillId="0" borderId="134" xfId="0" applyFont="1" applyBorder="1" applyAlignment="1">
      <alignment horizontal="center" vertical="center" wrapText="1"/>
    </xf>
    <xf numFmtId="0" fontId="38" fillId="0" borderId="124" xfId="0" applyFont="1" applyBorder="1" applyAlignment="1">
      <alignment horizontal="center" vertical="center" wrapText="1"/>
    </xf>
    <xf numFmtId="0" fontId="38" fillId="0" borderId="134" xfId="0" applyFont="1" applyBorder="1" applyAlignment="1">
      <alignment horizontal="right" vertical="top" wrapText="1"/>
    </xf>
    <xf numFmtId="176" fontId="38" fillId="37" borderId="134" xfId="0" applyNumberFormat="1" applyFont="1" applyFill="1" applyBorder="1" applyAlignment="1">
      <alignment vertical="top" shrinkToFit="1"/>
    </xf>
    <xf numFmtId="176" fontId="38" fillId="37" borderId="135" xfId="0" applyNumberFormat="1" applyFont="1" applyFill="1" applyBorder="1" applyAlignment="1">
      <alignment vertical="top" shrinkToFit="1"/>
    </xf>
    <xf numFmtId="176" fontId="38" fillId="37" borderId="124" xfId="0" applyNumberFormat="1" applyFont="1" applyFill="1" applyBorder="1" applyAlignment="1">
      <alignment vertical="top" shrinkToFit="1"/>
    </xf>
    <xf numFmtId="0" fontId="38" fillId="0" borderId="115" xfId="0" applyFont="1" applyBorder="1" applyAlignment="1">
      <alignment horizontal="center" vertical="center" wrapText="1"/>
    </xf>
    <xf numFmtId="0" fontId="38" fillId="0" borderId="119" xfId="0" applyFont="1" applyBorder="1" applyAlignment="1">
      <alignment horizontal="center" vertical="center" wrapText="1"/>
    </xf>
    <xf numFmtId="0" fontId="38" fillId="0" borderId="114" xfId="0" applyFont="1" applyBorder="1" applyAlignment="1">
      <alignment horizontal="center" vertical="center" wrapText="1"/>
    </xf>
    <xf numFmtId="0" fontId="38" fillId="0" borderId="119" xfId="0" applyFont="1" applyBorder="1" applyAlignment="1">
      <alignment horizontal="right" vertical="top" wrapText="1"/>
    </xf>
    <xf numFmtId="176" fontId="38" fillId="37" borderId="119" xfId="0" applyNumberFormat="1" applyFont="1" applyFill="1" applyBorder="1" applyAlignment="1">
      <alignment vertical="top" shrinkToFit="1"/>
    </xf>
    <xf numFmtId="176" fontId="38" fillId="37" borderId="136" xfId="0" applyNumberFormat="1" applyFont="1" applyFill="1" applyBorder="1" applyAlignment="1">
      <alignment vertical="top" shrinkToFit="1"/>
    </xf>
    <xf numFmtId="176" fontId="38" fillId="37" borderId="114" xfId="0" applyNumberFormat="1" applyFont="1" applyFill="1" applyBorder="1" applyAlignment="1">
      <alignment vertical="top" shrinkToFit="1"/>
    </xf>
    <xf numFmtId="0" fontId="38" fillId="0" borderId="125" xfId="0" applyFont="1" applyBorder="1" applyAlignment="1">
      <alignment horizontal="center" vertical="center" wrapText="1"/>
    </xf>
    <xf numFmtId="0" fontId="38" fillId="0" borderId="127" xfId="0" applyFont="1" applyBorder="1" applyAlignment="1">
      <alignment horizontal="center" vertical="center" wrapText="1"/>
    </xf>
    <xf numFmtId="0" fontId="38" fillId="0" borderId="128" xfId="0" applyFont="1" applyBorder="1" applyAlignment="1">
      <alignment horizontal="center" vertical="center" wrapText="1"/>
    </xf>
    <xf numFmtId="0" fontId="38" fillId="0" borderId="127" xfId="0" applyFont="1" applyBorder="1" applyAlignment="1">
      <alignment horizontal="right" vertical="top" wrapText="1"/>
    </xf>
    <xf numFmtId="176" fontId="38" fillId="37" borderId="127" xfId="0" applyNumberFormat="1" applyFont="1" applyFill="1" applyBorder="1" applyAlignment="1">
      <alignment vertical="top" shrinkToFit="1"/>
    </xf>
    <xf numFmtId="176" fontId="38" fillId="37" borderId="137" xfId="0" applyNumberFormat="1" applyFont="1" applyFill="1" applyBorder="1" applyAlignment="1">
      <alignment vertical="top" shrinkToFit="1"/>
    </xf>
    <xf numFmtId="176" fontId="38" fillId="37" borderId="128" xfId="0" applyNumberFormat="1" applyFont="1" applyFill="1" applyBorder="1" applyAlignment="1">
      <alignment vertical="top" shrinkToFit="1"/>
    </xf>
    <xf numFmtId="179" fontId="38" fillId="37" borderId="119" xfId="0" applyNumberFormat="1" applyFont="1" applyFill="1" applyBorder="1" applyAlignment="1">
      <alignment vertical="top" shrinkToFit="1"/>
    </xf>
    <xf numFmtId="179" fontId="38" fillId="37" borderId="136" xfId="0" applyNumberFormat="1" applyFont="1" applyFill="1" applyBorder="1" applyAlignment="1">
      <alignment vertical="top" shrinkToFit="1"/>
    </xf>
    <xf numFmtId="179" fontId="38" fillId="37" borderId="114" xfId="0" applyNumberFormat="1" applyFont="1" applyFill="1" applyBorder="1" applyAlignment="1">
      <alignment vertical="top" shrinkToFit="1"/>
    </xf>
    <xf numFmtId="181" fontId="38" fillId="37" borderId="134" xfId="0" applyNumberFormat="1" applyFont="1" applyFill="1" applyBorder="1" applyAlignment="1">
      <alignment vertical="top" shrinkToFit="1"/>
    </xf>
    <xf numFmtId="181" fontId="38" fillId="37" borderId="135" xfId="0" applyNumberFormat="1" applyFont="1" applyFill="1" applyBorder="1" applyAlignment="1">
      <alignment vertical="top" shrinkToFit="1"/>
    </xf>
    <xf numFmtId="181" fontId="38" fillId="37" borderId="124" xfId="0" applyNumberFormat="1" applyFont="1" applyFill="1" applyBorder="1" applyAlignment="1">
      <alignment vertical="top" shrinkToFit="1"/>
    </xf>
    <xf numFmtId="181" fontId="38" fillId="37" borderId="127" xfId="0" applyNumberFormat="1" applyFont="1" applyFill="1" applyBorder="1" applyAlignment="1">
      <alignment vertical="top" shrinkToFit="1"/>
    </xf>
    <xf numFmtId="181" fontId="38" fillId="37" borderId="137" xfId="0" applyNumberFormat="1" applyFont="1" applyFill="1" applyBorder="1" applyAlignment="1">
      <alignment vertical="top" shrinkToFit="1"/>
    </xf>
    <xf numFmtId="181" fontId="38" fillId="37" borderId="128" xfId="0" applyNumberFormat="1" applyFont="1" applyFill="1" applyBorder="1" applyAlignment="1">
      <alignment vertical="top" shrinkToFit="1"/>
    </xf>
    <xf numFmtId="0" fontId="38" fillId="0" borderId="103" xfId="0" applyFont="1" applyBorder="1" applyAlignment="1">
      <alignment horizontal="center" vertical="center" wrapText="1"/>
    </xf>
    <xf numFmtId="0" fontId="38" fillId="0" borderId="104" xfId="0" applyFont="1" applyBorder="1" applyAlignment="1">
      <alignment horizontal="center" vertical="center" wrapText="1"/>
    </xf>
    <xf numFmtId="0" fontId="38" fillId="0" borderId="105" xfId="0" applyFont="1" applyBorder="1" applyAlignment="1">
      <alignment horizontal="center" vertical="center" wrapText="1"/>
    </xf>
    <xf numFmtId="0" fontId="38" fillId="0" borderId="104" xfId="0" applyFont="1" applyBorder="1" applyAlignment="1">
      <alignment horizontal="right" vertical="top" wrapText="1"/>
    </xf>
    <xf numFmtId="0" fontId="38" fillId="0" borderId="133" xfId="0" applyFont="1" applyBorder="1" applyAlignment="1">
      <alignment vertical="top" wrapText="1"/>
    </xf>
    <xf numFmtId="0" fontId="38" fillId="0" borderId="105" xfId="0" applyFont="1" applyBorder="1" applyAlignment="1">
      <alignment vertical="top" wrapText="1"/>
    </xf>
    <xf numFmtId="0" fontId="36" fillId="0" borderId="0" xfId="0" applyFont="1" applyAlignment="1">
      <alignment vertical="center" wrapText="1"/>
    </xf>
    <xf numFmtId="0" fontId="36" fillId="0" borderId="0" xfId="0" applyFont="1" applyAlignment="1">
      <alignment vertical="top"/>
    </xf>
    <xf numFmtId="0" fontId="36" fillId="0" borderId="0" xfId="0" applyFont="1" applyAlignment="1">
      <alignment horizontal="left" vertical="center" indent="1"/>
    </xf>
    <xf numFmtId="0" fontId="36" fillId="0" borderId="0" xfId="0" applyFont="1" applyAlignment="1">
      <alignment horizontal="left" vertical="center" indent="3"/>
    </xf>
    <xf numFmtId="0" fontId="36" fillId="37" borderId="0" xfId="0" applyFont="1" applyFill="1" applyAlignment="1">
      <alignment vertical="center" wrapText="1"/>
    </xf>
    <xf numFmtId="0" fontId="36" fillId="0" borderId="0" xfId="0" applyFont="1" applyAlignment="1">
      <alignment vertical="top" wrapText="1"/>
    </xf>
    <xf numFmtId="0" fontId="35" fillId="0" borderId="0" xfId="0" applyFont="1" applyAlignment="1">
      <alignment vertical="top"/>
    </xf>
    <xf numFmtId="0" fontId="35" fillId="0" borderId="0" xfId="0" applyFont="1" applyAlignment="1">
      <alignment vertical="center" wrapText="1"/>
    </xf>
    <xf numFmtId="0" fontId="35" fillId="0" borderId="0" xfId="0" applyFont="1" applyAlignment="1">
      <alignment vertical="center"/>
    </xf>
    <xf numFmtId="182" fontId="35" fillId="37" borderId="0" xfId="0" applyNumberFormat="1" applyFont="1" applyFill="1" applyAlignment="1">
      <alignment horizontal="right" vertical="center" shrinkToFit="1"/>
    </xf>
    <xf numFmtId="0" fontId="39" fillId="0" borderId="0" xfId="0" applyFont="1" applyAlignment="1">
      <alignment horizontal="center" vertical="center" wrapText="1"/>
    </xf>
    <xf numFmtId="12" fontId="0" fillId="0" borderId="0" xfId="0" applyNumberFormat="1" applyAlignment="1">
      <alignment horizontal="center" vertical="center"/>
    </xf>
    <xf numFmtId="0" fontId="1" fillId="0" borderId="138" xfId="33" applyBorder="1" applyAlignment="1">
      <alignment horizontal="center" vertical="center"/>
    </xf>
    <xf numFmtId="0" fontId="1" fillId="0" borderId="139" xfId="33" applyBorder="1" applyAlignment="1">
      <alignment horizontal="center" vertical="center"/>
    </xf>
    <xf numFmtId="9" fontId="1" fillId="0" borderId="140" xfId="33" applyNumberFormat="1" applyBorder="1">
      <alignment vertical="center"/>
    </xf>
    <xf numFmtId="9" fontId="1" fillId="35" borderId="141" xfId="33" applyNumberFormat="1" applyFill="1" applyBorder="1" applyProtection="1">
      <alignment vertical="center"/>
      <protection locked="0"/>
    </xf>
    <xf numFmtId="9" fontId="1" fillId="35" borderId="139" xfId="33" applyNumberFormat="1" applyFill="1" applyBorder="1" applyProtection="1">
      <alignment vertical="center"/>
      <protection locked="0"/>
    </xf>
    <xf numFmtId="0" fontId="1" fillId="0" borderId="142" xfId="33" applyBorder="1" applyAlignment="1">
      <alignment horizontal="center" vertical="center"/>
    </xf>
    <xf numFmtId="9" fontId="1" fillId="0" borderId="143" xfId="33" applyNumberFormat="1" applyBorder="1">
      <alignment vertical="center"/>
    </xf>
    <xf numFmtId="9" fontId="1" fillId="0" borderId="144" xfId="33" applyNumberFormat="1" applyBorder="1">
      <alignment vertical="center"/>
    </xf>
    <xf numFmtId="9" fontId="1" fillId="0" borderId="142" xfId="33" applyNumberFormat="1" applyBorder="1">
      <alignment vertical="center"/>
    </xf>
    <xf numFmtId="0" fontId="1" fillId="0" borderId="145" xfId="33" applyBorder="1" applyAlignment="1">
      <alignment horizontal="center" vertical="center"/>
    </xf>
    <xf numFmtId="9" fontId="1" fillId="35" borderId="146" xfId="33" applyNumberFormat="1" applyFill="1" applyBorder="1" applyProtection="1">
      <alignment vertical="center"/>
      <protection locked="0"/>
    </xf>
    <xf numFmtId="9" fontId="1" fillId="35" borderId="147" xfId="33" applyNumberFormat="1" applyFill="1" applyBorder="1" applyProtection="1">
      <alignment vertical="center"/>
      <protection locked="0"/>
    </xf>
    <xf numFmtId="9" fontId="1" fillId="35" borderId="148" xfId="33" applyNumberFormat="1" applyFill="1" applyBorder="1" applyProtection="1">
      <alignment vertical="center"/>
      <protection locked="0"/>
    </xf>
    <xf numFmtId="0" fontId="1" fillId="0" borderId="138" xfId="33" applyBorder="1" applyAlignment="1">
      <alignment horizontal="center" vertical="center" wrapText="1"/>
    </xf>
    <xf numFmtId="0" fontId="1" fillId="0" borderId="149" xfId="33" applyBorder="1" applyAlignment="1">
      <alignment horizontal="center" vertical="center" wrapText="1"/>
    </xf>
    <xf numFmtId="38" fontId="1" fillId="0" borderId="146" xfId="33" applyNumberFormat="1" applyBorder="1">
      <alignment vertical="center"/>
    </xf>
    <xf numFmtId="38" fontId="1" fillId="0" borderId="147" xfId="33" applyNumberFormat="1" applyBorder="1">
      <alignment vertical="center"/>
    </xf>
    <xf numFmtId="38" fontId="1" fillId="35" borderId="148" xfId="33" applyNumberFormat="1" applyFill="1" applyBorder="1" applyProtection="1">
      <alignment vertical="center"/>
      <protection locked="0"/>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_【39高知県】様式７：事業区分Ⅰ－２支給申請額一覧" xfId="35"/>
    <cellStyle name="良い" xfId="36" builtinId="26" customBuiltin="1"/>
    <cellStyle name="見出し 1" xfId="37" builtinId="16" customBuiltin="1"/>
    <cellStyle name="見出し 2" xfId="38" builtinId="17" customBuiltin="1"/>
    <cellStyle name="見出し 3" xfId="39" builtinId="18" customBuiltin="1"/>
    <cellStyle name="見出し 4" xfId="40" builtinId="19" customBuiltin="1"/>
    <cellStyle name="計算" xfId="41" builtinId="22" customBuiltin="1"/>
    <cellStyle name="説明文" xfId="42" builtinId="53" customBuiltin="1"/>
    <cellStyle name="警告文" xfId="43" builtinId="11" customBuiltin="1"/>
    <cellStyle name="集計" xfId="44" builtinId="25" customBuiltin="1"/>
  </cellStyles>
  <tableStyles count="0" defaultTableStyle="TableStyleMedium2" defaultPivotStyle="PivotStyleLight16"/>
  <colors>
    <mruColors>
      <color rgb="FFFFFFCC"/>
      <color rgb="FFFFCCFF"/>
      <color rgb="FFFF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externalLink" Target="externalLinks/externalLink1.xml" /><Relationship Id="rId15" Type="http://schemas.openxmlformats.org/officeDocument/2006/relationships/theme" Target="theme/theme1.xml" /><Relationship Id="rId16" Type="http://schemas.openxmlformats.org/officeDocument/2006/relationships/sharedStrings" Target="sharedStrings.xml" /><Relationship Id="rId1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276225</xdr:colOff>
      <xdr:row>27</xdr:row>
      <xdr:rowOff>47625</xdr:rowOff>
    </xdr:from>
    <xdr:to xmlns:xdr="http://schemas.openxmlformats.org/drawingml/2006/spreadsheetDrawing">
      <xdr:col>4</xdr:col>
      <xdr:colOff>209550</xdr:colOff>
      <xdr:row>27</xdr:row>
      <xdr:rowOff>47625</xdr:rowOff>
    </xdr:to>
    <xdr:cxnSp macro="">
      <xdr:nvCxnSpPr>
        <xdr:cNvPr id="23986" name="AutoShape 2"/>
        <xdr:cNvCxnSpPr>
          <a:cxnSpLocks noChangeShapeType="1"/>
        </xdr:cNvCxnSpPr>
      </xdr:nvCxnSpPr>
      <xdr:spPr>
        <a:xfrm flipV="1">
          <a:off x="2057400" y="4762500"/>
          <a:ext cx="75247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3</xdr:col>
      <xdr:colOff>409575</xdr:colOff>
      <xdr:row>32</xdr:row>
      <xdr:rowOff>57150</xdr:rowOff>
    </xdr:from>
    <xdr:to xmlns:xdr="http://schemas.openxmlformats.org/drawingml/2006/spreadsheetDrawing">
      <xdr:col>3</xdr:col>
      <xdr:colOff>409575</xdr:colOff>
      <xdr:row>32</xdr:row>
      <xdr:rowOff>57150</xdr:rowOff>
    </xdr:to>
    <xdr:cxnSp macro="">
      <xdr:nvCxnSpPr>
        <xdr:cNvPr id="23987" name="AutoShape 5"/>
        <xdr:cNvCxnSpPr>
          <a:cxnSpLocks noChangeShapeType="1"/>
        </xdr:cNvCxnSpPr>
      </xdr:nvCxnSpPr>
      <xdr:spPr>
        <a:xfrm>
          <a:off x="2600325" y="581025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xdr:col>
      <xdr:colOff>257175</xdr:colOff>
      <xdr:row>29</xdr:row>
      <xdr:rowOff>47625</xdr:rowOff>
    </xdr:from>
    <xdr:to xmlns:xdr="http://schemas.openxmlformats.org/drawingml/2006/spreadsheetDrawing">
      <xdr:col>6</xdr:col>
      <xdr:colOff>190500</xdr:colOff>
      <xdr:row>29</xdr:row>
      <xdr:rowOff>57150</xdr:rowOff>
    </xdr:to>
    <xdr:cxnSp macro="">
      <xdr:nvCxnSpPr>
        <xdr:cNvPr id="23988" name="AutoShape 2"/>
        <xdr:cNvCxnSpPr>
          <a:cxnSpLocks noChangeShapeType="1"/>
        </xdr:cNvCxnSpPr>
      </xdr:nvCxnSpPr>
      <xdr:spPr>
        <a:xfrm flipV="1">
          <a:off x="2857500" y="5162550"/>
          <a:ext cx="752475" cy="9525"/>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6</xdr:col>
      <xdr:colOff>209550</xdr:colOff>
      <xdr:row>31</xdr:row>
      <xdr:rowOff>57150</xdr:rowOff>
    </xdr:from>
    <xdr:to xmlns:xdr="http://schemas.openxmlformats.org/drawingml/2006/spreadsheetDrawing">
      <xdr:col>7</xdr:col>
      <xdr:colOff>257175</xdr:colOff>
      <xdr:row>31</xdr:row>
      <xdr:rowOff>57150</xdr:rowOff>
    </xdr:to>
    <xdr:cxnSp macro="">
      <xdr:nvCxnSpPr>
        <xdr:cNvPr id="23989" name="AutoShape 2"/>
        <xdr:cNvCxnSpPr>
          <a:cxnSpLocks noChangeShapeType="1"/>
        </xdr:cNvCxnSpPr>
      </xdr:nvCxnSpPr>
      <xdr:spPr>
        <a:xfrm>
          <a:off x="3629025" y="5581650"/>
          <a:ext cx="45720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7</xdr:col>
      <xdr:colOff>257175</xdr:colOff>
      <xdr:row>33</xdr:row>
      <xdr:rowOff>57150</xdr:rowOff>
    </xdr:from>
    <xdr:to xmlns:xdr="http://schemas.openxmlformats.org/drawingml/2006/spreadsheetDrawing">
      <xdr:col>8</xdr:col>
      <xdr:colOff>276225</xdr:colOff>
      <xdr:row>33</xdr:row>
      <xdr:rowOff>57150</xdr:rowOff>
    </xdr:to>
    <xdr:cxnSp macro="">
      <xdr:nvCxnSpPr>
        <xdr:cNvPr id="23990" name="AutoShape 2"/>
        <xdr:cNvCxnSpPr>
          <a:cxnSpLocks noChangeShapeType="1"/>
        </xdr:cNvCxnSpPr>
      </xdr:nvCxnSpPr>
      <xdr:spPr>
        <a:xfrm>
          <a:off x="4086225" y="5981700"/>
          <a:ext cx="4286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8</xdr:col>
      <xdr:colOff>285750</xdr:colOff>
      <xdr:row>35</xdr:row>
      <xdr:rowOff>57150</xdr:rowOff>
    </xdr:from>
    <xdr:to xmlns:xdr="http://schemas.openxmlformats.org/drawingml/2006/spreadsheetDrawing">
      <xdr:col>10</xdr:col>
      <xdr:colOff>342900</xdr:colOff>
      <xdr:row>35</xdr:row>
      <xdr:rowOff>57150</xdr:rowOff>
    </xdr:to>
    <xdr:cxnSp macro="">
      <xdr:nvCxnSpPr>
        <xdr:cNvPr id="23991" name="AutoShape 2"/>
        <xdr:cNvCxnSpPr>
          <a:cxnSpLocks noChangeShapeType="1"/>
        </xdr:cNvCxnSpPr>
      </xdr:nvCxnSpPr>
      <xdr:spPr>
        <a:xfrm>
          <a:off x="4524375" y="6391275"/>
          <a:ext cx="87630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2</xdr:col>
      <xdr:colOff>276225</xdr:colOff>
      <xdr:row>27</xdr:row>
      <xdr:rowOff>114935</xdr:rowOff>
    </xdr:from>
    <xdr:to xmlns:xdr="http://schemas.openxmlformats.org/drawingml/2006/spreadsheetDrawing">
      <xdr:col>4</xdr:col>
      <xdr:colOff>209550</xdr:colOff>
      <xdr:row>27</xdr:row>
      <xdr:rowOff>114935</xdr:rowOff>
    </xdr:to>
    <xdr:cxnSp macro="">
      <xdr:nvCxnSpPr>
        <xdr:cNvPr id="23992" name="AutoShape 2"/>
        <xdr:cNvCxnSpPr>
          <a:cxnSpLocks noChangeShapeType="1"/>
        </xdr:cNvCxnSpPr>
      </xdr:nvCxnSpPr>
      <xdr:spPr>
        <a:xfrm>
          <a:off x="2057400" y="4829810"/>
          <a:ext cx="752475" cy="0"/>
        </a:xfrm>
        <a:prstGeom prst="straightConnector1">
          <a:avLst/>
        </a:prstGeom>
        <a:noFill/>
        <a:ln w="9525">
          <a:solidFill>
            <a:srgbClr val="000000"/>
          </a:solidFill>
          <a:prstDash val="sysDash"/>
          <a:round/>
          <a:headEnd/>
          <a:tailEnd/>
        </a:ln>
      </xdr:spPr>
    </xdr:cxnSp>
    <xdr:clientData/>
  </xdr:twoCellAnchor>
  <xdr:twoCellAnchor>
    <xdr:from xmlns:xdr="http://schemas.openxmlformats.org/drawingml/2006/spreadsheetDrawing">
      <xdr:col>4</xdr:col>
      <xdr:colOff>257175</xdr:colOff>
      <xdr:row>29</xdr:row>
      <xdr:rowOff>113665</xdr:rowOff>
    </xdr:from>
    <xdr:to xmlns:xdr="http://schemas.openxmlformats.org/drawingml/2006/spreadsheetDrawing">
      <xdr:col>6</xdr:col>
      <xdr:colOff>190500</xdr:colOff>
      <xdr:row>29</xdr:row>
      <xdr:rowOff>113665</xdr:rowOff>
    </xdr:to>
    <xdr:cxnSp macro="">
      <xdr:nvCxnSpPr>
        <xdr:cNvPr id="23993" name="AutoShape 2"/>
        <xdr:cNvCxnSpPr>
          <a:cxnSpLocks noChangeShapeType="1"/>
        </xdr:cNvCxnSpPr>
      </xdr:nvCxnSpPr>
      <xdr:spPr>
        <a:xfrm flipV="1">
          <a:off x="2857500" y="5228590"/>
          <a:ext cx="752475" cy="0"/>
        </a:xfrm>
        <a:prstGeom prst="straightConnector1">
          <a:avLst/>
        </a:prstGeom>
        <a:noFill/>
        <a:ln w="9525">
          <a:solidFill>
            <a:srgbClr val="000000"/>
          </a:solidFill>
          <a:prstDash val="sysDash"/>
          <a:round/>
          <a:headEnd/>
          <a:tailEnd/>
        </a:ln>
      </xdr:spPr>
    </xdr:cxnSp>
    <xdr:clientData/>
  </xdr:twoCellAnchor>
  <xdr:twoCellAnchor>
    <xdr:from xmlns:xdr="http://schemas.openxmlformats.org/drawingml/2006/spreadsheetDrawing">
      <xdr:col>6</xdr:col>
      <xdr:colOff>209550</xdr:colOff>
      <xdr:row>31</xdr:row>
      <xdr:rowOff>133350</xdr:rowOff>
    </xdr:from>
    <xdr:to xmlns:xdr="http://schemas.openxmlformats.org/drawingml/2006/spreadsheetDrawing">
      <xdr:col>7</xdr:col>
      <xdr:colOff>266700</xdr:colOff>
      <xdr:row>31</xdr:row>
      <xdr:rowOff>133350</xdr:rowOff>
    </xdr:to>
    <xdr:cxnSp macro="">
      <xdr:nvCxnSpPr>
        <xdr:cNvPr id="23994" name="AutoShape 2"/>
        <xdr:cNvCxnSpPr>
          <a:cxnSpLocks noChangeShapeType="1"/>
        </xdr:cNvCxnSpPr>
      </xdr:nvCxnSpPr>
      <xdr:spPr>
        <a:xfrm>
          <a:off x="3629025" y="5657850"/>
          <a:ext cx="466725" cy="0"/>
        </a:xfrm>
        <a:prstGeom prst="straightConnector1">
          <a:avLst/>
        </a:prstGeom>
        <a:noFill/>
        <a:ln w="9525">
          <a:solidFill>
            <a:srgbClr val="000000"/>
          </a:solidFill>
          <a:prstDash val="sysDash"/>
          <a:round/>
          <a:headEnd/>
          <a:tailEnd/>
        </a:ln>
      </xdr:spPr>
    </xdr:cxnSp>
    <xdr:clientData/>
  </xdr:twoCellAnchor>
  <xdr:twoCellAnchor>
    <xdr:from xmlns:xdr="http://schemas.openxmlformats.org/drawingml/2006/spreadsheetDrawing">
      <xdr:col>7</xdr:col>
      <xdr:colOff>276225</xdr:colOff>
      <xdr:row>33</xdr:row>
      <xdr:rowOff>133350</xdr:rowOff>
    </xdr:from>
    <xdr:to xmlns:xdr="http://schemas.openxmlformats.org/drawingml/2006/spreadsheetDrawing">
      <xdr:col>8</xdr:col>
      <xdr:colOff>295275</xdr:colOff>
      <xdr:row>33</xdr:row>
      <xdr:rowOff>133350</xdr:rowOff>
    </xdr:to>
    <xdr:cxnSp macro="">
      <xdr:nvCxnSpPr>
        <xdr:cNvPr id="23995" name="AutoShape 2"/>
        <xdr:cNvCxnSpPr>
          <a:cxnSpLocks noChangeShapeType="1"/>
        </xdr:cNvCxnSpPr>
      </xdr:nvCxnSpPr>
      <xdr:spPr>
        <a:xfrm>
          <a:off x="4105275" y="6057900"/>
          <a:ext cx="428625" cy="0"/>
        </a:xfrm>
        <a:prstGeom prst="straightConnector1">
          <a:avLst/>
        </a:prstGeom>
        <a:noFill/>
        <a:ln w="9525">
          <a:solidFill>
            <a:srgbClr val="000000"/>
          </a:solidFill>
          <a:prstDash val="sysDash"/>
          <a:round/>
          <a:headEnd/>
          <a:tailEnd/>
        </a:ln>
      </xdr:spPr>
    </xdr:cxnSp>
    <xdr:clientData/>
  </xdr:twoCellAnchor>
  <xdr:twoCellAnchor>
    <xdr:from xmlns:xdr="http://schemas.openxmlformats.org/drawingml/2006/spreadsheetDrawing">
      <xdr:col>8</xdr:col>
      <xdr:colOff>295275</xdr:colOff>
      <xdr:row>35</xdr:row>
      <xdr:rowOff>123825</xdr:rowOff>
    </xdr:from>
    <xdr:to xmlns:xdr="http://schemas.openxmlformats.org/drawingml/2006/spreadsheetDrawing">
      <xdr:col>11</xdr:col>
      <xdr:colOff>390525</xdr:colOff>
      <xdr:row>35</xdr:row>
      <xdr:rowOff>123825</xdr:rowOff>
    </xdr:to>
    <xdr:cxnSp macro="">
      <xdr:nvCxnSpPr>
        <xdr:cNvPr id="23996" name="AutoShape 2"/>
        <xdr:cNvCxnSpPr>
          <a:cxnSpLocks noChangeShapeType="1"/>
        </xdr:cNvCxnSpPr>
      </xdr:nvCxnSpPr>
      <xdr:spPr>
        <a:xfrm>
          <a:off x="4533900" y="6457950"/>
          <a:ext cx="1323975" cy="0"/>
        </a:xfrm>
        <a:prstGeom prst="straightConnector1">
          <a:avLst/>
        </a:prstGeom>
        <a:noFill/>
        <a:ln w="9525">
          <a:solidFill>
            <a:srgbClr val="000000"/>
          </a:solidFill>
          <a:prstDash val="sysDash"/>
          <a:round/>
          <a:headEnd/>
          <a:tailEnd/>
        </a:ln>
      </xdr:spPr>
    </xdr:cxnSp>
    <xdr:clientData/>
  </xdr:twoCellAnchor>
  <xdr:oneCellAnchor>
    <xdr:from xmlns:xdr="http://schemas.openxmlformats.org/drawingml/2006/spreadsheetDrawing">
      <xdr:col>4</xdr:col>
      <xdr:colOff>185420</xdr:colOff>
      <xdr:row>26</xdr:row>
      <xdr:rowOff>95250</xdr:rowOff>
    </xdr:from>
    <xdr:ext cx="494030" cy="275590"/>
    <xdr:sp macro="" textlink="">
      <xdr:nvSpPr>
        <xdr:cNvPr id="26" name="テキスト ボックス 25"/>
        <xdr:cNvSpPr txBox="1"/>
      </xdr:nvSpPr>
      <xdr:spPr>
        <a:xfrm>
          <a:off x="2785745" y="4714875"/>
          <a:ext cx="494030" cy="2755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1100">
              <a:latin typeface="+mn-ea"/>
              <a:ea typeface="+mn-ea"/>
            </a:rPr>
            <a:t>100%</a:t>
          </a:r>
          <a:endParaRPr kumimoji="1" lang="ja-JP" altLang="en-US" sz="1100">
            <a:latin typeface="+mn-ea"/>
            <a:ea typeface="+mn-ea"/>
          </a:endParaRPr>
        </a:p>
      </xdr:txBody>
    </xdr:sp>
    <xdr:clientData/>
  </xdr:oneCellAnchor>
  <xdr:oneCellAnchor>
    <xdr:from xmlns:xdr="http://schemas.openxmlformats.org/drawingml/2006/spreadsheetDrawing">
      <xdr:col>6</xdr:col>
      <xdr:colOff>165735</xdr:colOff>
      <xdr:row>28</xdr:row>
      <xdr:rowOff>105410</xdr:rowOff>
    </xdr:from>
    <xdr:ext cx="501015" cy="274955"/>
    <xdr:sp macro="" textlink="">
      <xdr:nvSpPr>
        <xdr:cNvPr id="32" name="テキスト ボックス 31"/>
        <xdr:cNvSpPr txBox="1"/>
      </xdr:nvSpPr>
      <xdr:spPr>
        <a:xfrm>
          <a:off x="3585210" y="5048885"/>
          <a:ext cx="501015" cy="2749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1100">
              <a:latin typeface="+mn-ea"/>
              <a:ea typeface="+mn-ea"/>
            </a:rPr>
            <a:t>100%</a:t>
          </a:r>
          <a:endParaRPr kumimoji="1" lang="ja-JP" altLang="en-US" sz="1100">
            <a:latin typeface="+mn-ea"/>
            <a:ea typeface="+mn-ea"/>
          </a:endParaRPr>
        </a:p>
      </xdr:txBody>
    </xdr:sp>
    <xdr:clientData/>
  </xdr:oneCellAnchor>
  <xdr:oneCellAnchor>
    <xdr:from xmlns:xdr="http://schemas.openxmlformats.org/drawingml/2006/spreadsheetDrawing">
      <xdr:col>7</xdr:col>
      <xdr:colOff>240030</xdr:colOff>
      <xdr:row>30</xdr:row>
      <xdr:rowOff>120650</xdr:rowOff>
    </xdr:from>
    <xdr:ext cx="501015" cy="274320"/>
    <xdr:sp macro="" textlink="">
      <xdr:nvSpPr>
        <xdr:cNvPr id="33" name="テキスト ボックス 32"/>
        <xdr:cNvSpPr txBox="1"/>
      </xdr:nvSpPr>
      <xdr:spPr>
        <a:xfrm>
          <a:off x="4069080" y="5473700"/>
          <a:ext cx="501015" cy="2743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1100">
              <a:latin typeface="+mn-ea"/>
              <a:ea typeface="+mn-ea"/>
            </a:rPr>
            <a:t>100%</a:t>
          </a:r>
          <a:endParaRPr kumimoji="1" lang="ja-JP" altLang="en-US" sz="1100">
            <a:latin typeface="+mn-ea"/>
            <a:ea typeface="+mn-ea"/>
          </a:endParaRPr>
        </a:p>
      </xdr:txBody>
    </xdr:sp>
    <xdr:clientData/>
  </xdr:oneCellAnchor>
  <xdr:oneCellAnchor>
    <xdr:from xmlns:xdr="http://schemas.openxmlformats.org/drawingml/2006/spreadsheetDrawing">
      <xdr:col>8</xdr:col>
      <xdr:colOff>285750</xdr:colOff>
      <xdr:row>32</xdr:row>
      <xdr:rowOff>105410</xdr:rowOff>
    </xdr:from>
    <xdr:ext cx="501015" cy="274955"/>
    <xdr:sp macro="" textlink="">
      <xdr:nvSpPr>
        <xdr:cNvPr id="34" name="テキスト ボックス 33"/>
        <xdr:cNvSpPr txBox="1"/>
      </xdr:nvSpPr>
      <xdr:spPr>
        <a:xfrm>
          <a:off x="4524375" y="5858510"/>
          <a:ext cx="501015" cy="2749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1100">
              <a:latin typeface="+mn-ea"/>
              <a:ea typeface="+mn-ea"/>
            </a:rPr>
            <a:t>100%</a:t>
          </a:r>
          <a:endParaRPr kumimoji="1" lang="ja-JP" altLang="en-US" sz="1100">
            <a:latin typeface="+mn-ea"/>
            <a:ea typeface="+mn-ea"/>
          </a:endParaRPr>
        </a:p>
      </xdr:txBody>
    </xdr:sp>
    <xdr:clientData/>
  </xdr:oneCellAnchor>
  <xdr:oneCellAnchor>
    <xdr:from xmlns:xdr="http://schemas.openxmlformats.org/drawingml/2006/spreadsheetDrawing">
      <xdr:col>12</xdr:col>
      <xdr:colOff>5080</xdr:colOff>
      <xdr:row>34</xdr:row>
      <xdr:rowOff>90170</xdr:rowOff>
    </xdr:from>
    <xdr:ext cx="501015" cy="274320"/>
    <xdr:sp macro="" textlink="">
      <xdr:nvSpPr>
        <xdr:cNvPr id="35" name="テキスト ボックス 34"/>
        <xdr:cNvSpPr txBox="1"/>
      </xdr:nvSpPr>
      <xdr:spPr>
        <a:xfrm>
          <a:off x="5882005" y="6252845"/>
          <a:ext cx="501015" cy="2743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1100">
              <a:latin typeface="+mn-ea"/>
              <a:ea typeface="+mn-ea"/>
            </a:rPr>
            <a:t>65%</a:t>
          </a:r>
          <a:endParaRPr kumimoji="1" lang="ja-JP" altLang="en-US" sz="1100">
            <a:latin typeface="+mn-ea"/>
            <a:ea typeface="+mn-ea"/>
          </a:endParaRPr>
        </a:p>
      </xdr:txBody>
    </xdr:sp>
    <xdr:clientData/>
  </xdr:oneCellAnchor>
  <xdr:oneCellAnchor>
    <xdr:from xmlns:xdr="http://schemas.openxmlformats.org/drawingml/2006/spreadsheetDrawing">
      <xdr:col>3</xdr:col>
      <xdr:colOff>190500</xdr:colOff>
      <xdr:row>24</xdr:row>
      <xdr:rowOff>635</xdr:rowOff>
    </xdr:from>
    <xdr:ext cx="494030" cy="225425"/>
    <xdr:sp macro="" textlink="">
      <xdr:nvSpPr>
        <xdr:cNvPr id="47" name="テキスト ボックス 46"/>
        <xdr:cNvSpPr txBox="1"/>
      </xdr:nvSpPr>
      <xdr:spPr>
        <a:xfrm>
          <a:off x="2381250" y="4267835"/>
          <a:ext cx="49403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t>6</a:t>
          </a:r>
          <a:r>
            <a:rPr kumimoji="1" lang="ja-JP" altLang="en-US" sz="800"/>
            <a:t>月</a:t>
          </a:r>
          <a:r>
            <a:rPr kumimoji="1" lang="en-US" altLang="ja-JP" sz="800"/>
            <a:t>1</a:t>
          </a:r>
          <a:r>
            <a:rPr kumimoji="1" lang="ja-JP" altLang="en-US" sz="800"/>
            <a:t>日</a:t>
          </a:r>
        </a:p>
      </xdr:txBody>
    </xdr:sp>
    <xdr:clientData/>
  </xdr:oneCellAnchor>
  <xdr:oneCellAnchor>
    <xdr:from xmlns:xdr="http://schemas.openxmlformats.org/drawingml/2006/spreadsheetDrawing">
      <xdr:col>4</xdr:col>
      <xdr:colOff>196215</xdr:colOff>
      <xdr:row>24</xdr:row>
      <xdr:rowOff>635</xdr:rowOff>
    </xdr:from>
    <xdr:ext cx="487045" cy="225425"/>
    <xdr:sp macro="" textlink="">
      <xdr:nvSpPr>
        <xdr:cNvPr id="48" name="テキスト ボックス 47"/>
        <xdr:cNvSpPr txBox="1"/>
      </xdr:nvSpPr>
      <xdr:spPr>
        <a:xfrm>
          <a:off x="2796540" y="4267835"/>
          <a:ext cx="48704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t>7</a:t>
          </a:r>
          <a:r>
            <a:rPr kumimoji="1" lang="ja-JP" altLang="en-US" sz="800"/>
            <a:t>月</a:t>
          </a:r>
          <a:r>
            <a:rPr kumimoji="1" lang="en-US" altLang="ja-JP" sz="800"/>
            <a:t>1</a:t>
          </a:r>
          <a:r>
            <a:rPr kumimoji="1" lang="ja-JP" altLang="en-US" sz="800"/>
            <a:t>日</a:t>
          </a:r>
        </a:p>
      </xdr:txBody>
    </xdr:sp>
    <xdr:clientData/>
  </xdr:oneCellAnchor>
  <xdr:oneCellAnchor>
    <xdr:from xmlns:xdr="http://schemas.openxmlformats.org/drawingml/2006/spreadsheetDrawing">
      <xdr:col>2</xdr:col>
      <xdr:colOff>190500</xdr:colOff>
      <xdr:row>24</xdr:row>
      <xdr:rowOff>635</xdr:rowOff>
    </xdr:from>
    <xdr:ext cx="494030" cy="225425"/>
    <xdr:sp macro="" textlink="">
      <xdr:nvSpPr>
        <xdr:cNvPr id="51" name="テキスト ボックス 50"/>
        <xdr:cNvSpPr txBox="1"/>
      </xdr:nvSpPr>
      <xdr:spPr>
        <a:xfrm>
          <a:off x="1971675" y="4267835"/>
          <a:ext cx="49403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t>5</a:t>
          </a:r>
          <a:r>
            <a:rPr kumimoji="1" lang="ja-JP" altLang="en-US" sz="800"/>
            <a:t>月</a:t>
          </a:r>
          <a:r>
            <a:rPr kumimoji="1" lang="en-US" altLang="ja-JP" sz="800"/>
            <a:t>1</a:t>
          </a:r>
          <a:r>
            <a:rPr kumimoji="1" lang="ja-JP" altLang="en-US" sz="800"/>
            <a:t>日</a:t>
          </a:r>
        </a:p>
      </xdr:txBody>
    </xdr:sp>
    <xdr:clientData/>
  </xdr:oneCellAnchor>
  <xdr:oneCellAnchor>
    <xdr:from xmlns:xdr="http://schemas.openxmlformats.org/drawingml/2006/spreadsheetDrawing">
      <xdr:col>5</xdr:col>
      <xdr:colOff>190500</xdr:colOff>
      <xdr:row>24</xdr:row>
      <xdr:rowOff>635</xdr:rowOff>
    </xdr:from>
    <xdr:ext cx="494030" cy="225425"/>
    <xdr:sp macro="" textlink="">
      <xdr:nvSpPr>
        <xdr:cNvPr id="52" name="テキスト ボックス 51"/>
        <xdr:cNvSpPr txBox="1"/>
      </xdr:nvSpPr>
      <xdr:spPr>
        <a:xfrm>
          <a:off x="3200400" y="4267835"/>
          <a:ext cx="49403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t>8</a:t>
          </a:r>
          <a:r>
            <a:rPr kumimoji="1" lang="ja-JP" altLang="en-US" sz="800"/>
            <a:t>月</a:t>
          </a:r>
          <a:r>
            <a:rPr kumimoji="1" lang="en-US" altLang="ja-JP" sz="800"/>
            <a:t>1</a:t>
          </a:r>
          <a:r>
            <a:rPr kumimoji="1" lang="ja-JP" altLang="en-US" sz="800"/>
            <a:t>日</a:t>
          </a:r>
        </a:p>
      </xdr:txBody>
    </xdr:sp>
    <xdr:clientData/>
  </xdr:oneCellAnchor>
  <xdr:oneCellAnchor>
    <xdr:from xmlns:xdr="http://schemas.openxmlformats.org/drawingml/2006/spreadsheetDrawing">
      <xdr:col>6</xdr:col>
      <xdr:colOff>190500</xdr:colOff>
      <xdr:row>24</xdr:row>
      <xdr:rowOff>635</xdr:rowOff>
    </xdr:from>
    <xdr:ext cx="494030" cy="225425"/>
    <xdr:sp macro="" textlink="">
      <xdr:nvSpPr>
        <xdr:cNvPr id="53" name="テキスト ボックス 52"/>
        <xdr:cNvSpPr txBox="1"/>
      </xdr:nvSpPr>
      <xdr:spPr>
        <a:xfrm>
          <a:off x="3609975" y="4267835"/>
          <a:ext cx="49403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t>9</a:t>
          </a:r>
          <a:r>
            <a:rPr kumimoji="1" lang="ja-JP" altLang="en-US" sz="800"/>
            <a:t>月</a:t>
          </a:r>
          <a:r>
            <a:rPr kumimoji="1" lang="en-US" altLang="ja-JP" sz="800"/>
            <a:t>1</a:t>
          </a:r>
          <a:r>
            <a:rPr kumimoji="1" lang="ja-JP" altLang="en-US" sz="800"/>
            <a:t>日</a:t>
          </a:r>
        </a:p>
      </xdr:txBody>
    </xdr:sp>
    <xdr:clientData/>
  </xdr:oneCellAnchor>
  <xdr:oneCellAnchor>
    <xdr:from xmlns:xdr="http://schemas.openxmlformats.org/drawingml/2006/spreadsheetDrawing">
      <xdr:col>7</xdr:col>
      <xdr:colOff>140335</xdr:colOff>
      <xdr:row>24</xdr:row>
      <xdr:rowOff>635</xdr:rowOff>
    </xdr:from>
    <xdr:ext cx="546100" cy="225425"/>
    <xdr:sp macro="" textlink="">
      <xdr:nvSpPr>
        <xdr:cNvPr id="54" name="テキスト ボックス 53"/>
        <xdr:cNvSpPr txBox="1"/>
      </xdr:nvSpPr>
      <xdr:spPr>
        <a:xfrm>
          <a:off x="3969385" y="4267835"/>
          <a:ext cx="54610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t>10</a:t>
          </a:r>
          <a:r>
            <a:rPr kumimoji="1" lang="ja-JP" altLang="en-US" sz="800"/>
            <a:t>月</a:t>
          </a:r>
          <a:r>
            <a:rPr kumimoji="1" lang="en-US" altLang="ja-JP" sz="800"/>
            <a:t>1</a:t>
          </a:r>
          <a:r>
            <a:rPr kumimoji="1" lang="ja-JP" altLang="en-US" sz="800"/>
            <a:t>日</a:t>
          </a:r>
        </a:p>
      </xdr:txBody>
    </xdr:sp>
    <xdr:clientData/>
  </xdr:oneCellAnchor>
  <xdr:oneCellAnchor>
    <xdr:from xmlns:xdr="http://schemas.openxmlformats.org/drawingml/2006/spreadsheetDrawing">
      <xdr:col>8</xdr:col>
      <xdr:colOff>134620</xdr:colOff>
      <xdr:row>24</xdr:row>
      <xdr:rowOff>635</xdr:rowOff>
    </xdr:from>
    <xdr:ext cx="539115" cy="225425"/>
    <xdr:sp macro="" textlink="">
      <xdr:nvSpPr>
        <xdr:cNvPr id="55" name="テキスト ボックス 54"/>
        <xdr:cNvSpPr txBox="1"/>
      </xdr:nvSpPr>
      <xdr:spPr>
        <a:xfrm>
          <a:off x="4373245" y="4267835"/>
          <a:ext cx="53911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t>11</a:t>
          </a:r>
          <a:r>
            <a:rPr kumimoji="1" lang="ja-JP" altLang="en-US" sz="800"/>
            <a:t>月</a:t>
          </a:r>
          <a:r>
            <a:rPr kumimoji="1" lang="en-US" altLang="ja-JP" sz="800"/>
            <a:t>1</a:t>
          </a:r>
          <a:r>
            <a:rPr kumimoji="1" lang="ja-JP" altLang="en-US" sz="800"/>
            <a:t>日</a:t>
          </a:r>
        </a:p>
      </xdr:txBody>
    </xdr:sp>
    <xdr:clientData/>
  </xdr:oneCellAnchor>
  <xdr:oneCellAnchor>
    <xdr:from xmlns:xdr="http://schemas.openxmlformats.org/drawingml/2006/spreadsheetDrawing">
      <xdr:col>9</xdr:col>
      <xdr:colOff>134620</xdr:colOff>
      <xdr:row>24</xdr:row>
      <xdr:rowOff>635</xdr:rowOff>
    </xdr:from>
    <xdr:ext cx="539115" cy="225425"/>
    <xdr:sp macro="" textlink="">
      <xdr:nvSpPr>
        <xdr:cNvPr id="56" name="テキスト ボックス 55"/>
        <xdr:cNvSpPr txBox="1"/>
      </xdr:nvSpPr>
      <xdr:spPr>
        <a:xfrm>
          <a:off x="4782820" y="4267835"/>
          <a:ext cx="53911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t>12</a:t>
          </a:r>
          <a:r>
            <a:rPr kumimoji="1" lang="ja-JP" altLang="en-US" sz="800"/>
            <a:t>月</a:t>
          </a:r>
          <a:r>
            <a:rPr kumimoji="1" lang="en-US" altLang="ja-JP" sz="800"/>
            <a:t>1</a:t>
          </a:r>
          <a:r>
            <a:rPr kumimoji="1" lang="ja-JP" altLang="en-US" sz="800"/>
            <a:t>日</a:t>
          </a:r>
        </a:p>
      </xdr:txBody>
    </xdr:sp>
    <xdr:clientData/>
  </xdr:oneCellAnchor>
  <xdr:oneCellAnchor>
    <xdr:from xmlns:xdr="http://schemas.openxmlformats.org/drawingml/2006/spreadsheetDrawing">
      <xdr:col>10</xdr:col>
      <xdr:colOff>184785</xdr:colOff>
      <xdr:row>24</xdr:row>
      <xdr:rowOff>635</xdr:rowOff>
    </xdr:from>
    <xdr:ext cx="494030" cy="225425"/>
    <xdr:sp macro="" textlink="">
      <xdr:nvSpPr>
        <xdr:cNvPr id="57" name="テキスト ボックス 56"/>
        <xdr:cNvSpPr txBox="1"/>
      </xdr:nvSpPr>
      <xdr:spPr>
        <a:xfrm>
          <a:off x="5242560" y="4267835"/>
          <a:ext cx="49403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t>1</a:t>
          </a:r>
          <a:r>
            <a:rPr kumimoji="1" lang="ja-JP" altLang="en-US" sz="800"/>
            <a:t>月</a:t>
          </a:r>
          <a:r>
            <a:rPr kumimoji="1" lang="en-US" altLang="ja-JP" sz="800"/>
            <a:t>1</a:t>
          </a:r>
          <a:r>
            <a:rPr kumimoji="1" lang="ja-JP" altLang="en-US" sz="800"/>
            <a:t>日</a:t>
          </a:r>
        </a:p>
      </xdr:txBody>
    </xdr:sp>
    <xdr:clientData/>
  </xdr:oneCellAnchor>
  <xdr:oneCellAnchor>
    <xdr:from xmlns:xdr="http://schemas.openxmlformats.org/drawingml/2006/spreadsheetDrawing">
      <xdr:col>1</xdr:col>
      <xdr:colOff>190500</xdr:colOff>
      <xdr:row>24</xdr:row>
      <xdr:rowOff>635</xdr:rowOff>
    </xdr:from>
    <xdr:ext cx="494030" cy="225425"/>
    <xdr:sp macro="" textlink="">
      <xdr:nvSpPr>
        <xdr:cNvPr id="58" name="テキスト ボックス 57"/>
        <xdr:cNvSpPr txBox="1"/>
      </xdr:nvSpPr>
      <xdr:spPr>
        <a:xfrm>
          <a:off x="1562100" y="4267835"/>
          <a:ext cx="49403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t>4</a:t>
          </a:r>
          <a:r>
            <a:rPr kumimoji="1" lang="ja-JP" altLang="en-US" sz="800"/>
            <a:t>月</a:t>
          </a:r>
          <a:r>
            <a:rPr kumimoji="1" lang="en-US" altLang="ja-JP" sz="800"/>
            <a:t>1</a:t>
          </a:r>
          <a:r>
            <a:rPr kumimoji="1" lang="ja-JP" altLang="en-US" sz="800"/>
            <a:t>日</a:t>
          </a:r>
        </a:p>
      </xdr:txBody>
    </xdr:sp>
    <xdr:clientData/>
  </xdr:oneCellAnchor>
  <xdr:oneCellAnchor>
    <xdr:from xmlns:xdr="http://schemas.openxmlformats.org/drawingml/2006/spreadsheetDrawing">
      <xdr:col>11</xdr:col>
      <xdr:colOff>179070</xdr:colOff>
      <xdr:row>24</xdr:row>
      <xdr:rowOff>635</xdr:rowOff>
    </xdr:from>
    <xdr:ext cx="487045" cy="225425"/>
    <xdr:sp macro="" textlink="">
      <xdr:nvSpPr>
        <xdr:cNvPr id="59" name="テキスト ボックス 58"/>
        <xdr:cNvSpPr txBox="1"/>
      </xdr:nvSpPr>
      <xdr:spPr>
        <a:xfrm>
          <a:off x="5646420" y="4267835"/>
          <a:ext cx="48704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t>2</a:t>
          </a:r>
          <a:r>
            <a:rPr kumimoji="1" lang="ja-JP" altLang="en-US" sz="800"/>
            <a:t>月</a:t>
          </a:r>
          <a:r>
            <a:rPr kumimoji="1" lang="en-US" altLang="ja-JP" sz="800"/>
            <a:t>1</a:t>
          </a:r>
          <a:r>
            <a:rPr kumimoji="1" lang="ja-JP" altLang="en-US" sz="800"/>
            <a:t>日</a:t>
          </a:r>
        </a:p>
      </xdr:txBody>
    </xdr:sp>
    <xdr:clientData/>
  </xdr:oneCellAnchor>
  <xdr:oneCellAnchor>
    <xdr:from xmlns:xdr="http://schemas.openxmlformats.org/drawingml/2006/spreadsheetDrawing">
      <xdr:col>12</xdr:col>
      <xdr:colOff>184785</xdr:colOff>
      <xdr:row>24</xdr:row>
      <xdr:rowOff>635</xdr:rowOff>
    </xdr:from>
    <xdr:ext cx="494030" cy="225425"/>
    <xdr:sp macro="" textlink="">
      <xdr:nvSpPr>
        <xdr:cNvPr id="60" name="テキスト ボックス 59"/>
        <xdr:cNvSpPr txBox="1"/>
      </xdr:nvSpPr>
      <xdr:spPr>
        <a:xfrm>
          <a:off x="6061710" y="4267835"/>
          <a:ext cx="49403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t>3</a:t>
          </a:r>
          <a:r>
            <a:rPr kumimoji="1" lang="ja-JP" altLang="en-US" sz="800"/>
            <a:t>月</a:t>
          </a:r>
          <a:r>
            <a:rPr kumimoji="1" lang="en-US" altLang="ja-JP" sz="800"/>
            <a:t>1</a:t>
          </a:r>
          <a:r>
            <a:rPr kumimoji="1" lang="ja-JP" altLang="en-US" sz="800"/>
            <a:t>日</a:t>
          </a:r>
        </a:p>
      </xdr:txBody>
    </xdr:sp>
    <xdr:clientData/>
  </xdr:oneCellAnchor>
  <xdr:oneCellAnchor>
    <xdr:from xmlns:xdr="http://schemas.openxmlformats.org/drawingml/2006/spreadsheetDrawing">
      <xdr:col>13</xdr:col>
      <xdr:colOff>179070</xdr:colOff>
      <xdr:row>24</xdr:row>
      <xdr:rowOff>635</xdr:rowOff>
    </xdr:from>
    <xdr:ext cx="487045" cy="225425"/>
    <xdr:sp macro="" textlink="">
      <xdr:nvSpPr>
        <xdr:cNvPr id="61" name="テキスト ボックス 60"/>
        <xdr:cNvSpPr txBox="1"/>
      </xdr:nvSpPr>
      <xdr:spPr>
        <a:xfrm>
          <a:off x="6465570" y="4267835"/>
          <a:ext cx="48704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t>4</a:t>
          </a:r>
          <a:r>
            <a:rPr kumimoji="1" lang="ja-JP" altLang="en-US" sz="800"/>
            <a:t>月</a:t>
          </a:r>
          <a:r>
            <a:rPr kumimoji="1" lang="en-US" altLang="ja-JP" sz="800"/>
            <a:t>1</a:t>
          </a:r>
          <a:r>
            <a:rPr kumimoji="1" lang="ja-JP" altLang="en-US" sz="800"/>
            <a:t>日</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7</xdr:col>
      <xdr:colOff>571500</xdr:colOff>
      <xdr:row>33</xdr:row>
      <xdr:rowOff>47625</xdr:rowOff>
    </xdr:from>
    <xdr:to xmlns:xdr="http://schemas.openxmlformats.org/drawingml/2006/spreadsheetDrawing">
      <xdr:col>7</xdr:col>
      <xdr:colOff>590550</xdr:colOff>
      <xdr:row>33</xdr:row>
      <xdr:rowOff>66675</xdr:rowOff>
    </xdr:to>
    <xdr:sp macro="" textlink="">
      <xdr:nvSpPr>
        <xdr:cNvPr id="3291" name="Oval 2"/>
        <xdr:cNvSpPr>
          <a:spLocks noChangeArrowheads="1"/>
        </xdr:cNvSpPr>
      </xdr:nvSpPr>
      <xdr:spPr>
        <a:xfrm>
          <a:off x="5029200" y="7258050"/>
          <a:ext cx="19050" cy="19050"/>
        </a:xfrm>
        <a:prstGeom prst="ellipse">
          <a:avLst/>
        </a:prstGeom>
        <a:noFill/>
        <a:ln w="3600">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3171190</xdr:colOff>
      <xdr:row>7</xdr:row>
      <xdr:rowOff>152400</xdr:rowOff>
    </xdr:from>
    <xdr:to xmlns:xdr="http://schemas.openxmlformats.org/drawingml/2006/spreadsheetDrawing">
      <xdr:col>4</xdr:col>
      <xdr:colOff>582930</xdr:colOff>
      <xdr:row>16</xdr:row>
      <xdr:rowOff>2540</xdr:rowOff>
    </xdr:to>
    <xdr:sp macro="" textlink="">
      <xdr:nvSpPr>
        <xdr:cNvPr id="2" name="角丸四角形 1"/>
        <xdr:cNvSpPr/>
      </xdr:nvSpPr>
      <xdr:spPr>
        <a:xfrm>
          <a:off x="3856990" y="2747010"/>
          <a:ext cx="4869815" cy="1393190"/>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131301\b&#22320;&#22495;&#21307;&#30274;&#25512;&#36914;&#38306;&#20418;\&#30149;&#24202;&#27231;&#33021;&#20998;&#21270;&#38306;&#20418;&#12398;&#35036;&#21161;&#37329;\&#30149;&#24202;&#27231;&#33021;&#20877;&#32232;&#25903;&#25588;&#20107;&#26989;&#65288;&#22269;&#36027;&#65289;\R3\04%20&#21402;&#21172;&#30465;&#12408;&#12398;&#25552;&#20986;&#65288;R3.8.6&#65289;\&#12304;39&#39640;&#30693;&#30476;&#12305;&#27096;&#24335;&#65303;&#65306;&#20107;&#26989;&#21306;&#20998;&#8544;&#65293;&#65298;&#25903;&#32102;&#30003;&#35531;&#38989;&#19968;&#3523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様式７－１（単独支援給付金）"/>
      <sheetName val="様式７－２（統合支援給付金）"/>
      <sheetName val="様式７－３（債務整理支援給付金）"/>
      <sheetName val="病床稼働率毎の単価"/>
    </sheetNames>
    <sheetDataSet>
      <sheetData sheetId="0"/>
      <sheetData sheetId="1"/>
      <sheetData sheetId="2"/>
      <sheetData sheetId="3">
        <row r="3">
          <cell r="A3">
            <v>0</v>
          </cell>
          <cell r="B3">
            <v>0.5</v>
          </cell>
          <cell r="C3">
            <v>1140</v>
          </cell>
        </row>
        <row r="4">
          <cell r="A4">
            <v>0.5</v>
          </cell>
          <cell r="B4">
            <v>0.6</v>
          </cell>
          <cell r="C4">
            <v>1368</v>
          </cell>
        </row>
        <row r="5">
          <cell r="A5">
            <v>0.6</v>
          </cell>
          <cell r="B5">
            <v>0.7</v>
          </cell>
          <cell r="C5">
            <v>1596</v>
          </cell>
        </row>
        <row r="6">
          <cell r="A6">
            <v>0.7</v>
          </cell>
          <cell r="B6">
            <v>0.8</v>
          </cell>
          <cell r="C6">
            <v>1824</v>
          </cell>
        </row>
        <row r="7">
          <cell r="A7">
            <v>0.8</v>
          </cell>
          <cell r="B7">
            <v>0.9</v>
          </cell>
          <cell r="C7">
            <v>2052</v>
          </cell>
        </row>
        <row r="8">
          <cell r="A8">
            <v>0.9</v>
          </cell>
          <cell r="B8">
            <v>1</v>
          </cell>
          <cell r="C8">
            <v>2280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3.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H17"/>
  <sheetViews>
    <sheetView view="pageBreakPreview" zoomScale="90" zoomScaleSheetLayoutView="90" workbookViewId="0">
      <selection activeCell="D8" sqref="D8"/>
    </sheetView>
  </sheetViews>
  <sheetFormatPr defaultColWidth="9" defaultRowHeight="13.5"/>
  <cols>
    <col min="1" max="1" width="44.5" style="1" customWidth="1"/>
    <col min="2" max="3" width="40.625" style="1" customWidth="1"/>
    <col min="4" max="8" width="11.25" style="1" customWidth="1"/>
    <col min="9" max="9" width="9" style="1"/>
    <col min="10" max="12" width="5.75" style="1" customWidth="1"/>
    <col min="13" max="14" width="5.625" style="1" customWidth="1"/>
    <col min="15" max="16384" width="9" style="1"/>
  </cols>
  <sheetData>
    <row r="1" spans="1:8">
      <c r="A1" s="2" t="s">
        <v>155</v>
      </c>
    </row>
    <row r="2" spans="1:8" ht="19.5" customHeight="1">
      <c r="A2" s="3" t="s">
        <v>156</v>
      </c>
      <c r="B2" s="11"/>
      <c r="C2" s="11"/>
      <c r="D2" s="3"/>
      <c r="E2" s="3"/>
      <c r="F2" s="3"/>
      <c r="G2" s="3"/>
      <c r="H2" s="3"/>
    </row>
    <row r="3" spans="1:8" ht="7.5" customHeight="1">
      <c r="A3" s="3"/>
      <c r="B3" s="3"/>
      <c r="C3" s="3"/>
      <c r="D3" s="3"/>
      <c r="E3" s="3"/>
      <c r="F3" s="3"/>
      <c r="G3" s="3"/>
      <c r="H3" s="3"/>
    </row>
    <row r="4" spans="1:8" ht="14.25">
      <c r="A4" s="2"/>
      <c r="B4" s="12"/>
      <c r="C4" s="12"/>
      <c r="D4" s="25"/>
      <c r="E4" s="25"/>
    </row>
    <row r="5" spans="1:8" ht="45" customHeight="1">
      <c r="A5" s="4" t="s">
        <v>7</v>
      </c>
      <c r="B5" s="13" t="s">
        <v>89</v>
      </c>
      <c r="C5" s="20" t="s">
        <v>1</v>
      </c>
    </row>
    <row r="6" spans="1:8" ht="13.5" customHeight="1">
      <c r="A6" s="5"/>
      <c r="B6" s="14"/>
      <c r="C6" s="21"/>
    </row>
    <row r="7" spans="1:8" ht="16.5" customHeight="1">
      <c r="A7" s="6"/>
      <c r="B7" s="15" t="s">
        <v>4</v>
      </c>
      <c r="C7" s="22"/>
    </row>
    <row r="8" spans="1:8" ht="46.5" customHeight="1">
      <c r="A8" s="7" t="s">
        <v>163</v>
      </c>
      <c r="B8" s="16"/>
      <c r="C8" s="23"/>
    </row>
    <row r="9" spans="1:8" ht="46.5" customHeight="1">
      <c r="A9" s="7"/>
      <c r="B9" s="16"/>
      <c r="C9" s="23"/>
    </row>
    <row r="10" spans="1:8" ht="46.5" customHeight="1">
      <c r="A10" s="7"/>
      <c r="B10" s="17"/>
      <c r="C10" s="23"/>
    </row>
    <row r="11" spans="1:8" ht="22.5" customHeight="1">
      <c r="A11" s="8" t="s">
        <v>23</v>
      </c>
      <c r="B11" s="18">
        <f>SUM(B8:B10)</f>
        <v>0</v>
      </c>
      <c r="C11" s="24"/>
    </row>
    <row r="12" spans="1:8" ht="14.25">
      <c r="A12" s="2"/>
    </row>
    <row r="13" spans="1:8">
      <c r="A13" s="9"/>
      <c r="B13" s="19"/>
      <c r="C13" s="19"/>
      <c r="D13" s="19"/>
      <c r="E13" s="19"/>
      <c r="F13" s="19"/>
      <c r="G13" s="19"/>
    </row>
    <row r="14" spans="1:8">
      <c r="A14" s="10"/>
      <c r="B14" s="19"/>
      <c r="C14" s="19"/>
      <c r="D14" s="19"/>
      <c r="E14" s="19"/>
      <c r="F14" s="19"/>
      <c r="G14" s="19"/>
    </row>
    <row r="15" spans="1:8">
      <c r="A15" s="10"/>
      <c r="B15" s="19"/>
      <c r="C15" s="19"/>
      <c r="D15" s="19"/>
      <c r="E15" s="19"/>
      <c r="F15" s="19"/>
      <c r="G15" s="19"/>
      <c r="H15" s="19"/>
    </row>
    <row r="16" spans="1:8">
      <c r="A16" s="10"/>
      <c r="B16" s="19"/>
      <c r="C16" s="19"/>
      <c r="D16" s="19"/>
      <c r="E16" s="19"/>
      <c r="F16" s="19"/>
      <c r="G16" s="19"/>
      <c r="H16" s="19"/>
    </row>
    <row r="17" spans="1:8">
      <c r="A17" s="10"/>
      <c r="B17" s="19"/>
      <c r="C17" s="19"/>
      <c r="D17" s="19"/>
      <c r="E17" s="19"/>
      <c r="F17" s="19"/>
      <c r="G17" s="19"/>
      <c r="H17" s="19"/>
    </row>
  </sheetData>
  <mergeCells count="3">
    <mergeCell ref="A2:C2"/>
    <mergeCell ref="A5:A6"/>
    <mergeCell ref="C5:C6"/>
  </mergeCells>
  <phoneticPr fontId="19"/>
  <printOptions horizontalCentered="1"/>
  <pageMargins left="0.51181102362204722" right="0.51181102362204722" top="0.55118110236220474" bottom="0.55118110236220474" header="0.31496062992125984" footer="0.31496062992125984"/>
  <pageSetup paperSize="9" fitToWidth="1" fitToHeight="1" orientation="landscape" usePrinterDefaults="1" r:id="rId1"/>
  <colBreaks count="1" manualBreakCount="1">
    <brk id="4" max="16" man="1"/>
  </colBreaks>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92D050"/>
  </sheetPr>
  <dimension ref="A1:K35"/>
  <sheetViews>
    <sheetView view="pageBreakPreview" zoomScale="90" zoomScaleSheetLayoutView="90" workbookViewId="0"/>
  </sheetViews>
  <sheetFormatPr defaultColWidth="9" defaultRowHeight="14.25"/>
  <cols>
    <col min="1" max="1" width="5" style="154" customWidth="1"/>
    <col min="2" max="2" width="3.5" style="154" customWidth="1"/>
    <col min="3" max="9" width="10" style="154" customWidth="1"/>
    <col min="10" max="10" width="5" style="154" customWidth="1"/>
    <col min="11" max="16384" width="9" style="154"/>
  </cols>
  <sheetData>
    <row r="1" spans="1:11">
      <c r="A1" s="156" t="s">
        <v>40</v>
      </c>
    </row>
    <row r="2" spans="1:11">
      <c r="A2" s="156"/>
    </row>
    <row r="3" spans="1:11">
      <c r="A3" s="156"/>
      <c r="H3" s="162" t="s">
        <v>54</v>
      </c>
      <c r="I3" s="162"/>
      <c r="J3" s="162"/>
    </row>
    <row r="4" spans="1:11">
      <c r="A4" s="156"/>
      <c r="H4" s="163" t="s">
        <v>139</v>
      </c>
      <c r="I4" s="163"/>
      <c r="J4" s="163"/>
    </row>
    <row r="5" spans="1:11">
      <c r="A5" s="156"/>
    </row>
    <row r="6" spans="1:11">
      <c r="A6" s="156" t="s">
        <v>39</v>
      </c>
    </row>
    <row r="7" spans="1:11">
      <c r="A7" s="156"/>
    </row>
    <row r="8" spans="1:11">
      <c r="A8" s="156"/>
    </row>
    <row r="9" spans="1:11">
      <c r="A9" s="156"/>
    </row>
    <row r="10" spans="1:11">
      <c r="A10" s="156"/>
      <c r="E10" s="160" t="e">
        <f>IF(#REF!="補助事業者名","間接補助事業者名",#REF!)</f>
        <v>#REF!</v>
      </c>
      <c r="F10" s="160"/>
      <c r="G10" s="160"/>
      <c r="H10" s="160"/>
      <c r="I10" s="154" t="s">
        <v>68</v>
      </c>
      <c r="K10" s="165" t="s">
        <v>86</v>
      </c>
    </row>
    <row r="11" spans="1:11">
      <c r="A11" s="156"/>
    </row>
    <row r="12" spans="1:11">
      <c r="A12" s="156"/>
    </row>
    <row r="13" spans="1:11">
      <c r="A13" s="156"/>
    </row>
    <row r="14" spans="1:11" ht="18.75" customHeight="1">
      <c r="A14" s="157" t="s">
        <v>93</v>
      </c>
      <c r="B14" s="158"/>
      <c r="C14" s="158"/>
      <c r="D14" s="158"/>
      <c r="E14" s="158"/>
      <c r="F14" s="158"/>
      <c r="G14" s="158"/>
      <c r="H14" s="158"/>
      <c r="I14" s="158"/>
      <c r="J14" s="158"/>
    </row>
    <row r="15" spans="1:11">
      <c r="A15" s="156"/>
    </row>
    <row r="16" spans="1:11">
      <c r="A16" s="156"/>
    </row>
    <row r="17" spans="1:10">
      <c r="A17" s="156"/>
    </row>
    <row r="18" spans="1:10" ht="60" customHeight="1">
      <c r="A18" s="336"/>
      <c r="B18" s="340" t="s">
        <v>144</v>
      </c>
      <c r="C18" s="340"/>
      <c r="D18" s="340"/>
      <c r="E18" s="340"/>
      <c r="F18" s="340"/>
      <c r="G18" s="340"/>
      <c r="H18" s="340"/>
      <c r="I18" s="340"/>
    </row>
    <row r="19" spans="1:10">
      <c r="A19" s="156"/>
    </row>
    <row r="20" spans="1:10">
      <c r="A20" s="156"/>
    </row>
    <row r="21" spans="1:10">
      <c r="A21" s="156"/>
    </row>
    <row r="22" spans="1:10" ht="30" customHeight="1">
      <c r="A22" s="341"/>
      <c r="B22" s="341">
        <v>1</v>
      </c>
      <c r="C22" s="336" t="s">
        <v>65</v>
      </c>
      <c r="D22" s="336"/>
      <c r="E22" s="336"/>
      <c r="F22" s="336"/>
      <c r="G22" s="336"/>
      <c r="H22" s="336"/>
      <c r="I22" s="336"/>
      <c r="J22" s="336"/>
    </row>
    <row r="23" spans="1:10">
      <c r="A23" s="338"/>
    </row>
    <row r="24" spans="1:10">
      <c r="A24" s="338"/>
      <c r="F24" s="160" t="str">
        <f>IF(G24="","金","")</f>
        <v>金</v>
      </c>
      <c r="G24" s="345"/>
      <c r="H24" s="345"/>
      <c r="I24" s="154" t="s">
        <v>14</v>
      </c>
    </row>
    <row r="25" spans="1:10">
      <c r="A25" s="156"/>
    </row>
    <row r="26" spans="1:10">
      <c r="A26" s="156"/>
    </row>
    <row r="27" spans="1:10" ht="30" customHeight="1">
      <c r="A27" s="341"/>
      <c r="B27" s="341">
        <v>2</v>
      </c>
      <c r="C27" s="336" t="s">
        <v>50</v>
      </c>
      <c r="D27" s="336"/>
      <c r="E27" s="336"/>
      <c r="F27" s="336"/>
      <c r="G27" s="336"/>
      <c r="H27" s="336"/>
      <c r="I27" s="336"/>
      <c r="J27" s="336"/>
    </row>
    <row r="28" spans="1:10">
      <c r="A28" s="338"/>
    </row>
    <row r="29" spans="1:10">
      <c r="A29" s="338"/>
      <c r="F29" s="160" t="str">
        <f>IF(G29="","金","")</f>
        <v>金</v>
      </c>
      <c r="G29" s="345"/>
      <c r="H29" s="345"/>
      <c r="I29" s="154" t="s">
        <v>14</v>
      </c>
    </row>
    <row r="30" spans="1:10">
      <c r="A30" s="156"/>
    </row>
    <row r="31" spans="1:10">
      <c r="A31" s="156"/>
    </row>
    <row r="32" spans="1:10">
      <c r="A32" s="337"/>
      <c r="B32" s="342">
        <v>3</v>
      </c>
      <c r="C32" s="344" t="s">
        <v>10</v>
      </c>
      <c r="D32" s="344"/>
      <c r="E32" s="344"/>
      <c r="F32" s="344"/>
      <c r="G32" s="344"/>
      <c r="H32" s="344"/>
      <c r="I32" s="344"/>
    </row>
    <row r="33" spans="1:9" ht="30" customHeight="1">
      <c r="A33" s="339"/>
      <c r="B33" s="343"/>
      <c r="C33" s="343" t="s">
        <v>58</v>
      </c>
      <c r="D33" s="343"/>
      <c r="E33" s="343"/>
      <c r="F33" s="343"/>
      <c r="G33" s="343"/>
      <c r="H33" s="343"/>
      <c r="I33" s="343"/>
    </row>
    <row r="34" spans="1:9">
      <c r="A34" s="156"/>
    </row>
    <row r="35" spans="1:9">
      <c r="A35" s="156"/>
    </row>
  </sheetData>
  <mergeCells count="11">
    <mergeCell ref="H3:J3"/>
    <mergeCell ref="H4:J4"/>
    <mergeCell ref="E10:H10"/>
    <mergeCell ref="A14:J14"/>
    <mergeCell ref="B18:I18"/>
    <mergeCell ref="C22:I22"/>
    <mergeCell ref="G24:H24"/>
    <mergeCell ref="C27:I27"/>
    <mergeCell ref="G29:H29"/>
    <mergeCell ref="C32:I32"/>
    <mergeCell ref="C33:I33"/>
  </mergeCells>
  <phoneticPr fontId="19"/>
  <printOptions horizontalCentered="1"/>
  <pageMargins left="0.70866141732283472" right="0.70866141732283472" top="0.94488188976377951" bottom="0.94488188976377951" header="0.31496062992125984" footer="0.31496062992125984"/>
  <pageSetup paperSize="9"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B1:N34"/>
  <sheetViews>
    <sheetView topLeftCell="F1" workbookViewId="0">
      <selection activeCell="H17" sqref="H17"/>
    </sheetView>
  </sheetViews>
  <sheetFormatPr defaultRowHeight="13.5"/>
  <cols>
    <col min="2" max="2" width="53.75" customWidth="1"/>
    <col min="4" max="4" width="35.125" customWidth="1"/>
    <col min="6" max="6" width="37.125" bestFit="1" customWidth="1"/>
    <col min="8" max="8" width="37.5" customWidth="1"/>
    <col min="9" max="9" width="3" customWidth="1"/>
    <col min="11" max="14" width="14.625" customWidth="1"/>
  </cols>
  <sheetData>
    <row r="1" spans="2:14">
      <c r="B1" t="s">
        <v>105</v>
      </c>
      <c r="D1" t="s">
        <v>5</v>
      </c>
      <c r="F1" t="s">
        <v>108</v>
      </c>
      <c r="H1" t="s">
        <v>83</v>
      </c>
    </row>
    <row r="2" spans="2:14">
      <c r="J2" s="346"/>
    </row>
    <row r="3" spans="2:14" ht="50.1" customHeight="1">
      <c r="B3" t="s">
        <v>11</v>
      </c>
      <c r="D3" t="s">
        <v>110</v>
      </c>
      <c r="F3" t="s">
        <v>115</v>
      </c>
      <c r="H3" s="159" t="s">
        <v>135</v>
      </c>
      <c r="I3" s="159"/>
      <c r="J3" s="347"/>
      <c r="K3" s="348" t="s">
        <v>149</v>
      </c>
      <c r="L3" s="348"/>
      <c r="M3" s="357" t="s">
        <v>151</v>
      </c>
      <c r="N3" s="361" t="s">
        <v>152</v>
      </c>
    </row>
    <row r="4" spans="2:14" ht="50.1" customHeight="1">
      <c r="B4" t="s">
        <v>18</v>
      </c>
      <c r="D4" t="s">
        <v>111</v>
      </c>
      <c r="F4" t="s">
        <v>116</v>
      </c>
      <c r="H4" s="159" t="s">
        <v>148</v>
      </c>
      <c r="I4" s="159"/>
      <c r="J4" s="347"/>
      <c r="K4" s="349" t="s">
        <v>150</v>
      </c>
      <c r="L4" s="353" t="s">
        <v>48</v>
      </c>
      <c r="M4" s="357"/>
      <c r="N4" s="362" t="s">
        <v>127</v>
      </c>
    </row>
    <row r="5" spans="2:14" ht="50.1" customHeight="1">
      <c r="B5" t="s">
        <v>56</v>
      </c>
      <c r="D5" t="s">
        <v>96</v>
      </c>
      <c r="F5" t="s">
        <v>117</v>
      </c>
      <c r="H5" s="159" t="s">
        <v>147</v>
      </c>
      <c r="I5" s="159"/>
      <c r="J5" s="347"/>
      <c r="K5" s="350">
        <v>0</v>
      </c>
      <c r="L5" s="354">
        <f>K6</f>
        <v>0.5</v>
      </c>
      <c r="M5" s="358">
        <v>0.5</v>
      </c>
      <c r="N5" s="363">
        <f>N10*M5</f>
        <v>1140</v>
      </c>
    </row>
    <row r="6" spans="2:14">
      <c r="B6" t="s">
        <v>59</v>
      </c>
      <c r="D6" t="s">
        <v>113</v>
      </c>
      <c r="F6" t="s">
        <v>118</v>
      </c>
      <c r="H6" s="1"/>
      <c r="I6" s="1"/>
      <c r="J6" s="347"/>
      <c r="K6" s="351">
        <v>0.5</v>
      </c>
      <c r="L6" s="355">
        <f>K7</f>
        <v>0.6</v>
      </c>
      <c r="M6" s="359">
        <v>0.6</v>
      </c>
      <c r="N6" s="364">
        <f>N10*M6</f>
        <v>1368</v>
      </c>
    </row>
    <row r="7" spans="2:14">
      <c r="B7" t="s">
        <v>34</v>
      </c>
      <c r="D7" t="s">
        <v>114</v>
      </c>
      <c r="F7" t="s">
        <v>103</v>
      </c>
      <c r="H7" s="1"/>
      <c r="I7" s="1"/>
      <c r="J7" s="347"/>
      <c r="K7" s="351">
        <v>0.6</v>
      </c>
      <c r="L7" s="355">
        <f>K8</f>
        <v>0.7</v>
      </c>
      <c r="M7" s="359">
        <v>0.7</v>
      </c>
      <c r="N7" s="364">
        <f>N10*M7</f>
        <v>1596</v>
      </c>
    </row>
    <row r="8" spans="2:14">
      <c r="B8" t="s">
        <v>45</v>
      </c>
      <c r="F8" t="s">
        <v>119</v>
      </c>
      <c r="H8" s="1"/>
      <c r="I8" s="1"/>
      <c r="J8" s="347"/>
      <c r="K8" s="351">
        <v>0.7</v>
      </c>
      <c r="L8" s="355">
        <f>K9</f>
        <v>0.8</v>
      </c>
      <c r="M8" s="359">
        <v>0.8</v>
      </c>
      <c r="N8" s="364">
        <f>N10*M8</f>
        <v>1824</v>
      </c>
    </row>
    <row r="9" spans="2:14">
      <c r="B9" t="s">
        <v>3</v>
      </c>
      <c r="F9" t="s">
        <v>120</v>
      </c>
      <c r="H9" s="1"/>
      <c r="I9" s="1"/>
      <c r="J9" s="347"/>
      <c r="K9" s="351">
        <v>0.8</v>
      </c>
      <c r="L9" s="355">
        <f>K10</f>
        <v>0.9</v>
      </c>
      <c r="M9" s="359">
        <v>0.9</v>
      </c>
      <c r="N9" s="364">
        <f>N10*M9</f>
        <v>2052</v>
      </c>
    </row>
    <row r="10" spans="2:14">
      <c r="B10" t="s">
        <v>61</v>
      </c>
      <c r="F10" t="s">
        <v>121</v>
      </c>
      <c r="H10" s="1"/>
      <c r="I10" s="1"/>
      <c r="J10" s="347"/>
      <c r="K10" s="352">
        <v>0.9</v>
      </c>
      <c r="L10" s="356">
        <v>1</v>
      </c>
      <c r="M10" s="360">
        <v>1</v>
      </c>
      <c r="N10" s="365">
        <v>2280</v>
      </c>
    </row>
    <row r="11" spans="2:14">
      <c r="B11" t="s">
        <v>62</v>
      </c>
      <c r="H11" s="1"/>
      <c r="I11" s="1"/>
      <c r="J11" s="347"/>
    </row>
    <row r="12" spans="2:14">
      <c r="B12" t="s">
        <v>63</v>
      </c>
      <c r="H12" s="1"/>
      <c r="I12" s="1"/>
      <c r="J12" s="347"/>
    </row>
    <row r="13" spans="2:14">
      <c r="B13" t="s">
        <v>19</v>
      </c>
      <c r="H13" s="1"/>
      <c r="I13" s="1"/>
      <c r="J13" s="347"/>
    </row>
    <row r="14" spans="2:14">
      <c r="B14" t="s">
        <v>32</v>
      </c>
      <c r="H14" s="1"/>
      <c r="I14" s="1"/>
      <c r="J14" s="347"/>
    </row>
    <row r="15" spans="2:14">
      <c r="B15" t="s">
        <v>64</v>
      </c>
      <c r="H15" s="1"/>
      <c r="I15" s="1"/>
      <c r="J15" s="347"/>
    </row>
    <row r="16" spans="2:14">
      <c r="B16" t="s">
        <v>27</v>
      </c>
      <c r="H16" s="1"/>
      <c r="I16" s="1"/>
      <c r="J16" s="347"/>
    </row>
    <row r="19" spans="2:2">
      <c r="B19" t="s">
        <v>137</v>
      </c>
    </row>
    <row r="21" spans="2:2">
      <c r="B21" t="s">
        <v>33</v>
      </c>
    </row>
    <row r="22" spans="2:2">
      <c r="B22" t="s">
        <v>122</v>
      </c>
    </row>
    <row r="23" spans="2:2">
      <c r="B23" t="s">
        <v>123</v>
      </c>
    </row>
    <row r="24" spans="2:2">
      <c r="B24" t="s">
        <v>124</v>
      </c>
    </row>
    <row r="25" spans="2:2">
      <c r="B25" t="s">
        <v>125</v>
      </c>
    </row>
    <row r="26" spans="2:2">
      <c r="B26" t="s">
        <v>69</v>
      </c>
    </row>
    <row r="27" spans="2:2">
      <c r="B27" t="s">
        <v>126</v>
      </c>
    </row>
    <row r="28" spans="2:2">
      <c r="B28" t="s">
        <v>128</v>
      </c>
    </row>
    <row r="29" spans="2:2">
      <c r="B29" t="s">
        <v>129</v>
      </c>
    </row>
    <row r="30" spans="2:2">
      <c r="B30" t="s">
        <v>130</v>
      </c>
    </row>
    <row r="31" spans="2:2">
      <c r="B31" t="s">
        <v>131</v>
      </c>
    </row>
    <row r="32" spans="2:2">
      <c r="B32" t="s">
        <v>132</v>
      </c>
    </row>
    <row r="33" spans="2:2">
      <c r="B33" t="s">
        <v>133</v>
      </c>
    </row>
    <row r="34" spans="2:2">
      <c r="B34" t="s">
        <v>134</v>
      </c>
    </row>
  </sheetData>
  <mergeCells count="2">
    <mergeCell ref="K3:L3"/>
    <mergeCell ref="M3:M4"/>
  </mergeCells>
  <phoneticPr fontId="19"/>
  <dataValidations count="1">
    <dataValidation imeMode="disabled" allowBlank="1" showDropDown="0" showInputMessage="1" showErrorMessage="1" sqref="K6:K10 M5:M10 N10"/>
  </dataValidations>
  <pageMargins left="0.7" right="0.7" top="0.75" bottom="0.75" header="0.3" footer="0.3"/>
  <pageSetup paperSize="9" fitToWidth="1" fitToHeight="1" orientation="portrait" usePrinterDefaults="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FF0000"/>
  </sheetPr>
  <dimension ref="A1:H17"/>
  <sheetViews>
    <sheetView view="pageBreakPreview" zoomScale="90" zoomScaleSheetLayoutView="90" workbookViewId="0">
      <selection activeCell="B11" sqref="B11"/>
    </sheetView>
  </sheetViews>
  <sheetFormatPr defaultColWidth="9" defaultRowHeight="13.5"/>
  <cols>
    <col min="1" max="1" width="44.5" style="1" customWidth="1"/>
    <col min="2" max="3" width="40.625" style="1" customWidth="1"/>
    <col min="4" max="8" width="11.25" style="1" customWidth="1"/>
    <col min="9" max="9" width="9" style="1"/>
    <col min="10" max="12" width="5.75" style="1" customWidth="1"/>
    <col min="13" max="14" width="5.625" style="1" customWidth="1"/>
    <col min="15" max="16384" width="9" style="1"/>
  </cols>
  <sheetData>
    <row r="1" spans="1:8">
      <c r="A1" s="2" t="s">
        <v>160</v>
      </c>
    </row>
    <row r="2" spans="1:8" ht="19.5" customHeight="1">
      <c r="A2" s="3" t="s">
        <v>162</v>
      </c>
      <c r="B2" s="11"/>
      <c r="C2" s="11"/>
      <c r="D2" s="3"/>
      <c r="E2" s="3"/>
      <c r="F2" s="3"/>
      <c r="G2" s="3"/>
      <c r="H2" s="3"/>
    </row>
    <row r="3" spans="1:8" ht="7.5" customHeight="1">
      <c r="A3" s="3"/>
      <c r="B3" s="3"/>
      <c r="C3" s="3"/>
      <c r="D3" s="3"/>
      <c r="E3" s="3"/>
      <c r="F3" s="3"/>
      <c r="G3" s="3"/>
      <c r="H3" s="3"/>
    </row>
    <row r="4" spans="1:8" ht="14.25">
      <c r="A4" s="2"/>
      <c r="B4" s="12"/>
      <c r="C4" s="12"/>
      <c r="D4" s="25"/>
      <c r="E4" s="25"/>
    </row>
    <row r="5" spans="1:8" ht="45" customHeight="1">
      <c r="A5" s="4" t="s">
        <v>7</v>
      </c>
      <c r="B5" s="13" t="s">
        <v>89</v>
      </c>
      <c r="C5" s="20" t="s">
        <v>1</v>
      </c>
    </row>
    <row r="6" spans="1:8" ht="13.5" customHeight="1">
      <c r="A6" s="5"/>
      <c r="B6" s="14"/>
      <c r="C6" s="21"/>
    </row>
    <row r="7" spans="1:8" ht="16.5" customHeight="1">
      <c r="A7" s="6"/>
      <c r="B7" s="15" t="s">
        <v>4</v>
      </c>
      <c r="C7" s="22"/>
    </row>
    <row r="8" spans="1:8" ht="46.5" customHeight="1">
      <c r="A8" s="7" t="s">
        <v>165</v>
      </c>
      <c r="B8" s="16"/>
      <c r="C8" s="23"/>
    </row>
    <row r="9" spans="1:8" ht="46.5" customHeight="1">
      <c r="A9" s="7"/>
      <c r="B9" s="16"/>
      <c r="C9" s="23"/>
    </row>
    <row r="10" spans="1:8" ht="46.5" customHeight="1">
      <c r="A10" s="7"/>
      <c r="B10" s="17"/>
      <c r="C10" s="23"/>
    </row>
    <row r="11" spans="1:8" ht="22.5" customHeight="1">
      <c r="A11" s="8" t="s">
        <v>23</v>
      </c>
      <c r="B11" s="18">
        <f>SUM(B8:B10)</f>
        <v>0</v>
      </c>
      <c r="C11" s="24"/>
    </row>
    <row r="12" spans="1:8" ht="14.25">
      <c r="A12" s="2"/>
    </row>
    <row r="13" spans="1:8">
      <c r="A13" s="9"/>
      <c r="B13" s="19"/>
      <c r="C13" s="19"/>
      <c r="D13" s="19"/>
      <c r="E13" s="19"/>
      <c r="F13" s="19"/>
      <c r="G13" s="19"/>
    </row>
    <row r="14" spans="1:8">
      <c r="A14" s="10"/>
      <c r="B14" s="19"/>
      <c r="C14" s="19"/>
      <c r="D14" s="19"/>
      <c r="E14" s="19"/>
      <c r="F14" s="19"/>
      <c r="G14" s="19"/>
    </row>
    <row r="15" spans="1:8">
      <c r="A15" s="10"/>
      <c r="B15" s="19"/>
      <c r="C15" s="19"/>
      <c r="D15" s="19"/>
      <c r="E15" s="19"/>
      <c r="F15" s="19"/>
      <c r="G15" s="19"/>
      <c r="H15" s="19"/>
    </row>
    <row r="16" spans="1:8">
      <c r="A16" s="10"/>
      <c r="B16" s="19"/>
      <c r="C16" s="19"/>
      <c r="D16" s="19"/>
      <c r="E16" s="19"/>
      <c r="F16" s="19"/>
      <c r="G16" s="19"/>
      <c r="H16" s="19"/>
    </row>
    <row r="17" spans="1:8">
      <c r="A17" s="10"/>
      <c r="B17" s="19"/>
      <c r="C17" s="19"/>
      <c r="D17" s="19"/>
      <c r="E17" s="19"/>
      <c r="F17" s="19"/>
      <c r="G17" s="19"/>
      <c r="H17" s="19"/>
    </row>
  </sheetData>
  <mergeCells count="3">
    <mergeCell ref="A2:C2"/>
    <mergeCell ref="A5:A6"/>
    <mergeCell ref="C5:C6"/>
  </mergeCells>
  <phoneticPr fontId="19"/>
  <printOptions horizontalCentered="1"/>
  <pageMargins left="0.51181102362204722" right="0.51181102362204722" top="0.55118110236220474" bottom="0.55118110236220474" header="0.31496062992125984" footer="0.31496062992125984"/>
  <pageSetup paperSize="9" fitToWidth="1" fitToHeight="1" orientation="landscape" usePrinterDefaults="1" r:id="rId1"/>
  <colBreaks count="1" manualBreakCount="1">
    <brk id="4" max="16" man="1"/>
  </colBreaks>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theme="9" tint="0.4"/>
    <pageSetUpPr fitToPage="1"/>
  </sheetPr>
  <dimension ref="A1:AP38"/>
  <sheetViews>
    <sheetView showGridLines="0" tabSelected="1" zoomScale="70" zoomScaleNormal="70" workbookViewId="0">
      <pane xSplit="3" ySplit="7" topLeftCell="D8" activePane="bottomRight" state="frozen"/>
      <selection pane="topRight"/>
      <selection pane="bottomLeft"/>
      <selection pane="bottomRight" activeCell="G17" sqref="G17"/>
    </sheetView>
  </sheetViews>
  <sheetFormatPr defaultRowHeight="18.75"/>
  <cols>
    <col min="1" max="1" width="5.25" style="26" customWidth="1"/>
    <col min="2" max="2" width="15.625" style="26" customWidth="1"/>
    <col min="3" max="3" width="25.625" style="26" customWidth="1"/>
    <col min="4" max="30" width="8.625" style="26" customWidth="1"/>
    <col min="31" max="31" width="9" style="26" customWidth="1"/>
    <col min="32" max="33" width="10.625" style="26" customWidth="1"/>
    <col min="34" max="34" width="9" style="26" customWidth="1"/>
    <col min="35" max="37" width="10.625" style="26" customWidth="1"/>
    <col min="38" max="16384" width="9" style="26" customWidth="1"/>
  </cols>
  <sheetData>
    <row r="1" spans="1:42" ht="34.5" customHeight="1">
      <c r="A1" s="27" t="s">
        <v>161</v>
      </c>
      <c r="D1" s="54" t="s">
        <v>153</v>
      </c>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row>
    <row r="2" spans="1:42" ht="25.5">
      <c r="A2" s="28" t="s">
        <v>183</v>
      </c>
      <c r="B2" s="37"/>
      <c r="C2" s="37"/>
      <c r="AK2" s="148"/>
    </row>
    <row r="3" spans="1:42" ht="36.75" customHeight="1">
      <c r="A3" s="29" t="s">
        <v>112</v>
      </c>
      <c r="B3" s="38" t="s">
        <v>60</v>
      </c>
      <c r="C3" s="46" t="s">
        <v>167</v>
      </c>
      <c r="D3" s="55" t="s">
        <v>168</v>
      </c>
      <c r="E3" s="63"/>
      <c r="F3" s="63"/>
      <c r="G3" s="63"/>
      <c r="H3" s="63"/>
      <c r="I3" s="63"/>
      <c r="J3" s="77"/>
      <c r="K3" s="85" t="s">
        <v>143</v>
      </c>
      <c r="L3" s="63"/>
      <c r="M3" s="63"/>
      <c r="N3" s="63"/>
      <c r="O3" s="63"/>
      <c r="P3" s="77"/>
      <c r="Q3" s="55" t="s">
        <v>154</v>
      </c>
      <c r="R3" s="63"/>
      <c r="S3" s="63"/>
      <c r="T3" s="63"/>
      <c r="U3" s="63"/>
      <c r="V3" s="63"/>
      <c r="W3" s="77"/>
      <c r="X3" s="85" t="s">
        <v>174</v>
      </c>
      <c r="Y3" s="63"/>
      <c r="Z3" s="63"/>
      <c r="AA3" s="77"/>
      <c r="AB3" s="105" t="s">
        <v>177</v>
      </c>
      <c r="AC3" s="113" t="s">
        <v>178</v>
      </c>
      <c r="AD3" s="113" t="s">
        <v>179</v>
      </c>
      <c r="AE3" s="121" t="s">
        <v>104</v>
      </c>
      <c r="AF3" s="130"/>
      <c r="AG3" s="139"/>
      <c r="AH3" s="121" t="s">
        <v>67</v>
      </c>
      <c r="AI3" s="130"/>
      <c r="AJ3" s="139"/>
      <c r="AK3" s="113" t="s">
        <v>182</v>
      </c>
    </row>
    <row r="4" spans="1:42" ht="18.75" customHeight="1">
      <c r="A4" s="30"/>
      <c r="B4" s="39"/>
      <c r="C4" s="47"/>
      <c r="D4" s="56"/>
      <c r="E4" s="64"/>
      <c r="F4" s="64"/>
      <c r="G4" s="64"/>
      <c r="H4" s="64"/>
      <c r="I4" s="64"/>
      <c r="J4" s="78"/>
      <c r="K4" s="56"/>
      <c r="L4" s="64"/>
      <c r="M4" s="64"/>
      <c r="N4" s="64"/>
      <c r="O4" s="64"/>
      <c r="P4" s="78"/>
      <c r="Q4" s="56"/>
      <c r="R4" s="64"/>
      <c r="S4" s="64"/>
      <c r="T4" s="64"/>
      <c r="U4" s="64"/>
      <c r="V4" s="64"/>
      <c r="W4" s="78"/>
      <c r="X4" s="93"/>
      <c r="Y4" s="95"/>
      <c r="Z4" s="95"/>
      <c r="AA4" s="78"/>
      <c r="AB4" s="106"/>
      <c r="AC4" s="106"/>
      <c r="AD4" s="106"/>
      <c r="AE4" s="122"/>
      <c r="AF4" s="131"/>
      <c r="AG4" s="140"/>
      <c r="AH4" s="122"/>
      <c r="AI4" s="131"/>
      <c r="AJ4" s="140"/>
      <c r="AK4" s="106"/>
    </row>
    <row r="5" spans="1:42" ht="18.75" customHeight="1">
      <c r="A5" s="30"/>
      <c r="B5" s="39"/>
      <c r="C5" s="47"/>
      <c r="D5" s="57" t="s">
        <v>169</v>
      </c>
      <c r="E5" s="65" t="s">
        <v>170</v>
      </c>
      <c r="F5" s="65" t="s">
        <v>101</v>
      </c>
      <c r="G5" s="65" t="s">
        <v>171</v>
      </c>
      <c r="H5" s="65" t="s">
        <v>172</v>
      </c>
      <c r="I5" s="70" t="s">
        <v>166</v>
      </c>
      <c r="J5" s="78"/>
      <c r="K5" s="57" t="s">
        <v>169</v>
      </c>
      <c r="L5" s="65" t="s">
        <v>170</v>
      </c>
      <c r="M5" s="65" t="s">
        <v>101</v>
      </c>
      <c r="N5" s="65" t="s">
        <v>171</v>
      </c>
      <c r="O5" s="70" t="s">
        <v>166</v>
      </c>
      <c r="P5" s="78"/>
      <c r="Q5" s="57" t="s">
        <v>169</v>
      </c>
      <c r="R5" s="65" t="s">
        <v>170</v>
      </c>
      <c r="S5" s="65" t="s">
        <v>101</v>
      </c>
      <c r="T5" s="65" t="s">
        <v>171</v>
      </c>
      <c r="U5" s="65" t="s">
        <v>172</v>
      </c>
      <c r="V5" s="70" t="s">
        <v>166</v>
      </c>
      <c r="W5" s="78"/>
      <c r="X5" s="94" t="s">
        <v>175</v>
      </c>
      <c r="Y5" s="96" t="s">
        <v>35</v>
      </c>
      <c r="Z5" s="96" t="s">
        <v>176</v>
      </c>
      <c r="AA5" s="99" t="s">
        <v>166</v>
      </c>
      <c r="AB5" s="106"/>
      <c r="AC5" s="106"/>
      <c r="AD5" s="106"/>
      <c r="AE5" s="123" t="s">
        <v>180</v>
      </c>
      <c r="AF5" s="132" t="s">
        <v>95</v>
      </c>
      <c r="AG5" s="141" t="s">
        <v>181</v>
      </c>
      <c r="AH5" s="123" t="s">
        <v>180</v>
      </c>
      <c r="AI5" s="132" t="s">
        <v>95</v>
      </c>
      <c r="AJ5" s="141" t="s">
        <v>181</v>
      </c>
      <c r="AK5" s="106"/>
    </row>
    <row r="6" spans="1:42" ht="155.25" customHeight="1">
      <c r="A6" s="31"/>
      <c r="B6" s="40"/>
      <c r="C6" s="48"/>
      <c r="D6" s="58"/>
      <c r="E6" s="40"/>
      <c r="F6" s="40"/>
      <c r="G6" s="40"/>
      <c r="H6" s="40"/>
      <c r="I6" s="71"/>
      <c r="J6" s="79" t="s">
        <v>173</v>
      </c>
      <c r="K6" s="58"/>
      <c r="L6" s="40"/>
      <c r="M6" s="40"/>
      <c r="N6" s="40"/>
      <c r="O6" s="71"/>
      <c r="P6" s="79" t="s">
        <v>173</v>
      </c>
      <c r="Q6" s="58"/>
      <c r="R6" s="40"/>
      <c r="S6" s="40"/>
      <c r="T6" s="40"/>
      <c r="U6" s="40"/>
      <c r="V6" s="71"/>
      <c r="W6" s="79" t="s">
        <v>173</v>
      </c>
      <c r="X6" s="58"/>
      <c r="Y6" s="97"/>
      <c r="Z6" s="40"/>
      <c r="AA6" s="100"/>
      <c r="AB6" s="107"/>
      <c r="AC6" s="107"/>
      <c r="AD6" s="107"/>
      <c r="AE6" s="124"/>
      <c r="AF6" s="133"/>
      <c r="AG6" s="142"/>
      <c r="AH6" s="124"/>
      <c r="AI6" s="133"/>
      <c r="AJ6" s="142"/>
      <c r="AK6" s="107"/>
    </row>
    <row r="7" spans="1:42" ht="12.75" customHeight="1">
      <c r="A7" s="32">
        <v>1</v>
      </c>
      <c r="B7" s="41">
        <v>2</v>
      </c>
      <c r="C7" s="49">
        <v>3</v>
      </c>
      <c r="D7" s="32">
        <v>4</v>
      </c>
      <c r="E7" s="41">
        <v>5</v>
      </c>
      <c r="F7" s="41">
        <v>6</v>
      </c>
      <c r="G7" s="41">
        <v>7</v>
      </c>
      <c r="H7" s="41">
        <v>8</v>
      </c>
      <c r="I7" s="72">
        <v>9</v>
      </c>
      <c r="J7" s="80">
        <v>10</v>
      </c>
      <c r="K7" s="32">
        <v>11</v>
      </c>
      <c r="L7" s="41">
        <v>12</v>
      </c>
      <c r="M7" s="41">
        <v>13</v>
      </c>
      <c r="N7" s="41">
        <v>14</v>
      </c>
      <c r="O7" s="72">
        <v>15</v>
      </c>
      <c r="P7" s="80">
        <v>16</v>
      </c>
      <c r="Q7" s="32">
        <v>17</v>
      </c>
      <c r="R7" s="41">
        <v>18</v>
      </c>
      <c r="S7" s="41">
        <v>19</v>
      </c>
      <c r="T7" s="41">
        <v>20</v>
      </c>
      <c r="U7" s="41">
        <v>21</v>
      </c>
      <c r="V7" s="72">
        <v>22</v>
      </c>
      <c r="W7" s="80">
        <v>23</v>
      </c>
      <c r="X7" s="32">
        <v>24</v>
      </c>
      <c r="Y7" s="98">
        <v>25</v>
      </c>
      <c r="Z7" s="41">
        <v>26</v>
      </c>
      <c r="AA7" s="101">
        <v>27</v>
      </c>
      <c r="AB7" s="108">
        <v>28</v>
      </c>
      <c r="AC7" s="108">
        <v>29</v>
      </c>
      <c r="AD7" s="108">
        <v>30</v>
      </c>
      <c r="AE7" s="125">
        <v>31</v>
      </c>
      <c r="AF7" s="134">
        <v>32</v>
      </c>
      <c r="AG7" s="80">
        <v>33</v>
      </c>
      <c r="AH7" s="125">
        <v>34</v>
      </c>
      <c r="AI7" s="134">
        <v>35</v>
      </c>
      <c r="AJ7" s="80">
        <v>36</v>
      </c>
      <c r="AK7" s="108">
        <v>37</v>
      </c>
    </row>
    <row r="8" spans="1:42" ht="39.950000000000003" customHeight="1">
      <c r="A8" s="33">
        <v>1</v>
      </c>
      <c r="B8" s="42"/>
      <c r="C8" s="50"/>
      <c r="D8" s="59"/>
      <c r="E8" s="66"/>
      <c r="F8" s="66"/>
      <c r="G8" s="66"/>
      <c r="H8" s="66"/>
      <c r="I8" s="73">
        <f t="shared" ref="I8:I37" si="0">SUM(D8:H8)</f>
        <v>0</v>
      </c>
      <c r="J8" s="81">
        <f t="shared" ref="J8:J37" si="1">D8+E8+G8</f>
        <v>0</v>
      </c>
      <c r="K8" s="59"/>
      <c r="L8" s="66"/>
      <c r="M8" s="66"/>
      <c r="N8" s="66"/>
      <c r="O8" s="73">
        <f t="shared" ref="O8:O37" si="2">SUM(K8:N8)</f>
        <v>0</v>
      </c>
      <c r="P8" s="81">
        <f t="shared" ref="P8:P37" si="3">K8+L8+N8</f>
        <v>0</v>
      </c>
      <c r="Q8" s="86">
        <f t="shared" ref="Q8:T37" si="4">D8-K8</f>
        <v>0</v>
      </c>
      <c r="R8" s="89">
        <f t="shared" si="4"/>
        <v>0</v>
      </c>
      <c r="S8" s="89">
        <f t="shared" si="4"/>
        <v>0</v>
      </c>
      <c r="T8" s="89">
        <f t="shared" si="4"/>
        <v>0</v>
      </c>
      <c r="U8" s="89">
        <f t="shared" ref="U8:U37" si="5">H8</f>
        <v>0</v>
      </c>
      <c r="V8" s="73">
        <f t="shared" ref="V8:V37" si="6">SUM(Q8:U8)</f>
        <v>0</v>
      </c>
      <c r="W8" s="81">
        <f t="shared" ref="W8:W37" si="7">Q8+R8+T8</f>
        <v>0</v>
      </c>
      <c r="X8" s="59"/>
      <c r="Y8" s="66"/>
      <c r="Z8" s="66"/>
      <c r="AA8" s="102">
        <f t="shared" ref="AA8:AA37" si="8">SUM(X8:Z8)</f>
        <v>0</v>
      </c>
      <c r="AB8" s="109">
        <f t="shared" ref="AB8:AB37" si="9">IF(W8&lt;AA8,0,W8-AA8)</f>
        <v>0</v>
      </c>
      <c r="AC8" s="114"/>
      <c r="AD8" s="118"/>
      <c r="AE8" s="126">
        <f t="shared" ref="AE8:AE37" si="10">IF(J8&lt;AD8,0,IF(J8-AD8&gt;AB8+Y8,AB8,IF(J8-AD8-Y8&gt;0,J8-AD8-Y8,0)))</f>
        <v>0</v>
      </c>
      <c r="AF8" s="135">
        <f>VLOOKUP(AC8,[1]病床稼働率毎の単価!$A$3:$C$8,3,TRUE)</f>
        <v>1140</v>
      </c>
      <c r="AG8" s="143">
        <f t="shared" ref="AG8:AG37" si="11">AE8*AF8</f>
        <v>0</v>
      </c>
      <c r="AH8" s="126">
        <f t="shared" ref="AH8:AH37" si="12">AB8-AE8</f>
        <v>0</v>
      </c>
      <c r="AI8" s="135">
        <f>VLOOKUP(100%,[1]病床稼働率毎の単価!$A$3:$C$8,3,TRUE)</f>
        <v>2280</v>
      </c>
      <c r="AJ8" s="143">
        <f t="shared" ref="AJ8:AJ37" si="13">AH8*AI8</f>
        <v>0</v>
      </c>
      <c r="AK8" s="149">
        <f t="shared" ref="AK8:AK37" si="14">AG8+AJ8</f>
        <v>0</v>
      </c>
      <c r="AP8" s="153"/>
    </row>
    <row r="9" spans="1:42" ht="39.950000000000003" customHeight="1">
      <c r="A9" s="34">
        <v>2</v>
      </c>
      <c r="B9" s="43"/>
      <c r="C9" s="51"/>
      <c r="D9" s="60"/>
      <c r="E9" s="67"/>
      <c r="F9" s="67"/>
      <c r="G9" s="67"/>
      <c r="H9" s="67"/>
      <c r="I9" s="74">
        <f t="shared" si="0"/>
        <v>0</v>
      </c>
      <c r="J9" s="82">
        <f t="shared" si="1"/>
        <v>0</v>
      </c>
      <c r="K9" s="60"/>
      <c r="L9" s="67"/>
      <c r="M9" s="67"/>
      <c r="N9" s="67"/>
      <c r="O9" s="74">
        <f t="shared" si="2"/>
        <v>0</v>
      </c>
      <c r="P9" s="82">
        <f t="shared" si="3"/>
        <v>0</v>
      </c>
      <c r="Q9" s="87">
        <f t="shared" si="4"/>
        <v>0</v>
      </c>
      <c r="R9" s="90">
        <f t="shared" si="4"/>
        <v>0</v>
      </c>
      <c r="S9" s="90">
        <f t="shared" si="4"/>
        <v>0</v>
      </c>
      <c r="T9" s="90">
        <f t="shared" si="4"/>
        <v>0</v>
      </c>
      <c r="U9" s="90">
        <f t="shared" si="5"/>
        <v>0</v>
      </c>
      <c r="V9" s="74">
        <f t="shared" si="6"/>
        <v>0</v>
      </c>
      <c r="W9" s="82">
        <f t="shared" si="7"/>
        <v>0</v>
      </c>
      <c r="X9" s="60"/>
      <c r="Y9" s="67"/>
      <c r="Z9" s="67"/>
      <c r="AA9" s="103">
        <f t="shared" si="8"/>
        <v>0</v>
      </c>
      <c r="AB9" s="110">
        <f t="shared" si="9"/>
        <v>0</v>
      </c>
      <c r="AC9" s="115"/>
      <c r="AD9" s="119"/>
      <c r="AE9" s="127">
        <f t="shared" si="10"/>
        <v>0</v>
      </c>
      <c r="AF9" s="136">
        <f>VLOOKUP(AC9,[1]病床稼働率毎の単価!$A$3:$C$8,3,TRUE)</f>
        <v>1140</v>
      </c>
      <c r="AG9" s="144">
        <f t="shared" si="11"/>
        <v>0</v>
      </c>
      <c r="AH9" s="127">
        <f t="shared" si="12"/>
        <v>0</v>
      </c>
      <c r="AI9" s="136">
        <f>VLOOKUP(100%,[1]病床稼働率毎の単価!$A$3:$C$8,3,TRUE)</f>
        <v>2280</v>
      </c>
      <c r="AJ9" s="144">
        <f t="shared" si="13"/>
        <v>0</v>
      </c>
      <c r="AK9" s="150">
        <f t="shared" si="14"/>
        <v>0</v>
      </c>
    </row>
    <row r="10" spans="1:42" ht="39.950000000000003" customHeight="1">
      <c r="A10" s="34">
        <v>3</v>
      </c>
      <c r="B10" s="43"/>
      <c r="C10" s="51"/>
      <c r="D10" s="60"/>
      <c r="E10" s="67"/>
      <c r="F10" s="67"/>
      <c r="G10" s="67"/>
      <c r="H10" s="67"/>
      <c r="I10" s="74">
        <f t="shared" si="0"/>
        <v>0</v>
      </c>
      <c r="J10" s="82">
        <f t="shared" si="1"/>
        <v>0</v>
      </c>
      <c r="K10" s="60"/>
      <c r="L10" s="67"/>
      <c r="M10" s="67"/>
      <c r="N10" s="67"/>
      <c r="O10" s="74">
        <f t="shared" si="2"/>
        <v>0</v>
      </c>
      <c r="P10" s="82">
        <f t="shared" si="3"/>
        <v>0</v>
      </c>
      <c r="Q10" s="87">
        <f t="shared" si="4"/>
        <v>0</v>
      </c>
      <c r="R10" s="90">
        <f t="shared" si="4"/>
        <v>0</v>
      </c>
      <c r="S10" s="90">
        <f t="shared" si="4"/>
        <v>0</v>
      </c>
      <c r="T10" s="90">
        <f t="shared" si="4"/>
        <v>0</v>
      </c>
      <c r="U10" s="90">
        <f t="shared" si="5"/>
        <v>0</v>
      </c>
      <c r="V10" s="74">
        <f t="shared" si="6"/>
        <v>0</v>
      </c>
      <c r="W10" s="82">
        <f t="shared" si="7"/>
        <v>0</v>
      </c>
      <c r="X10" s="60"/>
      <c r="Y10" s="67"/>
      <c r="Z10" s="67"/>
      <c r="AA10" s="103">
        <f t="shared" si="8"/>
        <v>0</v>
      </c>
      <c r="AB10" s="110">
        <f t="shared" si="9"/>
        <v>0</v>
      </c>
      <c r="AC10" s="115"/>
      <c r="AD10" s="119"/>
      <c r="AE10" s="127">
        <f t="shared" si="10"/>
        <v>0</v>
      </c>
      <c r="AF10" s="136">
        <f>VLOOKUP(AC10,[1]病床稼働率毎の単価!$A$3:$C$8,3,TRUE)</f>
        <v>1140</v>
      </c>
      <c r="AG10" s="144">
        <f t="shared" si="11"/>
        <v>0</v>
      </c>
      <c r="AH10" s="127">
        <f t="shared" si="12"/>
        <v>0</v>
      </c>
      <c r="AI10" s="136">
        <f>VLOOKUP(100%,[1]病床稼働率毎の単価!$A$3:$C$8,3,TRUE)</f>
        <v>2280</v>
      </c>
      <c r="AJ10" s="144">
        <f t="shared" si="13"/>
        <v>0</v>
      </c>
      <c r="AK10" s="150">
        <f t="shared" si="14"/>
        <v>0</v>
      </c>
    </row>
    <row r="11" spans="1:42" ht="39.950000000000003" customHeight="1">
      <c r="A11" s="34">
        <v>4</v>
      </c>
      <c r="B11" s="43"/>
      <c r="C11" s="51"/>
      <c r="D11" s="60"/>
      <c r="E11" s="67"/>
      <c r="F11" s="67"/>
      <c r="G11" s="67"/>
      <c r="H11" s="67"/>
      <c r="I11" s="74">
        <f t="shared" si="0"/>
        <v>0</v>
      </c>
      <c r="J11" s="82">
        <f t="shared" si="1"/>
        <v>0</v>
      </c>
      <c r="K11" s="60"/>
      <c r="L11" s="67"/>
      <c r="M11" s="67"/>
      <c r="N11" s="67"/>
      <c r="O11" s="74">
        <f t="shared" si="2"/>
        <v>0</v>
      </c>
      <c r="P11" s="82">
        <f t="shared" si="3"/>
        <v>0</v>
      </c>
      <c r="Q11" s="87">
        <f t="shared" si="4"/>
        <v>0</v>
      </c>
      <c r="R11" s="90">
        <f t="shared" si="4"/>
        <v>0</v>
      </c>
      <c r="S11" s="90">
        <f t="shared" si="4"/>
        <v>0</v>
      </c>
      <c r="T11" s="90">
        <f t="shared" si="4"/>
        <v>0</v>
      </c>
      <c r="U11" s="90">
        <f t="shared" si="5"/>
        <v>0</v>
      </c>
      <c r="V11" s="74">
        <f t="shared" si="6"/>
        <v>0</v>
      </c>
      <c r="W11" s="82">
        <f t="shared" si="7"/>
        <v>0</v>
      </c>
      <c r="X11" s="60"/>
      <c r="Y11" s="67"/>
      <c r="Z11" s="67"/>
      <c r="AA11" s="103">
        <f t="shared" si="8"/>
        <v>0</v>
      </c>
      <c r="AB11" s="110">
        <f t="shared" si="9"/>
        <v>0</v>
      </c>
      <c r="AC11" s="115"/>
      <c r="AD11" s="119"/>
      <c r="AE11" s="127">
        <f t="shared" si="10"/>
        <v>0</v>
      </c>
      <c r="AF11" s="136">
        <f>VLOOKUP(AC11,[1]病床稼働率毎の単価!$A$3:$C$8,3,TRUE)</f>
        <v>1140</v>
      </c>
      <c r="AG11" s="144">
        <f t="shared" si="11"/>
        <v>0</v>
      </c>
      <c r="AH11" s="127">
        <f t="shared" si="12"/>
        <v>0</v>
      </c>
      <c r="AI11" s="136">
        <f>VLOOKUP(100%,[1]病床稼働率毎の単価!$A$3:$C$8,3,TRUE)</f>
        <v>2280</v>
      </c>
      <c r="AJ11" s="144">
        <f t="shared" si="13"/>
        <v>0</v>
      </c>
      <c r="AK11" s="150">
        <f t="shared" si="14"/>
        <v>0</v>
      </c>
    </row>
    <row r="12" spans="1:42" ht="39.950000000000003" customHeight="1">
      <c r="A12" s="34">
        <v>5</v>
      </c>
      <c r="B12" s="43"/>
      <c r="C12" s="51"/>
      <c r="D12" s="60"/>
      <c r="E12" s="67"/>
      <c r="F12" s="67"/>
      <c r="G12" s="67"/>
      <c r="H12" s="67"/>
      <c r="I12" s="74">
        <f t="shared" si="0"/>
        <v>0</v>
      </c>
      <c r="J12" s="82">
        <f t="shared" si="1"/>
        <v>0</v>
      </c>
      <c r="K12" s="60"/>
      <c r="L12" s="67"/>
      <c r="M12" s="67"/>
      <c r="N12" s="67"/>
      <c r="O12" s="74">
        <f t="shared" si="2"/>
        <v>0</v>
      </c>
      <c r="P12" s="82">
        <f t="shared" si="3"/>
        <v>0</v>
      </c>
      <c r="Q12" s="87">
        <f t="shared" si="4"/>
        <v>0</v>
      </c>
      <c r="R12" s="90">
        <f t="shared" si="4"/>
        <v>0</v>
      </c>
      <c r="S12" s="90">
        <f t="shared" si="4"/>
        <v>0</v>
      </c>
      <c r="T12" s="90">
        <f t="shared" si="4"/>
        <v>0</v>
      </c>
      <c r="U12" s="90">
        <f t="shared" si="5"/>
        <v>0</v>
      </c>
      <c r="V12" s="74">
        <f t="shared" si="6"/>
        <v>0</v>
      </c>
      <c r="W12" s="82">
        <f t="shared" si="7"/>
        <v>0</v>
      </c>
      <c r="X12" s="60"/>
      <c r="Y12" s="67"/>
      <c r="Z12" s="67"/>
      <c r="AA12" s="103">
        <f t="shared" si="8"/>
        <v>0</v>
      </c>
      <c r="AB12" s="110">
        <f t="shared" si="9"/>
        <v>0</v>
      </c>
      <c r="AC12" s="115"/>
      <c r="AD12" s="119"/>
      <c r="AE12" s="127">
        <f t="shared" si="10"/>
        <v>0</v>
      </c>
      <c r="AF12" s="136">
        <f>VLOOKUP(AC12,[1]病床稼働率毎の単価!$A$3:$C$8,3,TRUE)</f>
        <v>1140</v>
      </c>
      <c r="AG12" s="144">
        <f t="shared" si="11"/>
        <v>0</v>
      </c>
      <c r="AH12" s="127">
        <f t="shared" si="12"/>
        <v>0</v>
      </c>
      <c r="AI12" s="136">
        <f>VLOOKUP(100%,[1]病床稼働率毎の単価!$A$3:$C$8,3,TRUE)</f>
        <v>2280</v>
      </c>
      <c r="AJ12" s="144">
        <f t="shared" si="13"/>
        <v>0</v>
      </c>
      <c r="AK12" s="150">
        <f t="shared" si="14"/>
        <v>0</v>
      </c>
    </row>
    <row r="13" spans="1:42" ht="39.950000000000003" customHeight="1">
      <c r="A13" s="34">
        <v>6</v>
      </c>
      <c r="B13" s="43"/>
      <c r="C13" s="51"/>
      <c r="D13" s="60"/>
      <c r="E13" s="67"/>
      <c r="F13" s="67"/>
      <c r="G13" s="67"/>
      <c r="H13" s="67"/>
      <c r="I13" s="74">
        <f t="shared" si="0"/>
        <v>0</v>
      </c>
      <c r="J13" s="82">
        <f t="shared" si="1"/>
        <v>0</v>
      </c>
      <c r="K13" s="60"/>
      <c r="L13" s="67"/>
      <c r="M13" s="67"/>
      <c r="N13" s="67"/>
      <c r="O13" s="74">
        <f t="shared" si="2"/>
        <v>0</v>
      </c>
      <c r="P13" s="82">
        <f t="shared" si="3"/>
        <v>0</v>
      </c>
      <c r="Q13" s="87">
        <f t="shared" si="4"/>
        <v>0</v>
      </c>
      <c r="R13" s="90">
        <f t="shared" si="4"/>
        <v>0</v>
      </c>
      <c r="S13" s="90">
        <f t="shared" si="4"/>
        <v>0</v>
      </c>
      <c r="T13" s="90">
        <f t="shared" si="4"/>
        <v>0</v>
      </c>
      <c r="U13" s="90">
        <f t="shared" si="5"/>
        <v>0</v>
      </c>
      <c r="V13" s="74">
        <f t="shared" si="6"/>
        <v>0</v>
      </c>
      <c r="W13" s="82">
        <f t="shared" si="7"/>
        <v>0</v>
      </c>
      <c r="X13" s="60"/>
      <c r="Y13" s="67"/>
      <c r="Z13" s="67"/>
      <c r="AA13" s="103">
        <f t="shared" si="8"/>
        <v>0</v>
      </c>
      <c r="AB13" s="110">
        <f t="shared" si="9"/>
        <v>0</v>
      </c>
      <c r="AC13" s="115"/>
      <c r="AD13" s="119"/>
      <c r="AE13" s="127">
        <f t="shared" si="10"/>
        <v>0</v>
      </c>
      <c r="AF13" s="136">
        <f>VLOOKUP(AC13,[1]病床稼働率毎の単価!$A$3:$C$8,3,TRUE)</f>
        <v>1140</v>
      </c>
      <c r="AG13" s="144">
        <f t="shared" si="11"/>
        <v>0</v>
      </c>
      <c r="AH13" s="127">
        <f t="shared" si="12"/>
        <v>0</v>
      </c>
      <c r="AI13" s="136">
        <f>VLOOKUP(100%,[1]病床稼働率毎の単価!$A$3:$C$8,3,TRUE)</f>
        <v>2280</v>
      </c>
      <c r="AJ13" s="144">
        <f t="shared" si="13"/>
        <v>0</v>
      </c>
      <c r="AK13" s="150">
        <f t="shared" si="14"/>
        <v>0</v>
      </c>
    </row>
    <row r="14" spans="1:42" ht="39.950000000000003" customHeight="1">
      <c r="A14" s="34">
        <v>7</v>
      </c>
      <c r="B14" s="43"/>
      <c r="C14" s="51"/>
      <c r="D14" s="60"/>
      <c r="E14" s="67"/>
      <c r="F14" s="67"/>
      <c r="G14" s="67"/>
      <c r="H14" s="67"/>
      <c r="I14" s="74">
        <f t="shared" si="0"/>
        <v>0</v>
      </c>
      <c r="J14" s="82">
        <f t="shared" si="1"/>
        <v>0</v>
      </c>
      <c r="K14" s="60"/>
      <c r="L14" s="67"/>
      <c r="M14" s="67"/>
      <c r="N14" s="67"/>
      <c r="O14" s="74">
        <f t="shared" si="2"/>
        <v>0</v>
      </c>
      <c r="P14" s="82">
        <f t="shared" si="3"/>
        <v>0</v>
      </c>
      <c r="Q14" s="87">
        <f t="shared" si="4"/>
        <v>0</v>
      </c>
      <c r="R14" s="90">
        <f t="shared" si="4"/>
        <v>0</v>
      </c>
      <c r="S14" s="90">
        <f t="shared" si="4"/>
        <v>0</v>
      </c>
      <c r="T14" s="90">
        <f t="shared" si="4"/>
        <v>0</v>
      </c>
      <c r="U14" s="90">
        <f t="shared" si="5"/>
        <v>0</v>
      </c>
      <c r="V14" s="74">
        <f t="shared" si="6"/>
        <v>0</v>
      </c>
      <c r="W14" s="82">
        <f t="shared" si="7"/>
        <v>0</v>
      </c>
      <c r="X14" s="60"/>
      <c r="Y14" s="67"/>
      <c r="Z14" s="67"/>
      <c r="AA14" s="103">
        <f t="shared" si="8"/>
        <v>0</v>
      </c>
      <c r="AB14" s="110">
        <f t="shared" si="9"/>
        <v>0</v>
      </c>
      <c r="AC14" s="115"/>
      <c r="AD14" s="119"/>
      <c r="AE14" s="127">
        <f t="shared" si="10"/>
        <v>0</v>
      </c>
      <c r="AF14" s="136">
        <f>VLOOKUP(AC14,[1]病床稼働率毎の単価!$A$3:$C$8,3,TRUE)</f>
        <v>1140</v>
      </c>
      <c r="AG14" s="144">
        <f t="shared" si="11"/>
        <v>0</v>
      </c>
      <c r="AH14" s="127">
        <f t="shared" si="12"/>
        <v>0</v>
      </c>
      <c r="AI14" s="136">
        <f>VLOOKUP(100%,[1]病床稼働率毎の単価!$A$3:$C$8,3,TRUE)</f>
        <v>2280</v>
      </c>
      <c r="AJ14" s="144">
        <f t="shared" si="13"/>
        <v>0</v>
      </c>
      <c r="AK14" s="150">
        <f t="shared" si="14"/>
        <v>0</v>
      </c>
    </row>
    <row r="15" spans="1:42" ht="39.950000000000003" customHeight="1">
      <c r="A15" s="34">
        <v>8</v>
      </c>
      <c r="B15" s="43"/>
      <c r="C15" s="51"/>
      <c r="D15" s="60"/>
      <c r="E15" s="67"/>
      <c r="F15" s="67"/>
      <c r="G15" s="67"/>
      <c r="H15" s="67"/>
      <c r="I15" s="74">
        <f t="shared" si="0"/>
        <v>0</v>
      </c>
      <c r="J15" s="82">
        <f t="shared" si="1"/>
        <v>0</v>
      </c>
      <c r="K15" s="60"/>
      <c r="L15" s="67"/>
      <c r="M15" s="67"/>
      <c r="N15" s="67"/>
      <c r="O15" s="74">
        <f t="shared" si="2"/>
        <v>0</v>
      </c>
      <c r="P15" s="82">
        <f t="shared" si="3"/>
        <v>0</v>
      </c>
      <c r="Q15" s="87">
        <f t="shared" si="4"/>
        <v>0</v>
      </c>
      <c r="R15" s="90">
        <f t="shared" si="4"/>
        <v>0</v>
      </c>
      <c r="S15" s="90">
        <f t="shared" si="4"/>
        <v>0</v>
      </c>
      <c r="T15" s="90">
        <f t="shared" si="4"/>
        <v>0</v>
      </c>
      <c r="U15" s="90">
        <f t="shared" si="5"/>
        <v>0</v>
      </c>
      <c r="V15" s="74">
        <f t="shared" si="6"/>
        <v>0</v>
      </c>
      <c r="W15" s="82">
        <f t="shared" si="7"/>
        <v>0</v>
      </c>
      <c r="X15" s="60"/>
      <c r="Y15" s="67"/>
      <c r="Z15" s="67"/>
      <c r="AA15" s="103">
        <f t="shared" si="8"/>
        <v>0</v>
      </c>
      <c r="AB15" s="110">
        <f t="shared" si="9"/>
        <v>0</v>
      </c>
      <c r="AC15" s="115"/>
      <c r="AD15" s="119"/>
      <c r="AE15" s="127">
        <f t="shared" si="10"/>
        <v>0</v>
      </c>
      <c r="AF15" s="136">
        <f>VLOOKUP(AC15,[1]病床稼働率毎の単価!$A$3:$C$8,3,TRUE)</f>
        <v>1140</v>
      </c>
      <c r="AG15" s="144">
        <f t="shared" si="11"/>
        <v>0</v>
      </c>
      <c r="AH15" s="127">
        <f t="shared" si="12"/>
        <v>0</v>
      </c>
      <c r="AI15" s="136">
        <f>VLOOKUP(100%,[1]病床稼働率毎の単価!$A$3:$C$8,3,TRUE)</f>
        <v>2280</v>
      </c>
      <c r="AJ15" s="144">
        <f t="shared" si="13"/>
        <v>0</v>
      </c>
      <c r="AK15" s="150">
        <f t="shared" si="14"/>
        <v>0</v>
      </c>
    </row>
    <row r="16" spans="1:42" ht="39.950000000000003" customHeight="1">
      <c r="A16" s="34">
        <v>9</v>
      </c>
      <c r="B16" s="43"/>
      <c r="C16" s="51"/>
      <c r="D16" s="60"/>
      <c r="E16" s="67"/>
      <c r="F16" s="67"/>
      <c r="G16" s="67"/>
      <c r="H16" s="67"/>
      <c r="I16" s="74">
        <f t="shared" si="0"/>
        <v>0</v>
      </c>
      <c r="J16" s="82">
        <f t="shared" si="1"/>
        <v>0</v>
      </c>
      <c r="K16" s="60"/>
      <c r="L16" s="67"/>
      <c r="M16" s="67"/>
      <c r="N16" s="67"/>
      <c r="O16" s="74">
        <f t="shared" si="2"/>
        <v>0</v>
      </c>
      <c r="P16" s="82">
        <f t="shared" si="3"/>
        <v>0</v>
      </c>
      <c r="Q16" s="87">
        <f t="shared" si="4"/>
        <v>0</v>
      </c>
      <c r="R16" s="90">
        <f t="shared" si="4"/>
        <v>0</v>
      </c>
      <c r="S16" s="90">
        <f t="shared" si="4"/>
        <v>0</v>
      </c>
      <c r="T16" s="90">
        <f t="shared" si="4"/>
        <v>0</v>
      </c>
      <c r="U16" s="90">
        <f t="shared" si="5"/>
        <v>0</v>
      </c>
      <c r="V16" s="74">
        <f t="shared" si="6"/>
        <v>0</v>
      </c>
      <c r="W16" s="82">
        <f t="shared" si="7"/>
        <v>0</v>
      </c>
      <c r="X16" s="60"/>
      <c r="Y16" s="67"/>
      <c r="Z16" s="67"/>
      <c r="AA16" s="103">
        <f t="shared" si="8"/>
        <v>0</v>
      </c>
      <c r="AB16" s="110">
        <f t="shared" si="9"/>
        <v>0</v>
      </c>
      <c r="AC16" s="115"/>
      <c r="AD16" s="119"/>
      <c r="AE16" s="127">
        <f t="shared" si="10"/>
        <v>0</v>
      </c>
      <c r="AF16" s="136">
        <f>VLOOKUP(AC16,[1]病床稼働率毎の単価!$A$3:$C$8,3,TRUE)</f>
        <v>1140</v>
      </c>
      <c r="AG16" s="144">
        <f t="shared" si="11"/>
        <v>0</v>
      </c>
      <c r="AH16" s="127">
        <f t="shared" si="12"/>
        <v>0</v>
      </c>
      <c r="AI16" s="136">
        <f>VLOOKUP(100%,[1]病床稼働率毎の単価!$A$3:$C$8,3,TRUE)</f>
        <v>2280</v>
      </c>
      <c r="AJ16" s="144">
        <f t="shared" si="13"/>
        <v>0</v>
      </c>
      <c r="AK16" s="150">
        <f t="shared" si="14"/>
        <v>0</v>
      </c>
    </row>
    <row r="17" spans="1:37" ht="39.950000000000003" customHeight="1">
      <c r="A17" s="34">
        <v>10</v>
      </c>
      <c r="B17" s="43"/>
      <c r="C17" s="51"/>
      <c r="D17" s="60"/>
      <c r="E17" s="67"/>
      <c r="F17" s="67"/>
      <c r="G17" s="67"/>
      <c r="H17" s="67"/>
      <c r="I17" s="74">
        <f t="shared" si="0"/>
        <v>0</v>
      </c>
      <c r="J17" s="82">
        <f t="shared" si="1"/>
        <v>0</v>
      </c>
      <c r="K17" s="60"/>
      <c r="L17" s="67"/>
      <c r="M17" s="67"/>
      <c r="N17" s="67"/>
      <c r="O17" s="74">
        <f t="shared" si="2"/>
        <v>0</v>
      </c>
      <c r="P17" s="82">
        <f t="shared" si="3"/>
        <v>0</v>
      </c>
      <c r="Q17" s="87">
        <f t="shared" si="4"/>
        <v>0</v>
      </c>
      <c r="R17" s="90">
        <f t="shared" si="4"/>
        <v>0</v>
      </c>
      <c r="S17" s="90">
        <f t="shared" si="4"/>
        <v>0</v>
      </c>
      <c r="T17" s="90">
        <f t="shared" si="4"/>
        <v>0</v>
      </c>
      <c r="U17" s="90">
        <f t="shared" si="5"/>
        <v>0</v>
      </c>
      <c r="V17" s="74">
        <f t="shared" si="6"/>
        <v>0</v>
      </c>
      <c r="W17" s="82">
        <f t="shared" si="7"/>
        <v>0</v>
      </c>
      <c r="X17" s="60"/>
      <c r="Y17" s="67"/>
      <c r="Z17" s="67"/>
      <c r="AA17" s="103">
        <f t="shared" si="8"/>
        <v>0</v>
      </c>
      <c r="AB17" s="110">
        <f t="shared" si="9"/>
        <v>0</v>
      </c>
      <c r="AC17" s="115"/>
      <c r="AD17" s="119"/>
      <c r="AE17" s="127">
        <f t="shared" si="10"/>
        <v>0</v>
      </c>
      <c r="AF17" s="136">
        <f>VLOOKUP(AC17,[1]病床稼働率毎の単価!$A$3:$C$8,3,TRUE)</f>
        <v>1140</v>
      </c>
      <c r="AG17" s="144">
        <f t="shared" si="11"/>
        <v>0</v>
      </c>
      <c r="AH17" s="127">
        <f t="shared" si="12"/>
        <v>0</v>
      </c>
      <c r="AI17" s="136">
        <f>VLOOKUP(100%,[1]病床稼働率毎の単価!$A$3:$C$8,3,TRUE)</f>
        <v>2280</v>
      </c>
      <c r="AJ17" s="144">
        <f t="shared" si="13"/>
        <v>0</v>
      </c>
      <c r="AK17" s="150">
        <f t="shared" si="14"/>
        <v>0</v>
      </c>
    </row>
    <row r="18" spans="1:37" ht="39.950000000000003" customHeight="1">
      <c r="A18" s="34">
        <v>11</v>
      </c>
      <c r="B18" s="43"/>
      <c r="C18" s="51"/>
      <c r="D18" s="60"/>
      <c r="E18" s="67"/>
      <c r="F18" s="67"/>
      <c r="G18" s="67"/>
      <c r="H18" s="67"/>
      <c r="I18" s="74">
        <f t="shared" si="0"/>
        <v>0</v>
      </c>
      <c r="J18" s="82">
        <f t="shared" si="1"/>
        <v>0</v>
      </c>
      <c r="K18" s="60"/>
      <c r="L18" s="67"/>
      <c r="M18" s="67"/>
      <c r="N18" s="67"/>
      <c r="O18" s="74">
        <f t="shared" si="2"/>
        <v>0</v>
      </c>
      <c r="P18" s="82">
        <f t="shared" si="3"/>
        <v>0</v>
      </c>
      <c r="Q18" s="87">
        <f t="shared" si="4"/>
        <v>0</v>
      </c>
      <c r="R18" s="90">
        <f t="shared" si="4"/>
        <v>0</v>
      </c>
      <c r="S18" s="90">
        <f t="shared" si="4"/>
        <v>0</v>
      </c>
      <c r="T18" s="90">
        <f t="shared" si="4"/>
        <v>0</v>
      </c>
      <c r="U18" s="90">
        <f t="shared" si="5"/>
        <v>0</v>
      </c>
      <c r="V18" s="74">
        <f t="shared" si="6"/>
        <v>0</v>
      </c>
      <c r="W18" s="82">
        <f t="shared" si="7"/>
        <v>0</v>
      </c>
      <c r="X18" s="60"/>
      <c r="Y18" s="67"/>
      <c r="Z18" s="67"/>
      <c r="AA18" s="103">
        <f t="shared" si="8"/>
        <v>0</v>
      </c>
      <c r="AB18" s="110">
        <f t="shared" si="9"/>
        <v>0</v>
      </c>
      <c r="AC18" s="115"/>
      <c r="AD18" s="119"/>
      <c r="AE18" s="127">
        <f t="shared" si="10"/>
        <v>0</v>
      </c>
      <c r="AF18" s="136">
        <f>VLOOKUP(AC18,[1]病床稼働率毎の単価!$A$3:$C$8,3,TRUE)</f>
        <v>1140</v>
      </c>
      <c r="AG18" s="144">
        <f t="shared" si="11"/>
        <v>0</v>
      </c>
      <c r="AH18" s="127">
        <f t="shared" si="12"/>
        <v>0</v>
      </c>
      <c r="AI18" s="136">
        <f>VLOOKUP(100%,[1]病床稼働率毎の単価!$A$3:$C$8,3,TRUE)</f>
        <v>2280</v>
      </c>
      <c r="AJ18" s="144">
        <f t="shared" si="13"/>
        <v>0</v>
      </c>
      <c r="AK18" s="150">
        <f t="shared" si="14"/>
        <v>0</v>
      </c>
    </row>
    <row r="19" spans="1:37" ht="39.950000000000003" customHeight="1">
      <c r="A19" s="34">
        <v>12</v>
      </c>
      <c r="B19" s="43"/>
      <c r="C19" s="51"/>
      <c r="D19" s="60"/>
      <c r="E19" s="67"/>
      <c r="F19" s="67"/>
      <c r="G19" s="67"/>
      <c r="H19" s="67"/>
      <c r="I19" s="74">
        <f t="shared" si="0"/>
        <v>0</v>
      </c>
      <c r="J19" s="82">
        <f t="shared" si="1"/>
        <v>0</v>
      </c>
      <c r="K19" s="60"/>
      <c r="L19" s="67"/>
      <c r="M19" s="67"/>
      <c r="N19" s="67"/>
      <c r="O19" s="74">
        <f t="shared" si="2"/>
        <v>0</v>
      </c>
      <c r="P19" s="82">
        <f t="shared" si="3"/>
        <v>0</v>
      </c>
      <c r="Q19" s="87">
        <f t="shared" si="4"/>
        <v>0</v>
      </c>
      <c r="R19" s="90">
        <f t="shared" si="4"/>
        <v>0</v>
      </c>
      <c r="S19" s="90">
        <f t="shared" si="4"/>
        <v>0</v>
      </c>
      <c r="T19" s="90">
        <f t="shared" si="4"/>
        <v>0</v>
      </c>
      <c r="U19" s="90">
        <f t="shared" si="5"/>
        <v>0</v>
      </c>
      <c r="V19" s="74">
        <f t="shared" si="6"/>
        <v>0</v>
      </c>
      <c r="W19" s="82">
        <f t="shared" si="7"/>
        <v>0</v>
      </c>
      <c r="X19" s="60"/>
      <c r="Y19" s="67"/>
      <c r="Z19" s="67"/>
      <c r="AA19" s="103">
        <f t="shared" si="8"/>
        <v>0</v>
      </c>
      <c r="AB19" s="110">
        <f t="shared" si="9"/>
        <v>0</v>
      </c>
      <c r="AC19" s="115"/>
      <c r="AD19" s="119"/>
      <c r="AE19" s="127">
        <f t="shared" si="10"/>
        <v>0</v>
      </c>
      <c r="AF19" s="136">
        <f>VLOOKUP(AC19,[1]病床稼働率毎の単価!$A$3:$C$8,3,TRUE)</f>
        <v>1140</v>
      </c>
      <c r="AG19" s="144">
        <f t="shared" si="11"/>
        <v>0</v>
      </c>
      <c r="AH19" s="127">
        <f t="shared" si="12"/>
        <v>0</v>
      </c>
      <c r="AI19" s="136">
        <f>VLOOKUP(100%,[1]病床稼働率毎の単価!$A$3:$C$8,3,TRUE)</f>
        <v>2280</v>
      </c>
      <c r="AJ19" s="144">
        <f t="shared" si="13"/>
        <v>0</v>
      </c>
      <c r="AK19" s="150">
        <f t="shared" si="14"/>
        <v>0</v>
      </c>
    </row>
    <row r="20" spans="1:37" ht="39.950000000000003" customHeight="1">
      <c r="A20" s="34">
        <v>13</v>
      </c>
      <c r="B20" s="43"/>
      <c r="C20" s="51"/>
      <c r="D20" s="60"/>
      <c r="E20" s="67"/>
      <c r="F20" s="67"/>
      <c r="G20" s="67"/>
      <c r="H20" s="67"/>
      <c r="I20" s="74">
        <f t="shared" si="0"/>
        <v>0</v>
      </c>
      <c r="J20" s="82">
        <f t="shared" si="1"/>
        <v>0</v>
      </c>
      <c r="K20" s="60"/>
      <c r="L20" s="67"/>
      <c r="M20" s="67"/>
      <c r="N20" s="67"/>
      <c r="O20" s="74">
        <f t="shared" si="2"/>
        <v>0</v>
      </c>
      <c r="P20" s="82">
        <f t="shared" si="3"/>
        <v>0</v>
      </c>
      <c r="Q20" s="87">
        <f t="shared" si="4"/>
        <v>0</v>
      </c>
      <c r="R20" s="90">
        <f t="shared" si="4"/>
        <v>0</v>
      </c>
      <c r="S20" s="90">
        <f t="shared" si="4"/>
        <v>0</v>
      </c>
      <c r="T20" s="90">
        <f t="shared" si="4"/>
        <v>0</v>
      </c>
      <c r="U20" s="90">
        <f t="shared" si="5"/>
        <v>0</v>
      </c>
      <c r="V20" s="74">
        <f t="shared" si="6"/>
        <v>0</v>
      </c>
      <c r="W20" s="82">
        <f t="shared" si="7"/>
        <v>0</v>
      </c>
      <c r="X20" s="60"/>
      <c r="Y20" s="67"/>
      <c r="Z20" s="67"/>
      <c r="AA20" s="103">
        <f t="shared" si="8"/>
        <v>0</v>
      </c>
      <c r="AB20" s="110">
        <f t="shared" si="9"/>
        <v>0</v>
      </c>
      <c r="AC20" s="115"/>
      <c r="AD20" s="119"/>
      <c r="AE20" s="127">
        <f t="shared" si="10"/>
        <v>0</v>
      </c>
      <c r="AF20" s="136">
        <f>VLOOKUP(AC20,[1]病床稼働率毎の単価!$A$3:$C$8,3,TRUE)</f>
        <v>1140</v>
      </c>
      <c r="AG20" s="144">
        <f t="shared" si="11"/>
        <v>0</v>
      </c>
      <c r="AH20" s="127">
        <f t="shared" si="12"/>
        <v>0</v>
      </c>
      <c r="AI20" s="136">
        <f>VLOOKUP(100%,[1]病床稼働率毎の単価!$A$3:$C$8,3,TRUE)</f>
        <v>2280</v>
      </c>
      <c r="AJ20" s="144">
        <f t="shared" si="13"/>
        <v>0</v>
      </c>
      <c r="AK20" s="150">
        <f t="shared" si="14"/>
        <v>0</v>
      </c>
    </row>
    <row r="21" spans="1:37" ht="39.950000000000003" customHeight="1">
      <c r="A21" s="34">
        <v>14</v>
      </c>
      <c r="B21" s="43"/>
      <c r="C21" s="51"/>
      <c r="D21" s="60"/>
      <c r="E21" s="67"/>
      <c r="F21" s="67"/>
      <c r="G21" s="67"/>
      <c r="H21" s="67"/>
      <c r="I21" s="74">
        <f t="shared" si="0"/>
        <v>0</v>
      </c>
      <c r="J21" s="82">
        <f t="shared" si="1"/>
        <v>0</v>
      </c>
      <c r="K21" s="60"/>
      <c r="L21" s="67"/>
      <c r="M21" s="67"/>
      <c r="N21" s="67"/>
      <c r="O21" s="74">
        <f t="shared" si="2"/>
        <v>0</v>
      </c>
      <c r="P21" s="82">
        <f t="shared" si="3"/>
        <v>0</v>
      </c>
      <c r="Q21" s="87">
        <f t="shared" si="4"/>
        <v>0</v>
      </c>
      <c r="R21" s="90">
        <f t="shared" si="4"/>
        <v>0</v>
      </c>
      <c r="S21" s="90">
        <f t="shared" si="4"/>
        <v>0</v>
      </c>
      <c r="T21" s="90">
        <f t="shared" si="4"/>
        <v>0</v>
      </c>
      <c r="U21" s="90">
        <f t="shared" si="5"/>
        <v>0</v>
      </c>
      <c r="V21" s="74">
        <f t="shared" si="6"/>
        <v>0</v>
      </c>
      <c r="W21" s="82">
        <f t="shared" si="7"/>
        <v>0</v>
      </c>
      <c r="X21" s="60"/>
      <c r="Y21" s="67"/>
      <c r="Z21" s="67"/>
      <c r="AA21" s="103">
        <f t="shared" si="8"/>
        <v>0</v>
      </c>
      <c r="AB21" s="110">
        <f t="shared" si="9"/>
        <v>0</v>
      </c>
      <c r="AC21" s="115"/>
      <c r="AD21" s="119"/>
      <c r="AE21" s="127">
        <f t="shared" si="10"/>
        <v>0</v>
      </c>
      <c r="AF21" s="136">
        <f>VLOOKUP(AC21,[1]病床稼働率毎の単価!$A$3:$C$8,3,TRUE)</f>
        <v>1140</v>
      </c>
      <c r="AG21" s="144">
        <f t="shared" si="11"/>
        <v>0</v>
      </c>
      <c r="AH21" s="127">
        <f t="shared" si="12"/>
        <v>0</v>
      </c>
      <c r="AI21" s="136">
        <f>VLOOKUP(100%,[1]病床稼働率毎の単価!$A$3:$C$8,3,TRUE)</f>
        <v>2280</v>
      </c>
      <c r="AJ21" s="144">
        <f t="shared" si="13"/>
        <v>0</v>
      </c>
      <c r="AK21" s="150">
        <f t="shared" si="14"/>
        <v>0</v>
      </c>
    </row>
    <row r="22" spans="1:37" ht="39.950000000000003" customHeight="1">
      <c r="A22" s="34">
        <v>15</v>
      </c>
      <c r="B22" s="43"/>
      <c r="C22" s="51"/>
      <c r="D22" s="60"/>
      <c r="E22" s="67"/>
      <c r="F22" s="67"/>
      <c r="G22" s="67"/>
      <c r="H22" s="67"/>
      <c r="I22" s="74">
        <f t="shared" si="0"/>
        <v>0</v>
      </c>
      <c r="J22" s="82">
        <f t="shared" si="1"/>
        <v>0</v>
      </c>
      <c r="K22" s="60"/>
      <c r="L22" s="67"/>
      <c r="M22" s="67"/>
      <c r="N22" s="67"/>
      <c r="O22" s="74">
        <f t="shared" si="2"/>
        <v>0</v>
      </c>
      <c r="P22" s="82">
        <f t="shared" si="3"/>
        <v>0</v>
      </c>
      <c r="Q22" s="87">
        <f t="shared" si="4"/>
        <v>0</v>
      </c>
      <c r="R22" s="90">
        <f t="shared" si="4"/>
        <v>0</v>
      </c>
      <c r="S22" s="90">
        <f t="shared" si="4"/>
        <v>0</v>
      </c>
      <c r="T22" s="90">
        <f t="shared" si="4"/>
        <v>0</v>
      </c>
      <c r="U22" s="90">
        <f t="shared" si="5"/>
        <v>0</v>
      </c>
      <c r="V22" s="74">
        <f t="shared" si="6"/>
        <v>0</v>
      </c>
      <c r="W22" s="82">
        <f t="shared" si="7"/>
        <v>0</v>
      </c>
      <c r="X22" s="60"/>
      <c r="Y22" s="67"/>
      <c r="Z22" s="67"/>
      <c r="AA22" s="103">
        <f t="shared" si="8"/>
        <v>0</v>
      </c>
      <c r="AB22" s="110">
        <f t="shared" si="9"/>
        <v>0</v>
      </c>
      <c r="AC22" s="115"/>
      <c r="AD22" s="119"/>
      <c r="AE22" s="127">
        <f t="shared" si="10"/>
        <v>0</v>
      </c>
      <c r="AF22" s="136">
        <f>VLOOKUP(AC22,[1]病床稼働率毎の単価!$A$3:$C$8,3,TRUE)</f>
        <v>1140</v>
      </c>
      <c r="AG22" s="144">
        <f t="shared" si="11"/>
        <v>0</v>
      </c>
      <c r="AH22" s="127">
        <f t="shared" si="12"/>
        <v>0</v>
      </c>
      <c r="AI22" s="136">
        <f>VLOOKUP(100%,[1]病床稼働率毎の単価!$A$3:$C$8,3,TRUE)</f>
        <v>2280</v>
      </c>
      <c r="AJ22" s="144">
        <f t="shared" si="13"/>
        <v>0</v>
      </c>
      <c r="AK22" s="150">
        <f t="shared" si="14"/>
        <v>0</v>
      </c>
    </row>
    <row r="23" spans="1:37" ht="39.950000000000003" customHeight="1">
      <c r="A23" s="34">
        <v>16</v>
      </c>
      <c r="B23" s="43"/>
      <c r="C23" s="51"/>
      <c r="D23" s="60"/>
      <c r="E23" s="67"/>
      <c r="F23" s="67"/>
      <c r="G23" s="67"/>
      <c r="H23" s="67"/>
      <c r="I23" s="74">
        <f t="shared" si="0"/>
        <v>0</v>
      </c>
      <c r="J23" s="82">
        <f t="shared" si="1"/>
        <v>0</v>
      </c>
      <c r="K23" s="60"/>
      <c r="L23" s="67"/>
      <c r="M23" s="67"/>
      <c r="N23" s="67"/>
      <c r="O23" s="74">
        <f t="shared" si="2"/>
        <v>0</v>
      </c>
      <c r="P23" s="82">
        <f t="shared" si="3"/>
        <v>0</v>
      </c>
      <c r="Q23" s="87">
        <f t="shared" si="4"/>
        <v>0</v>
      </c>
      <c r="R23" s="90">
        <f t="shared" si="4"/>
        <v>0</v>
      </c>
      <c r="S23" s="90">
        <f t="shared" si="4"/>
        <v>0</v>
      </c>
      <c r="T23" s="90">
        <f t="shared" si="4"/>
        <v>0</v>
      </c>
      <c r="U23" s="90">
        <f t="shared" si="5"/>
        <v>0</v>
      </c>
      <c r="V23" s="74">
        <f t="shared" si="6"/>
        <v>0</v>
      </c>
      <c r="W23" s="82">
        <f t="shared" si="7"/>
        <v>0</v>
      </c>
      <c r="X23" s="60"/>
      <c r="Y23" s="67"/>
      <c r="Z23" s="67"/>
      <c r="AA23" s="103">
        <f t="shared" si="8"/>
        <v>0</v>
      </c>
      <c r="AB23" s="110">
        <f t="shared" si="9"/>
        <v>0</v>
      </c>
      <c r="AC23" s="115"/>
      <c r="AD23" s="119"/>
      <c r="AE23" s="127">
        <f t="shared" si="10"/>
        <v>0</v>
      </c>
      <c r="AF23" s="136">
        <f>VLOOKUP(AC23,[1]病床稼働率毎の単価!$A$3:$C$8,3,TRUE)</f>
        <v>1140</v>
      </c>
      <c r="AG23" s="144">
        <f t="shared" si="11"/>
        <v>0</v>
      </c>
      <c r="AH23" s="127">
        <f t="shared" si="12"/>
        <v>0</v>
      </c>
      <c r="AI23" s="136">
        <f>VLOOKUP(100%,[1]病床稼働率毎の単価!$A$3:$C$8,3,TRUE)</f>
        <v>2280</v>
      </c>
      <c r="AJ23" s="144">
        <f t="shared" si="13"/>
        <v>0</v>
      </c>
      <c r="AK23" s="150">
        <f t="shared" si="14"/>
        <v>0</v>
      </c>
    </row>
    <row r="24" spans="1:37" ht="39.950000000000003" customHeight="1">
      <c r="A24" s="34">
        <v>17</v>
      </c>
      <c r="B24" s="43"/>
      <c r="C24" s="51"/>
      <c r="D24" s="60"/>
      <c r="E24" s="67"/>
      <c r="F24" s="67"/>
      <c r="G24" s="67"/>
      <c r="H24" s="67"/>
      <c r="I24" s="74">
        <f t="shared" si="0"/>
        <v>0</v>
      </c>
      <c r="J24" s="82">
        <f t="shared" si="1"/>
        <v>0</v>
      </c>
      <c r="K24" s="60"/>
      <c r="L24" s="67"/>
      <c r="M24" s="67"/>
      <c r="N24" s="67"/>
      <c r="O24" s="74">
        <f t="shared" si="2"/>
        <v>0</v>
      </c>
      <c r="P24" s="82">
        <f t="shared" si="3"/>
        <v>0</v>
      </c>
      <c r="Q24" s="87">
        <f t="shared" si="4"/>
        <v>0</v>
      </c>
      <c r="R24" s="90">
        <f t="shared" si="4"/>
        <v>0</v>
      </c>
      <c r="S24" s="90">
        <f t="shared" si="4"/>
        <v>0</v>
      </c>
      <c r="T24" s="90">
        <f t="shared" si="4"/>
        <v>0</v>
      </c>
      <c r="U24" s="90">
        <f t="shared" si="5"/>
        <v>0</v>
      </c>
      <c r="V24" s="74">
        <f t="shared" si="6"/>
        <v>0</v>
      </c>
      <c r="W24" s="82">
        <f t="shared" si="7"/>
        <v>0</v>
      </c>
      <c r="X24" s="60"/>
      <c r="Y24" s="67"/>
      <c r="Z24" s="67"/>
      <c r="AA24" s="103">
        <f t="shared" si="8"/>
        <v>0</v>
      </c>
      <c r="AB24" s="110">
        <f t="shared" si="9"/>
        <v>0</v>
      </c>
      <c r="AC24" s="115"/>
      <c r="AD24" s="119"/>
      <c r="AE24" s="127">
        <f t="shared" si="10"/>
        <v>0</v>
      </c>
      <c r="AF24" s="136">
        <f>VLOOKUP(AC24,[1]病床稼働率毎の単価!$A$3:$C$8,3,TRUE)</f>
        <v>1140</v>
      </c>
      <c r="AG24" s="144">
        <f t="shared" si="11"/>
        <v>0</v>
      </c>
      <c r="AH24" s="127">
        <f t="shared" si="12"/>
        <v>0</v>
      </c>
      <c r="AI24" s="136">
        <f>VLOOKUP(100%,[1]病床稼働率毎の単価!$A$3:$C$8,3,TRUE)</f>
        <v>2280</v>
      </c>
      <c r="AJ24" s="144">
        <f t="shared" si="13"/>
        <v>0</v>
      </c>
      <c r="AK24" s="150">
        <f t="shared" si="14"/>
        <v>0</v>
      </c>
    </row>
    <row r="25" spans="1:37" ht="39.950000000000003" customHeight="1">
      <c r="A25" s="34">
        <v>18</v>
      </c>
      <c r="B25" s="43"/>
      <c r="C25" s="51"/>
      <c r="D25" s="60"/>
      <c r="E25" s="67"/>
      <c r="F25" s="67"/>
      <c r="G25" s="67"/>
      <c r="H25" s="67"/>
      <c r="I25" s="74">
        <f t="shared" si="0"/>
        <v>0</v>
      </c>
      <c r="J25" s="82">
        <f t="shared" si="1"/>
        <v>0</v>
      </c>
      <c r="K25" s="60"/>
      <c r="L25" s="67"/>
      <c r="M25" s="67"/>
      <c r="N25" s="67"/>
      <c r="O25" s="74">
        <f t="shared" si="2"/>
        <v>0</v>
      </c>
      <c r="P25" s="82">
        <f t="shared" si="3"/>
        <v>0</v>
      </c>
      <c r="Q25" s="87">
        <f t="shared" si="4"/>
        <v>0</v>
      </c>
      <c r="R25" s="90">
        <f t="shared" si="4"/>
        <v>0</v>
      </c>
      <c r="S25" s="90">
        <f t="shared" si="4"/>
        <v>0</v>
      </c>
      <c r="T25" s="90">
        <f t="shared" si="4"/>
        <v>0</v>
      </c>
      <c r="U25" s="90">
        <f t="shared" si="5"/>
        <v>0</v>
      </c>
      <c r="V25" s="74">
        <f t="shared" si="6"/>
        <v>0</v>
      </c>
      <c r="W25" s="82">
        <f t="shared" si="7"/>
        <v>0</v>
      </c>
      <c r="X25" s="60"/>
      <c r="Y25" s="67"/>
      <c r="Z25" s="67"/>
      <c r="AA25" s="103">
        <f t="shared" si="8"/>
        <v>0</v>
      </c>
      <c r="AB25" s="110">
        <f t="shared" si="9"/>
        <v>0</v>
      </c>
      <c r="AC25" s="115"/>
      <c r="AD25" s="119"/>
      <c r="AE25" s="127">
        <f t="shared" si="10"/>
        <v>0</v>
      </c>
      <c r="AF25" s="136">
        <f>VLOOKUP(AC25,[1]病床稼働率毎の単価!$A$3:$C$8,3,TRUE)</f>
        <v>1140</v>
      </c>
      <c r="AG25" s="144">
        <f t="shared" si="11"/>
        <v>0</v>
      </c>
      <c r="AH25" s="127">
        <f t="shared" si="12"/>
        <v>0</v>
      </c>
      <c r="AI25" s="136">
        <f>VLOOKUP(100%,[1]病床稼働率毎の単価!$A$3:$C$8,3,TRUE)</f>
        <v>2280</v>
      </c>
      <c r="AJ25" s="144">
        <f t="shared" si="13"/>
        <v>0</v>
      </c>
      <c r="AK25" s="150">
        <f t="shared" si="14"/>
        <v>0</v>
      </c>
    </row>
    <row r="26" spans="1:37" ht="39.950000000000003" customHeight="1">
      <c r="A26" s="34">
        <v>19</v>
      </c>
      <c r="B26" s="43"/>
      <c r="C26" s="51"/>
      <c r="D26" s="60"/>
      <c r="E26" s="67"/>
      <c r="F26" s="67"/>
      <c r="G26" s="67"/>
      <c r="H26" s="67"/>
      <c r="I26" s="74">
        <f t="shared" si="0"/>
        <v>0</v>
      </c>
      <c r="J26" s="82">
        <f t="shared" si="1"/>
        <v>0</v>
      </c>
      <c r="K26" s="60"/>
      <c r="L26" s="67"/>
      <c r="M26" s="67"/>
      <c r="N26" s="67"/>
      <c r="O26" s="74">
        <f t="shared" si="2"/>
        <v>0</v>
      </c>
      <c r="P26" s="82">
        <f t="shared" si="3"/>
        <v>0</v>
      </c>
      <c r="Q26" s="87">
        <f t="shared" si="4"/>
        <v>0</v>
      </c>
      <c r="R26" s="90">
        <f t="shared" si="4"/>
        <v>0</v>
      </c>
      <c r="S26" s="90">
        <f t="shared" si="4"/>
        <v>0</v>
      </c>
      <c r="T26" s="90">
        <f t="shared" si="4"/>
        <v>0</v>
      </c>
      <c r="U26" s="90">
        <f t="shared" si="5"/>
        <v>0</v>
      </c>
      <c r="V26" s="74">
        <f t="shared" si="6"/>
        <v>0</v>
      </c>
      <c r="W26" s="82">
        <f t="shared" si="7"/>
        <v>0</v>
      </c>
      <c r="X26" s="60"/>
      <c r="Y26" s="67"/>
      <c r="Z26" s="67"/>
      <c r="AA26" s="103">
        <f t="shared" si="8"/>
        <v>0</v>
      </c>
      <c r="AB26" s="110">
        <f t="shared" si="9"/>
        <v>0</v>
      </c>
      <c r="AC26" s="115"/>
      <c r="AD26" s="119"/>
      <c r="AE26" s="127">
        <f t="shared" si="10"/>
        <v>0</v>
      </c>
      <c r="AF26" s="136">
        <f>VLOOKUP(AC26,[1]病床稼働率毎の単価!$A$3:$C$8,3,TRUE)</f>
        <v>1140</v>
      </c>
      <c r="AG26" s="144">
        <f t="shared" si="11"/>
        <v>0</v>
      </c>
      <c r="AH26" s="127">
        <f t="shared" si="12"/>
        <v>0</v>
      </c>
      <c r="AI26" s="136">
        <f>VLOOKUP(100%,[1]病床稼働率毎の単価!$A$3:$C$8,3,TRUE)</f>
        <v>2280</v>
      </c>
      <c r="AJ26" s="144">
        <f t="shared" si="13"/>
        <v>0</v>
      </c>
      <c r="AK26" s="150">
        <f t="shared" si="14"/>
        <v>0</v>
      </c>
    </row>
    <row r="27" spans="1:37" ht="39.950000000000003" customHeight="1">
      <c r="A27" s="34">
        <v>20</v>
      </c>
      <c r="B27" s="43"/>
      <c r="C27" s="51"/>
      <c r="D27" s="60"/>
      <c r="E27" s="67"/>
      <c r="F27" s="67"/>
      <c r="G27" s="67"/>
      <c r="H27" s="67"/>
      <c r="I27" s="74">
        <f t="shared" si="0"/>
        <v>0</v>
      </c>
      <c r="J27" s="82">
        <f t="shared" si="1"/>
        <v>0</v>
      </c>
      <c r="K27" s="60"/>
      <c r="L27" s="67"/>
      <c r="M27" s="67"/>
      <c r="N27" s="67"/>
      <c r="O27" s="74">
        <f t="shared" si="2"/>
        <v>0</v>
      </c>
      <c r="P27" s="82">
        <f t="shared" si="3"/>
        <v>0</v>
      </c>
      <c r="Q27" s="87">
        <f t="shared" si="4"/>
        <v>0</v>
      </c>
      <c r="R27" s="90">
        <f t="shared" si="4"/>
        <v>0</v>
      </c>
      <c r="S27" s="90">
        <f t="shared" si="4"/>
        <v>0</v>
      </c>
      <c r="T27" s="90">
        <f t="shared" si="4"/>
        <v>0</v>
      </c>
      <c r="U27" s="90">
        <f t="shared" si="5"/>
        <v>0</v>
      </c>
      <c r="V27" s="74">
        <f t="shared" si="6"/>
        <v>0</v>
      </c>
      <c r="W27" s="82">
        <f t="shared" si="7"/>
        <v>0</v>
      </c>
      <c r="X27" s="60"/>
      <c r="Y27" s="67"/>
      <c r="Z27" s="67"/>
      <c r="AA27" s="103">
        <f t="shared" si="8"/>
        <v>0</v>
      </c>
      <c r="AB27" s="110">
        <f t="shared" si="9"/>
        <v>0</v>
      </c>
      <c r="AC27" s="115"/>
      <c r="AD27" s="119"/>
      <c r="AE27" s="127">
        <f t="shared" si="10"/>
        <v>0</v>
      </c>
      <c r="AF27" s="136">
        <f>VLOOKUP(AC27,[1]病床稼働率毎の単価!$A$3:$C$8,3,TRUE)</f>
        <v>1140</v>
      </c>
      <c r="AG27" s="144">
        <f t="shared" si="11"/>
        <v>0</v>
      </c>
      <c r="AH27" s="127">
        <f t="shared" si="12"/>
        <v>0</v>
      </c>
      <c r="AI27" s="136">
        <f>VLOOKUP(100%,[1]病床稼働率毎の単価!$A$3:$C$8,3,TRUE)</f>
        <v>2280</v>
      </c>
      <c r="AJ27" s="144">
        <f t="shared" si="13"/>
        <v>0</v>
      </c>
      <c r="AK27" s="150">
        <f t="shared" si="14"/>
        <v>0</v>
      </c>
    </row>
    <row r="28" spans="1:37" ht="39.950000000000003" customHeight="1">
      <c r="A28" s="34">
        <v>21</v>
      </c>
      <c r="B28" s="43"/>
      <c r="C28" s="51"/>
      <c r="D28" s="60"/>
      <c r="E28" s="67"/>
      <c r="F28" s="67"/>
      <c r="G28" s="67"/>
      <c r="H28" s="67"/>
      <c r="I28" s="74">
        <f t="shared" si="0"/>
        <v>0</v>
      </c>
      <c r="J28" s="82">
        <f t="shared" si="1"/>
        <v>0</v>
      </c>
      <c r="K28" s="60"/>
      <c r="L28" s="67"/>
      <c r="M28" s="67"/>
      <c r="N28" s="67"/>
      <c r="O28" s="74">
        <f t="shared" si="2"/>
        <v>0</v>
      </c>
      <c r="P28" s="82">
        <f t="shared" si="3"/>
        <v>0</v>
      </c>
      <c r="Q28" s="87">
        <f t="shared" si="4"/>
        <v>0</v>
      </c>
      <c r="R28" s="90">
        <f t="shared" si="4"/>
        <v>0</v>
      </c>
      <c r="S28" s="90">
        <f t="shared" si="4"/>
        <v>0</v>
      </c>
      <c r="T28" s="90">
        <f t="shared" si="4"/>
        <v>0</v>
      </c>
      <c r="U28" s="90">
        <f t="shared" si="5"/>
        <v>0</v>
      </c>
      <c r="V28" s="74">
        <f t="shared" si="6"/>
        <v>0</v>
      </c>
      <c r="W28" s="82">
        <f t="shared" si="7"/>
        <v>0</v>
      </c>
      <c r="X28" s="60"/>
      <c r="Y28" s="67"/>
      <c r="Z28" s="67"/>
      <c r="AA28" s="103">
        <f t="shared" si="8"/>
        <v>0</v>
      </c>
      <c r="AB28" s="110">
        <f t="shared" si="9"/>
        <v>0</v>
      </c>
      <c r="AC28" s="115"/>
      <c r="AD28" s="119"/>
      <c r="AE28" s="127">
        <f t="shared" si="10"/>
        <v>0</v>
      </c>
      <c r="AF28" s="136">
        <f>VLOOKUP(AC28,[1]病床稼働率毎の単価!$A$3:$C$8,3,TRUE)</f>
        <v>1140</v>
      </c>
      <c r="AG28" s="144">
        <f t="shared" si="11"/>
        <v>0</v>
      </c>
      <c r="AH28" s="127">
        <f t="shared" si="12"/>
        <v>0</v>
      </c>
      <c r="AI28" s="136">
        <f>VLOOKUP(100%,[1]病床稼働率毎の単価!$A$3:$C$8,3,TRUE)</f>
        <v>2280</v>
      </c>
      <c r="AJ28" s="144">
        <f t="shared" si="13"/>
        <v>0</v>
      </c>
      <c r="AK28" s="150">
        <f t="shared" si="14"/>
        <v>0</v>
      </c>
    </row>
    <row r="29" spans="1:37" ht="39.950000000000003" customHeight="1">
      <c r="A29" s="34">
        <v>22</v>
      </c>
      <c r="B29" s="43"/>
      <c r="C29" s="51"/>
      <c r="D29" s="60"/>
      <c r="E29" s="67"/>
      <c r="F29" s="67"/>
      <c r="G29" s="67"/>
      <c r="H29" s="67"/>
      <c r="I29" s="74">
        <f t="shared" si="0"/>
        <v>0</v>
      </c>
      <c r="J29" s="82">
        <f t="shared" si="1"/>
        <v>0</v>
      </c>
      <c r="K29" s="60"/>
      <c r="L29" s="67"/>
      <c r="M29" s="67"/>
      <c r="N29" s="67"/>
      <c r="O29" s="74">
        <f t="shared" si="2"/>
        <v>0</v>
      </c>
      <c r="P29" s="82">
        <f t="shared" si="3"/>
        <v>0</v>
      </c>
      <c r="Q29" s="87">
        <f t="shared" si="4"/>
        <v>0</v>
      </c>
      <c r="R29" s="90">
        <f t="shared" si="4"/>
        <v>0</v>
      </c>
      <c r="S29" s="90">
        <f t="shared" si="4"/>
        <v>0</v>
      </c>
      <c r="T29" s="90">
        <f t="shared" si="4"/>
        <v>0</v>
      </c>
      <c r="U29" s="90">
        <f t="shared" si="5"/>
        <v>0</v>
      </c>
      <c r="V29" s="74">
        <f t="shared" si="6"/>
        <v>0</v>
      </c>
      <c r="W29" s="82">
        <f t="shared" si="7"/>
        <v>0</v>
      </c>
      <c r="X29" s="60"/>
      <c r="Y29" s="67"/>
      <c r="Z29" s="67"/>
      <c r="AA29" s="103">
        <f t="shared" si="8"/>
        <v>0</v>
      </c>
      <c r="AB29" s="110">
        <f t="shared" si="9"/>
        <v>0</v>
      </c>
      <c r="AC29" s="115"/>
      <c r="AD29" s="119"/>
      <c r="AE29" s="127">
        <f t="shared" si="10"/>
        <v>0</v>
      </c>
      <c r="AF29" s="136">
        <f>VLOOKUP(AC29,[1]病床稼働率毎の単価!$A$3:$C$8,3,TRUE)</f>
        <v>1140</v>
      </c>
      <c r="AG29" s="144">
        <f t="shared" si="11"/>
        <v>0</v>
      </c>
      <c r="AH29" s="127">
        <f t="shared" si="12"/>
        <v>0</v>
      </c>
      <c r="AI29" s="136">
        <f>VLOOKUP(100%,[1]病床稼働率毎の単価!$A$3:$C$8,3,TRUE)</f>
        <v>2280</v>
      </c>
      <c r="AJ29" s="144">
        <f t="shared" si="13"/>
        <v>0</v>
      </c>
      <c r="AK29" s="150">
        <f t="shared" si="14"/>
        <v>0</v>
      </c>
    </row>
    <row r="30" spans="1:37" ht="39.950000000000003" customHeight="1">
      <c r="A30" s="34">
        <v>23</v>
      </c>
      <c r="B30" s="43"/>
      <c r="C30" s="51"/>
      <c r="D30" s="60"/>
      <c r="E30" s="67"/>
      <c r="F30" s="67"/>
      <c r="G30" s="67"/>
      <c r="H30" s="67"/>
      <c r="I30" s="74">
        <f t="shared" si="0"/>
        <v>0</v>
      </c>
      <c r="J30" s="82">
        <f t="shared" si="1"/>
        <v>0</v>
      </c>
      <c r="K30" s="60"/>
      <c r="L30" s="67"/>
      <c r="M30" s="67"/>
      <c r="N30" s="67"/>
      <c r="O30" s="74">
        <f t="shared" si="2"/>
        <v>0</v>
      </c>
      <c r="P30" s="82">
        <f t="shared" si="3"/>
        <v>0</v>
      </c>
      <c r="Q30" s="87">
        <f t="shared" si="4"/>
        <v>0</v>
      </c>
      <c r="R30" s="90">
        <f t="shared" si="4"/>
        <v>0</v>
      </c>
      <c r="S30" s="90">
        <f t="shared" si="4"/>
        <v>0</v>
      </c>
      <c r="T30" s="90">
        <f t="shared" si="4"/>
        <v>0</v>
      </c>
      <c r="U30" s="90">
        <f t="shared" si="5"/>
        <v>0</v>
      </c>
      <c r="V30" s="74">
        <f t="shared" si="6"/>
        <v>0</v>
      </c>
      <c r="W30" s="82">
        <f t="shared" si="7"/>
        <v>0</v>
      </c>
      <c r="X30" s="60"/>
      <c r="Y30" s="67"/>
      <c r="Z30" s="67"/>
      <c r="AA30" s="103">
        <f t="shared" si="8"/>
        <v>0</v>
      </c>
      <c r="AB30" s="110">
        <f t="shared" si="9"/>
        <v>0</v>
      </c>
      <c r="AC30" s="115"/>
      <c r="AD30" s="119"/>
      <c r="AE30" s="127">
        <f t="shared" si="10"/>
        <v>0</v>
      </c>
      <c r="AF30" s="136">
        <f>VLOOKUP(AC30,[1]病床稼働率毎の単価!$A$3:$C$8,3,TRUE)</f>
        <v>1140</v>
      </c>
      <c r="AG30" s="144">
        <f t="shared" si="11"/>
        <v>0</v>
      </c>
      <c r="AH30" s="127">
        <f t="shared" si="12"/>
        <v>0</v>
      </c>
      <c r="AI30" s="136">
        <f>VLOOKUP(100%,[1]病床稼働率毎の単価!$A$3:$C$8,3,TRUE)</f>
        <v>2280</v>
      </c>
      <c r="AJ30" s="144">
        <f t="shared" si="13"/>
        <v>0</v>
      </c>
      <c r="AK30" s="150">
        <f t="shared" si="14"/>
        <v>0</v>
      </c>
    </row>
    <row r="31" spans="1:37" ht="39.950000000000003" customHeight="1">
      <c r="A31" s="34">
        <v>24</v>
      </c>
      <c r="B31" s="43"/>
      <c r="C31" s="51"/>
      <c r="D31" s="60"/>
      <c r="E31" s="67"/>
      <c r="F31" s="67"/>
      <c r="G31" s="67"/>
      <c r="H31" s="67"/>
      <c r="I31" s="74">
        <f t="shared" si="0"/>
        <v>0</v>
      </c>
      <c r="J31" s="82">
        <f t="shared" si="1"/>
        <v>0</v>
      </c>
      <c r="K31" s="60"/>
      <c r="L31" s="67"/>
      <c r="M31" s="67"/>
      <c r="N31" s="67"/>
      <c r="O31" s="74">
        <f t="shared" si="2"/>
        <v>0</v>
      </c>
      <c r="P31" s="82">
        <f t="shared" si="3"/>
        <v>0</v>
      </c>
      <c r="Q31" s="87">
        <f t="shared" si="4"/>
        <v>0</v>
      </c>
      <c r="R31" s="90">
        <f t="shared" si="4"/>
        <v>0</v>
      </c>
      <c r="S31" s="90">
        <f t="shared" si="4"/>
        <v>0</v>
      </c>
      <c r="T31" s="90">
        <f t="shared" si="4"/>
        <v>0</v>
      </c>
      <c r="U31" s="90">
        <f t="shared" si="5"/>
        <v>0</v>
      </c>
      <c r="V31" s="74">
        <f t="shared" si="6"/>
        <v>0</v>
      </c>
      <c r="W31" s="82">
        <f t="shared" si="7"/>
        <v>0</v>
      </c>
      <c r="X31" s="60"/>
      <c r="Y31" s="67"/>
      <c r="Z31" s="67"/>
      <c r="AA31" s="103">
        <f t="shared" si="8"/>
        <v>0</v>
      </c>
      <c r="AB31" s="110">
        <f t="shared" si="9"/>
        <v>0</v>
      </c>
      <c r="AC31" s="115"/>
      <c r="AD31" s="119"/>
      <c r="AE31" s="127">
        <f t="shared" si="10"/>
        <v>0</v>
      </c>
      <c r="AF31" s="136">
        <f>VLOOKUP(AC31,[1]病床稼働率毎の単価!$A$3:$C$8,3,TRUE)</f>
        <v>1140</v>
      </c>
      <c r="AG31" s="144">
        <f t="shared" si="11"/>
        <v>0</v>
      </c>
      <c r="AH31" s="127">
        <f t="shared" si="12"/>
        <v>0</v>
      </c>
      <c r="AI31" s="136">
        <f>VLOOKUP(100%,[1]病床稼働率毎の単価!$A$3:$C$8,3,TRUE)</f>
        <v>2280</v>
      </c>
      <c r="AJ31" s="144">
        <f t="shared" si="13"/>
        <v>0</v>
      </c>
      <c r="AK31" s="150">
        <f t="shared" si="14"/>
        <v>0</v>
      </c>
    </row>
    <row r="32" spans="1:37" ht="39.950000000000003" customHeight="1">
      <c r="A32" s="34">
        <v>25</v>
      </c>
      <c r="B32" s="43"/>
      <c r="C32" s="51"/>
      <c r="D32" s="60"/>
      <c r="E32" s="67"/>
      <c r="F32" s="67"/>
      <c r="G32" s="67"/>
      <c r="H32" s="67"/>
      <c r="I32" s="74">
        <f t="shared" si="0"/>
        <v>0</v>
      </c>
      <c r="J32" s="82">
        <f t="shared" si="1"/>
        <v>0</v>
      </c>
      <c r="K32" s="60"/>
      <c r="L32" s="67"/>
      <c r="M32" s="67"/>
      <c r="N32" s="67"/>
      <c r="O32" s="74">
        <f t="shared" si="2"/>
        <v>0</v>
      </c>
      <c r="P32" s="82">
        <f t="shared" si="3"/>
        <v>0</v>
      </c>
      <c r="Q32" s="87">
        <f t="shared" si="4"/>
        <v>0</v>
      </c>
      <c r="R32" s="90">
        <f t="shared" si="4"/>
        <v>0</v>
      </c>
      <c r="S32" s="90">
        <f t="shared" si="4"/>
        <v>0</v>
      </c>
      <c r="T32" s="90">
        <f t="shared" si="4"/>
        <v>0</v>
      </c>
      <c r="U32" s="90">
        <f t="shared" si="5"/>
        <v>0</v>
      </c>
      <c r="V32" s="74">
        <f t="shared" si="6"/>
        <v>0</v>
      </c>
      <c r="W32" s="82">
        <f t="shared" si="7"/>
        <v>0</v>
      </c>
      <c r="X32" s="60"/>
      <c r="Y32" s="67"/>
      <c r="Z32" s="67"/>
      <c r="AA32" s="103">
        <f t="shared" si="8"/>
        <v>0</v>
      </c>
      <c r="AB32" s="110">
        <f t="shared" si="9"/>
        <v>0</v>
      </c>
      <c r="AC32" s="115"/>
      <c r="AD32" s="119"/>
      <c r="AE32" s="127">
        <f t="shared" si="10"/>
        <v>0</v>
      </c>
      <c r="AF32" s="136">
        <f>VLOOKUP(AC32,[1]病床稼働率毎の単価!$A$3:$C$8,3,TRUE)</f>
        <v>1140</v>
      </c>
      <c r="AG32" s="144">
        <f t="shared" si="11"/>
        <v>0</v>
      </c>
      <c r="AH32" s="127">
        <f t="shared" si="12"/>
        <v>0</v>
      </c>
      <c r="AI32" s="136">
        <f>VLOOKUP(100%,[1]病床稼働率毎の単価!$A$3:$C$8,3,TRUE)</f>
        <v>2280</v>
      </c>
      <c r="AJ32" s="144">
        <f t="shared" si="13"/>
        <v>0</v>
      </c>
      <c r="AK32" s="150">
        <f t="shared" si="14"/>
        <v>0</v>
      </c>
    </row>
    <row r="33" spans="1:37" ht="39.950000000000003" customHeight="1">
      <c r="A33" s="34">
        <v>26</v>
      </c>
      <c r="B33" s="43"/>
      <c r="C33" s="51"/>
      <c r="D33" s="60"/>
      <c r="E33" s="67"/>
      <c r="F33" s="67"/>
      <c r="G33" s="67"/>
      <c r="H33" s="67"/>
      <c r="I33" s="74">
        <f t="shared" si="0"/>
        <v>0</v>
      </c>
      <c r="J33" s="82">
        <f t="shared" si="1"/>
        <v>0</v>
      </c>
      <c r="K33" s="60"/>
      <c r="L33" s="67"/>
      <c r="M33" s="67"/>
      <c r="N33" s="67"/>
      <c r="O33" s="74">
        <f t="shared" si="2"/>
        <v>0</v>
      </c>
      <c r="P33" s="82">
        <f t="shared" si="3"/>
        <v>0</v>
      </c>
      <c r="Q33" s="87">
        <f t="shared" si="4"/>
        <v>0</v>
      </c>
      <c r="R33" s="90">
        <f t="shared" si="4"/>
        <v>0</v>
      </c>
      <c r="S33" s="90">
        <f t="shared" si="4"/>
        <v>0</v>
      </c>
      <c r="T33" s="90">
        <f t="shared" si="4"/>
        <v>0</v>
      </c>
      <c r="U33" s="90">
        <f t="shared" si="5"/>
        <v>0</v>
      </c>
      <c r="V33" s="74">
        <f t="shared" si="6"/>
        <v>0</v>
      </c>
      <c r="W33" s="82">
        <f t="shared" si="7"/>
        <v>0</v>
      </c>
      <c r="X33" s="60"/>
      <c r="Y33" s="67"/>
      <c r="Z33" s="67"/>
      <c r="AA33" s="103">
        <f t="shared" si="8"/>
        <v>0</v>
      </c>
      <c r="AB33" s="110">
        <f t="shared" si="9"/>
        <v>0</v>
      </c>
      <c r="AC33" s="115"/>
      <c r="AD33" s="119"/>
      <c r="AE33" s="127">
        <f t="shared" si="10"/>
        <v>0</v>
      </c>
      <c r="AF33" s="136">
        <f>VLOOKUP(AC33,[1]病床稼働率毎の単価!$A$3:$C$8,3,TRUE)</f>
        <v>1140</v>
      </c>
      <c r="AG33" s="144">
        <f t="shared" si="11"/>
        <v>0</v>
      </c>
      <c r="AH33" s="127">
        <f t="shared" si="12"/>
        <v>0</v>
      </c>
      <c r="AI33" s="136">
        <f>VLOOKUP(100%,[1]病床稼働率毎の単価!$A$3:$C$8,3,TRUE)</f>
        <v>2280</v>
      </c>
      <c r="AJ33" s="144">
        <f t="shared" si="13"/>
        <v>0</v>
      </c>
      <c r="AK33" s="150">
        <f t="shared" si="14"/>
        <v>0</v>
      </c>
    </row>
    <row r="34" spans="1:37" ht="39.950000000000003" customHeight="1">
      <c r="A34" s="34">
        <v>27</v>
      </c>
      <c r="B34" s="43"/>
      <c r="C34" s="51"/>
      <c r="D34" s="60"/>
      <c r="E34" s="67"/>
      <c r="F34" s="67"/>
      <c r="G34" s="67"/>
      <c r="H34" s="67"/>
      <c r="I34" s="74">
        <f t="shared" si="0"/>
        <v>0</v>
      </c>
      <c r="J34" s="82">
        <f t="shared" si="1"/>
        <v>0</v>
      </c>
      <c r="K34" s="60"/>
      <c r="L34" s="67"/>
      <c r="M34" s="67"/>
      <c r="N34" s="67"/>
      <c r="O34" s="74">
        <f t="shared" si="2"/>
        <v>0</v>
      </c>
      <c r="P34" s="82">
        <f t="shared" si="3"/>
        <v>0</v>
      </c>
      <c r="Q34" s="87">
        <f t="shared" si="4"/>
        <v>0</v>
      </c>
      <c r="R34" s="90">
        <f t="shared" si="4"/>
        <v>0</v>
      </c>
      <c r="S34" s="90">
        <f t="shared" si="4"/>
        <v>0</v>
      </c>
      <c r="T34" s="90">
        <f t="shared" si="4"/>
        <v>0</v>
      </c>
      <c r="U34" s="90">
        <f t="shared" si="5"/>
        <v>0</v>
      </c>
      <c r="V34" s="74">
        <f t="shared" si="6"/>
        <v>0</v>
      </c>
      <c r="W34" s="82">
        <f t="shared" si="7"/>
        <v>0</v>
      </c>
      <c r="X34" s="60"/>
      <c r="Y34" s="67"/>
      <c r="Z34" s="67"/>
      <c r="AA34" s="103">
        <f t="shared" si="8"/>
        <v>0</v>
      </c>
      <c r="AB34" s="110">
        <f t="shared" si="9"/>
        <v>0</v>
      </c>
      <c r="AC34" s="115"/>
      <c r="AD34" s="119"/>
      <c r="AE34" s="127">
        <f t="shared" si="10"/>
        <v>0</v>
      </c>
      <c r="AF34" s="136">
        <f>VLOOKUP(AC34,[1]病床稼働率毎の単価!$A$3:$C$8,3,TRUE)</f>
        <v>1140</v>
      </c>
      <c r="AG34" s="144">
        <f t="shared" si="11"/>
        <v>0</v>
      </c>
      <c r="AH34" s="127">
        <f t="shared" si="12"/>
        <v>0</v>
      </c>
      <c r="AI34" s="136">
        <f>VLOOKUP(100%,[1]病床稼働率毎の単価!$A$3:$C$8,3,TRUE)</f>
        <v>2280</v>
      </c>
      <c r="AJ34" s="144">
        <f t="shared" si="13"/>
        <v>0</v>
      </c>
      <c r="AK34" s="150">
        <f t="shared" si="14"/>
        <v>0</v>
      </c>
    </row>
    <row r="35" spans="1:37" ht="39.950000000000003" customHeight="1">
      <c r="A35" s="34">
        <v>28</v>
      </c>
      <c r="B35" s="43"/>
      <c r="C35" s="51"/>
      <c r="D35" s="60"/>
      <c r="E35" s="67"/>
      <c r="F35" s="67"/>
      <c r="G35" s="67"/>
      <c r="H35" s="67"/>
      <c r="I35" s="74">
        <f t="shared" si="0"/>
        <v>0</v>
      </c>
      <c r="J35" s="82">
        <f t="shared" si="1"/>
        <v>0</v>
      </c>
      <c r="K35" s="60"/>
      <c r="L35" s="67"/>
      <c r="M35" s="67"/>
      <c r="N35" s="67"/>
      <c r="O35" s="74">
        <f t="shared" si="2"/>
        <v>0</v>
      </c>
      <c r="P35" s="82">
        <f t="shared" si="3"/>
        <v>0</v>
      </c>
      <c r="Q35" s="87">
        <f t="shared" si="4"/>
        <v>0</v>
      </c>
      <c r="R35" s="90">
        <f t="shared" si="4"/>
        <v>0</v>
      </c>
      <c r="S35" s="90">
        <f t="shared" si="4"/>
        <v>0</v>
      </c>
      <c r="T35" s="90">
        <f t="shared" si="4"/>
        <v>0</v>
      </c>
      <c r="U35" s="90">
        <f t="shared" si="5"/>
        <v>0</v>
      </c>
      <c r="V35" s="74">
        <f t="shared" si="6"/>
        <v>0</v>
      </c>
      <c r="W35" s="82">
        <f t="shared" si="7"/>
        <v>0</v>
      </c>
      <c r="X35" s="60"/>
      <c r="Y35" s="67"/>
      <c r="Z35" s="67"/>
      <c r="AA35" s="103">
        <f t="shared" si="8"/>
        <v>0</v>
      </c>
      <c r="AB35" s="110">
        <f t="shared" si="9"/>
        <v>0</v>
      </c>
      <c r="AC35" s="115"/>
      <c r="AD35" s="119"/>
      <c r="AE35" s="127">
        <f t="shared" si="10"/>
        <v>0</v>
      </c>
      <c r="AF35" s="136">
        <f>VLOOKUP(AC35,[1]病床稼働率毎の単価!$A$3:$C$8,3,TRUE)</f>
        <v>1140</v>
      </c>
      <c r="AG35" s="144">
        <f t="shared" si="11"/>
        <v>0</v>
      </c>
      <c r="AH35" s="127">
        <f t="shared" si="12"/>
        <v>0</v>
      </c>
      <c r="AI35" s="136">
        <f>VLOOKUP(100%,[1]病床稼働率毎の単価!$A$3:$C$8,3,TRUE)</f>
        <v>2280</v>
      </c>
      <c r="AJ35" s="144">
        <f t="shared" si="13"/>
        <v>0</v>
      </c>
      <c r="AK35" s="150">
        <f t="shared" si="14"/>
        <v>0</v>
      </c>
    </row>
    <row r="36" spans="1:37" ht="39.950000000000003" customHeight="1">
      <c r="A36" s="34">
        <v>29</v>
      </c>
      <c r="B36" s="43"/>
      <c r="C36" s="51"/>
      <c r="D36" s="60"/>
      <c r="E36" s="67"/>
      <c r="F36" s="67"/>
      <c r="G36" s="67"/>
      <c r="H36" s="67"/>
      <c r="I36" s="74">
        <f t="shared" si="0"/>
        <v>0</v>
      </c>
      <c r="J36" s="82">
        <f t="shared" si="1"/>
        <v>0</v>
      </c>
      <c r="K36" s="60"/>
      <c r="L36" s="67"/>
      <c r="M36" s="67"/>
      <c r="N36" s="67"/>
      <c r="O36" s="74">
        <f t="shared" si="2"/>
        <v>0</v>
      </c>
      <c r="P36" s="82">
        <f t="shared" si="3"/>
        <v>0</v>
      </c>
      <c r="Q36" s="87">
        <f t="shared" si="4"/>
        <v>0</v>
      </c>
      <c r="R36" s="90">
        <f t="shared" si="4"/>
        <v>0</v>
      </c>
      <c r="S36" s="90">
        <f t="shared" si="4"/>
        <v>0</v>
      </c>
      <c r="T36" s="90">
        <f t="shared" si="4"/>
        <v>0</v>
      </c>
      <c r="U36" s="90">
        <f t="shared" si="5"/>
        <v>0</v>
      </c>
      <c r="V36" s="74">
        <f t="shared" si="6"/>
        <v>0</v>
      </c>
      <c r="W36" s="82">
        <f t="shared" si="7"/>
        <v>0</v>
      </c>
      <c r="X36" s="60"/>
      <c r="Y36" s="67"/>
      <c r="Z36" s="67"/>
      <c r="AA36" s="103">
        <f t="shared" si="8"/>
        <v>0</v>
      </c>
      <c r="AB36" s="110">
        <f t="shared" si="9"/>
        <v>0</v>
      </c>
      <c r="AC36" s="115"/>
      <c r="AD36" s="119"/>
      <c r="AE36" s="127">
        <f t="shared" si="10"/>
        <v>0</v>
      </c>
      <c r="AF36" s="136">
        <f>VLOOKUP(AC36,[1]病床稼働率毎の単価!$A$3:$C$8,3,TRUE)</f>
        <v>1140</v>
      </c>
      <c r="AG36" s="144">
        <f t="shared" si="11"/>
        <v>0</v>
      </c>
      <c r="AH36" s="127">
        <f t="shared" si="12"/>
        <v>0</v>
      </c>
      <c r="AI36" s="136">
        <f>VLOOKUP(100%,[1]病床稼働率毎の単価!$A$3:$C$8,3,TRUE)</f>
        <v>2280</v>
      </c>
      <c r="AJ36" s="144">
        <f t="shared" si="13"/>
        <v>0</v>
      </c>
      <c r="AK36" s="150">
        <f t="shared" si="14"/>
        <v>0</v>
      </c>
    </row>
    <row r="37" spans="1:37" ht="39.950000000000003" customHeight="1">
      <c r="A37" s="35">
        <v>30</v>
      </c>
      <c r="B37" s="44"/>
      <c r="C37" s="52"/>
      <c r="D37" s="61"/>
      <c r="E37" s="68"/>
      <c r="F37" s="68"/>
      <c r="G37" s="68"/>
      <c r="H37" s="68"/>
      <c r="I37" s="75">
        <f t="shared" si="0"/>
        <v>0</v>
      </c>
      <c r="J37" s="83">
        <f t="shared" si="1"/>
        <v>0</v>
      </c>
      <c r="K37" s="61"/>
      <c r="L37" s="68"/>
      <c r="M37" s="68"/>
      <c r="N37" s="68"/>
      <c r="O37" s="75">
        <f t="shared" si="2"/>
        <v>0</v>
      </c>
      <c r="P37" s="83">
        <f t="shared" si="3"/>
        <v>0</v>
      </c>
      <c r="Q37" s="88">
        <f t="shared" si="4"/>
        <v>0</v>
      </c>
      <c r="R37" s="91">
        <f t="shared" si="4"/>
        <v>0</v>
      </c>
      <c r="S37" s="91">
        <f t="shared" si="4"/>
        <v>0</v>
      </c>
      <c r="T37" s="91">
        <f t="shared" si="4"/>
        <v>0</v>
      </c>
      <c r="U37" s="91">
        <f t="shared" si="5"/>
        <v>0</v>
      </c>
      <c r="V37" s="92">
        <f t="shared" si="6"/>
        <v>0</v>
      </c>
      <c r="W37" s="83">
        <f t="shared" si="7"/>
        <v>0</v>
      </c>
      <c r="X37" s="61"/>
      <c r="Y37" s="68"/>
      <c r="Z37" s="68"/>
      <c r="AA37" s="104">
        <f t="shared" si="8"/>
        <v>0</v>
      </c>
      <c r="AB37" s="111">
        <f t="shared" si="9"/>
        <v>0</v>
      </c>
      <c r="AC37" s="116"/>
      <c r="AD37" s="120"/>
      <c r="AE37" s="128">
        <f t="shared" si="10"/>
        <v>0</v>
      </c>
      <c r="AF37" s="137">
        <f>VLOOKUP(AC37,[1]病床稼働率毎の単価!$A$3:$C$8,3,TRUE)</f>
        <v>1140</v>
      </c>
      <c r="AG37" s="145">
        <f t="shared" si="11"/>
        <v>0</v>
      </c>
      <c r="AH37" s="128">
        <f t="shared" si="12"/>
        <v>0</v>
      </c>
      <c r="AI37" s="137">
        <f>VLOOKUP(100%,[1]病床稼働率毎の単価!$A$3:$C$8,3,TRUE)</f>
        <v>2280</v>
      </c>
      <c r="AJ37" s="145">
        <f t="shared" si="13"/>
        <v>0</v>
      </c>
      <c r="AK37" s="151">
        <f t="shared" si="14"/>
        <v>0</v>
      </c>
    </row>
    <row r="38" spans="1:37" ht="39.950000000000003" customHeight="1">
      <c r="A38" s="36" t="s">
        <v>166</v>
      </c>
      <c r="B38" s="45">
        <f>SUBTOTAL(3,B8:B37)</f>
        <v>0</v>
      </c>
      <c r="C38" s="53">
        <f>SUBTOTAL(3,C8:C37)</f>
        <v>0</v>
      </c>
      <c r="D38" s="62">
        <f t="shared" ref="D38:AB38" si="15">SUBTOTAL(9,D8:D37)</f>
        <v>0</v>
      </c>
      <c r="E38" s="69">
        <f t="shared" si="15"/>
        <v>0</v>
      </c>
      <c r="F38" s="69">
        <f t="shared" si="15"/>
        <v>0</v>
      </c>
      <c r="G38" s="69">
        <f t="shared" si="15"/>
        <v>0</v>
      </c>
      <c r="H38" s="69">
        <f t="shared" si="15"/>
        <v>0</v>
      </c>
      <c r="I38" s="76">
        <f t="shared" si="15"/>
        <v>0</v>
      </c>
      <c r="J38" s="84">
        <f t="shared" si="15"/>
        <v>0</v>
      </c>
      <c r="K38" s="62">
        <f t="shared" si="15"/>
        <v>0</v>
      </c>
      <c r="L38" s="69">
        <f t="shared" si="15"/>
        <v>0</v>
      </c>
      <c r="M38" s="69">
        <f t="shared" si="15"/>
        <v>0</v>
      </c>
      <c r="N38" s="69">
        <f t="shared" si="15"/>
        <v>0</v>
      </c>
      <c r="O38" s="76">
        <f t="shared" si="15"/>
        <v>0</v>
      </c>
      <c r="P38" s="84">
        <f t="shared" si="15"/>
        <v>0</v>
      </c>
      <c r="Q38" s="62">
        <f t="shared" si="15"/>
        <v>0</v>
      </c>
      <c r="R38" s="69">
        <f t="shared" si="15"/>
        <v>0</v>
      </c>
      <c r="S38" s="69">
        <f t="shared" si="15"/>
        <v>0</v>
      </c>
      <c r="T38" s="69">
        <f t="shared" si="15"/>
        <v>0</v>
      </c>
      <c r="U38" s="69">
        <f t="shared" si="15"/>
        <v>0</v>
      </c>
      <c r="V38" s="69">
        <f t="shared" si="15"/>
        <v>0</v>
      </c>
      <c r="W38" s="53">
        <f t="shared" si="15"/>
        <v>0</v>
      </c>
      <c r="X38" s="62">
        <f t="shared" si="15"/>
        <v>0</v>
      </c>
      <c r="Y38" s="69">
        <f t="shared" si="15"/>
        <v>0</v>
      </c>
      <c r="Z38" s="69">
        <f t="shared" si="15"/>
        <v>0</v>
      </c>
      <c r="AA38" s="53">
        <f t="shared" si="15"/>
        <v>0</v>
      </c>
      <c r="AB38" s="112">
        <f t="shared" si="15"/>
        <v>0</v>
      </c>
      <c r="AC38" s="117"/>
      <c r="AD38" s="117"/>
      <c r="AE38" s="129">
        <f>SUBTOTAL(9,AE8:AE37)</f>
        <v>0</v>
      </c>
      <c r="AF38" s="138"/>
      <c r="AG38" s="146">
        <f>SUBTOTAL(9,AG8:AG37)</f>
        <v>0</v>
      </c>
      <c r="AH38" s="129">
        <f>SUBTOTAL(9,AH8:AH37)</f>
        <v>0</v>
      </c>
      <c r="AI38" s="147">
        <f>VLOOKUP(100%,[1]病床稼働率毎の単価!$A$3:$C$8,3,TRUE)</f>
        <v>2280</v>
      </c>
      <c r="AJ38" s="146">
        <f>SUBTOTAL(9,AJ8:AJ37)</f>
        <v>0</v>
      </c>
      <c r="AK38" s="152">
        <f>SUBTOTAL(9,AK8:AK37)</f>
        <v>0</v>
      </c>
    </row>
  </sheetData>
  <autoFilter ref="A7:AK37"/>
  <mergeCells count="41">
    <mergeCell ref="D1:AK1"/>
    <mergeCell ref="D3:J3"/>
    <mergeCell ref="K3:P3"/>
    <mergeCell ref="Q3:W3"/>
    <mergeCell ref="X3:AA3"/>
    <mergeCell ref="A3:A6"/>
    <mergeCell ref="B3:B6"/>
    <mergeCell ref="C3:C6"/>
    <mergeCell ref="AB3:AB6"/>
    <mergeCell ref="AC3:AC6"/>
    <mergeCell ref="AD3:AD6"/>
    <mergeCell ref="AE3:AG4"/>
    <mergeCell ref="AH3:AJ4"/>
    <mergeCell ref="AK3:AK6"/>
    <mergeCell ref="D5:D6"/>
    <mergeCell ref="E5:E6"/>
    <mergeCell ref="F5:F6"/>
    <mergeCell ref="G5:G6"/>
    <mergeCell ref="H5:H6"/>
    <mergeCell ref="I5:I6"/>
    <mergeCell ref="K5:K6"/>
    <mergeCell ref="L5:L6"/>
    <mergeCell ref="M5:M6"/>
    <mergeCell ref="N5:N6"/>
    <mergeCell ref="O5:O6"/>
    <mergeCell ref="Q5:Q6"/>
    <mergeCell ref="R5:R6"/>
    <mergeCell ref="S5:S6"/>
    <mergeCell ref="T5:T6"/>
    <mergeCell ref="U5:U6"/>
    <mergeCell ref="V5:V6"/>
    <mergeCell ref="X5:X6"/>
    <mergeCell ref="Y5:Y6"/>
    <mergeCell ref="Z5:Z6"/>
    <mergeCell ref="AA5:AA6"/>
    <mergeCell ref="AE5:AE6"/>
    <mergeCell ref="AF5:AF6"/>
    <mergeCell ref="AG5:AG6"/>
    <mergeCell ref="AH5:AH6"/>
    <mergeCell ref="AI5:AI6"/>
    <mergeCell ref="AJ5:AJ6"/>
  </mergeCells>
  <phoneticPr fontId="27"/>
  <dataValidations count="8">
    <dataValidation imeMode="disabled" allowBlank="1" showDropDown="0" showInputMessage="1" showErrorMessage="1" sqref="AE8:AK37 AA8:AB37 O8:W37 I8:J37"/>
    <dataValidation type="whole" imeMode="disabled" operator="greaterThanOrEqual" allowBlank="1" showDropDown="0" showInputMessage="1" showErrorMessage="1" error="0以上の整数値で入力してください。" prompt="支給申請額算定シートの９で選択した「一日平均実働病床数」の値" sqref="AD8:AD37">
      <formula1>0</formula1>
    </dataValidation>
    <dataValidation type="decimal" imeMode="disabled" operator="greaterThanOrEqual" allowBlank="1" showDropDown="0" showInputMessage="1" showErrorMessage="1" error="0以上の値を入力してください。" prompt="支給申請額算定シートの９で選択した「対象３区分の病床稼働率」の値" sqref="AC8:AC37">
      <formula1>0</formula1>
    </dataValidation>
    <dataValidation type="whole" imeMode="disabled" operator="greaterThanOrEqual" allowBlank="1" showDropDown="0" showInputMessage="1" showErrorMessage="1" error="0以上の整数値で入力してください。" prompt="支給申請額算定シートの１－③の値" sqref="D8:H37">
      <formula1>0</formula1>
    </dataValidation>
    <dataValidation type="whole" imeMode="disabled" operator="greaterThanOrEqual" allowBlank="1" showDropDown="0" showInputMessage="1" showErrorMessage="1" error="0以上の整数値で入力してください。" prompt="支給申請額算定シートの２の値" sqref="K8:N37">
      <formula1>0</formula1>
    </dataValidation>
    <dataValidation type="whole" imeMode="disabled" operator="greaterThanOrEqual" allowBlank="1" showDropDown="0" showInputMessage="1" showErrorMessage="1" error="0以上の整数値で入力してください。" prompt="支給申請額算定シートの６の「４．うち転換数」の値" sqref="X8:X37">
      <formula1>0</formula1>
    </dataValidation>
    <dataValidation type="whole" imeMode="disabled" operator="greaterThanOrEqual" allowBlank="1" showDropDown="0" showInputMessage="1" showErrorMessage="1" error="0以上の整数値で入力してください。" prompt="支給申請額算定シートの６の「６．支給済数」の値" sqref="Y8:Y37">
      <formula1>0</formula1>
    </dataValidation>
    <dataValidation type="whole" imeMode="disabled" operator="greaterThanOrEqual" allowBlank="1" showDropDown="0" showInputMessage="1" showErrorMessage="1" error="0以上の整数値で入力してください。" prompt="支給申請額算定シートの６の「３．うち他院への融通数」の値" sqref="Z8:Z37">
      <formula1>0</formula1>
    </dataValidation>
  </dataValidations>
  <printOptions horizontalCentered="1"/>
  <pageMargins left="0.70866141732283472" right="0.70866141732283472" top="0.74803149606299213" bottom="0.74803149606299213" header="0.31496062992125984" footer="0.31496062992125984"/>
  <pageSetup paperSize="8" scale="51"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9" tint="0.4"/>
    <pageSetUpPr fitToPage="1"/>
  </sheetPr>
  <dimension ref="A1:AP38"/>
  <sheetViews>
    <sheetView showGridLines="0" zoomScale="70" zoomScaleNormal="70" workbookViewId="0">
      <pane xSplit="3" ySplit="7" topLeftCell="D8" activePane="bottomRight" state="frozen"/>
      <selection pane="topRight"/>
      <selection pane="bottomLeft"/>
      <selection pane="bottomRight" activeCell="S9" sqref="S9"/>
    </sheetView>
  </sheetViews>
  <sheetFormatPr defaultRowHeight="18.75"/>
  <cols>
    <col min="1" max="1" width="5.25" style="26" customWidth="1"/>
    <col min="2" max="2" width="15.625" style="26" customWidth="1"/>
    <col min="3" max="3" width="25.625" style="26" customWidth="1"/>
    <col min="4" max="30" width="8.625" style="26" customWidth="1"/>
    <col min="31" max="31" width="9" style="26" customWidth="1"/>
    <col min="32" max="33" width="10.625" style="26" customWidth="1"/>
    <col min="34" max="34" width="9" style="26" customWidth="1"/>
    <col min="35" max="37" width="10.625" style="26" customWidth="1"/>
    <col min="38" max="16384" width="9" style="26" customWidth="1"/>
  </cols>
  <sheetData>
    <row r="1" spans="1:42" ht="34.5" customHeight="1">
      <c r="A1" s="27" t="s">
        <v>157</v>
      </c>
      <c r="D1" s="54" t="s">
        <v>153</v>
      </c>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row>
    <row r="2" spans="1:42" ht="25.5">
      <c r="A2" s="28" t="s">
        <v>183</v>
      </c>
      <c r="B2" s="37"/>
      <c r="C2" s="37"/>
      <c r="AK2" s="148"/>
    </row>
    <row r="3" spans="1:42" ht="36.75" customHeight="1">
      <c r="A3" s="29" t="s">
        <v>112</v>
      </c>
      <c r="B3" s="38" t="s">
        <v>60</v>
      </c>
      <c r="C3" s="46" t="s">
        <v>167</v>
      </c>
      <c r="D3" s="55" t="s">
        <v>168</v>
      </c>
      <c r="E3" s="63"/>
      <c r="F3" s="63"/>
      <c r="G3" s="63"/>
      <c r="H3" s="63"/>
      <c r="I3" s="63"/>
      <c r="J3" s="77"/>
      <c r="K3" s="85" t="s">
        <v>143</v>
      </c>
      <c r="L3" s="63"/>
      <c r="M3" s="63"/>
      <c r="N3" s="63"/>
      <c r="O3" s="63"/>
      <c r="P3" s="77"/>
      <c r="Q3" s="55" t="s">
        <v>154</v>
      </c>
      <c r="R3" s="63"/>
      <c r="S3" s="63"/>
      <c r="T3" s="63"/>
      <c r="U3" s="63"/>
      <c r="V3" s="63"/>
      <c r="W3" s="77"/>
      <c r="X3" s="85" t="s">
        <v>174</v>
      </c>
      <c r="Y3" s="63"/>
      <c r="Z3" s="63"/>
      <c r="AA3" s="77"/>
      <c r="AB3" s="105" t="s">
        <v>177</v>
      </c>
      <c r="AC3" s="113" t="s">
        <v>178</v>
      </c>
      <c r="AD3" s="113" t="s">
        <v>179</v>
      </c>
      <c r="AE3" s="121" t="s">
        <v>104</v>
      </c>
      <c r="AF3" s="130"/>
      <c r="AG3" s="139"/>
      <c r="AH3" s="121" t="s">
        <v>67</v>
      </c>
      <c r="AI3" s="130"/>
      <c r="AJ3" s="139"/>
      <c r="AK3" s="113" t="s">
        <v>182</v>
      </c>
    </row>
    <row r="4" spans="1:42" ht="18.75" customHeight="1">
      <c r="A4" s="30"/>
      <c r="B4" s="39"/>
      <c r="C4" s="47"/>
      <c r="D4" s="56"/>
      <c r="E4" s="64"/>
      <c r="F4" s="64"/>
      <c r="G4" s="64"/>
      <c r="H4" s="64"/>
      <c r="I4" s="64"/>
      <c r="J4" s="78"/>
      <c r="K4" s="56"/>
      <c r="L4" s="64"/>
      <c r="M4" s="64"/>
      <c r="N4" s="64"/>
      <c r="O4" s="64"/>
      <c r="P4" s="78"/>
      <c r="Q4" s="56"/>
      <c r="R4" s="64"/>
      <c r="S4" s="64"/>
      <c r="T4" s="64"/>
      <c r="U4" s="64"/>
      <c r="V4" s="64"/>
      <c r="W4" s="78"/>
      <c r="X4" s="93"/>
      <c r="Y4" s="95"/>
      <c r="Z4" s="95"/>
      <c r="AA4" s="78"/>
      <c r="AB4" s="106"/>
      <c r="AC4" s="106"/>
      <c r="AD4" s="106"/>
      <c r="AE4" s="122"/>
      <c r="AF4" s="131"/>
      <c r="AG4" s="140"/>
      <c r="AH4" s="122"/>
      <c r="AI4" s="131"/>
      <c r="AJ4" s="140"/>
      <c r="AK4" s="106"/>
    </row>
    <row r="5" spans="1:42" ht="18.75" customHeight="1">
      <c r="A5" s="30"/>
      <c r="B5" s="39"/>
      <c r="C5" s="47"/>
      <c r="D5" s="57" t="s">
        <v>169</v>
      </c>
      <c r="E5" s="65" t="s">
        <v>170</v>
      </c>
      <c r="F5" s="65" t="s">
        <v>101</v>
      </c>
      <c r="G5" s="65" t="s">
        <v>171</v>
      </c>
      <c r="H5" s="65" t="s">
        <v>172</v>
      </c>
      <c r="I5" s="70" t="s">
        <v>166</v>
      </c>
      <c r="J5" s="78"/>
      <c r="K5" s="57" t="s">
        <v>169</v>
      </c>
      <c r="L5" s="65" t="s">
        <v>170</v>
      </c>
      <c r="M5" s="65" t="s">
        <v>101</v>
      </c>
      <c r="N5" s="65" t="s">
        <v>171</v>
      </c>
      <c r="O5" s="70" t="s">
        <v>166</v>
      </c>
      <c r="P5" s="78"/>
      <c r="Q5" s="57" t="s">
        <v>169</v>
      </c>
      <c r="R5" s="65" t="s">
        <v>170</v>
      </c>
      <c r="S5" s="65" t="s">
        <v>101</v>
      </c>
      <c r="T5" s="65" t="s">
        <v>171</v>
      </c>
      <c r="U5" s="65" t="s">
        <v>172</v>
      </c>
      <c r="V5" s="70" t="s">
        <v>166</v>
      </c>
      <c r="W5" s="78"/>
      <c r="X5" s="94" t="s">
        <v>175</v>
      </c>
      <c r="Y5" s="96" t="s">
        <v>35</v>
      </c>
      <c r="Z5" s="96" t="s">
        <v>176</v>
      </c>
      <c r="AA5" s="99" t="s">
        <v>166</v>
      </c>
      <c r="AB5" s="106"/>
      <c r="AC5" s="106"/>
      <c r="AD5" s="106"/>
      <c r="AE5" s="123" t="s">
        <v>180</v>
      </c>
      <c r="AF5" s="132" t="s">
        <v>95</v>
      </c>
      <c r="AG5" s="141" t="s">
        <v>181</v>
      </c>
      <c r="AH5" s="123" t="s">
        <v>180</v>
      </c>
      <c r="AI5" s="132" t="s">
        <v>95</v>
      </c>
      <c r="AJ5" s="141" t="s">
        <v>181</v>
      </c>
      <c r="AK5" s="106"/>
    </row>
    <row r="6" spans="1:42" ht="155.25" customHeight="1">
      <c r="A6" s="31"/>
      <c r="B6" s="40"/>
      <c r="C6" s="48"/>
      <c r="D6" s="58"/>
      <c r="E6" s="40"/>
      <c r="F6" s="40"/>
      <c r="G6" s="40"/>
      <c r="H6" s="40"/>
      <c r="I6" s="71"/>
      <c r="J6" s="79" t="s">
        <v>173</v>
      </c>
      <c r="K6" s="58"/>
      <c r="L6" s="40"/>
      <c r="M6" s="40"/>
      <c r="N6" s="40"/>
      <c r="O6" s="71"/>
      <c r="P6" s="79" t="s">
        <v>173</v>
      </c>
      <c r="Q6" s="58"/>
      <c r="R6" s="40"/>
      <c r="S6" s="40"/>
      <c r="T6" s="40"/>
      <c r="U6" s="40"/>
      <c r="V6" s="71"/>
      <c r="W6" s="79" t="s">
        <v>173</v>
      </c>
      <c r="X6" s="58"/>
      <c r="Y6" s="97"/>
      <c r="Z6" s="40"/>
      <c r="AA6" s="100"/>
      <c r="AB6" s="107"/>
      <c r="AC6" s="107"/>
      <c r="AD6" s="107"/>
      <c r="AE6" s="124"/>
      <c r="AF6" s="133"/>
      <c r="AG6" s="142"/>
      <c r="AH6" s="124"/>
      <c r="AI6" s="133"/>
      <c r="AJ6" s="142"/>
      <c r="AK6" s="107"/>
    </row>
    <row r="7" spans="1:42" ht="12.75" customHeight="1">
      <c r="A7" s="32">
        <v>1</v>
      </c>
      <c r="B7" s="41">
        <v>2</v>
      </c>
      <c r="C7" s="49">
        <v>3</v>
      </c>
      <c r="D7" s="32">
        <v>4</v>
      </c>
      <c r="E7" s="41">
        <v>5</v>
      </c>
      <c r="F7" s="41">
        <v>6</v>
      </c>
      <c r="G7" s="41">
        <v>7</v>
      </c>
      <c r="H7" s="41">
        <v>8</v>
      </c>
      <c r="I7" s="72">
        <v>9</v>
      </c>
      <c r="J7" s="80">
        <v>10</v>
      </c>
      <c r="K7" s="32">
        <v>11</v>
      </c>
      <c r="L7" s="41">
        <v>12</v>
      </c>
      <c r="M7" s="41">
        <v>13</v>
      </c>
      <c r="N7" s="41">
        <v>14</v>
      </c>
      <c r="O7" s="72">
        <v>15</v>
      </c>
      <c r="P7" s="80">
        <v>16</v>
      </c>
      <c r="Q7" s="32">
        <v>17</v>
      </c>
      <c r="R7" s="41">
        <v>18</v>
      </c>
      <c r="S7" s="41">
        <v>19</v>
      </c>
      <c r="T7" s="41">
        <v>20</v>
      </c>
      <c r="U7" s="41">
        <v>21</v>
      </c>
      <c r="V7" s="72">
        <v>22</v>
      </c>
      <c r="W7" s="80">
        <v>23</v>
      </c>
      <c r="X7" s="32">
        <v>24</v>
      </c>
      <c r="Y7" s="98">
        <v>25</v>
      </c>
      <c r="Z7" s="41">
        <v>26</v>
      </c>
      <c r="AA7" s="101">
        <v>27</v>
      </c>
      <c r="AB7" s="108">
        <v>28</v>
      </c>
      <c r="AC7" s="108">
        <v>29</v>
      </c>
      <c r="AD7" s="108">
        <v>30</v>
      </c>
      <c r="AE7" s="125">
        <v>31</v>
      </c>
      <c r="AF7" s="134">
        <v>32</v>
      </c>
      <c r="AG7" s="80">
        <v>33</v>
      </c>
      <c r="AH7" s="125">
        <v>34</v>
      </c>
      <c r="AI7" s="134">
        <v>35</v>
      </c>
      <c r="AJ7" s="80">
        <v>36</v>
      </c>
      <c r="AK7" s="108">
        <v>37</v>
      </c>
    </row>
    <row r="8" spans="1:42" ht="39.950000000000003" customHeight="1">
      <c r="A8" s="33">
        <v>1</v>
      </c>
      <c r="B8" s="42"/>
      <c r="C8" s="50"/>
      <c r="D8" s="59"/>
      <c r="E8" s="66"/>
      <c r="F8" s="66"/>
      <c r="G8" s="66"/>
      <c r="H8" s="66"/>
      <c r="I8" s="73">
        <f t="shared" ref="I8:I37" si="0">SUM(D8:H8)</f>
        <v>0</v>
      </c>
      <c r="J8" s="81">
        <f t="shared" ref="J8:J37" si="1">D8+E8+G8</f>
        <v>0</v>
      </c>
      <c r="K8" s="59"/>
      <c r="L8" s="66"/>
      <c r="M8" s="66"/>
      <c r="N8" s="66"/>
      <c r="O8" s="73">
        <f t="shared" ref="O8:O37" si="2">SUM(K8:N8)</f>
        <v>0</v>
      </c>
      <c r="P8" s="81">
        <f t="shared" ref="P8:P37" si="3">K8+L8+N8</f>
        <v>0</v>
      </c>
      <c r="Q8" s="86">
        <f t="shared" ref="Q8:T37" si="4">D8-K8</f>
        <v>0</v>
      </c>
      <c r="R8" s="89">
        <f t="shared" si="4"/>
        <v>0</v>
      </c>
      <c r="S8" s="89">
        <f t="shared" si="4"/>
        <v>0</v>
      </c>
      <c r="T8" s="89">
        <f t="shared" si="4"/>
        <v>0</v>
      </c>
      <c r="U8" s="89">
        <f t="shared" ref="U8:U37" si="5">H8</f>
        <v>0</v>
      </c>
      <c r="V8" s="73">
        <f t="shared" ref="V8:V37" si="6">SUM(Q8:U8)</f>
        <v>0</v>
      </c>
      <c r="W8" s="81">
        <f t="shared" ref="W8:W37" si="7">Q8+R8+T8</f>
        <v>0</v>
      </c>
      <c r="X8" s="59"/>
      <c r="Y8" s="66"/>
      <c r="Z8" s="66"/>
      <c r="AA8" s="102">
        <f t="shared" ref="AA8:AA37" si="8">SUM(X8:Z8)</f>
        <v>0</v>
      </c>
      <c r="AB8" s="109">
        <f t="shared" ref="AB8:AB37" si="9">IF(W8&lt;AA8,0,W8-AA8)</f>
        <v>0</v>
      </c>
      <c r="AC8" s="114"/>
      <c r="AD8" s="118"/>
      <c r="AE8" s="126">
        <f t="shared" ref="AE8:AE37" si="10">IF(J8&lt;AD8,0,IF(J8-AD8&gt;AB8+Y8,AB8,IF(J8-AD8-Y8&gt;0,J8-AD8-Y8,0)))</f>
        <v>0</v>
      </c>
      <c r="AF8" s="135">
        <f>VLOOKUP(AC8,[1]病床稼働率毎の単価!$A$3:$C$8,3,TRUE)</f>
        <v>1140</v>
      </c>
      <c r="AG8" s="143">
        <f t="shared" ref="AG8:AG37" si="11">AE8*AF8</f>
        <v>0</v>
      </c>
      <c r="AH8" s="126">
        <f t="shared" ref="AH8:AH37" si="12">AB8-AE8</f>
        <v>0</v>
      </c>
      <c r="AI8" s="135">
        <f>VLOOKUP(100%,[1]病床稼働率毎の単価!$A$3:$C$8,3,TRUE)</f>
        <v>2280</v>
      </c>
      <c r="AJ8" s="143">
        <f t="shared" ref="AJ8:AJ37" si="13">AH8*AI8</f>
        <v>0</v>
      </c>
      <c r="AK8" s="149">
        <f t="shared" ref="AK8:AK37" si="14">AG8+AJ8</f>
        <v>0</v>
      </c>
      <c r="AP8" s="153"/>
    </row>
    <row r="9" spans="1:42" ht="39.950000000000003" customHeight="1">
      <c r="A9" s="34">
        <v>2</v>
      </c>
      <c r="B9" s="43"/>
      <c r="C9" s="51"/>
      <c r="D9" s="60"/>
      <c r="E9" s="67"/>
      <c r="F9" s="67"/>
      <c r="G9" s="67"/>
      <c r="H9" s="67"/>
      <c r="I9" s="74">
        <f t="shared" si="0"/>
        <v>0</v>
      </c>
      <c r="J9" s="82">
        <f t="shared" si="1"/>
        <v>0</v>
      </c>
      <c r="K9" s="60"/>
      <c r="L9" s="67"/>
      <c r="M9" s="67"/>
      <c r="N9" s="67"/>
      <c r="O9" s="74">
        <f t="shared" si="2"/>
        <v>0</v>
      </c>
      <c r="P9" s="82">
        <f t="shared" si="3"/>
        <v>0</v>
      </c>
      <c r="Q9" s="87">
        <f t="shared" si="4"/>
        <v>0</v>
      </c>
      <c r="R9" s="90">
        <f t="shared" si="4"/>
        <v>0</v>
      </c>
      <c r="S9" s="90">
        <f t="shared" si="4"/>
        <v>0</v>
      </c>
      <c r="T9" s="90">
        <f t="shared" si="4"/>
        <v>0</v>
      </c>
      <c r="U9" s="90">
        <f t="shared" si="5"/>
        <v>0</v>
      </c>
      <c r="V9" s="74">
        <f t="shared" si="6"/>
        <v>0</v>
      </c>
      <c r="W9" s="82">
        <f t="shared" si="7"/>
        <v>0</v>
      </c>
      <c r="X9" s="60"/>
      <c r="Y9" s="67"/>
      <c r="Z9" s="67"/>
      <c r="AA9" s="103">
        <f t="shared" si="8"/>
        <v>0</v>
      </c>
      <c r="AB9" s="110">
        <f t="shared" si="9"/>
        <v>0</v>
      </c>
      <c r="AC9" s="115"/>
      <c r="AD9" s="119"/>
      <c r="AE9" s="127">
        <f t="shared" si="10"/>
        <v>0</v>
      </c>
      <c r="AF9" s="136">
        <f>VLOOKUP(AC9,[1]病床稼働率毎の単価!$A$3:$C$8,3,TRUE)</f>
        <v>1140</v>
      </c>
      <c r="AG9" s="144">
        <f t="shared" si="11"/>
        <v>0</v>
      </c>
      <c r="AH9" s="127">
        <f t="shared" si="12"/>
        <v>0</v>
      </c>
      <c r="AI9" s="136">
        <f>VLOOKUP(100%,[1]病床稼働率毎の単価!$A$3:$C$8,3,TRUE)</f>
        <v>2280</v>
      </c>
      <c r="AJ9" s="144">
        <f t="shared" si="13"/>
        <v>0</v>
      </c>
      <c r="AK9" s="150">
        <f t="shared" si="14"/>
        <v>0</v>
      </c>
    </row>
    <row r="10" spans="1:42" ht="39.950000000000003" customHeight="1">
      <c r="A10" s="34">
        <v>3</v>
      </c>
      <c r="B10" s="43"/>
      <c r="C10" s="51"/>
      <c r="D10" s="60"/>
      <c r="E10" s="67"/>
      <c r="F10" s="67"/>
      <c r="G10" s="67"/>
      <c r="H10" s="67"/>
      <c r="I10" s="74">
        <f t="shared" si="0"/>
        <v>0</v>
      </c>
      <c r="J10" s="82">
        <f t="shared" si="1"/>
        <v>0</v>
      </c>
      <c r="K10" s="60"/>
      <c r="L10" s="67"/>
      <c r="M10" s="67"/>
      <c r="N10" s="67"/>
      <c r="O10" s="74">
        <f t="shared" si="2"/>
        <v>0</v>
      </c>
      <c r="P10" s="82">
        <f t="shared" si="3"/>
        <v>0</v>
      </c>
      <c r="Q10" s="87">
        <f t="shared" si="4"/>
        <v>0</v>
      </c>
      <c r="R10" s="90">
        <f t="shared" si="4"/>
        <v>0</v>
      </c>
      <c r="S10" s="90">
        <f t="shared" si="4"/>
        <v>0</v>
      </c>
      <c r="T10" s="90">
        <f t="shared" si="4"/>
        <v>0</v>
      </c>
      <c r="U10" s="90">
        <f t="shared" si="5"/>
        <v>0</v>
      </c>
      <c r="V10" s="74">
        <f t="shared" si="6"/>
        <v>0</v>
      </c>
      <c r="W10" s="82">
        <f t="shared" si="7"/>
        <v>0</v>
      </c>
      <c r="X10" s="60"/>
      <c r="Y10" s="67"/>
      <c r="Z10" s="67"/>
      <c r="AA10" s="103">
        <f t="shared" si="8"/>
        <v>0</v>
      </c>
      <c r="AB10" s="110">
        <f t="shared" si="9"/>
        <v>0</v>
      </c>
      <c r="AC10" s="115"/>
      <c r="AD10" s="119"/>
      <c r="AE10" s="127">
        <f t="shared" si="10"/>
        <v>0</v>
      </c>
      <c r="AF10" s="136">
        <f>VLOOKUP(AC10,[1]病床稼働率毎の単価!$A$3:$C$8,3,TRUE)</f>
        <v>1140</v>
      </c>
      <c r="AG10" s="144">
        <f t="shared" si="11"/>
        <v>0</v>
      </c>
      <c r="AH10" s="127">
        <f t="shared" si="12"/>
        <v>0</v>
      </c>
      <c r="AI10" s="136">
        <f>VLOOKUP(100%,[1]病床稼働率毎の単価!$A$3:$C$8,3,TRUE)</f>
        <v>2280</v>
      </c>
      <c r="AJ10" s="144">
        <f t="shared" si="13"/>
        <v>0</v>
      </c>
      <c r="AK10" s="150">
        <f t="shared" si="14"/>
        <v>0</v>
      </c>
    </row>
    <row r="11" spans="1:42" ht="39.950000000000003" customHeight="1">
      <c r="A11" s="34">
        <v>4</v>
      </c>
      <c r="B11" s="43"/>
      <c r="C11" s="51"/>
      <c r="D11" s="60"/>
      <c r="E11" s="67"/>
      <c r="F11" s="67"/>
      <c r="G11" s="67"/>
      <c r="H11" s="67"/>
      <c r="I11" s="74">
        <f t="shared" si="0"/>
        <v>0</v>
      </c>
      <c r="J11" s="82">
        <f t="shared" si="1"/>
        <v>0</v>
      </c>
      <c r="K11" s="60"/>
      <c r="L11" s="67"/>
      <c r="M11" s="67"/>
      <c r="N11" s="67"/>
      <c r="O11" s="74">
        <f t="shared" si="2"/>
        <v>0</v>
      </c>
      <c r="P11" s="82">
        <f t="shared" si="3"/>
        <v>0</v>
      </c>
      <c r="Q11" s="87">
        <f t="shared" si="4"/>
        <v>0</v>
      </c>
      <c r="R11" s="90">
        <f t="shared" si="4"/>
        <v>0</v>
      </c>
      <c r="S11" s="90">
        <f t="shared" si="4"/>
        <v>0</v>
      </c>
      <c r="T11" s="90">
        <f t="shared" si="4"/>
        <v>0</v>
      </c>
      <c r="U11" s="90">
        <f t="shared" si="5"/>
        <v>0</v>
      </c>
      <c r="V11" s="74">
        <f t="shared" si="6"/>
        <v>0</v>
      </c>
      <c r="W11" s="82">
        <f t="shared" si="7"/>
        <v>0</v>
      </c>
      <c r="X11" s="60"/>
      <c r="Y11" s="67"/>
      <c r="Z11" s="67"/>
      <c r="AA11" s="103">
        <f t="shared" si="8"/>
        <v>0</v>
      </c>
      <c r="AB11" s="110">
        <f t="shared" si="9"/>
        <v>0</v>
      </c>
      <c r="AC11" s="115"/>
      <c r="AD11" s="119"/>
      <c r="AE11" s="127">
        <f t="shared" si="10"/>
        <v>0</v>
      </c>
      <c r="AF11" s="136">
        <f>VLOOKUP(AC11,[1]病床稼働率毎の単価!$A$3:$C$8,3,TRUE)</f>
        <v>1140</v>
      </c>
      <c r="AG11" s="144">
        <f t="shared" si="11"/>
        <v>0</v>
      </c>
      <c r="AH11" s="127">
        <f t="shared" si="12"/>
        <v>0</v>
      </c>
      <c r="AI11" s="136">
        <f>VLOOKUP(100%,[1]病床稼働率毎の単価!$A$3:$C$8,3,TRUE)</f>
        <v>2280</v>
      </c>
      <c r="AJ11" s="144">
        <f t="shared" si="13"/>
        <v>0</v>
      </c>
      <c r="AK11" s="150">
        <f t="shared" si="14"/>
        <v>0</v>
      </c>
    </row>
    <row r="12" spans="1:42" ht="39.950000000000003" customHeight="1">
      <c r="A12" s="34">
        <v>5</v>
      </c>
      <c r="B12" s="43"/>
      <c r="C12" s="51"/>
      <c r="D12" s="60"/>
      <c r="E12" s="67"/>
      <c r="F12" s="67"/>
      <c r="G12" s="67"/>
      <c r="H12" s="67"/>
      <c r="I12" s="74">
        <f t="shared" si="0"/>
        <v>0</v>
      </c>
      <c r="J12" s="82">
        <f t="shared" si="1"/>
        <v>0</v>
      </c>
      <c r="K12" s="60"/>
      <c r="L12" s="67"/>
      <c r="M12" s="67"/>
      <c r="N12" s="67"/>
      <c r="O12" s="74">
        <f t="shared" si="2"/>
        <v>0</v>
      </c>
      <c r="P12" s="82">
        <f t="shared" si="3"/>
        <v>0</v>
      </c>
      <c r="Q12" s="87">
        <f t="shared" si="4"/>
        <v>0</v>
      </c>
      <c r="R12" s="90">
        <f t="shared" si="4"/>
        <v>0</v>
      </c>
      <c r="S12" s="90">
        <f t="shared" si="4"/>
        <v>0</v>
      </c>
      <c r="T12" s="90">
        <f t="shared" si="4"/>
        <v>0</v>
      </c>
      <c r="U12" s="90">
        <f t="shared" si="5"/>
        <v>0</v>
      </c>
      <c r="V12" s="74">
        <f t="shared" si="6"/>
        <v>0</v>
      </c>
      <c r="W12" s="82">
        <f t="shared" si="7"/>
        <v>0</v>
      </c>
      <c r="X12" s="60"/>
      <c r="Y12" s="67"/>
      <c r="Z12" s="67"/>
      <c r="AA12" s="103">
        <f t="shared" si="8"/>
        <v>0</v>
      </c>
      <c r="AB12" s="110">
        <f t="shared" si="9"/>
        <v>0</v>
      </c>
      <c r="AC12" s="115"/>
      <c r="AD12" s="119"/>
      <c r="AE12" s="127">
        <f t="shared" si="10"/>
        <v>0</v>
      </c>
      <c r="AF12" s="136">
        <f>VLOOKUP(AC12,[1]病床稼働率毎の単価!$A$3:$C$8,3,TRUE)</f>
        <v>1140</v>
      </c>
      <c r="AG12" s="144">
        <f t="shared" si="11"/>
        <v>0</v>
      </c>
      <c r="AH12" s="127">
        <f t="shared" si="12"/>
        <v>0</v>
      </c>
      <c r="AI12" s="136">
        <f>VLOOKUP(100%,[1]病床稼働率毎の単価!$A$3:$C$8,3,TRUE)</f>
        <v>2280</v>
      </c>
      <c r="AJ12" s="144">
        <f t="shared" si="13"/>
        <v>0</v>
      </c>
      <c r="AK12" s="150">
        <f t="shared" si="14"/>
        <v>0</v>
      </c>
    </row>
    <row r="13" spans="1:42" ht="39.950000000000003" customHeight="1">
      <c r="A13" s="34">
        <v>6</v>
      </c>
      <c r="B13" s="43"/>
      <c r="C13" s="51"/>
      <c r="D13" s="60"/>
      <c r="E13" s="67"/>
      <c r="F13" s="67"/>
      <c r="G13" s="67"/>
      <c r="H13" s="67"/>
      <c r="I13" s="74">
        <f t="shared" si="0"/>
        <v>0</v>
      </c>
      <c r="J13" s="82">
        <f t="shared" si="1"/>
        <v>0</v>
      </c>
      <c r="K13" s="60"/>
      <c r="L13" s="67"/>
      <c r="M13" s="67"/>
      <c r="N13" s="67"/>
      <c r="O13" s="74">
        <f t="shared" si="2"/>
        <v>0</v>
      </c>
      <c r="P13" s="82">
        <f t="shared" si="3"/>
        <v>0</v>
      </c>
      <c r="Q13" s="87">
        <f t="shared" si="4"/>
        <v>0</v>
      </c>
      <c r="R13" s="90">
        <f t="shared" si="4"/>
        <v>0</v>
      </c>
      <c r="S13" s="90">
        <f t="shared" si="4"/>
        <v>0</v>
      </c>
      <c r="T13" s="90">
        <f t="shared" si="4"/>
        <v>0</v>
      </c>
      <c r="U13" s="90">
        <f t="shared" si="5"/>
        <v>0</v>
      </c>
      <c r="V13" s="74">
        <f t="shared" si="6"/>
        <v>0</v>
      </c>
      <c r="W13" s="82">
        <f t="shared" si="7"/>
        <v>0</v>
      </c>
      <c r="X13" s="60"/>
      <c r="Y13" s="67"/>
      <c r="Z13" s="67"/>
      <c r="AA13" s="103">
        <f t="shared" si="8"/>
        <v>0</v>
      </c>
      <c r="AB13" s="110">
        <f t="shared" si="9"/>
        <v>0</v>
      </c>
      <c r="AC13" s="115"/>
      <c r="AD13" s="119"/>
      <c r="AE13" s="127">
        <f t="shared" si="10"/>
        <v>0</v>
      </c>
      <c r="AF13" s="136">
        <f>VLOOKUP(AC13,[1]病床稼働率毎の単価!$A$3:$C$8,3,TRUE)</f>
        <v>1140</v>
      </c>
      <c r="AG13" s="144">
        <f t="shared" si="11"/>
        <v>0</v>
      </c>
      <c r="AH13" s="127">
        <f t="shared" si="12"/>
        <v>0</v>
      </c>
      <c r="AI13" s="136">
        <f>VLOOKUP(100%,[1]病床稼働率毎の単価!$A$3:$C$8,3,TRUE)</f>
        <v>2280</v>
      </c>
      <c r="AJ13" s="144">
        <f t="shared" si="13"/>
        <v>0</v>
      </c>
      <c r="AK13" s="150">
        <f t="shared" si="14"/>
        <v>0</v>
      </c>
    </row>
    <row r="14" spans="1:42" ht="39.950000000000003" customHeight="1">
      <c r="A14" s="34">
        <v>7</v>
      </c>
      <c r="B14" s="43"/>
      <c r="C14" s="51"/>
      <c r="D14" s="60"/>
      <c r="E14" s="67"/>
      <c r="F14" s="67"/>
      <c r="G14" s="67"/>
      <c r="H14" s="67"/>
      <c r="I14" s="74">
        <f t="shared" si="0"/>
        <v>0</v>
      </c>
      <c r="J14" s="82">
        <f t="shared" si="1"/>
        <v>0</v>
      </c>
      <c r="K14" s="60"/>
      <c r="L14" s="67"/>
      <c r="M14" s="67"/>
      <c r="N14" s="67"/>
      <c r="O14" s="74">
        <f t="shared" si="2"/>
        <v>0</v>
      </c>
      <c r="P14" s="82">
        <f t="shared" si="3"/>
        <v>0</v>
      </c>
      <c r="Q14" s="87">
        <f t="shared" si="4"/>
        <v>0</v>
      </c>
      <c r="R14" s="90">
        <f t="shared" si="4"/>
        <v>0</v>
      </c>
      <c r="S14" s="90">
        <f t="shared" si="4"/>
        <v>0</v>
      </c>
      <c r="T14" s="90">
        <f t="shared" si="4"/>
        <v>0</v>
      </c>
      <c r="U14" s="90">
        <f t="shared" si="5"/>
        <v>0</v>
      </c>
      <c r="V14" s="74">
        <f t="shared" si="6"/>
        <v>0</v>
      </c>
      <c r="W14" s="82">
        <f t="shared" si="7"/>
        <v>0</v>
      </c>
      <c r="X14" s="60"/>
      <c r="Y14" s="67"/>
      <c r="Z14" s="67"/>
      <c r="AA14" s="103">
        <f t="shared" si="8"/>
        <v>0</v>
      </c>
      <c r="AB14" s="110">
        <f t="shared" si="9"/>
        <v>0</v>
      </c>
      <c r="AC14" s="115"/>
      <c r="AD14" s="119"/>
      <c r="AE14" s="127">
        <f t="shared" si="10"/>
        <v>0</v>
      </c>
      <c r="AF14" s="136">
        <f>VLOOKUP(AC14,[1]病床稼働率毎の単価!$A$3:$C$8,3,TRUE)</f>
        <v>1140</v>
      </c>
      <c r="AG14" s="144">
        <f t="shared" si="11"/>
        <v>0</v>
      </c>
      <c r="AH14" s="127">
        <f t="shared" si="12"/>
        <v>0</v>
      </c>
      <c r="AI14" s="136">
        <f>VLOOKUP(100%,[1]病床稼働率毎の単価!$A$3:$C$8,3,TRUE)</f>
        <v>2280</v>
      </c>
      <c r="AJ14" s="144">
        <f t="shared" si="13"/>
        <v>0</v>
      </c>
      <c r="AK14" s="150">
        <f t="shared" si="14"/>
        <v>0</v>
      </c>
    </row>
    <row r="15" spans="1:42" ht="39.950000000000003" customHeight="1">
      <c r="A15" s="34">
        <v>8</v>
      </c>
      <c r="B15" s="43"/>
      <c r="C15" s="51"/>
      <c r="D15" s="60"/>
      <c r="E15" s="67"/>
      <c r="F15" s="67"/>
      <c r="G15" s="67"/>
      <c r="H15" s="67"/>
      <c r="I15" s="74">
        <f t="shared" si="0"/>
        <v>0</v>
      </c>
      <c r="J15" s="82">
        <f t="shared" si="1"/>
        <v>0</v>
      </c>
      <c r="K15" s="60"/>
      <c r="L15" s="67"/>
      <c r="M15" s="67"/>
      <c r="N15" s="67"/>
      <c r="O15" s="74">
        <f t="shared" si="2"/>
        <v>0</v>
      </c>
      <c r="P15" s="82">
        <f t="shared" si="3"/>
        <v>0</v>
      </c>
      <c r="Q15" s="87">
        <f t="shared" si="4"/>
        <v>0</v>
      </c>
      <c r="R15" s="90">
        <f t="shared" si="4"/>
        <v>0</v>
      </c>
      <c r="S15" s="90">
        <f t="shared" si="4"/>
        <v>0</v>
      </c>
      <c r="T15" s="90">
        <f t="shared" si="4"/>
        <v>0</v>
      </c>
      <c r="U15" s="90">
        <f t="shared" si="5"/>
        <v>0</v>
      </c>
      <c r="V15" s="74">
        <f t="shared" si="6"/>
        <v>0</v>
      </c>
      <c r="W15" s="82">
        <f t="shared" si="7"/>
        <v>0</v>
      </c>
      <c r="X15" s="60"/>
      <c r="Y15" s="67"/>
      <c r="Z15" s="67"/>
      <c r="AA15" s="103">
        <f t="shared" si="8"/>
        <v>0</v>
      </c>
      <c r="AB15" s="110">
        <f t="shared" si="9"/>
        <v>0</v>
      </c>
      <c r="AC15" s="115"/>
      <c r="AD15" s="119"/>
      <c r="AE15" s="127">
        <f t="shared" si="10"/>
        <v>0</v>
      </c>
      <c r="AF15" s="136">
        <f>VLOOKUP(AC15,[1]病床稼働率毎の単価!$A$3:$C$8,3,TRUE)</f>
        <v>1140</v>
      </c>
      <c r="AG15" s="144">
        <f t="shared" si="11"/>
        <v>0</v>
      </c>
      <c r="AH15" s="127">
        <f t="shared" si="12"/>
        <v>0</v>
      </c>
      <c r="AI15" s="136">
        <f>VLOOKUP(100%,[1]病床稼働率毎の単価!$A$3:$C$8,3,TRUE)</f>
        <v>2280</v>
      </c>
      <c r="AJ15" s="144">
        <f t="shared" si="13"/>
        <v>0</v>
      </c>
      <c r="AK15" s="150">
        <f t="shared" si="14"/>
        <v>0</v>
      </c>
    </row>
    <row r="16" spans="1:42" ht="39.950000000000003" customHeight="1">
      <c r="A16" s="34">
        <v>9</v>
      </c>
      <c r="B16" s="43"/>
      <c r="C16" s="51"/>
      <c r="D16" s="60"/>
      <c r="E16" s="67"/>
      <c r="F16" s="67"/>
      <c r="G16" s="67"/>
      <c r="H16" s="67"/>
      <c r="I16" s="74">
        <f t="shared" si="0"/>
        <v>0</v>
      </c>
      <c r="J16" s="82">
        <f t="shared" si="1"/>
        <v>0</v>
      </c>
      <c r="K16" s="60"/>
      <c r="L16" s="67"/>
      <c r="M16" s="67"/>
      <c r="N16" s="67"/>
      <c r="O16" s="74">
        <f t="shared" si="2"/>
        <v>0</v>
      </c>
      <c r="P16" s="82">
        <f t="shared" si="3"/>
        <v>0</v>
      </c>
      <c r="Q16" s="87">
        <f t="shared" si="4"/>
        <v>0</v>
      </c>
      <c r="R16" s="90">
        <f t="shared" si="4"/>
        <v>0</v>
      </c>
      <c r="S16" s="90">
        <f t="shared" si="4"/>
        <v>0</v>
      </c>
      <c r="T16" s="90">
        <f t="shared" si="4"/>
        <v>0</v>
      </c>
      <c r="U16" s="90">
        <f t="shared" si="5"/>
        <v>0</v>
      </c>
      <c r="V16" s="74">
        <f t="shared" si="6"/>
        <v>0</v>
      </c>
      <c r="W16" s="82">
        <f t="shared" si="7"/>
        <v>0</v>
      </c>
      <c r="X16" s="60"/>
      <c r="Y16" s="67"/>
      <c r="Z16" s="67"/>
      <c r="AA16" s="103">
        <f t="shared" si="8"/>
        <v>0</v>
      </c>
      <c r="AB16" s="110">
        <f t="shared" si="9"/>
        <v>0</v>
      </c>
      <c r="AC16" s="115"/>
      <c r="AD16" s="119"/>
      <c r="AE16" s="127">
        <f t="shared" si="10"/>
        <v>0</v>
      </c>
      <c r="AF16" s="136">
        <f>VLOOKUP(AC16,[1]病床稼働率毎の単価!$A$3:$C$8,3,TRUE)</f>
        <v>1140</v>
      </c>
      <c r="AG16" s="144">
        <f t="shared" si="11"/>
        <v>0</v>
      </c>
      <c r="AH16" s="127">
        <f t="shared" si="12"/>
        <v>0</v>
      </c>
      <c r="AI16" s="136">
        <f>VLOOKUP(100%,[1]病床稼働率毎の単価!$A$3:$C$8,3,TRUE)</f>
        <v>2280</v>
      </c>
      <c r="AJ16" s="144">
        <f t="shared" si="13"/>
        <v>0</v>
      </c>
      <c r="AK16" s="150">
        <f t="shared" si="14"/>
        <v>0</v>
      </c>
    </row>
    <row r="17" spans="1:37" ht="39.950000000000003" customHeight="1">
      <c r="A17" s="34">
        <v>10</v>
      </c>
      <c r="B17" s="43"/>
      <c r="C17" s="51"/>
      <c r="D17" s="60"/>
      <c r="E17" s="67"/>
      <c r="F17" s="67"/>
      <c r="G17" s="67"/>
      <c r="H17" s="67"/>
      <c r="I17" s="74">
        <f t="shared" si="0"/>
        <v>0</v>
      </c>
      <c r="J17" s="82">
        <f t="shared" si="1"/>
        <v>0</v>
      </c>
      <c r="K17" s="60"/>
      <c r="L17" s="67"/>
      <c r="M17" s="67"/>
      <c r="N17" s="67"/>
      <c r="O17" s="74">
        <f t="shared" si="2"/>
        <v>0</v>
      </c>
      <c r="P17" s="82">
        <f t="shared" si="3"/>
        <v>0</v>
      </c>
      <c r="Q17" s="87">
        <f t="shared" si="4"/>
        <v>0</v>
      </c>
      <c r="R17" s="90">
        <f t="shared" si="4"/>
        <v>0</v>
      </c>
      <c r="S17" s="90">
        <f t="shared" si="4"/>
        <v>0</v>
      </c>
      <c r="T17" s="90">
        <f t="shared" si="4"/>
        <v>0</v>
      </c>
      <c r="U17" s="90">
        <f t="shared" si="5"/>
        <v>0</v>
      </c>
      <c r="V17" s="74">
        <f t="shared" si="6"/>
        <v>0</v>
      </c>
      <c r="W17" s="82">
        <f t="shared" si="7"/>
        <v>0</v>
      </c>
      <c r="X17" s="60"/>
      <c r="Y17" s="67"/>
      <c r="Z17" s="67"/>
      <c r="AA17" s="103">
        <f t="shared" si="8"/>
        <v>0</v>
      </c>
      <c r="AB17" s="110">
        <f t="shared" si="9"/>
        <v>0</v>
      </c>
      <c r="AC17" s="115"/>
      <c r="AD17" s="119"/>
      <c r="AE17" s="127">
        <f t="shared" si="10"/>
        <v>0</v>
      </c>
      <c r="AF17" s="136">
        <f>VLOOKUP(AC17,[1]病床稼働率毎の単価!$A$3:$C$8,3,TRUE)</f>
        <v>1140</v>
      </c>
      <c r="AG17" s="144">
        <f t="shared" si="11"/>
        <v>0</v>
      </c>
      <c r="AH17" s="127">
        <f t="shared" si="12"/>
        <v>0</v>
      </c>
      <c r="AI17" s="136">
        <f>VLOOKUP(100%,[1]病床稼働率毎の単価!$A$3:$C$8,3,TRUE)</f>
        <v>2280</v>
      </c>
      <c r="AJ17" s="144">
        <f t="shared" si="13"/>
        <v>0</v>
      </c>
      <c r="AK17" s="150">
        <f t="shared" si="14"/>
        <v>0</v>
      </c>
    </row>
    <row r="18" spans="1:37" ht="39.950000000000003" customHeight="1">
      <c r="A18" s="34">
        <v>11</v>
      </c>
      <c r="B18" s="43"/>
      <c r="C18" s="51"/>
      <c r="D18" s="60"/>
      <c r="E18" s="67"/>
      <c r="F18" s="67"/>
      <c r="G18" s="67"/>
      <c r="H18" s="67"/>
      <c r="I18" s="74">
        <f t="shared" si="0"/>
        <v>0</v>
      </c>
      <c r="J18" s="82">
        <f t="shared" si="1"/>
        <v>0</v>
      </c>
      <c r="K18" s="60"/>
      <c r="L18" s="67"/>
      <c r="M18" s="67"/>
      <c r="N18" s="67"/>
      <c r="O18" s="74">
        <f t="shared" si="2"/>
        <v>0</v>
      </c>
      <c r="P18" s="82">
        <f t="shared" si="3"/>
        <v>0</v>
      </c>
      <c r="Q18" s="87">
        <f t="shared" si="4"/>
        <v>0</v>
      </c>
      <c r="R18" s="90">
        <f t="shared" si="4"/>
        <v>0</v>
      </c>
      <c r="S18" s="90">
        <f t="shared" si="4"/>
        <v>0</v>
      </c>
      <c r="T18" s="90">
        <f t="shared" si="4"/>
        <v>0</v>
      </c>
      <c r="U18" s="90">
        <f t="shared" si="5"/>
        <v>0</v>
      </c>
      <c r="V18" s="74">
        <f t="shared" si="6"/>
        <v>0</v>
      </c>
      <c r="W18" s="82">
        <f t="shared" si="7"/>
        <v>0</v>
      </c>
      <c r="X18" s="60"/>
      <c r="Y18" s="67"/>
      <c r="Z18" s="67"/>
      <c r="AA18" s="103">
        <f t="shared" si="8"/>
        <v>0</v>
      </c>
      <c r="AB18" s="110">
        <f t="shared" si="9"/>
        <v>0</v>
      </c>
      <c r="AC18" s="115"/>
      <c r="AD18" s="119"/>
      <c r="AE18" s="127">
        <f t="shared" si="10"/>
        <v>0</v>
      </c>
      <c r="AF18" s="136">
        <f>VLOOKUP(AC18,[1]病床稼働率毎の単価!$A$3:$C$8,3,TRUE)</f>
        <v>1140</v>
      </c>
      <c r="AG18" s="144">
        <f t="shared" si="11"/>
        <v>0</v>
      </c>
      <c r="AH18" s="127">
        <f t="shared" si="12"/>
        <v>0</v>
      </c>
      <c r="AI18" s="136">
        <f>VLOOKUP(100%,[1]病床稼働率毎の単価!$A$3:$C$8,3,TRUE)</f>
        <v>2280</v>
      </c>
      <c r="AJ18" s="144">
        <f t="shared" si="13"/>
        <v>0</v>
      </c>
      <c r="AK18" s="150">
        <f t="shared" si="14"/>
        <v>0</v>
      </c>
    </row>
    <row r="19" spans="1:37" ht="39.950000000000003" customHeight="1">
      <c r="A19" s="34">
        <v>12</v>
      </c>
      <c r="B19" s="43"/>
      <c r="C19" s="51"/>
      <c r="D19" s="60"/>
      <c r="E19" s="67"/>
      <c r="F19" s="67"/>
      <c r="G19" s="67"/>
      <c r="H19" s="67"/>
      <c r="I19" s="74">
        <f t="shared" si="0"/>
        <v>0</v>
      </c>
      <c r="J19" s="82">
        <f t="shared" si="1"/>
        <v>0</v>
      </c>
      <c r="K19" s="60"/>
      <c r="L19" s="67"/>
      <c r="M19" s="67"/>
      <c r="N19" s="67"/>
      <c r="O19" s="74">
        <f t="shared" si="2"/>
        <v>0</v>
      </c>
      <c r="P19" s="82">
        <f t="shared" si="3"/>
        <v>0</v>
      </c>
      <c r="Q19" s="87">
        <f t="shared" si="4"/>
        <v>0</v>
      </c>
      <c r="R19" s="90">
        <f t="shared" si="4"/>
        <v>0</v>
      </c>
      <c r="S19" s="90">
        <f t="shared" si="4"/>
        <v>0</v>
      </c>
      <c r="T19" s="90">
        <f t="shared" si="4"/>
        <v>0</v>
      </c>
      <c r="U19" s="90">
        <f t="shared" si="5"/>
        <v>0</v>
      </c>
      <c r="V19" s="74">
        <f t="shared" si="6"/>
        <v>0</v>
      </c>
      <c r="W19" s="82">
        <f t="shared" si="7"/>
        <v>0</v>
      </c>
      <c r="X19" s="60"/>
      <c r="Y19" s="67"/>
      <c r="Z19" s="67"/>
      <c r="AA19" s="103">
        <f t="shared" si="8"/>
        <v>0</v>
      </c>
      <c r="AB19" s="110">
        <f t="shared" si="9"/>
        <v>0</v>
      </c>
      <c r="AC19" s="115"/>
      <c r="AD19" s="119"/>
      <c r="AE19" s="127">
        <f t="shared" si="10"/>
        <v>0</v>
      </c>
      <c r="AF19" s="136">
        <f>VLOOKUP(AC19,[1]病床稼働率毎の単価!$A$3:$C$8,3,TRUE)</f>
        <v>1140</v>
      </c>
      <c r="AG19" s="144">
        <f t="shared" si="11"/>
        <v>0</v>
      </c>
      <c r="AH19" s="127">
        <f t="shared" si="12"/>
        <v>0</v>
      </c>
      <c r="AI19" s="136">
        <f>VLOOKUP(100%,[1]病床稼働率毎の単価!$A$3:$C$8,3,TRUE)</f>
        <v>2280</v>
      </c>
      <c r="AJ19" s="144">
        <f t="shared" si="13"/>
        <v>0</v>
      </c>
      <c r="AK19" s="150">
        <f t="shared" si="14"/>
        <v>0</v>
      </c>
    </row>
    <row r="20" spans="1:37" ht="39.950000000000003" customHeight="1">
      <c r="A20" s="34">
        <v>13</v>
      </c>
      <c r="B20" s="43"/>
      <c r="C20" s="51"/>
      <c r="D20" s="60"/>
      <c r="E20" s="67"/>
      <c r="F20" s="67"/>
      <c r="G20" s="67"/>
      <c r="H20" s="67"/>
      <c r="I20" s="74">
        <f t="shared" si="0"/>
        <v>0</v>
      </c>
      <c r="J20" s="82">
        <f t="shared" si="1"/>
        <v>0</v>
      </c>
      <c r="K20" s="60"/>
      <c r="L20" s="67"/>
      <c r="M20" s="67"/>
      <c r="N20" s="67"/>
      <c r="O20" s="74">
        <f t="shared" si="2"/>
        <v>0</v>
      </c>
      <c r="P20" s="82">
        <f t="shared" si="3"/>
        <v>0</v>
      </c>
      <c r="Q20" s="87">
        <f t="shared" si="4"/>
        <v>0</v>
      </c>
      <c r="R20" s="90">
        <f t="shared" si="4"/>
        <v>0</v>
      </c>
      <c r="S20" s="90">
        <f t="shared" si="4"/>
        <v>0</v>
      </c>
      <c r="T20" s="90">
        <f t="shared" si="4"/>
        <v>0</v>
      </c>
      <c r="U20" s="90">
        <f t="shared" si="5"/>
        <v>0</v>
      </c>
      <c r="V20" s="74">
        <f t="shared" si="6"/>
        <v>0</v>
      </c>
      <c r="W20" s="82">
        <f t="shared" si="7"/>
        <v>0</v>
      </c>
      <c r="X20" s="60"/>
      <c r="Y20" s="67"/>
      <c r="Z20" s="67"/>
      <c r="AA20" s="103">
        <f t="shared" si="8"/>
        <v>0</v>
      </c>
      <c r="AB20" s="110">
        <f t="shared" si="9"/>
        <v>0</v>
      </c>
      <c r="AC20" s="115"/>
      <c r="AD20" s="119"/>
      <c r="AE20" s="127">
        <f t="shared" si="10"/>
        <v>0</v>
      </c>
      <c r="AF20" s="136">
        <f>VLOOKUP(AC20,[1]病床稼働率毎の単価!$A$3:$C$8,3,TRUE)</f>
        <v>1140</v>
      </c>
      <c r="AG20" s="144">
        <f t="shared" si="11"/>
        <v>0</v>
      </c>
      <c r="AH20" s="127">
        <f t="shared" si="12"/>
        <v>0</v>
      </c>
      <c r="AI20" s="136">
        <f>VLOOKUP(100%,[1]病床稼働率毎の単価!$A$3:$C$8,3,TRUE)</f>
        <v>2280</v>
      </c>
      <c r="AJ20" s="144">
        <f t="shared" si="13"/>
        <v>0</v>
      </c>
      <c r="AK20" s="150">
        <f t="shared" si="14"/>
        <v>0</v>
      </c>
    </row>
    <row r="21" spans="1:37" ht="39.950000000000003" customHeight="1">
      <c r="A21" s="34">
        <v>14</v>
      </c>
      <c r="B21" s="43"/>
      <c r="C21" s="51"/>
      <c r="D21" s="60"/>
      <c r="E21" s="67"/>
      <c r="F21" s="67"/>
      <c r="G21" s="67"/>
      <c r="H21" s="67"/>
      <c r="I21" s="74">
        <f t="shared" si="0"/>
        <v>0</v>
      </c>
      <c r="J21" s="82">
        <f t="shared" si="1"/>
        <v>0</v>
      </c>
      <c r="K21" s="60"/>
      <c r="L21" s="67"/>
      <c r="M21" s="67"/>
      <c r="N21" s="67"/>
      <c r="O21" s="74">
        <f t="shared" si="2"/>
        <v>0</v>
      </c>
      <c r="P21" s="82">
        <f t="shared" si="3"/>
        <v>0</v>
      </c>
      <c r="Q21" s="87">
        <f t="shared" si="4"/>
        <v>0</v>
      </c>
      <c r="R21" s="90">
        <f t="shared" si="4"/>
        <v>0</v>
      </c>
      <c r="S21" s="90">
        <f t="shared" si="4"/>
        <v>0</v>
      </c>
      <c r="T21" s="90">
        <f t="shared" si="4"/>
        <v>0</v>
      </c>
      <c r="U21" s="90">
        <f t="shared" si="5"/>
        <v>0</v>
      </c>
      <c r="V21" s="74">
        <f t="shared" si="6"/>
        <v>0</v>
      </c>
      <c r="W21" s="82">
        <f t="shared" si="7"/>
        <v>0</v>
      </c>
      <c r="X21" s="60"/>
      <c r="Y21" s="67"/>
      <c r="Z21" s="67"/>
      <c r="AA21" s="103">
        <f t="shared" si="8"/>
        <v>0</v>
      </c>
      <c r="AB21" s="110">
        <f t="shared" si="9"/>
        <v>0</v>
      </c>
      <c r="AC21" s="115"/>
      <c r="AD21" s="119"/>
      <c r="AE21" s="127">
        <f t="shared" si="10"/>
        <v>0</v>
      </c>
      <c r="AF21" s="136">
        <f>VLOOKUP(AC21,[1]病床稼働率毎の単価!$A$3:$C$8,3,TRUE)</f>
        <v>1140</v>
      </c>
      <c r="AG21" s="144">
        <f t="shared" si="11"/>
        <v>0</v>
      </c>
      <c r="AH21" s="127">
        <f t="shared" si="12"/>
        <v>0</v>
      </c>
      <c r="AI21" s="136">
        <f>VLOOKUP(100%,[1]病床稼働率毎の単価!$A$3:$C$8,3,TRUE)</f>
        <v>2280</v>
      </c>
      <c r="AJ21" s="144">
        <f t="shared" si="13"/>
        <v>0</v>
      </c>
      <c r="AK21" s="150">
        <f t="shared" si="14"/>
        <v>0</v>
      </c>
    </row>
    <row r="22" spans="1:37" ht="39.950000000000003" customHeight="1">
      <c r="A22" s="34">
        <v>15</v>
      </c>
      <c r="B22" s="43"/>
      <c r="C22" s="51"/>
      <c r="D22" s="60"/>
      <c r="E22" s="67"/>
      <c r="F22" s="67"/>
      <c r="G22" s="67"/>
      <c r="H22" s="67"/>
      <c r="I22" s="74">
        <f t="shared" si="0"/>
        <v>0</v>
      </c>
      <c r="J22" s="82">
        <f t="shared" si="1"/>
        <v>0</v>
      </c>
      <c r="K22" s="60"/>
      <c r="L22" s="67"/>
      <c r="M22" s="67"/>
      <c r="N22" s="67"/>
      <c r="O22" s="74">
        <f t="shared" si="2"/>
        <v>0</v>
      </c>
      <c r="P22" s="82">
        <f t="shared" si="3"/>
        <v>0</v>
      </c>
      <c r="Q22" s="87">
        <f t="shared" si="4"/>
        <v>0</v>
      </c>
      <c r="R22" s="90">
        <f t="shared" si="4"/>
        <v>0</v>
      </c>
      <c r="S22" s="90">
        <f t="shared" si="4"/>
        <v>0</v>
      </c>
      <c r="T22" s="90">
        <f t="shared" si="4"/>
        <v>0</v>
      </c>
      <c r="U22" s="90">
        <f t="shared" si="5"/>
        <v>0</v>
      </c>
      <c r="V22" s="74">
        <f t="shared" si="6"/>
        <v>0</v>
      </c>
      <c r="W22" s="82">
        <f t="shared" si="7"/>
        <v>0</v>
      </c>
      <c r="X22" s="60"/>
      <c r="Y22" s="67"/>
      <c r="Z22" s="67"/>
      <c r="AA22" s="103">
        <f t="shared" si="8"/>
        <v>0</v>
      </c>
      <c r="AB22" s="110">
        <f t="shared" si="9"/>
        <v>0</v>
      </c>
      <c r="AC22" s="115"/>
      <c r="AD22" s="119"/>
      <c r="AE22" s="127">
        <f t="shared" si="10"/>
        <v>0</v>
      </c>
      <c r="AF22" s="136">
        <f>VLOOKUP(AC22,[1]病床稼働率毎の単価!$A$3:$C$8,3,TRUE)</f>
        <v>1140</v>
      </c>
      <c r="AG22" s="144">
        <f t="shared" si="11"/>
        <v>0</v>
      </c>
      <c r="AH22" s="127">
        <f t="shared" si="12"/>
        <v>0</v>
      </c>
      <c r="AI22" s="136">
        <f>VLOOKUP(100%,[1]病床稼働率毎の単価!$A$3:$C$8,3,TRUE)</f>
        <v>2280</v>
      </c>
      <c r="AJ22" s="144">
        <f t="shared" si="13"/>
        <v>0</v>
      </c>
      <c r="AK22" s="150">
        <f t="shared" si="14"/>
        <v>0</v>
      </c>
    </row>
    <row r="23" spans="1:37" ht="39.950000000000003" customHeight="1">
      <c r="A23" s="34">
        <v>16</v>
      </c>
      <c r="B23" s="43"/>
      <c r="C23" s="51"/>
      <c r="D23" s="60"/>
      <c r="E23" s="67"/>
      <c r="F23" s="67"/>
      <c r="G23" s="67"/>
      <c r="H23" s="67"/>
      <c r="I23" s="74">
        <f t="shared" si="0"/>
        <v>0</v>
      </c>
      <c r="J23" s="82">
        <f t="shared" si="1"/>
        <v>0</v>
      </c>
      <c r="K23" s="60"/>
      <c r="L23" s="67"/>
      <c r="M23" s="67"/>
      <c r="N23" s="67"/>
      <c r="O23" s="74">
        <f t="shared" si="2"/>
        <v>0</v>
      </c>
      <c r="P23" s="82">
        <f t="shared" si="3"/>
        <v>0</v>
      </c>
      <c r="Q23" s="87">
        <f t="shared" si="4"/>
        <v>0</v>
      </c>
      <c r="R23" s="90">
        <f t="shared" si="4"/>
        <v>0</v>
      </c>
      <c r="S23" s="90">
        <f t="shared" si="4"/>
        <v>0</v>
      </c>
      <c r="T23" s="90">
        <f t="shared" si="4"/>
        <v>0</v>
      </c>
      <c r="U23" s="90">
        <f t="shared" si="5"/>
        <v>0</v>
      </c>
      <c r="V23" s="74">
        <f t="shared" si="6"/>
        <v>0</v>
      </c>
      <c r="W23" s="82">
        <f t="shared" si="7"/>
        <v>0</v>
      </c>
      <c r="X23" s="60"/>
      <c r="Y23" s="67"/>
      <c r="Z23" s="67"/>
      <c r="AA23" s="103">
        <f t="shared" si="8"/>
        <v>0</v>
      </c>
      <c r="AB23" s="110">
        <f t="shared" si="9"/>
        <v>0</v>
      </c>
      <c r="AC23" s="115"/>
      <c r="AD23" s="119"/>
      <c r="AE23" s="127">
        <f t="shared" si="10"/>
        <v>0</v>
      </c>
      <c r="AF23" s="136">
        <f>VLOOKUP(AC23,[1]病床稼働率毎の単価!$A$3:$C$8,3,TRUE)</f>
        <v>1140</v>
      </c>
      <c r="AG23" s="144">
        <f t="shared" si="11"/>
        <v>0</v>
      </c>
      <c r="AH23" s="127">
        <f t="shared" si="12"/>
        <v>0</v>
      </c>
      <c r="AI23" s="136">
        <f>VLOOKUP(100%,[1]病床稼働率毎の単価!$A$3:$C$8,3,TRUE)</f>
        <v>2280</v>
      </c>
      <c r="AJ23" s="144">
        <f t="shared" si="13"/>
        <v>0</v>
      </c>
      <c r="AK23" s="150">
        <f t="shared" si="14"/>
        <v>0</v>
      </c>
    </row>
    <row r="24" spans="1:37" ht="39.950000000000003" customHeight="1">
      <c r="A24" s="34">
        <v>17</v>
      </c>
      <c r="B24" s="43"/>
      <c r="C24" s="51"/>
      <c r="D24" s="60"/>
      <c r="E24" s="67"/>
      <c r="F24" s="67"/>
      <c r="G24" s="67"/>
      <c r="H24" s="67"/>
      <c r="I24" s="74">
        <f t="shared" si="0"/>
        <v>0</v>
      </c>
      <c r="J24" s="82">
        <f t="shared" si="1"/>
        <v>0</v>
      </c>
      <c r="K24" s="60"/>
      <c r="L24" s="67"/>
      <c r="M24" s="67"/>
      <c r="N24" s="67"/>
      <c r="O24" s="74">
        <f t="shared" si="2"/>
        <v>0</v>
      </c>
      <c r="P24" s="82">
        <f t="shared" si="3"/>
        <v>0</v>
      </c>
      <c r="Q24" s="87">
        <f t="shared" si="4"/>
        <v>0</v>
      </c>
      <c r="R24" s="90">
        <f t="shared" si="4"/>
        <v>0</v>
      </c>
      <c r="S24" s="90">
        <f t="shared" si="4"/>
        <v>0</v>
      </c>
      <c r="T24" s="90">
        <f t="shared" si="4"/>
        <v>0</v>
      </c>
      <c r="U24" s="90">
        <f t="shared" si="5"/>
        <v>0</v>
      </c>
      <c r="V24" s="74">
        <f t="shared" si="6"/>
        <v>0</v>
      </c>
      <c r="W24" s="82">
        <f t="shared" si="7"/>
        <v>0</v>
      </c>
      <c r="X24" s="60"/>
      <c r="Y24" s="67"/>
      <c r="Z24" s="67"/>
      <c r="AA24" s="103">
        <f t="shared" si="8"/>
        <v>0</v>
      </c>
      <c r="AB24" s="110">
        <f t="shared" si="9"/>
        <v>0</v>
      </c>
      <c r="AC24" s="115"/>
      <c r="AD24" s="119"/>
      <c r="AE24" s="127">
        <f t="shared" si="10"/>
        <v>0</v>
      </c>
      <c r="AF24" s="136">
        <f>VLOOKUP(AC24,[1]病床稼働率毎の単価!$A$3:$C$8,3,TRUE)</f>
        <v>1140</v>
      </c>
      <c r="AG24" s="144">
        <f t="shared" si="11"/>
        <v>0</v>
      </c>
      <c r="AH24" s="127">
        <f t="shared" si="12"/>
        <v>0</v>
      </c>
      <c r="AI24" s="136">
        <f>VLOOKUP(100%,[1]病床稼働率毎の単価!$A$3:$C$8,3,TRUE)</f>
        <v>2280</v>
      </c>
      <c r="AJ24" s="144">
        <f t="shared" si="13"/>
        <v>0</v>
      </c>
      <c r="AK24" s="150">
        <f t="shared" si="14"/>
        <v>0</v>
      </c>
    </row>
    <row r="25" spans="1:37" ht="39.950000000000003" customHeight="1">
      <c r="A25" s="34">
        <v>18</v>
      </c>
      <c r="B25" s="43"/>
      <c r="C25" s="51"/>
      <c r="D25" s="60"/>
      <c r="E25" s="67"/>
      <c r="F25" s="67"/>
      <c r="G25" s="67"/>
      <c r="H25" s="67"/>
      <c r="I25" s="74">
        <f t="shared" si="0"/>
        <v>0</v>
      </c>
      <c r="J25" s="82">
        <f t="shared" si="1"/>
        <v>0</v>
      </c>
      <c r="K25" s="60"/>
      <c r="L25" s="67"/>
      <c r="M25" s="67"/>
      <c r="N25" s="67"/>
      <c r="O25" s="74">
        <f t="shared" si="2"/>
        <v>0</v>
      </c>
      <c r="P25" s="82">
        <f t="shared" si="3"/>
        <v>0</v>
      </c>
      <c r="Q25" s="87">
        <f t="shared" si="4"/>
        <v>0</v>
      </c>
      <c r="R25" s="90">
        <f t="shared" si="4"/>
        <v>0</v>
      </c>
      <c r="S25" s="90">
        <f t="shared" si="4"/>
        <v>0</v>
      </c>
      <c r="T25" s="90">
        <f t="shared" si="4"/>
        <v>0</v>
      </c>
      <c r="U25" s="90">
        <f t="shared" si="5"/>
        <v>0</v>
      </c>
      <c r="V25" s="74">
        <f t="shared" si="6"/>
        <v>0</v>
      </c>
      <c r="W25" s="82">
        <f t="shared" si="7"/>
        <v>0</v>
      </c>
      <c r="X25" s="60"/>
      <c r="Y25" s="67"/>
      <c r="Z25" s="67"/>
      <c r="AA25" s="103">
        <f t="shared" si="8"/>
        <v>0</v>
      </c>
      <c r="AB25" s="110">
        <f t="shared" si="9"/>
        <v>0</v>
      </c>
      <c r="AC25" s="115"/>
      <c r="AD25" s="119"/>
      <c r="AE25" s="127">
        <f t="shared" si="10"/>
        <v>0</v>
      </c>
      <c r="AF25" s="136">
        <f>VLOOKUP(AC25,[1]病床稼働率毎の単価!$A$3:$C$8,3,TRUE)</f>
        <v>1140</v>
      </c>
      <c r="AG25" s="144">
        <f t="shared" si="11"/>
        <v>0</v>
      </c>
      <c r="AH25" s="127">
        <f t="shared" si="12"/>
        <v>0</v>
      </c>
      <c r="AI25" s="136">
        <f>VLOOKUP(100%,[1]病床稼働率毎の単価!$A$3:$C$8,3,TRUE)</f>
        <v>2280</v>
      </c>
      <c r="AJ25" s="144">
        <f t="shared" si="13"/>
        <v>0</v>
      </c>
      <c r="AK25" s="150">
        <f t="shared" si="14"/>
        <v>0</v>
      </c>
    </row>
    <row r="26" spans="1:37" ht="39.950000000000003" customHeight="1">
      <c r="A26" s="34">
        <v>19</v>
      </c>
      <c r="B26" s="43"/>
      <c r="C26" s="51"/>
      <c r="D26" s="60"/>
      <c r="E26" s="67"/>
      <c r="F26" s="67"/>
      <c r="G26" s="67"/>
      <c r="H26" s="67"/>
      <c r="I26" s="74">
        <f t="shared" si="0"/>
        <v>0</v>
      </c>
      <c r="J26" s="82">
        <f t="shared" si="1"/>
        <v>0</v>
      </c>
      <c r="K26" s="60"/>
      <c r="L26" s="67"/>
      <c r="M26" s="67"/>
      <c r="N26" s="67"/>
      <c r="O26" s="74">
        <f t="shared" si="2"/>
        <v>0</v>
      </c>
      <c r="P26" s="82">
        <f t="shared" si="3"/>
        <v>0</v>
      </c>
      <c r="Q26" s="87">
        <f t="shared" si="4"/>
        <v>0</v>
      </c>
      <c r="R26" s="90">
        <f t="shared" si="4"/>
        <v>0</v>
      </c>
      <c r="S26" s="90">
        <f t="shared" si="4"/>
        <v>0</v>
      </c>
      <c r="T26" s="90">
        <f t="shared" si="4"/>
        <v>0</v>
      </c>
      <c r="U26" s="90">
        <f t="shared" si="5"/>
        <v>0</v>
      </c>
      <c r="V26" s="74">
        <f t="shared" si="6"/>
        <v>0</v>
      </c>
      <c r="W26" s="82">
        <f t="shared" si="7"/>
        <v>0</v>
      </c>
      <c r="X26" s="60"/>
      <c r="Y26" s="67"/>
      <c r="Z26" s="67"/>
      <c r="AA26" s="103">
        <f t="shared" si="8"/>
        <v>0</v>
      </c>
      <c r="AB26" s="110">
        <f t="shared" si="9"/>
        <v>0</v>
      </c>
      <c r="AC26" s="115"/>
      <c r="AD26" s="119"/>
      <c r="AE26" s="127">
        <f t="shared" si="10"/>
        <v>0</v>
      </c>
      <c r="AF26" s="136">
        <f>VLOOKUP(AC26,[1]病床稼働率毎の単価!$A$3:$C$8,3,TRUE)</f>
        <v>1140</v>
      </c>
      <c r="AG26" s="144">
        <f t="shared" si="11"/>
        <v>0</v>
      </c>
      <c r="AH26" s="127">
        <f t="shared" si="12"/>
        <v>0</v>
      </c>
      <c r="AI26" s="136">
        <f>VLOOKUP(100%,[1]病床稼働率毎の単価!$A$3:$C$8,3,TRUE)</f>
        <v>2280</v>
      </c>
      <c r="AJ26" s="144">
        <f t="shared" si="13"/>
        <v>0</v>
      </c>
      <c r="AK26" s="150">
        <f t="shared" si="14"/>
        <v>0</v>
      </c>
    </row>
    <row r="27" spans="1:37" ht="39.950000000000003" customHeight="1">
      <c r="A27" s="34">
        <v>20</v>
      </c>
      <c r="B27" s="43"/>
      <c r="C27" s="51"/>
      <c r="D27" s="60"/>
      <c r="E27" s="67"/>
      <c r="F27" s="67"/>
      <c r="G27" s="67"/>
      <c r="H27" s="67"/>
      <c r="I27" s="74">
        <f t="shared" si="0"/>
        <v>0</v>
      </c>
      <c r="J27" s="82">
        <f t="shared" si="1"/>
        <v>0</v>
      </c>
      <c r="K27" s="60"/>
      <c r="L27" s="67"/>
      <c r="M27" s="67"/>
      <c r="N27" s="67"/>
      <c r="O27" s="74">
        <f t="shared" si="2"/>
        <v>0</v>
      </c>
      <c r="P27" s="82">
        <f t="shared" si="3"/>
        <v>0</v>
      </c>
      <c r="Q27" s="87">
        <f t="shared" si="4"/>
        <v>0</v>
      </c>
      <c r="R27" s="90">
        <f t="shared" si="4"/>
        <v>0</v>
      </c>
      <c r="S27" s="90">
        <f t="shared" si="4"/>
        <v>0</v>
      </c>
      <c r="T27" s="90">
        <f t="shared" si="4"/>
        <v>0</v>
      </c>
      <c r="U27" s="90">
        <f t="shared" si="5"/>
        <v>0</v>
      </c>
      <c r="V27" s="74">
        <f t="shared" si="6"/>
        <v>0</v>
      </c>
      <c r="W27" s="82">
        <f t="shared" si="7"/>
        <v>0</v>
      </c>
      <c r="X27" s="60"/>
      <c r="Y27" s="67"/>
      <c r="Z27" s="67"/>
      <c r="AA27" s="103">
        <f t="shared" si="8"/>
        <v>0</v>
      </c>
      <c r="AB27" s="110">
        <f t="shared" si="9"/>
        <v>0</v>
      </c>
      <c r="AC27" s="115"/>
      <c r="AD27" s="119"/>
      <c r="AE27" s="127">
        <f t="shared" si="10"/>
        <v>0</v>
      </c>
      <c r="AF27" s="136">
        <f>VLOOKUP(AC27,[1]病床稼働率毎の単価!$A$3:$C$8,3,TRUE)</f>
        <v>1140</v>
      </c>
      <c r="AG27" s="144">
        <f t="shared" si="11"/>
        <v>0</v>
      </c>
      <c r="AH27" s="127">
        <f t="shared" si="12"/>
        <v>0</v>
      </c>
      <c r="AI27" s="136">
        <f>VLOOKUP(100%,[1]病床稼働率毎の単価!$A$3:$C$8,3,TRUE)</f>
        <v>2280</v>
      </c>
      <c r="AJ27" s="144">
        <f t="shared" si="13"/>
        <v>0</v>
      </c>
      <c r="AK27" s="150">
        <f t="shared" si="14"/>
        <v>0</v>
      </c>
    </row>
    <row r="28" spans="1:37" ht="39.950000000000003" customHeight="1">
      <c r="A28" s="34">
        <v>21</v>
      </c>
      <c r="B28" s="43"/>
      <c r="C28" s="51"/>
      <c r="D28" s="60"/>
      <c r="E28" s="67"/>
      <c r="F28" s="67"/>
      <c r="G28" s="67"/>
      <c r="H28" s="67"/>
      <c r="I28" s="74">
        <f t="shared" si="0"/>
        <v>0</v>
      </c>
      <c r="J28" s="82">
        <f t="shared" si="1"/>
        <v>0</v>
      </c>
      <c r="K28" s="60"/>
      <c r="L28" s="67"/>
      <c r="M28" s="67"/>
      <c r="N28" s="67"/>
      <c r="O28" s="74">
        <f t="shared" si="2"/>
        <v>0</v>
      </c>
      <c r="P28" s="82">
        <f t="shared" si="3"/>
        <v>0</v>
      </c>
      <c r="Q28" s="87">
        <f t="shared" si="4"/>
        <v>0</v>
      </c>
      <c r="R28" s="90">
        <f t="shared" si="4"/>
        <v>0</v>
      </c>
      <c r="S28" s="90">
        <f t="shared" si="4"/>
        <v>0</v>
      </c>
      <c r="T28" s="90">
        <f t="shared" si="4"/>
        <v>0</v>
      </c>
      <c r="U28" s="90">
        <f t="shared" si="5"/>
        <v>0</v>
      </c>
      <c r="V28" s="74">
        <f t="shared" si="6"/>
        <v>0</v>
      </c>
      <c r="W28" s="82">
        <f t="shared" si="7"/>
        <v>0</v>
      </c>
      <c r="X28" s="60"/>
      <c r="Y28" s="67"/>
      <c r="Z28" s="67"/>
      <c r="AA28" s="103">
        <f t="shared" si="8"/>
        <v>0</v>
      </c>
      <c r="AB28" s="110">
        <f t="shared" si="9"/>
        <v>0</v>
      </c>
      <c r="AC28" s="115"/>
      <c r="AD28" s="119"/>
      <c r="AE28" s="127">
        <f t="shared" si="10"/>
        <v>0</v>
      </c>
      <c r="AF28" s="136">
        <f>VLOOKUP(AC28,[1]病床稼働率毎の単価!$A$3:$C$8,3,TRUE)</f>
        <v>1140</v>
      </c>
      <c r="AG28" s="144">
        <f t="shared" si="11"/>
        <v>0</v>
      </c>
      <c r="AH28" s="127">
        <f t="shared" si="12"/>
        <v>0</v>
      </c>
      <c r="AI28" s="136">
        <f>VLOOKUP(100%,[1]病床稼働率毎の単価!$A$3:$C$8,3,TRUE)</f>
        <v>2280</v>
      </c>
      <c r="AJ28" s="144">
        <f t="shared" si="13"/>
        <v>0</v>
      </c>
      <c r="AK28" s="150">
        <f t="shared" si="14"/>
        <v>0</v>
      </c>
    </row>
    <row r="29" spans="1:37" ht="39.950000000000003" customHeight="1">
      <c r="A29" s="34">
        <v>22</v>
      </c>
      <c r="B29" s="43"/>
      <c r="C29" s="51"/>
      <c r="D29" s="60"/>
      <c r="E29" s="67"/>
      <c r="F29" s="67"/>
      <c r="G29" s="67"/>
      <c r="H29" s="67"/>
      <c r="I29" s="74">
        <f t="shared" si="0"/>
        <v>0</v>
      </c>
      <c r="J29" s="82">
        <f t="shared" si="1"/>
        <v>0</v>
      </c>
      <c r="K29" s="60"/>
      <c r="L29" s="67"/>
      <c r="M29" s="67"/>
      <c r="N29" s="67"/>
      <c r="O29" s="74">
        <f t="shared" si="2"/>
        <v>0</v>
      </c>
      <c r="P29" s="82">
        <f t="shared" si="3"/>
        <v>0</v>
      </c>
      <c r="Q29" s="87">
        <f t="shared" si="4"/>
        <v>0</v>
      </c>
      <c r="R29" s="90">
        <f t="shared" si="4"/>
        <v>0</v>
      </c>
      <c r="S29" s="90">
        <f t="shared" si="4"/>
        <v>0</v>
      </c>
      <c r="T29" s="90">
        <f t="shared" si="4"/>
        <v>0</v>
      </c>
      <c r="U29" s="90">
        <f t="shared" si="5"/>
        <v>0</v>
      </c>
      <c r="V29" s="74">
        <f t="shared" si="6"/>
        <v>0</v>
      </c>
      <c r="W29" s="82">
        <f t="shared" si="7"/>
        <v>0</v>
      </c>
      <c r="X29" s="60"/>
      <c r="Y29" s="67"/>
      <c r="Z29" s="67"/>
      <c r="AA29" s="103">
        <f t="shared" si="8"/>
        <v>0</v>
      </c>
      <c r="AB29" s="110">
        <f t="shared" si="9"/>
        <v>0</v>
      </c>
      <c r="AC29" s="115"/>
      <c r="AD29" s="119"/>
      <c r="AE29" s="127">
        <f t="shared" si="10"/>
        <v>0</v>
      </c>
      <c r="AF29" s="136">
        <f>VLOOKUP(AC29,[1]病床稼働率毎の単価!$A$3:$C$8,3,TRUE)</f>
        <v>1140</v>
      </c>
      <c r="AG29" s="144">
        <f t="shared" si="11"/>
        <v>0</v>
      </c>
      <c r="AH29" s="127">
        <f t="shared" si="12"/>
        <v>0</v>
      </c>
      <c r="AI29" s="136">
        <f>VLOOKUP(100%,[1]病床稼働率毎の単価!$A$3:$C$8,3,TRUE)</f>
        <v>2280</v>
      </c>
      <c r="AJ29" s="144">
        <f t="shared" si="13"/>
        <v>0</v>
      </c>
      <c r="AK29" s="150">
        <f t="shared" si="14"/>
        <v>0</v>
      </c>
    </row>
    <row r="30" spans="1:37" ht="39.950000000000003" customHeight="1">
      <c r="A30" s="34">
        <v>23</v>
      </c>
      <c r="B30" s="43"/>
      <c r="C30" s="51"/>
      <c r="D30" s="60"/>
      <c r="E30" s="67"/>
      <c r="F30" s="67"/>
      <c r="G30" s="67"/>
      <c r="H30" s="67"/>
      <c r="I30" s="74">
        <f t="shared" si="0"/>
        <v>0</v>
      </c>
      <c r="J30" s="82">
        <f t="shared" si="1"/>
        <v>0</v>
      </c>
      <c r="K30" s="60"/>
      <c r="L30" s="67"/>
      <c r="M30" s="67"/>
      <c r="N30" s="67"/>
      <c r="O30" s="74">
        <f t="shared" si="2"/>
        <v>0</v>
      </c>
      <c r="P30" s="82">
        <f t="shared" si="3"/>
        <v>0</v>
      </c>
      <c r="Q30" s="87">
        <f t="shared" si="4"/>
        <v>0</v>
      </c>
      <c r="R30" s="90">
        <f t="shared" si="4"/>
        <v>0</v>
      </c>
      <c r="S30" s="90">
        <f t="shared" si="4"/>
        <v>0</v>
      </c>
      <c r="T30" s="90">
        <f t="shared" si="4"/>
        <v>0</v>
      </c>
      <c r="U30" s="90">
        <f t="shared" si="5"/>
        <v>0</v>
      </c>
      <c r="V30" s="74">
        <f t="shared" si="6"/>
        <v>0</v>
      </c>
      <c r="W30" s="82">
        <f t="shared" si="7"/>
        <v>0</v>
      </c>
      <c r="X30" s="60"/>
      <c r="Y30" s="67"/>
      <c r="Z30" s="67"/>
      <c r="AA30" s="103">
        <f t="shared" si="8"/>
        <v>0</v>
      </c>
      <c r="AB30" s="110">
        <f t="shared" si="9"/>
        <v>0</v>
      </c>
      <c r="AC30" s="115"/>
      <c r="AD30" s="119"/>
      <c r="AE30" s="127">
        <f t="shared" si="10"/>
        <v>0</v>
      </c>
      <c r="AF30" s="136">
        <f>VLOOKUP(AC30,[1]病床稼働率毎の単価!$A$3:$C$8,3,TRUE)</f>
        <v>1140</v>
      </c>
      <c r="AG30" s="144">
        <f t="shared" si="11"/>
        <v>0</v>
      </c>
      <c r="AH30" s="127">
        <f t="shared" si="12"/>
        <v>0</v>
      </c>
      <c r="AI30" s="136">
        <f>VLOOKUP(100%,[1]病床稼働率毎の単価!$A$3:$C$8,3,TRUE)</f>
        <v>2280</v>
      </c>
      <c r="AJ30" s="144">
        <f t="shared" si="13"/>
        <v>0</v>
      </c>
      <c r="AK30" s="150">
        <f t="shared" si="14"/>
        <v>0</v>
      </c>
    </row>
    <row r="31" spans="1:37" ht="39.950000000000003" customHeight="1">
      <c r="A31" s="34">
        <v>24</v>
      </c>
      <c r="B31" s="43"/>
      <c r="C31" s="51"/>
      <c r="D31" s="60"/>
      <c r="E31" s="67"/>
      <c r="F31" s="67"/>
      <c r="G31" s="67"/>
      <c r="H31" s="67"/>
      <c r="I31" s="74">
        <f t="shared" si="0"/>
        <v>0</v>
      </c>
      <c r="J31" s="82">
        <f t="shared" si="1"/>
        <v>0</v>
      </c>
      <c r="K31" s="60"/>
      <c r="L31" s="67"/>
      <c r="M31" s="67"/>
      <c r="N31" s="67"/>
      <c r="O31" s="74">
        <f t="shared" si="2"/>
        <v>0</v>
      </c>
      <c r="P31" s="82">
        <f t="shared" si="3"/>
        <v>0</v>
      </c>
      <c r="Q31" s="87">
        <f t="shared" si="4"/>
        <v>0</v>
      </c>
      <c r="R31" s="90">
        <f t="shared" si="4"/>
        <v>0</v>
      </c>
      <c r="S31" s="90">
        <f t="shared" si="4"/>
        <v>0</v>
      </c>
      <c r="T31" s="90">
        <f t="shared" si="4"/>
        <v>0</v>
      </c>
      <c r="U31" s="90">
        <f t="shared" si="5"/>
        <v>0</v>
      </c>
      <c r="V31" s="74">
        <f t="shared" si="6"/>
        <v>0</v>
      </c>
      <c r="W31" s="82">
        <f t="shared" si="7"/>
        <v>0</v>
      </c>
      <c r="X31" s="60"/>
      <c r="Y31" s="67"/>
      <c r="Z31" s="67"/>
      <c r="AA31" s="103">
        <f t="shared" si="8"/>
        <v>0</v>
      </c>
      <c r="AB31" s="110">
        <f t="shared" si="9"/>
        <v>0</v>
      </c>
      <c r="AC31" s="115"/>
      <c r="AD31" s="119"/>
      <c r="AE31" s="127">
        <f t="shared" si="10"/>
        <v>0</v>
      </c>
      <c r="AF31" s="136">
        <f>VLOOKUP(AC31,[1]病床稼働率毎の単価!$A$3:$C$8,3,TRUE)</f>
        <v>1140</v>
      </c>
      <c r="AG31" s="144">
        <f t="shared" si="11"/>
        <v>0</v>
      </c>
      <c r="AH31" s="127">
        <f t="shared" si="12"/>
        <v>0</v>
      </c>
      <c r="AI31" s="136">
        <f>VLOOKUP(100%,[1]病床稼働率毎の単価!$A$3:$C$8,3,TRUE)</f>
        <v>2280</v>
      </c>
      <c r="AJ31" s="144">
        <f t="shared" si="13"/>
        <v>0</v>
      </c>
      <c r="AK31" s="150">
        <f t="shared" si="14"/>
        <v>0</v>
      </c>
    </row>
    <row r="32" spans="1:37" ht="39.950000000000003" customHeight="1">
      <c r="A32" s="34">
        <v>25</v>
      </c>
      <c r="B32" s="43"/>
      <c r="C32" s="51"/>
      <c r="D32" s="60"/>
      <c r="E32" s="67"/>
      <c r="F32" s="67"/>
      <c r="G32" s="67"/>
      <c r="H32" s="67"/>
      <c r="I32" s="74">
        <f t="shared" si="0"/>
        <v>0</v>
      </c>
      <c r="J32" s="82">
        <f t="shared" si="1"/>
        <v>0</v>
      </c>
      <c r="K32" s="60"/>
      <c r="L32" s="67"/>
      <c r="M32" s="67"/>
      <c r="N32" s="67"/>
      <c r="O32" s="74">
        <f t="shared" si="2"/>
        <v>0</v>
      </c>
      <c r="P32" s="82">
        <f t="shared" si="3"/>
        <v>0</v>
      </c>
      <c r="Q32" s="87">
        <f t="shared" si="4"/>
        <v>0</v>
      </c>
      <c r="R32" s="90">
        <f t="shared" si="4"/>
        <v>0</v>
      </c>
      <c r="S32" s="90">
        <f t="shared" si="4"/>
        <v>0</v>
      </c>
      <c r="T32" s="90">
        <f t="shared" si="4"/>
        <v>0</v>
      </c>
      <c r="U32" s="90">
        <f t="shared" si="5"/>
        <v>0</v>
      </c>
      <c r="V32" s="74">
        <f t="shared" si="6"/>
        <v>0</v>
      </c>
      <c r="W32" s="82">
        <f t="shared" si="7"/>
        <v>0</v>
      </c>
      <c r="X32" s="60"/>
      <c r="Y32" s="67"/>
      <c r="Z32" s="67"/>
      <c r="AA32" s="103">
        <f t="shared" si="8"/>
        <v>0</v>
      </c>
      <c r="AB32" s="110">
        <f t="shared" si="9"/>
        <v>0</v>
      </c>
      <c r="AC32" s="115"/>
      <c r="AD32" s="119"/>
      <c r="AE32" s="127">
        <f t="shared" si="10"/>
        <v>0</v>
      </c>
      <c r="AF32" s="136">
        <f>VLOOKUP(AC32,[1]病床稼働率毎の単価!$A$3:$C$8,3,TRUE)</f>
        <v>1140</v>
      </c>
      <c r="AG32" s="144">
        <f t="shared" si="11"/>
        <v>0</v>
      </c>
      <c r="AH32" s="127">
        <f t="shared" si="12"/>
        <v>0</v>
      </c>
      <c r="AI32" s="136">
        <f>VLOOKUP(100%,[1]病床稼働率毎の単価!$A$3:$C$8,3,TRUE)</f>
        <v>2280</v>
      </c>
      <c r="AJ32" s="144">
        <f t="shared" si="13"/>
        <v>0</v>
      </c>
      <c r="AK32" s="150">
        <f t="shared" si="14"/>
        <v>0</v>
      </c>
    </row>
    <row r="33" spans="1:37" ht="39.950000000000003" customHeight="1">
      <c r="A33" s="34">
        <v>26</v>
      </c>
      <c r="B33" s="43"/>
      <c r="C33" s="51"/>
      <c r="D33" s="60"/>
      <c r="E33" s="67"/>
      <c r="F33" s="67"/>
      <c r="G33" s="67"/>
      <c r="H33" s="67"/>
      <c r="I33" s="74">
        <f t="shared" si="0"/>
        <v>0</v>
      </c>
      <c r="J33" s="82">
        <f t="shared" si="1"/>
        <v>0</v>
      </c>
      <c r="K33" s="60"/>
      <c r="L33" s="67"/>
      <c r="M33" s="67"/>
      <c r="N33" s="67"/>
      <c r="O33" s="74">
        <f t="shared" si="2"/>
        <v>0</v>
      </c>
      <c r="P33" s="82">
        <f t="shared" si="3"/>
        <v>0</v>
      </c>
      <c r="Q33" s="87">
        <f t="shared" si="4"/>
        <v>0</v>
      </c>
      <c r="R33" s="90">
        <f t="shared" si="4"/>
        <v>0</v>
      </c>
      <c r="S33" s="90">
        <f t="shared" si="4"/>
        <v>0</v>
      </c>
      <c r="T33" s="90">
        <f t="shared" si="4"/>
        <v>0</v>
      </c>
      <c r="U33" s="90">
        <f t="shared" si="5"/>
        <v>0</v>
      </c>
      <c r="V33" s="74">
        <f t="shared" si="6"/>
        <v>0</v>
      </c>
      <c r="W33" s="82">
        <f t="shared" si="7"/>
        <v>0</v>
      </c>
      <c r="X33" s="60"/>
      <c r="Y33" s="67"/>
      <c r="Z33" s="67"/>
      <c r="AA33" s="103">
        <f t="shared" si="8"/>
        <v>0</v>
      </c>
      <c r="AB33" s="110">
        <f t="shared" si="9"/>
        <v>0</v>
      </c>
      <c r="AC33" s="115"/>
      <c r="AD33" s="119"/>
      <c r="AE33" s="127">
        <f t="shared" si="10"/>
        <v>0</v>
      </c>
      <c r="AF33" s="136">
        <f>VLOOKUP(AC33,[1]病床稼働率毎の単価!$A$3:$C$8,3,TRUE)</f>
        <v>1140</v>
      </c>
      <c r="AG33" s="144">
        <f t="shared" si="11"/>
        <v>0</v>
      </c>
      <c r="AH33" s="127">
        <f t="shared" si="12"/>
        <v>0</v>
      </c>
      <c r="AI33" s="136">
        <f>VLOOKUP(100%,[1]病床稼働率毎の単価!$A$3:$C$8,3,TRUE)</f>
        <v>2280</v>
      </c>
      <c r="AJ33" s="144">
        <f t="shared" si="13"/>
        <v>0</v>
      </c>
      <c r="AK33" s="150">
        <f t="shared" si="14"/>
        <v>0</v>
      </c>
    </row>
    <row r="34" spans="1:37" ht="39.950000000000003" customHeight="1">
      <c r="A34" s="34">
        <v>27</v>
      </c>
      <c r="B34" s="43"/>
      <c r="C34" s="51"/>
      <c r="D34" s="60"/>
      <c r="E34" s="67"/>
      <c r="F34" s="67"/>
      <c r="G34" s="67"/>
      <c r="H34" s="67"/>
      <c r="I34" s="74">
        <f t="shared" si="0"/>
        <v>0</v>
      </c>
      <c r="J34" s="82">
        <f t="shared" si="1"/>
        <v>0</v>
      </c>
      <c r="K34" s="60"/>
      <c r="L34" s="67"/>
      <c r="M34" s="67"/>
      <c r="N34" s="67"/>
      <c r="O34" s="74">
        <f t="shared" si="2"/>
        <v>0</v>
      </c>
      <c r="P34" s="82">
        <f t="shared" si="3"/>
        <v>0</v>
      </c>
      <c r="Q34" s="87">
        <f t="shared" si="4"/>
        <v>0</v>
      </c>
      <c r="R34" s="90">
        <f t="shared" si="4"/>
        <v>0</v>
      </c>
      <c r="S34" s="90">
        <f t="shared" si="4"/>
        <v>0</v>
      </c>
      <c r="T34" s="90">
        <f t="shared" si="4"/>
        <v>0</v>
      </c>
      <c r="U34" s="90">
        <f t="shared" si="5"/>
        <v>0</v>
      </c>
      <c r="V34" s="74">
        <f t="shared" si="6"/>
        <v>0</v>
      </c>
      <c r="W34" s="82">
        <f t="shared" si="7"/>
        <v>0</v>
      </c>
      <c r="X34" s="60"/>
      <c r="Y34" s="67"/>
      <c r="Z34" s="67"/>
      <c r="AA34" s="103">
        <f t="shared" si="8"/>
        <v>0</v>
      </c>
      <c r="AB34" s="110">
        <f t="shared" si="9"/>
        <v>0</v>
      </c>
      <c r="AC34" s="115"/>
      <c r="AD34" s="119"/>
      <c r="AE34" s="127">
        <f t="shared" si="10"/>
        <v>0</v>
      </c>
      <c r="AF34" s="136">
        <f>VLOOKUP(AC34,[1]病床稼働率毎の単価!$A$3:$C$8,3,TRUE)</f>
        <v>1140</v>
      </c>
      <c r="AG34" s="144">
        <f t="shared" si="11"/>
        <v>0</v>
      </c>
      <c r="AH34" s="127">
        <f t="shared" si="12"/>
        <v>0</v>
      </c>
      <c r="AI34" s="136">
        <f>VLOOKUP(100%,[1]病床稼働率毎の単価!$A$3:$C$8,3,TRUE)</f>
        <v>2280</v>
      </c>
      <c r="AJ34" s="144">
        <f t="shared" si="13"/>
        <v>0</v>
      </c>
      <c r="AK34" s="150">
        <f t="shared" si="14"/>
        <v>0</v>
      </c>
    </row>
    <row r="35" spans="1:37" ht="39.950000000000003" customHeight="1">
      <c r="A35" s="34">
        <v>28</v>
      </c>
      <c r="B35" s="43"/>
      <c r="C35" s="51"/>
      <c r="D35" s="60"/>
      <c r="E35" s="67"/>
      <c r="F35" s="67"/>
      <c r="G35" s="67"/>
      <c r="H35" s="67"/>
      <c r="I35" s="74">
        <f t="shared" si="0"/>
        <v>0</v>
      </c>
      <c r="J35" s="82">
        <f t="shared" si="1"/>
        <v>0</v>
      </c>
      <c r="K35" s="60"/>
      <c r="L35" s="67"/>
      <c r="M35" s="67"/>
      <c r="N35" s="67"/>
      <c r="O35" s="74">
        <f t="shared" si="2"/>
        <v>0</v>
      </c>
      <c r="P35" s="82">
        <f t="shared" si="3"/>
        <v>0</v>
      </c>
      <c r="Q35" s="87">
        <f t="shared" si="4"/>
        <v>0</v>
      </c>
      <c r="R35" s="90">
        <f t="shared" si="4"/>
        <v>0</v>
      </c>
      <c r="S35" s="90">
        <f t="shared" si="4"/>
        <v>0</v>
      </c>
      <c r="T35" s="90">
        <f t="shared" si="4"/>
        <v>0</v>
      </c>
      <c r="U35" s="90">
        <f t="shared" si="5"/>
        <v>0</v>
      </c>
      <c r="V35" s="74">
        <f t="shared" si="6"/>
        <v>0</v>
      </c>
      <c r="W35" s="82">
        <f t="shared" si="7"/>
        <v>0</v>
      </c>
      <c r="X35" s="60"/>
      <c r="Y35" s="67"/>
      <c r="Z35" s="67"/>
      <c r="AA35" s="103">
        <f t="shared" si="8"/>
        <v>0</v>
      </c>
      <c r="AB35" s="110">
        <f t="shared" si="9"/>
        <v>0</v>
      </c>
      <c r="AC35" s="115"/>
      <c r="AD35" s="119"/>
      <c r="AE35" s="127">
        <f t="shared" si="10"/>
        <v>0</v>
      </c>
      <c r="AF35" s="136">
        <f>VLOOKUP(AC35,[1]病床稼働率毎の単価!$A$3:$C$8,3,TRUE)</f>
        <v>1140</v>
      </c>
      <c r="AG35" s="144">
        <f t="shared" si="11"/>
        <v>0</v>
      </c>
      <c r="AH35" s="127">
        <f t="shared" si="12"/>
        <v>0</v>
      </c>
      <c r="AI35" s="136">
        <f>VLOOKUP(100%,[1]病床稼働率毎の単価!$A$3:$C$8,3,TRUE)</f>
        <v>2280</v>
      </c>
      <c r="AJ35" s="144">
        <f t="shared" si="13"/>
        <v>0</v>
      </c>
      <c r="AK35" s="150">
        <f t="shared" si="14"/>
        <v>0</v>
      </c>
    </row>
    <row r="36" spans="1:37" ht="39.950000000000003" customHeight="1">
      <c r="A36" s="34">
        <v>29</v>
      </c>
      <c r="B36" s="43"/>
      <c r="C36" s="51"/>
      <c r="D36" s="60"/>
      <c r="E36" s="67"/>
      <c r="F36" s="67"/>
      <c r="G36" s="67"/>
      <c r="H36" s="67"/>
      <c r="I36" s="74">
        <f t="shared" si="0"/>
        <v>0</v>
      </c>
      <c r="J36" s="82">
        <f t="shared" si="1"/>
        <v>0</v>
      </c>
      <c r="K36" s="60"/>
      <c r="L36" s="67"/>
      <c r="M36" s="67"/>
      <c r="N36" s="67"/>
      <c r="O36" s="74">
        <f t="shared" si="2"/>
        <v>0</v>
      </c>
      <c r="P36" s="82">
        <f t="shared" si="3"/>
        <v>0</v>
      </c>
      <c r="Q36" s="87">
        <f t="shared" si="4"/>
        <v>0</v>
      </c>
      <c r="R36" s="90">
        <f t="shared" si="4"/>
        <v>0</v>
      </c>
      <c r="S36" s="90">
        <f t="shared" si="4"/>
        <v>0</v>
      </c>
      <c r="T36" s="90">
        <f t="shared" si="4"/>
        <v>0</v>
      </c>
      <c r="U36" s="90">
        <f t="shared" si="5"/>
        <v>0</v>
      </c>
      <c r="V36" s="74">
        <f t="shared" si="6"/>
        <v>0</v>
      </c>
      <c r="W36" s="82">
        <f t="shared" si="7"/>
        <v>0</v>
      </c>
      <c r="X36" s="60"/>
      <c r="Y36" s="67"/>
      <c r="Z36" s="67"/>
      <c r="AA36" s="103">
        <f t="shared" si="8"/>
        <v>0</v>
      </c>
      <c r="AB36" s="110">
        <f t="shared" si="9"/>
        <v>0</v>
      </c>
      <c r="AC36" s="115"/>
      <c r="AD36" s="119"/>
      <c r="AE36" s="127">
        <f t="shared" si="10"/>
        <v>0</v>
      </c>
      <c r="AF36" s="136">
        <f>VLOOKUP(AC36,[1]病床稼働率毎の単価!$A$3:$C$8,3,TRUE)</f>
        <v>1140</v>
      </c>
      <c r="AG36" s="144">
        <f t="shared" si="11"/>
        <v>0</v>
      </c>
      <c r="AH36" s="127">
        <f t="shared" si="12"/>
        <v>0</v>
      </c>
      <c r="AI36" s="136">
        <f>VLOOKUP(100%,[1]病床稼働率毎の単価!$A$3:$C$8,3,TRUE)</f>
        <v>2280</v>
      </c>
      <c r="AJ36" s="144">
        <f t="shared" si="13"/>
        <v>0</v>
      </c>
      <c r="AK36" s="150">
        <f t="shared" si="14"/>
        <v>0</v>
      </c>
    </row>
    <row r="37" spans="1:37" ht="39.950000000000003" customHeight="1">
      <c r="A37" s="35">
        <v>30</v>
      </c>
      <c r="B37" s="44"/>
      <c r="C37" s="52"/>
      <c r="D37" s="61"/>
      <c r="E37" s="68"/>
      <c r="F37" s="68"/>
      <c r="G37" s="68"/>
      <c r="H37" s="68"/>
      <c r="I37" s="75">
        <f t="shared" si="0"/>
        <v>0</v>
      </c>
      <c r="J37" s="83">
        <f t="shared" si="1"/>
        <v>0</v>
      </c>
      <c r="K37" s="61"/>
      <c r="L37" s="68"/>
      <c r="M37" s="68"/>
      <c r="N37" s="68"/>
      <c r="O37" s="75">
        <f t="shared" si="2"/>
        <v>0</v>
      </c>
      <c r="P37" s="83">
        <f t="shared" si="3"/>
        <v>0</v>
      </c>
      <c r="Q37" s="88">
        <f t="shared" si="4"/>
        <v>0</v>
      </c>
      <c r="R37" s="91">
        <f t="shared" si="4"/>
        <v>0</v>
      </c>
      <c r="S37" s="91">
        <f t="shared" si="4"/>
        <v>0</v>
      </c>
      <c r="T37" s="91">
        <f t="shared" si="4"/>
        <v>0</v>
      </c>
      <c r="U37" s="91">
        <f t="shared" si="5"/>
        <v>0</v>
      </c>
      <c r="V37" s="92">
        <f t="shared" si="6"/>
        <v>0</v>
      </c>
      <c r="W37" s="83">
        <f t="shared" si="7"/>
        <v>0</v>
      </c>
      <c r="X37" s="61"/>
      <c r="Y37" s="68"/>
      <c r="Z37" s="68"/>
      <c r="AA37" s="104">
        <f t="shared" si="8"/>
        <v>0</v>
      </c>
      <c r="AB37" s="111">
        <f t="shared" si="9"/>
        <v>0</v>
      </c>
      <c r="AC37" s="116"/>
      <c r="AD37" s="120"/>
      <c r="AE37" s="128">
        <f t="shared" si="10"/>
        <v>0</v>
      </c>
      <c r="AF37" s="137">
        <f>VLOOKUP(AC37,[1]病床稼働率毎の単価!$A$3:$C$8,3,TRUE)</f>
        <v>1140</v>
      </c>
      <c r="AG37" s="145">
        <f t="shared" si="11"/>
        <v>0</v>
      </c>
      <c r="AH37" s="128">
        <f t="shared" si="12"/>
        <v>0</v>
      </c>
      <c r="AI37" s="137">
        <f>VLOOKUP(100%,[1]病床稼働率毎の単価!$A$3:$C$8,3,TRUE)</f>
        <v>2280</v>
      </c>
      <c r="AJ37" s="145">
        <f t="shared" si="13"/>
        <v>0</v>
      </c>
      <c r="AK37" s="151">
        <f t="shared" si="14"/>
        <v>0</v>
      </c>
    </row>
    <row r="38" spans="1:37" ht="39.950000000000003" customHeight="1">
      <c r="A38" s="36" t="s">
        <v>166</v>
      </c>
      <c r="B38" s="45">
        <f>SUBTOTAL(3,B8:B37)</f>
        <v>0</v>
      </c>
      <c r="C38" s="53">
        <f>SUBTOTAL(3,C8:C37)</f>
        <v>0</v>
      </c>
      <c r="D38" s="62">
        <f t="shared" ref="D38:AB38" si="15">SUBTOTAL(9,D8:D37)</f>
        <v>0</v>
      </c>
      <c r="E38" s="69">
        <f t="shared" si="15"/>
        <v>0</v>
      </c>
      <c r="F38" s="69">
        <f t="shared" si="15"/>
        <v>0</v>
      </c>
      <c r="G38" s="69">
        <f t="shared" si="15"/>
        <v>0</v>
      </c>
      <c r="H38" s="69">
        <f t="shared" si="15"/>
        <v>0</v>
      </c>
      <c r="I38" s="76">
        <f t="shared" si="15"/>
        <v>0</v>
      </c>
      <c r="J38" s="84">
        <f t="shared" si="15"/>
        <v>0</v>
      </c>
      <c r="K38" s="62">
        <f t="shared" si="15"/>
        <v>0</v>
      </c>
      <c r="L38" s="69">
        <f t="shared" si="15"/>
        <v>0</v>
      </c>
      <c r="M38" s="69">
        <f t="shared" si="15"/>
        <v>0</v>
      </c>
      <c r="N38" s="69">
        <f t="shared" si="15"/>
        <v>0</v>
      </c>
      <c r="O38" s="76">
        <f t="shared" si="15"/>
        <v>0</v>
      </c>
      <c r="P38" s="84">
        <f t="shared" si="15"/>
        <v>0</v>
      </c>
      <c r="Q38" s="62">
        <f t="shared" si="15"/>
        <v>0</v>
      </c>
      <c r="R38" s="69">
        <f t="shared" si="15"/>
        <v>0</v>
      </c>
      <c r="S38" s="69">
        <f t="shared" si="15"/>
        <v>0</v>
      </c>
      <c r="T38" s="69">
        <f t="shared" si="15"/>
        <v>0</v>
      </c>
      <c r="U38" s="69">
        <f t="shared" si="15"/>
        <v>0</v>
      </c>
      <c r="V38" s="69">
        <f t="shared" si="15"/>
        <v>0</v>
      </c>
      <c r="W38" s="53">
        <f t="shared" si="15"/>
        <v>0</v>
      </c>
      <c r="X38" s="62">
        <f t="shared" si="15"/>
        <v>0</v>
      </c>
      <c r="Y38" s="69">
        <f t="shared" si="15"/>
        <v>0</v>
      </c>
      <c r="Z38" s="69">
        <f t="shared" si="15"/>
        <v>0</v>
      </c>
      <c r="AA38" s="53">
        <f t="shared" si="15"/>
        <v>0</v>
      </c>
      <c r="AB38" s="112">
        <f t="shared" si="15"/>
        <v>0</v>
      </c>
      <c r="AC38" s="117"/>
      <c r="AD38" s="117"/>
      <c r="AE38" s="129">
        <f>SUBTOTAL(9,AE8:AE37)</f>
        <v>0</v>
      </c>
      <c r="AF38" s="138"/>
      <c r="AG38" s="146">
        <f>SUBTOTAL(9,AG8:AG37)</f>
        <v>0</v>
      </c>
      <c r="AH38" s="129">
        <f>SUBTOTAL(9,AH8:AH37)</f>
        <v>0</v>
      </c>
      <c r="AI38" s="147">
        <f>VLOOKUP(100%,[1]病床稼働率毎の単価!$A$3:$C$8,3,TRUE)</f>
        <v>2280</v>
      </c>
      <c r="AJ38" s="146">
        <f>SUBTOTAL(9,AJ8:AJ37)</f>
        <v>0</v>
      </c>
      <c r="AK38" s="152">
        <f>SUBTOTAL(9,AK8:AK37)</f>
        <v>0</v>
      </c>
    </row>
  </sheetData>
  <autoFilter ref="A7:AK37"/>
  <mergeCells count="41">
    <mergeCell ref="D1:AK1"/>
    <mergeCell ref="D3:J3"/>
    <mergeCell ref="K3:P3"/>
    <mergeCell ref="Q3:W3"/>
    <mergeCell ref="X3:AA3"/>
    <mergeCell ref="A3:A6"/>
    <mergeCell ref="B3:B6"/>
    <mergeCell ref="C3:C6"/>
    <mergeCell ref="AB3:AB6"/>
    <mergeCell ref="AC3:AC6"/>
    <mergeCell ref="AD3:AD6"/>
    <mergeCell ref="AE3:AG4"/>
    <mergeCell ref="AH3:AJ4"/>
    <mergeCell ref="AK3:AK6"/>
    <mergeCell ref="D5:D6"/>
    <mergeCell ref="E5:E6"/>
    <mergeCell ref="F5:F6"/>
    <mergeCell ref="G5:G6"/>
    <mergeCell ref="H5:H6"/>
    <mergeCell ref="I5:I6"/>
    <mergeCell ref="K5:K6"/>
    <mergeCell ref="L5:L6"/>
    <mergeCell ref="M5:M6"/>
    <mergeCell ref="N5:N6"/>
    <mergeCell ref="O5:O6"/>
    <mergeCell ref="Q5:Q6"/>
    <mergeCell ref="R5:R6"/>
    <mergeCell ref="S5:S6"/>
    <mergeCell ref="T5:T6"/>
    <mergeCell ref="U5:U6"/>
    <mergeCell ref="V5:V6"/>
    <mergeCell ref="X5:X6"/>
    <mergeCell ref="Y5:Y6"/>
    <mergeCell ref="Z5:Z6"/>
    <mergeCell ref="AA5:AA6"/>
    <mergeCell ref="AE5:AE6"/>
    <mergeCell ref="AF5:AF6"/>
    <mergeCell ref="AG5:AG6"/>
    <mergeCell ref="AH5:AH6"/>
    <mergeCell ref="AI5:AI6"/>
    <mergeCell ref="AJ5:AJ6"/>
  </mergeCells>
  <phoneticPr fontId="27"/>
  <dataValidations count="8">
    <dataValidation imeMode="disabled" allowBlank="1" showDropDown="0" showInputMessage="1" showErrorMessage="1" sqref="AE8:AK37 AA8:AB37 O8:W37 I8:J37"/>
    <dataValidation type="whole" imeMode="disabled" operator="greaterThanOrEqual" allowBlank="1" showDropDown="0" showInputMessage="1" showErrorMessage="1" error="0以上の整数値で入力してください。" prompt="支給申請額算定シートの９で選択した「一日平均実働病床数」の値" sqref="AD8:AD37">
      <formula1>0</formula1>
    </dataValidation>
    <dataValidation type="decimal" imeMode="disabled" operator="greaterThanOrEqual" allowBlank="1" showDropDown="0" showInputMessage="1" showErrorMessage="1" error="0以上の値を入力してください。" prompt="支給申請額算定シートの９で選択した「対象３区分の病床稼働率」の値" sqref="AC8:AC37">
      <formula1>0</formula1>
    </dataValidation>
    <dataValidation type="whole" imeMode="disabled" operator="greaterThanOrEqual" allowBlank="1" showDropDown="0" showInputMessage="1" showErrorMessage="1" error="0以上の整数値で入力してください。" prompt="支給申請額算定シートの１－③の値" sqref="D8:H37">
      <formula1>0</formula1>
    </dataValidation>
    <dataValidation type="whole" imeMode="disabled" operator="greaterThanOrEqual" allowBlank="1" showDropDown="0" showInputMessage="1" showErrorMessage="1" error="0以上の整数値で入力してください。" prompt="支給申請額算定シートの２の値" sqref="K8:N37">
      <formula1>0</formula1>
    </dataValidation>
    <dataValidation type="whole" imeMode="disabled" operator="greaterThanOrEqual" allowBlank="1" showDropDown="0" showInputMessage="1" showErrorMessage="1" error="0以上の整数値で入力してください。" prompt="支給申請額算定シートの６の「４．うち転換数」の値" sqref="X8:X37">
      <formula1>0</formula1>
    </dataValidation>
    <dataValidation type="whole" imeMode="disabled" operator="greaterThanOrEqual" allowBlank="1" showDropDown="0" showInputMessage="1" showErrorMessage="1" error="0以上の整数値で入力してください。" prompt="支給申請額算定シートの６の「６．支給済数」の値" sqref="Y8:Y37">
      <formula1>0</formula1>
    </dataValidation>
    <dataValidation type="whole" imeMode="disabled" operator="greaterThanOrEqual" allowBlank="1" showDropDown="0" showInputMessage="1" showErrorMessage="1" error="0以上の整数値で入力してください。" prompt="支給申請額算定シートの６の「３．うち他院への融通数」の値" sqref="Z8:Z37">
      <formula1>0</formula1>
    </dataValidation>
  </dataValidations>
  <printOptions horizontalCentered="1"/>
  <pageMargins left="0.70866141732283472" right="0.70866141732283472" top="0.74803149606299213" bottom="0.74803149606299213" header="0.31496062992125984" footer="0.31496062992125984"/>
  <pageSetup paperSize="8" scale="51"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92D050"/>
  </sheetPr>
  <dimension ref="A1:K23"/>
  <sheetViews>
    <sheetView view="pageBreakPreview" zoomScale="90" zoomScaleSheetLayoutView="90" workbookViewId="0">
      <selection activeCell="A15" sqref="A15:J15"/>
    </sheetView>
  </sheetViews>
  <sheetFormatPr defaultColWidth="9" defaultRowHeight="13.5"/>
  <cols>
    <col min="1" max="1" width="5" style="1" customWidth="1"/>
    <col min="2" max="2" width="3.5" style="1" customWidth="1"/>
    <col min="3" max="7" width="9" style="1"/>
    <col min="8" max="8" width="10" style="1" customWidth="1"/>
    <col min="9" max="9" width="9" style="1"/>
    <col min="10" max="10" width="5" style="1" customWidth="1"/>
    <col min="11" max="16384" width="9" style="1"/>
  </cols>
  <sheetData>
    <row r="1" spans="1:11">
      <c r="A1" s="155" t="s">
        <v>13</v>
      </c>
    </row>
    <row r="2" spans="1:11">
      <c r="A2" s="155"/>
    </row>
    <row r="3" spans="1:11" s="154" customFormat="1" ht="14.25">
      <c r="A3" s="156"/>
      <c r="H3" s="162" t="s">
        <v>54</v>
      </c>
      <c r="I3" s="162"/>
      <c r="J3" s="162"/>
    </row>
    <row r="4" spans="1:11" s="154" customFormat="1" ht="14.25">
      <c r="A4" s="156"/>
      <c r="H4" s="163" t="s">
        <v>139</v>
      </c>
      <c r="I4" s="163"/>
      <c r="J4" s="163"/>
    </row>
    <row r="5" spans="1:11" s="154" customFormat="1" ht="14.25">
      <c r="A5" s="156"/>
      <c r="G5" s="161"/>
      <c r="H5" s="164"/>
      <c r="I5" s="164"/>
    </row>
    <row r="6" spans="1:11" s="154" customFormat="1" ht="14.25">
      <c r="A6" s="156" t="s">
        <v>6</v>
      </c>
    </row>
    <row r="7" spans="1:11" s="154" customFormat="1" ht="14.25">
      <c r="A7" s="156"/>
    </row>
    <row r="8" spans="1:11" s="154" customFormat="1" ht="14.25">
      <c r="A8" s="156"/>
    </row>
    <row r="9" spans="1:11" s="154" customFormat="1" ht="14.25">
      <c r="A9" s="156"/>
    </row>
    <row r="10" spans="1:11" s="154" customFormat="1" ht="14.25">
      <c r="A10" s="156"/>
      <c r="E10" s="160" t="e">
        <f>#REF!</f>
        <v>#REF!</v>
      </c>
      <c r="F10" s="160"/>
      <c r="G10" s="160"/>
      <c r="H10" s="160"/>
      <c r="I10" s="154" t="s">
        <v>68</v>
      </c>
      <c r="K10" s="165" t="s">
        <v>86</v>
      </c>
    </row>
    <row r="11" spans="1:11">
      <c r="A11" s="155"/>
    </row>
    <row r="12" spans="1:11">
      <c r="A12" s="155"/>
    </row>
    <row r="13" spans="1:11">
      <c r="A13" s="155"/>
    </row>
    <row r="14" spans="1:11">
      <c r="A14" s="155"/>
    </row>
    <row r="15" spans="1:11" ht="14.25">
      <c r="A15" s="157" t="s">
        <v>146</v>
      </c>
      <c r="B15" s="158"/>
      <c r="C15" s="158"/>
      <c r="D15" s="158"/>
      <c r="E15" s="158"/>
      <c r="F15" s="158"/>
      <c r="G15" s="158"/>
      <c r="H15" s="158"/>
      <c r="I15" s="158"/>
      <c r="J15" s="158"/>
    </row>
    <row r="16" spans="1:11" ht="14.25">
      <c r="A16" s="156" t="s">
        <v>55</v>
      </c>
      <c r="B16" s="154"/>
      <c r="C16" s="154"/>
      <c r="D16" s="154"/>
      <c r="E16" s="154"/>
      <c r="F16" s="154"/>
      <c r="G16" s="154"/>
      <c r="H16" s="154"/>
      <c r="I16" s="154"/>
    </row>
    <row r="17" spans="1:9" ht="14.25">
      <c r="A17" s="156"/>
      <c r="B17" s="154"/>
      <c r="C17" s="154"/>
      <c r="D17" s="154"/>
      <c r="E17" s="154"/>
      <c r="F17" s="154"/>
      <c r="G17" s="154"/>
      <c r="H17" s="154"/>
      <c r="I17" s="154"/>
    </row>
    <row r="18" spans="1:9" ht="14.25">
      <c r="A18" s="156"/>
      <c r="B18" s="154"/>
      <c r="C18" s="154"/>
      <c r="D18" s="154"/>
      <c r="E18" s="154"/>
      <c r="F18" s="154"/>
      <c r="G18" s="154"/>
      <c r="H18" s="154"/>
      <c r="I18" s="154"/>
    </row>
    <row r="19" spans="1:9" ht="14.25">
      <c r="A19" s="156"/>
      <c r="B19" s="154"/>
      <c r="C19" s="154"/>
      <c r="D19" s="154"/>
      <c r="E19" s="154"/>
      <c r="F19" s="154"/>
      <c r="G19" s="154"/>
      <c r="H19" s="154"/>
      <c r="I19" s="154"/>
    </row>
    <row r="20" spans="1:9">
      <c r="A20" s="155"/>
    </row>
    <row r="21" spans="1:9">
      <c r="A21" s="155"/>
    </row>
    <row r="22" spans="1:9" ht="30" customHeight="1">
      <c r="A22" s="155"/>
      <c r="B22" s="159" t="s">
        <v>70</v>
      </c>
      <c r="C22" s="159"/>
      <c r="D22" s="159"/>
      <c r="E22" s="159"/>
      <c r="F22" s="159"/>
      <c r="G22" s="159"/>
      <c r="H22" s="159"/>
      <c r="I22" s="159"/>
    </row>
    <row r="23" spans="1:9">
      <c r="A23" s="155"/>
    </row>
  </sheetData>
  <mergeCells count="6">
    <mergeCell ref="H3:J3"/>
    <mergeCell ref="H4:J4"/>
    <mergeCell ref="G5:I5"/>
    <mergeCell ref="E10:H10"/>
    <mergeCell ref="A15:J15"/>
    <mergeCell ref="B22:I22"/>
  </mergeCells>
  <phoneticPr fontId="19"/>
  <printOptions horizontalCentered="1"/>
  <pageMargins left="0.70866141732283472" right="0.70866141732283472" top="0.94488188976377951" bottom="0.94488188976377951" header="0.31496062992125984" footer="0.31496062992125984"/>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92D050"/>
  </sheetPr>
  <dimension ref="A1:Q55"/>
  <sheetViews>
    <sheetView view="pageBreakPreview" zoomScaleSheetLayoutView="100" workbookViewId="0">
      <selection activeCell="A15" sqref="A15:J15"/>
    </sheetView>
  </sheetViews>
  <sheetFormatPr defaultColWidth="9" defaultRowHeight="13.5"/>
  <cols>
    <col min="1" max="1" width="18" style="165" bestFit="1" customWidth="1"/>
    <col min="2" max="15" width="5.375" style="165" customWidth="1"/>
    <col min="16" max="16384" width="9" style="165"/>
  </cols>
  <sheetData>
    <row r="1" spans="1:15">
      <c r="A1" s="166" t="s">
        <v>90</v>
      </c>
    </row>
    <row r="2" spans="1:15">
      <c r="A2" s="166"/>
    </row>
    <row r="3" spans="1:15" ht="14.25">
      <c r="A3" s="166"/>
    </row>
    <row r="4" spans="1:15" ht="14.25">
      <c r="A4" s="167" t="s">
        <v>71</v>
      </c>
      <c r="B4" s="167"/>
      <c r="C4" s="167"/>
      <c r="D4" s="167"/>
      <c r="E4" s="167"/>
      <c r="F4" s="167"/>
      <c r="G4" s="167"/>
      <c r="H4" s="247"/>
      <c r="I4" s="254" t="s">
        <v>100</v>
      </c>
      <c r="J4" s="264"/>
      <c r="K4" s="264"/>
      <c r="L4" s="264"/>
      <c r="M4" s="264"/>
      <c r="N4" s="264"/>
      <c r="O4" s="281"/>
    </row>
    <row r="5" spans="1:15" ht="27" customHeight="1">
      <c r="A5" s="168"/>
      <c r="B5" s="187"/>
      <c r="C5" s="187"/>
      <c r="D5" s="187"/>
      <c r="E5" s="187"/>
      <c r="F5" s="187"/>
      <c r="G5" s="187"/>
      <c r="H5" s="248"/>
      <c r="I5" s="255"/>
      <c r="J5" s="265"/>
      <c r="K5" s="265"/>
      <c r="L5" s="265"/>
      <c r="M5" s="265"/>
      <c r="N5" s="265"/>
      <c r="O5" s="282"/>
    </row>
    <row r="6" spans="1:15">
      <c r="A6" s="166"/>
    </row>
    <row r="7" spans="1:15">
      <c r="A7" s="166"/>
    </row>
    <row r="8" spans="1:15" ht="14.25">
      <c r="A8" s="166" t="s">
        <v>72</v>
      </c>
      <c r="L8" s="274" t="s">
        <v>136</v>
      </c>
      <c r="M8" s="274"/>
      <c r="N8" s="274"/>
      <c r="O8" s="274"/>
    </row>
    <row r="9" spans="1:15" ht="14.25">
      <c r="A9" s="169" t="s">
        <v>43</v>
      </c>
      <c r="B9" s="188"/>
      <c r="C9" s="169" t="s">
        <v>73</v>
      </c>
      <c r="D9" s="216"/>
      <c r="E9" s="188"/>
      <c r="F9" s="233" t="s">
        <v>74</v>
      </c>
      <c r="G9" s="167"/>
      <c r="H9" s="247"/>
      <c r="I9" s="233" t="s">
        <v>75</v>
      </c>
      <c r="J9" s="167"/>
      <c r="K9" s="247"/>
      <c r="L9" s="233" t="s">
        <v>76</v>
      </c>
      <c r="M9" s="167"/>
      <c r="N9" s="167"/>
      <c r="O9" s="247"/>
    </row>
    <row r="10" spans="1:15" ht="13.5" customHeight="1">
      <c r="A10" s="170"/>
      <c r="B10" s="189"/>
      <c r="C10" s="170"/>
      <c r="D10" s="194"/>
      <c r="E10" s="223" t="s">
        <v>77</v>
      </c>
      <c r="F10" s="202"/>
      <c r="G10" s="213"/>
      <c r="H10" s="249" t="s">
        <v>78</v>
      </c>
      <c r="I10" s="202"/>
      <c r="J10" s="213"/>
      <c r="K10" s="249" t="s">
        <v>14</v>
      </c>
      <c r="L10" s="202"/>
      <c r="M10" s="213"/>
      <c r="N10" s="213"/>
      <c r="O10" s="283"/>
    </row>
    <row r="11" spans="1:15">
      <c r="A11" s="171" t="s">
        <v>106</v>
      </c>
      <c r="B11" s="190"/>
      <c r="C11" s="205"/>
      <c r="D11" s="217"/>
      <c r="E11" s="224"/>
      <c r="F11" s="234"/>
      <c r="G11" s="243"/>
      <c r="H11" s="250"/>
      <c r="I11" s="234"/>
      <c r="J11" s="243"/>
      <c r="K11" s="250"/>
      <c r="L11" s="202"/>
      <c r="M11" s="213"/>
      <c r="N11" s="213"/>
      <c r="O11" s="283"/>
    </row>
    <row r="12" spans="1:15">
      <c r="A12" s="171" t="s">
        <v>107</v>
      </c>
      <c r="B12" s="190"/>
      <c r="C12" s="206"/>
      <c r="D12" s="218"/>
      <c r="E12" s="225"/>
      <c r="F12" s="235"/>
      <c r="G12" s="244"/>
      <c r="H12" s="251"/>
      <c r="I12" s="256"/>
      <c r="J12" s="266"/>
      <c r="K12" s="270"/>
      <c r="L12" s="202"/>
      <c r="M12" s="213"/>
      <c r="N12" s="213"/>
      <c r="O12" s="283"/>
    </row>
    <row r="13" spans="1:15">
      <c r="A13" s="172" t="s">
        <v>0</v>
      </c>
      <c r="B13" s="191"/>
      <c r="C13" s="206"/>
      <c r="D13" s="218"/>
      <c r="E13" s="225"/>
      <c r="F13" s="235"/>
      <c r="G13" s="244"/>
      <c r="H13" s="251"/>
      <c r="I13" s="256"/>
      <c r="J13" s="266"/>
      <c r="K13" s="270"/>
      <c r="L13" s="202"/>
      <c r="M13" s="213"/>
      <c r="N13" s="213"/>
      <c r="O13" s="283"/>
    </row>
    <row r="14" spans="1:15">
      <c r="A14" s="170"/>
      <c r="B14" s="189"/>
      <c r="C14" s="205"/>
      <c r="D14" s="217"/>
      <c r="E14" s="224"/>
      <c r="F14" s="234"/>
      <c r="G14" s="243"/>
      <c r="H14" s="250"/>
      <c r="I14" s="234"/>
      <c r="J14" s="243"/>
      <c r="K14" s="250"/>
      <c r="L14" s="202"/>
      <c r="M14" s="213"/>
      <c r="N14" s="213"/>
      <c r="O14" s="283"/>
    </row>
    <row r="15" spans="1:15">
      <c r="A15" s="171" t="s">
        <v>106</v>
      </c>
      <c r="B15" s="190"/>
      <c r="C15" s="205"/>
      <c r="D15" s="217"/>
      <c r="E15" s="224"/>
      <c r="F15" s="234"/>
      <c r="G15" s="243"/>
      <c r="H15" s="250"/>
      <c r="I15" s="234"/>
      <c r="J15" s="243"/>
      <c r="K15" s="250"/>
      <c r="L15" s="202"/>
      <c r="M15" s="213"/>
      <c r="N15" s="213"/>
      <c r="O15" s="283"/>
    </row>
    <row r="16" spans="1:15">
      <c r="A16" s="171" t="s">
        <v>107</v>
      </c>
      <c r="B16" s="190"/>
      <c r="C16" s="206"/>
      <c r="D16" s="218"/>
      <c r="E16" s="225"/>
      <c r="F16" s="235"/>
      <c r="G16" s="244"/>
      <c r="H16" s="251"/>
      <c r="I16" s="256"/>
      <c r="J16" s="266"/>
      <c r="K16" s="270"/>
      <c r="L16" s="202"/>
      <c r="M16" s="213"/>
      <c r="N16" s="213"/>
      <c r="O16" s="283"/>
    </row>
    <row r="17" spans="1:17">
      <c r="A17" s="172" t="s">
        <v>20</v>
      </c>
      <c r="B17" s="191"/>
      <c r="C17" s="206"/>
      <c r="D17" s="218"/>
      <c r="E17" s="225"/>
      <c r="F17" s="235"/>
      <c r="G17" s="244"/>
      <c r="H17" s="251"/>
      <c r="I17" s="256"/>
      <c r="J17" s="266"/>
      <c r="K17" s="270"/>
      <c r="L17" s="202"/>
      <c r="M17" s="213"/>
      <c r="N17" s="213"/>
      <c r="O17" s="283"/>
    </row>
    <row r="18" spans="1:17" ht="7.5" customHeight="1">
      <c r="A18" s="173"/>
      <c r="B18" s="192"/>
      <c r="C18" s="207"/>
      <c r="D18" s="219"/>
      <c r="E18" s="226"/>
      <c r="F18" s="236"/>
      <c r="G18" s="245"/>
      <c r="H18" s="252"/>
      <c r="I18" s="236"/>
      <c r="J18" s="245"/>
      <c r="K18" s="252"/>
      <c r="L18" s="204"/>
      <c r="M18" s="215"/>
      <c r="N18" s="215"/>
      <c r="O18" s="284"/>
    </row>
    <row r="19" spans="1:17" ht="14.25">
      <c r="A19" s="174" t="s">
        <v>57</v>
      </c>
      <c r="B19" s="193"/>
      <c r="C19" s="208" t="str">
        <f>IF((C12+C16)=0,"",(C12+C16))</f>
        <v/>
      </c>
      <c r="D19" s="220"/>
      <c r="E19" s="227"/>
      <c r="F19" s="237" t="str">
        <f>IF((F12+F16)=0,"",(F12+F16))</f>
        <v/>
      </c>
      <c r="G19" s="246"/>
      <c r="H19" s="253"/>
      <c r="I19" s="257" t="str">
        <f>IF((I12+I16)=0,"",(I12+I16))</f>
        <v/>
      </c>
      <c r="J19" s="267"/>
      <c r="K19" s="271"/>
      <c r="L19" s="204"/>
      <c r="M19" s="215"/>
      <c r="N19" s="215"/>
      <c r="O19" s="284"/>
      <c r="P19" s="165" t="s">
        <v>25</v>
      </c>
    </row>
    <row r="20" spans="1:17">
      <c r="A20" s="166"/>
    </row>
    <row r="21" spans="1:17">
      <c r="A21" s="166"/>
    </row>
    <row r="22" spans="1:17">
      <c r="A22" s="175"/>
      <c r="B22" s="194"/>
      <c r="C22" s="194"/>
      <c r="D22" s="194"/>
      <c r="E22" s="194"/>
      <c r="F22" s="194"/>
      <c r="G22" s="194"/>
      <c r="H22" s="194"/>
      <c r="I22" s="194"/>
      <c r="J22" s="194"/>
      <c r="K22" s="194"/>
      <c r="L22" s="194"/>
      <c r="M22" s="194"/>
      <c r="N22" s="194"/>
      <c r="O22" s="194"/>
    </row>
    <row r="23" spans="1:17" ht="14.25">
      <c r="A23" s="166" t="s">
        <v>30</v>
      </c>
      <c r="L23" s="274" t="str">
        <f>L8</f>
        <v>　○年　　月　　日現在</v>
      </c>
      <c r="M23" s="274"/>
      <c r="N23" s="274"/>
      <c r="O23" s="274"/>
      <c r="P23" s="165" t="s">
        <v>109</v>
      </c>
    </row>
    <row r="24" spans="1:17" ht="13.5" customHeight="1">
      <c r="A24" s="176" t="s">
        <v>12</v>
      </c>
      <c r="B24" s="195" t="s">
        <v>140</v>
      </c>
      <c r="C24" s="195"/>
      <c r="D24" s="195"/>
      <c r="E24" s="195"/>
      <c r="F24" s="195"/>
      <c r="G24" s="195"/>
      <c r="H24" s="195"/>
      <c r="I24" s="195"/>
      <c r="J24" s="195"/>
      <c r="K24" s="195"/>
      <c r="L24" s="195" t="s">
        <v>140</v>
      </c>
      <c r="M24" s="195"/>
      <c r="N24" s="195"/>
      <c r="O24" s="285"/>
    </row>
    <row r="25" spans="1:17" ht="13.5" customHeight="1">
      <c r="A25" s="177" t="s">
        <v>21</v>
      </c>
      <c r="B25" s="194"/>
      <c r="C25" s="194"/>
      <c r="D25" s="194"/>
      <c r="E25" s="194"/>
      <c r="F25" s="194"/>
      <c r="G25" s="194"/>
      <c r="H25" s="194"/>
      <c r="I25" s="194"/>
      <c r="J25" s="194"/>
      <c r="K25" s="194"/>
      <c r="L25" s="194"/>
      <c r="M25" s="194"/>
      <c r="N25" s="194"/>
      <c r="O25" s="189"/>
    </row>
    <row r="26" spans="1:17" ht="14.25">
      <c r="A26" s="178" t="s">
        <v>12</v>
      </c>
      <c r="B26" s="196" t="s">
        <v>22</v>
      </c>
      <c r="C26" s="209" t="s">
        <v>9</v>
      </c>
      <c r="D26" s="209" t="s">
        <v>22</v>
      </c>
      <c r="E26" s="209" t="s">
        <v>9</v>
      </c>
      <c r="F26" s="209" t="s">
        <v>22</v>
      </c>
      <c r="G26" s="209" t="s">
        <v>9</v>
      </c>
      <c r="H26" s="209" t="s">
        <v>9</v>
      </c>
      <c r="I26" s="209" t="s">
        <v>9</v>
      </c>
      <c r="J26" s="209" t="s">
        <v>9</v>
      </c>
      <c r="K26" s="209" t="s">
        <v>22</v>
      </c>
      <c r="L26" s="209" t="s">
        <v>9</v>
      </c>
      <c r="M26" s="209" t="s">
        <v>22</v>
      </c>
      <c r="N26" s="209" t="s">
        <v>9</v>
      </c>
      <c r="O26" s="286"/>
    </row>
    <row r="27" spans="1:17" ht="7.5" customHeight="1">
      <c r="A27" s="177" t="s">
        <v>12</v>
      </c>
      <c r="B27" s="197" t="s">
        <v>24</v>
      </c>
      <c r="C27" s="197"/>
      <c r="D27" s="197"/>
      <c r="E27" s="197"/>
      <c r="F27" s="197"/>
      <c r="G27" s="197"/>
      <c r="H27" s="197"/>
      <c r="I27" s="197"/>
      <c r="J27" s="197"/>
      <c r="K27" s="197"/>
      <c r="L27" s="197"/>
      <c r="M27" s="197"/>
      <c r="N27" s="197"/>
      <c r="O27" s="287"/>
    </row>
    <row r="28" spans="1:17" ht="18" customHeight="1">
      <c r="A28" s="177" t="s">
        <v>28</v>
      </c>
      <c r="B28" s="197"/>
      <c r="C28" s="197"/>
      <c r="D28" s="197"/>
      <c r="E28" s="197"/>
      <c r="F28" s="197"/>
      <c r="G28" s="197"/>
      <c r="H28" s="197"/>
      <c r="I28" s="197"/>
      <c r="J28" s="197"/>
      <c r="K28" s="197"/>
      <c r="L28" s="197"/>
      <c r="M28" s="197"/>
      <c r="N28" s="197"/>
      <c r="O28" s="287"/>
    </row>
    <row r="29" spans="1:17">
      <c r="A29" s="177" t="s">
        <v>12</v>
      </c>
      <c r="B29" s="197" t="s">
        <v>24</v>
      </c>
      <c r="C29" s="197"/>
      <c r="D29" s="197"/>
      <c r="E29" s="197"/>
      <c r="F29" s="197"/>
      <c r="G29" s="197"/>
      <c r="H29" s="197"/>
      <c r="I29" s="197"/>
      <c r="J29" s="197"/>
      <c r="K29" s="197"/>
      <c r="L29" s="197"/>
      <c r="M29" s="197"/>
      <c r="N29" s="197"/>
      <c r="O29" s="287"/>
    </row>
    <row r="30" spans="1:17" ht="18.75" customHeight="1">
      <c r="A30" s="177" t="s">
        <v>29</v>
      </c>
      <c r="B30" s="197"/>
      <c r="C30" s="197"/>
      <c r="D30" s="197"/>
      <c r="E30" s="197"/>
      <c r="F30" s="197"/>
      <c r="G30" s="197"/>
      <c r="H30" s="197"/>
      <c r="I30" s="197"/>
      <c r="J30" s="197"/>
      <c r="K30" s="197"/>
      <c r="L30" s="197"/>
      <c r="M30" s="197"/>
      <c r="N30" s="197"/>
      <c r="O30" s="287"/>
      <c r="Q30" s="291"/>
    </row>
    <row r="31" spans="1:17">
      <c r="A31" s="177" t="s">
        <v>12</v>
      </c>
      <c r="B31" s="197" t="s">
        <v>24</v>
      </c>
      <c r="C31" s="197"/>
      <c r="D31" s="197"/>
      <c r="E31" s="197"/>
      <c r="F31" s="197"/>
      <c r="G31" s="197"/>
      <c r="H31" s="197"/>
      <c r="I31" s="197"/>
      <c r="J31" s="197"/>
      <c r="K31" s="197"/>
      <c r="L31" s="197"/>
      <c r="M31" s="197"/>
      <c r="N31" s="197"/>
      <c r="O31" s="287"/>
    </row>
    <row r="32" spans="1:17" ht="18" customHeight="1">
      <c r="A32" s="177" t="s">
        <v>31</v>
      </c>
      <c r="B32" s="197"/>
      <c r="C32" s="197"/>
      <c r="D32" s="197"/>
      <c r="E32" s="197"/>
      <c r="F32" s="197"/>
      <c r="G32" s="197"/>
      <c r="H32" s="197"/>
      <c r="I32" s="197"/>
      <c r="J32" s="197"/>
      <c r="K32" s="197"/>
      <c r="L32" s="197"/>
      <c r="M32" s="197"/>
      <c r="N32" s="197"/>
      <c r="O32" s="287"/>
    </row>
    <row r="33" spans="1:15">
      <c r="A33" s="177" t="s">
        <v>12</v>
      </c>
      <c r="B33" s="197" t="s">
        <v>24</v>
      </c>
      <c r="C33" s="197"/>
      <c r="D33" s="197"/>
      <c r="E33" s="197"/>
      <c r="F33" s="197"/>
      <c r="G33" s="197"/>
      <c r="H33" s="197"/>
      <c r="I33" s="197"/>
      <c r="J33" s="197"/>
      <c r="K33" s="197"/>
      <c r="L33" s="197"/>
      <c r="M33" s="197"/>
      <c r="N33" s="197"/>
      <c r="O33" s="287"/>
    </row>
    <row r="34" spans="1:15" ht="18.75" customHeight="1">
      <c r="A34" s="177" t="s">
        <v>15</v>
      </c>
      <c r="B34" s="197"/>
      <c r="C34" s="197"/>
      <c r="D34" s="197"/>
      <c r="E34" s="197"/>
      <c r="F34" s="197"/>
      <c r="G34" s="197"/>
      <c r="H34" s="197"/>
      <c r="I34" s="197"/>
      <c r="J34" s="197"/>
      <c r="K34" s="197"/>
      <c r="L34" s="197"/>
      <c r="M34" s="197"/>
      <c r="N34" s="197"/>
      <c r="O34" s="287"/>
    </row>
    <row r="35" spans="1:15">
      <c r="A35" s="177" t="s">
        <v>12</v>
      </c>
      <c r="B35" s="197" t="s">
        <v>24</v>
      </c>
      <c r="C35" s="197"/>
      <c r="D35" s="197"/>
      <c r="E35" s="197"/>
      <c r="F35" s="197"/>
      <c r="G35" s="197"/>
      <c r="H35" s="197"/>
      <c r="I35" s="197"/>
      <c r="J35" s="197"/>
      <c r="K35" s="197"/>
      <c r="L35" s="197"/>
      <c r="M35" s="197"/>
      <c r="N35" s="197"/>
      <c r="O35" s="287"/>
    </row>
    <row r="36" spans="1:15" ht="18" customHeight="1">
      <c r="A36" s="177" t="s">
        <v>17</v>
      </c>
      <c r="B36" s="197"/>
      <c r="C36" s="197"/>
      <c r="D36" s="197"/>
      <c r="E36" s="197"/>
      <c r="F36" s="197"/>
      <c r="G36" s="197"/>
      <c r="H36" s="197"/>
      <c r="I36" s="197"/>
      <c r="J36" s="197"/>
      <c r="K36" s="197"/>
      <c r="L36" s="197"/>
      <c r="M36" s="197"/>
      <c r="N36" s="197"/>
      <c r="O36" s="287"/>
    </row>
    <row r="37" spans="1:15" ht="7.5" customHeight="1">
      <c r="A37" s="178" t="s">
        <v>12</v>
      </c>
      <c r="B37" s="198"/>
      <c r="C37" s="198"/>
      <c r="D37" s="198"/>
      <c r="E37" s="198"/>
      <c r="F37" s="198"/>
      <c r="G37" s="198"/>
      <c r="H37" s="198"/>
      <c r="I37" s="198"/>
      <c r="J37" s="198"/>
      <c r="K37" s="198"/>
      <c r="L37" s="198"/>
      <c r="M37" s="198"/>
      <c r="N37" s="198"/>
      <c r="O37" s="288"/>
    </row>
    <row r="38" spans="1:15">
      <c r="A38" s="166" t="s">
        <v>36</v>
      </c>
      <c r="M38" s="277"/>
      <c r="N38" s="277"/>
      <c r="O38" s="277"/>
    </row>
    <row r="39" spans="1:15">
      <c r="A39" s="166" t="s">
        <v>37</v>
      </c>
    </row>
    <row r="40" spans="1:15">
      <c r="A40" s="166"/>
    </row>
    <row r="41" spans="1:15">
      <c r="A41" s="166"/>
    </row>
    <row r="42" spans="1:15" ht="14.25">
      <c r="A42" s="166" t="s">
        <v>38</v>
      </c>
    </row>
    <row r="43" spans="1:15">
      <c r="A43" s="179" t="s">
        <v>81</v>
      </c>
      <c r="B43" s="199" t="s">
        <v>82</v>
      </c>
      <c r="C43" s="210"/>
      <c r="D43" s="210"/>
      <c r="E43" s="210"/>
      <c r="F43" s="210"/>
      <c r="G43" s="210"/>
      <c r="H43" s="210"/>
      <c r="I43" s="258"/>
      <c r="J43" s="268" t="s">
        <v>16</v>
      </c>
      <c r="K43" s="272"/>
      <c r="L43" s="275"/>
      <c r="M43" s="268" t="s">
        <v>84</v>
      </c>
      <c r="N43" s="272"/>
      <c r="O43" s="275"/>
    </row>
    <row r="44" spans="1:15" ht="14.25">
      <c r="A44" s="180"/>
      <c r="B44" s="200" t="str">
        <f>L8</f>
        <v>　○年　　月　　日現在</v>
      </c>
      <c r="C44" s="211"/>
      <c r="D44" s="211"/>
      <c r="E44" s="228"/>
      <c r="F44" s="238" t="s">
        <v>85</v>
      </c>
      <c r="G44" s="211"/>
      <c r="H44" s="211"/>
      <c r="I44" s="259"/>
      <c r="J44" s="269"/>
      <c r="K44" s="273"/>
      <c r="L44" s="276"/>
      <c r="M44" s="269"/>
      <c r="N44" s="273"/>
      <c r="O44" s="276"/>
    </row>
    <row r="45" spans="1:15">
      <c r="A45" s="181"/>
      <c r="B45" s="201"/>
      <c r="C45" s="212"/>
      <c r="D45" s="212" t="s">
        <v>14</v>
      </c>
      <c r="E45" s="229" t="s">
        <v>78</v>
      </c>
      <c r="F45" s="239"/>
      <c r="G45" s="212"/>
      <c r="H45" s="212" t="s">
        <v>14</v>
      </c>
      <c r="I45" s="260" t="s">
        <v>78</v>
      </c>
      <c r="J45" s="201"/>
      <c r="K45" s="212" t="s">
        <v>14</v>
      </c>
      <c r="L45" s="260" t="s">
        <v>78</v>
      </c>
      <c r="M45" s="278"/>
      <c r="N45" s="277"/>
      <c r="O45" s="289"/>
    </row>
    <row r="46" spans="1:15">
      <c r="A46" s="181" t="s">
        <v>79</v>
      </c>
      <c r="B46" s="202"/>
      <c r="C46" s="213"/>
      <c r="D46" s="213"/>
      <c r="E46" s="230"/>
      <c r="F46" s="240"/>
      <c r="G46" s="213"/>
      <c r="H46" s="213"/>
      <c r="I46" s="261"/>
      <c r="J46" s="202"/>
      <c r="K46" s="213"/>
      <c r="L46" s="261"/>
      <c r="M46" s="202"/>
      <c r="N46" s="213"/>
      <c r="O46" s="283"/>
    </row>
    <row r="47" spans="1:15" ht="27" customHeight="1">
      <c r="A47" s="182"/>
      <c r="B47" s="203"/>
      <c r="C47" s="214"/>
      <c r="D47" s="221"/>
      <c r="E47" s="231" t="str">
        <f>IF(A47="","",(B47/A47)*100)</f>
        <v/>
      </c>
      <c r="F47" s="241"/>
      <c r="G47" s="214"/>
      <c r="H47" s="221"/>
      <c r="I47" s="262" t="str">
        <f>IF(A47="","",(F47/A47)*100)</f>
        <v/>
      </c>
      <c r="J47" s="203"/>
      <c r="K47" s="221"/>
      <c r="L47" s="262"/>
      <c r="M47" s="279"/>
      <c r="N47" s="280"/>
      <c r="O47" s="290"/>
    </row>
    <row r="48" spans="1:15">
      <c r="A48" s="183" t="s">
        <v>14</v>
      </c>
      <c r="B48" s="202"/>
      <c r="C48" s="213"/>
      <c r="D48" s="213"/>
      <c r="E48" s="230"/>
      <c r="F48" s="240"/>
      <c r="G48" s="213"/>
      <c r="H48" s="213"/>
      <c r="I48" s="261"/>
      <c r="J48" s="202"/>
      <c r="K48" s="213"/>
      <c r="L48" s="261"/>
      <c r="M48" s="202"/>
      <c r="N48" s="213"/>
      <c r="O48" s="283"/>
    </row>
    <row r="49" spans="1:15" ht="7.5" customHeight="1">
      <c r="A49" s="181"/>
      <c r="B49" s="202"/>
      <c r="C49" s="213"/>
      <c r="D49" s="213"/>
      <c r="E49" s="230"/>
      <c r="F49" s="240"/>
      <c r="G49" s="213"/>
      <c r="H49" s="213"/>
      <c r="I49" s="261"/>
      <c r="J49" s="202"/>
      <c r="K49" s="213"/>
      <c r="L49" s="261"/>
      <c r="M49" s="202"/>
      <c r="N49" s="213"/>
      <c r="O49" s="283"/>
    </row>
    <row r="50" spans="1:15">
      <c r="A50" s="181" t="s">
        <v>80</v>
      </c>
      <c r="B50" s="202"/>
      <c r="C50" s="213"/>
      <c r="D50" s="213"/>
      <c r="E50" s="230"/>
      <c r="F50" s="240"/>
      <c r="G50" s="213"/>
      <c r="H50" s="213"/>
      <c r="I50" s="261"/>
      <c r="J50" s="202"/>
      <c r="K50" s="213"/>
      <c r="L50" s="261"/>
      <c r="M50" s="202"/>
      <c r="N50" s="213"/>
      <c r="O50" s="283"/>
    </row>
    <row r="51" spans="1:15" ht="27" customHeight="1">
      <c r="A51" s="182"/>
      <c r="B51" s="203"/>
      <c r="C51" s="214"/>
      <c r="D51" s="221"/>
      <c r="E51" s="231" t="str">
        <f>IF(A47="","",(B51/A51)*100)</f>
        <v/>
      </c>
      <c r="F51" s="241"/>
      <c r="G51" s="214"/>
      <c r="H51" s="221"/>
      <c r="I51" s="262" t="str">
        <f>IF(A47="","",(F51/A51)*100)</f>
        <v/>
      </c>
      <c r="J51" s="203"/>
      <c r="K51" s="221"/>
      <c r="L51" s="262"/>
      <c r="M51" s="279"/>
      <c r="N51" s="280"/>
      <c r="O51" s="290"/>
    </row>
    <row r="52" spans="1:15">
      <c r="A52" s="183" t="s">
        <v>14</v>
      </c>
      <c r="B52" s="202"/>
      <c r="C52" s="213"/>
      <c r="D52" s="222"/>
      <c r="E52" s="230"/>
      <c r="F52" s="240"/>
      <c r="G52" s="213"/>
      <c r="H52" s="213"/>
      <c r="I52" s="261"/>
      <c r="J52" s="202"/>
      <c r="K52" s="213"/>
      <c r="L52" s="261"/>
      <c r="M52" s="202"/>
      <c r="N52" s="213"/>
      <c r="O52" s="283"/>
    </row>
    <row r="53" spans="1:15" ht="7.5" customHeight="1">
      <c r="A53" s="184"/>
      <c r="B53" s="204"/>
      <c r="C53" s="215"/>
      <c r="D53" s="215"/>
      <c r="E53" s="232"/>
      <c r="F53" s="242"/>
      <c r="G53" s="215"/>
      <c r="H53" s="215"/>
      <c r="I53" s="263"/>
      <c r="J53" s="204"/>
      <c r="K53" s="215"/>
      <c r="L53" s="263"/>
      <c r="M53" s="204"/>
      <c r="N53" s="215"/>
      <c r="O53" s="284"/>
    </row>
    <row r="54" spans="1:15" hidden="1">
      <c r="A54" s="185"/>
      <c r="B54" s="185"/>
      <c r="C54" s="185"/>
      <c r="D54" s="185"/>
      <c r="E54" s="185"/>
      <c r="F54" s="185"/>
      <c r="G54" s="185"/>
      <c r="H54" s="185"/>
    </row>
    <row r="55" spans="1:15">
      <c r="A55" s="186" t="s">
        <v>141</v>
      </c>
    </row>
  </sheetData>
  <mergeCells count="44">
    <mergeCell ref="A4:H4"/>
    <mergeCell ref="I4:O4"/>
    <mergeCell ref="A5:H5"/>
    <mergeCell ref="I5:O5"/>
    <mergeCell ref="L8:O8"/>
    <mergeCell ref="A9:B9"/>
    <mergeCell ref="C9:E9"/>
    <mergeCell ref="F9:H9"/>
    <mergeCell ref="I9:K9"/>
    <mergeCell ref="L9:O9"/>
    <mergeCell ref="A11:B11"/>
    <mergeCell ref="A12:B12"/>
    <mergeCell ref="A13:B13"/>
    <mergeCell ref="A15:B15"/>
    <mergeCell ref="A16:B16"/>
    <mergeCell ref="A17:B17"/>
    <mergeCell ref="A19:B19"/>
    <mergeCell ref="C19:E19"/>
    <mergeCell ref="F19:H19"/>
    <mergeCell ref="I19:K19"/>
    <mergeCell ref="B22:O22"/>
    <mergeCell ref="L23:O23"/>
    <mergeCell ref="B24:K24"/>
    <mergeCell ref="L24:O24"/>
    <mergeCell ref="B43:I43"/>
    <mergeCell ref="B44:E44"/>
    <mergeCell ref="F44:I44"/>
    <mergeCell ref="B47:D47"/>
    <mergeCell ref="F47:H47"/>
    <mergeCell ref="J47:K47"/>
    <mergeCell ref="M47:O47"/>
    <mergeCell ref="B51:D51"/>
    <mergeCell ref="F51:H51"/>
    <mergeCell ref="J51:K51"/>
    <mergeCell ref="M51:O51"/>
    <mergeCell ref="C12:E13"/>
    <mergeCell ref="F12:H13"/>
    <mergeCell ref="I12:K13"/>
    <mergeCell ref="C16:E17"/>
    <mergeCell ref="F16:H17"/>
    <mergeCell ref="I16:K17"/>
    <mergeCell ref="A43:A44"/>
    <mergeCell ref="J43:L44"/>
    <mergeCell ref="M43:O44"/>
  </mergeCells>
  <phoneticPr fontId="19"/>
  <pageMargins left="0.51181102362204722" right="0.51181102362204722" top="0.74803149606299213" bottom="0.74803149606299213" header="0.31496062992125984" footer="0.31496062992125984"/>
  <pageSetup paperSize="9"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0000"/>
  </sheetPr>
  <dimension ref="A1:H17"/>
  <sheetViews>
    <sheetView view="pageBreakPreview" zoomScale="90" zoomScaleSheetLayoutView="90" workbookViewId="0">
      <selection activeCell="B8" sqref="B8"/>
    </sheetView>
  </sheetViews>
  <sheetFormatPr defaultColWidth="9" defaultRowHeight="13.5"/>
  <cols>
    <col min="1" max="1" width="44.5" style="1" customWidth="1"/>
    <col min="2" max="3" width="40.625" style="1" customWidth="1"/>
    <col min="4" max="8" width="11.25" style="1" customWidth="1"/>
    <col min="9" max="9" width="9" style="1"/>
    <col min="10" max="12" width="5.75" style="1" customWidth="1"/>
    <col min="13" max="14" width="5.625" style="1" customWidth="1"/>
    <col min="15" max="16384" width="9" style="1"/>
  </cols>
  <sheetData>
    <row r="1" spans="1:8">
      <c r="A1" s="2" t="s">
        <v>158</v>
      </c>
    </row>
    <row r="2" spans="1:8" ht="19.5" customHeight="1">
      <c r="A2" s="3" t="s">
        <v>156</v>
      </c>
      <c r="B2" s="11"/>
      <c r="C2" s="11"/>
      <c r="D2" s="3"/>
      <c r="E2" s="3"/>
      <c r="F2" s="3"/>
      <c r="G2" s="3"/>
      <c r="H2" s="3"/>
    </row>
    <row r="3" spans="1:8" ht="7.5" customHeight="1">
      <c r="A3" s="3"/>
      <c r="B3" s="3"/>
      <c r="C3" s="3"/>
      <c r="D3" s="3"/>
      <c r="E3" s="3"/>
      <c r="F3" s="3"/>
      <c r="G3" s="3"/>
      <c r="H3" s="3"/>
    </row>
    <row r="4" spans="1:8" ht="14.25">
      <c r="A4" s="2"/>
      <c r="B4" s="12"/>
      <c r="C4" s="12"/>
      <c r="D4" s="25"/>
      <c r="E4" s="25"/>
    </row>
    <row r="5" spans="1:8" ht="45" customHeight="1">
      <c r="A5" s="4" t="s">
        <v>7</v>
      </c>
      <c r="B5" s="13" t="s">
        <v>89</v>
      </c>
      <c r="C5" s="20" t="s">
        <v>1</v>
      </c>
    </row>
    <row r="6" spans="1:8" ht="13.5" customHeight="1">
      <c r="A6" s="5"/>
      <c r="B6" s="14"/>
      <c r="C6" s="21"/>
    </row>
    <row r="7" spans="1:8" ht="16.5" customHeight="1">
      <c r="A7" s="6"/>
      <c r="B7" s="15" t="s">
        <v>4</v>
      </c>
      <c r="C7" s="22"/>
    </row>
    <row r="8" spans="1:8" ht="46.5" customHeight="1">
      <c r="A8" s="7" t="s">
        <v>164</v>
      </c>
      <c r="B8" s="16"/>
      <c r="C8" s="23"/>
    </row>
    <row r="9" spans="1:8" ht="46.5" customHeight="1">
      <c r="A9" s="7"/>
      <c r="B9" s="16"/>
      <c r="C9" s="23"/>
    </row>
    <row r="10" spans="1:8" ht="46.5" customHeight="1">
      <c r="A10" s="7"/>
      <c r="B10" s="17"/>
      <c r="C10" s="23"/>
    </row>
    <row r="11" spans="1:8" ht="22.5" customHeight="1">
      <c r="A11" s="8" t="s">
        <v>23</v>
      </c>
      <c r="B11" s="18">
        <f>SUM(B8:B10)</f>
        <v>0</v>
      </c>
      <c r="C11" s="24"/>
    </row>
    <row r="12" spans="1:8" ht="14.25">
      <c r="A12" s="2"/>
    </row>
    <row r="13" spans="1:8">
      <c r="A13" s="9"/>
      <c r="B13" s="19"/>
      <c r="C13" s="19"/>
      <c r="D13" s="19"/>
      <c r="E13" s="19"/>
      <c r="F13" s="19"/>
      <c r="G13" s="19"/>
    </row>
    <row r="14" spans="1:8">
      <c r="A14" s="10"/>
      <c r="B14" s="19"/>
      <c r="C14" s="19"/>
      <c r="D14" s="19"/>
      <c r="E14" s="19"/>
      <c r="F14" s="19"/>
      <c r="G14" s="19"/>
    </row>
    <row r="15" spans="1:8">
      <c r="A15" s="10"/>
      <c r="B15" s="19"/>
      <c r="C15" s="19"/>
      <c r="D15" s="19"/>
      <c r="E15" s="19"/>
      <c r="F15" s="19"/>
      <c r="G15" s="19"/>
      <c r="H15" s="19"/>
    </row>
    <row r="16" spans="1:8">
      <c r="A16" s="10"/>
      <c r="B16" s="19"/>
      <c r="C16" s="19"/>
      <c r="D16" s="19"/>
      <c r="E16" s="19"/>
      <c r="F16" s="19"/>
      <c r="G16" s="19"/>
      <c r="H16" s="19"/>
    </row>
    <row r="17" spans="1:8">
      <c r="A17" s="10"/>
      <c r="B17" s="19"/>
      <c r="C17" s="19"/>
      <c r="D17" s="19"/>
      <c r="E17" s="19"/>
      <c r="F17" s="19"/>
      <c r="G17" s="19"/>
      <c r="H17" s="19"/>
    </row>
  </sheetData>
  <mergeCells count="3">
    <mergeCell ref="A2:C2"/>
    <mergeCell ref="A5:A6"/>
    <mergeCell ref="C5:C6"/>
  </mergeCells>
  <phoneticPr fontId="19"/>
  <printOptions horizontalCentered="1"/>
  <pageMargins left="0.51181102362204722" right="0.51181102362204722" top="0.55118110236220474" bottom="0.55118110236220474" header="0.31496062992125984" footer="0.31496062992125984"/>
  <pageSetup paperSize="9" fitToWidth="1" fitToHeight="1" orientation="landscape" usePrinterDefaults="1" r:id="rId1"/>
  <colBreaks count="1" manualBreakCount="1">
    <brk id="4" max="16" man="1"/>
  </colBreaks>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9" tint="0.4"/>
    <pageSetUpPr fitToPage="1"/>
  </sheetPr>
  <dimension ref="A1:AP38"/>
  <sheetViews>
    <sheetView showGridLines="0" zoomScale="70" zoomScaleNormal="70" workbookViewId="0">
      <pane xSplit="3" ySplit="7" topLeftCell="D8" activePane="bottomRight" state="frozen"/>
      <selection pane="topRight"/>
      <selection pane="bottomLeft"/>
      <selection pane="bottomRight" activeCell="A2" sqref="A2"/>
    </sheetView>
  </sheetViews>
  <sheetFormatPr defaultRowHeight="18.75"/>
  <cols>
    <col min="1" max="1" width="5.25" style="26" customWidth="1"/>
    <col min="2" max="2" width="15.625" style="26" customWidth="1"/>
    <col min="3" max="3" width="25.625" style="26" customWidth="1"/>
    <col min="4" max="30" width="8.625" style="26" customWidth="1"/>
    <col min="31" max="31" width="9" style="26" customWidth="1"/>
    <col min="32" max="33" width="10.625" style="26" customWidth="1"/>
    <col min="34" max="34" width="9" style="26" customWidth="1"/>
    <col min="35" max="37" width="10.625" style="26" customWidth="1"/>
    <col min="38" max="16384" width="9" style="26" customWidth="1"/>
  </cols>
  <sheetData>
    <row r="1" spans="1:42" ht="34.5" customHeight="1">
      <c r="A1" s="27" t="s">
        <v>159</v>
      </c>
      <c r="D1" s="54" t="s">
        <v>153</v>
      </c>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row>
    <row r="2" spans="1:42" ht="25.5">
      <c r="A2" s="28" t="s">
        <v>183</v>
      </c>
      <c r="B2" s="37"/>
      <c r="C2" s="37"/>
      <c r="AK2" s="148"/>
    </row>
    <row r="3" spans="1:42" ht="36.75" customHeight="1">
      <c r="A3" s="29" t="s">
        <v>112</v>
      </c>
      <c r="B3" s="38" t="s">
        <v>60</v>
      </c>
      <c r="C3" s="46" t="s">
        <v>167</v>
      </c>
      <c r="D3" s="55" t="s">
        <v>168</v>
      </c>
      <c r="E3" s="63"/>
      <c r="F3" s="63"/>
      <c r="G3" s="63"/>
      <c r="H3" s="63"/>
      <c r="I3" s="63"/>
      <c r="J3" s="77"/>
      <c r="K3" s="85" t="s">
        <v>143</v>
      </c>
      <c r="L3" s="63"/>
      <c r="M3" s="63"/>
      <c r="N3" s="63"/>
      <c r="O3" s="63"/>
      <c r="P3" s="77"/>
      <c r="Q3" s="55" t="s">
        <v>154</v>
      </c>
      <c r="R3" s="63"/>
      <c r="S3" s="63"/>
      <c r="T3" s="63"/>
      <c r="U3" s="63"/>
      <c r="V3" s="63"/>
      <c r="W3" s="77"/>
      <c r="X3" s="85" t="s">
        <v>174</v>
      </c>
      <c r="Y3" s="63"/>
      <c r="Z3" s="63"/>
      <c r="AA3" s="77"/>
      <c r="AB3" s="105" t="s">
        <v>177</v>
      </c>
      <c r="AC3" s="113" t="s">
        <v>178</v>
      </c>
      <c r="AD3" s="113" t="s">
        <v>179</v>
      </c>
      <c r="AE3" s="121" t="s">
        <v>104</v>
      </c>
      <c r="AF3" s="130"/>
      <c r="AG3" s="139"/>
      <c r="AH3" s="121" t="s">
        <v>67</v>
      </c>
      <c r="AI3" s="130"/>
      <c r="AJ3" s="139"/>
      <c r="AK3" s="113" t="s">
        <v>182</v>
      </c>
    </row>
    <row r="4" spans="1:42" ht="18.75" customHeight="1">
      <c r="A4" s="30"/>
      <c r="B4" s="39"/>
      <c r="C4" s="47"/>
      <c r="D4" s="56"/>
      <c r="E4" s="64"/>
      <c r="F4" s="64"/>
      <c r="G4" s="64"/>
      <c r="H4" s="64"/>
      <c r="I4" s="64"/>
      <c r="J4" s="78"/>
      <c r="K4" s="56"/>
      <c r="L4" s="64"/>
      <c r="M4" s="64"/>
      <c r="N4" s="64"/>
      <c r="O4" s="64"/>
      <c r="P4" s="78"/>
      <c r="Q4" s="56"/>
      <c r="R4" s="64"/>
      <c r="S4" s="64"/>
      <c r="T4" s="64"/>
      <c r="U4" s="64"/>
      <c r="V4" s="64"/>
      <c r="W4" s="78"/>
      <c r="X4" s="93"/>
      <c r="Y4" s="95"/>
      <c r="Z4" s="95"/>
      <c r="AA4" s="78"/>
      <c r="AB4" s="106"/>
      <c r="AC4" s="106"/>
      <c r="AD4" s="106"/>
      <c r="AE4" s="122"/>
      <c r="AF4" s="131"/>
      <c r="AG4" s="140"/>
      <c r="AH4" s="122"/>
      <c r="AI4" s="131"/>
      <c r="AJ4" s="140"/>
      <c r="AK4" s="106"/>
    </row>
    <row r="5" spans="1:42" ht="18.75" customHeight="1">
      <c r="A5" s="30"/>
      <c r="B5" s="39"/>
      <c r="C5" s="47"/>
      <c r="D5" s="57" t="s">
        <v>169</v>
      </c>
      <c r="E5" s="65" t="s">
        <v>170</v>
      </c>
      <c r="F5" s="65" t="s">
        <v>101</v>
      </c>
      <c r="G5" s="65" t="s">
        <v>171</v>
      </c>
      <c r="H5" s="65" t="s">
        <v>172</v>
      </c>
      <c r="I5" s="70" t="s">
        <v>166</v>
      </c>
      <c r="J5" s="78"/>
      <c r="K5" s="57" t="s">
        <v>169</v>
      </c>
      <c r="L5" s="65" t="s">
        <v>170</v>
      </c>
      <c r="M5" s="65" t="s">
        <v>101</v>
      </c>
      <c r="N5" s="65" t="s">
        <v>171</v>
      </c>
      <c r="O5" s="70" t="s">
        <v>166</v>
      </c>
      <c r="P5" s="78"/>
      <c r="Q5" s="57" t="s">
        <v>169</v>
      </c>
      <c r="R5" s="65" t="s">
        <v>170</v>
      </c>
      <c r="S5" s="65" t="s">
        <v>101</v>
      </c>
      <c r="T5" s="65" t="s">
        <v>171</v>
      </c>
      <c r="U5" s="65" t="s">
        <v>172</v>
      </c>
      <c r="V5" s="70" t="s">
        <v>166</v>
      </c>
      <c r="W5" s="78"/>
      <c r="X5" s="94" t="s">
        <v>175</v>
      </c>
      <c r="Y5" s="96" t="s">
        <v>35</v>
      </c>
      <c r="Z5" s="96" t="s">
        <v>176</v>
      </c>
      <c r="AA5" s="99" t="s">
        <v>166</v>
      </c>
      <c r="AB5" s="106"/>
      <c r="AC5" s="106"/>
      <c r="AD5" s="106"/>
      <c r="AE5" s="123" t="s">
        <v>180</v>
      </c>
      <c r="AF5" s="132" t="s">
        <v>95</v>
      </c>
      <c r="AG5" s="141" t="s">
        <v>181</v>
      </c>
      <c r="AH5" s="123" t="s">
        <v>180</v>
      </c>
      <c r="AI5" s="132" t="s">
        <v>95</v>
      </c>
      <c r="AJ5" s="141" t="s">
        <v>181</v>
      </c>
      <c r="AK5" s="106"/>
    </row>
    <row r="6" spans="1:42" ht="155.25" customHeight="1">
      <c r="A6" s="31"/>
      <c r="B6" s="40"/>
      <c r="C6" s="48"/>
      <c r="D6" s="58"/>
      <c r="E6" s="40"/>
      <c r="F6" s="40"/>
      <c r="G6" s="40"/>
      <c r="H6" s="40"/>
      <c r="I6" s="71"/>
      <c r="J6" s="79" t="s">
        <v>173</v>
      </c>
      <c r="K6" s="58"/>
      <c r="L6" s="40"/>
      <c r="M6" s="40"/>
      <c r="N6" s="40"/>
      <c r="O6" s="71"/>
      <c r="P6" s="79" t="s">
        <v>173</v>
      </c>
      <c r="Q6" s="58"/>
      <c r="R6" s="40"/>
      <c r="S6" s="40"/>
      <c r="T6" s="40"/>
      <c r="U6" s="40"/>
      <c r="V6" s="71"/>
      <c r="W6" s="79" t="s">
        <v>173</v>
      </c>
      <c r="X6" s="58"/>
      <c r="Y6" s="97"/>
      <c r="Z6" s="40"/>
      <c r="AA6" s="100"/>
      <c r="AB6" s="107"/>
      <c r="AC6" s="107"/>
      <c r="AD6" s="107"/>
      <c r="AE6" s="124"/>
      <c r="AF6" s="133"/>
      <c r="AG6" s="142"/>
      <c r="AH6" s="124"/>
      <c r="AI6" s="133"/>
      <c r="AJ6" s="142"/>
      <c r="AK6" s="107"/>
    </row>
    <row r="7" spans="1:42" ht="12.75" customHeight="1">
      <c r="A7" s="32">
        <v>1</v>
      </c>
      <c r="B7" s="41">
        <v>2</v>
      </c>
      <c r="C7" s="49">
        <v>3</v>
      </c>
      <c r="D7" s="32">
        <v>4</v>
      </c>
      <c r="E7" s="41">
        <v>5</v>
      </c>
      <c r="F7" s="41">
        <v>6</v>
      </c>
      <c r="G7" s="41">
        <v>7</v>
      </c>
      <c r="H7" s="41">
        <v>8</v>
      </c>
      <c r="I7" s="72">
        <v>9</v>
      </c>
      <c r="J7" s="80">
        <v>10</v>
      </c>
      <c r="K7" s="32">
        <v>11</v>
      </c>
      <c r="L7" s="41">
        <v>12</v>
      </c>
      <c r="M7" s="41">
        <v>13</v>
      </c>
      <c r="N7" s="41">
        <v>14</v>
      </c>
      <c r="O7" s="72">
        <v>15</v>
      </c>
      <c r="P7" s="80">
        <v>16</v>
      </c>
      <c r="Q7" s="32">
        <v>17</v>
      </c>
      <c r="R7" s="41">
        <v>18</v>
      </c>
      <c r="S7" s="41">
        <v>19</v>
      </c>
      <c r="T7" s="41">
        <v>20</v>
      </c>
      <c r="U7" s="41">
        <v>21</v>
      </c>
      <c r="V7" s="72">
        <v>22</v>
      </c>
      <c r="W7" s="80">
        <v>23</v>
      </c>
      <c r="X7" s="32">
        <v>24</v>
      </c>
      <c r="Y7" s="98">
        <v>25</v>
      </c>
      <c r="Z7" s="41">
        <v>26</v>
      </c>
      <c r="AA7" s="101">
        <v>27</v>
      </c>
      <c r="AB7" s="108">
        <v>28</v>
      </c>
      <c r="AC7" s="108">
        <v>29</v>
      </c>
      <c r="AD7" s="108">
        <v>30</v>
      </c>
      <c r="AE7" s="125">
        <v>31</v>
      </c>
      <c r="AF7" s="134">
        <v>32</v>
      </c>
      <c r="AG7" s="80">
        <v>33</v>
      </c>
      <c r="AH7" s="125">
        <v>34</v>
      </c>
      <c r="AI7" s="134">
        <v>35</v>
      </c>
      <c r="AJ7" s="80">
        <v>36</v>
      </c>
      <c r="AK7" s="108">
        <v>37</v>
      </c>
    </row>
    <row r="8" spans="1:42" ht="39.950000000000003" customHeight="1">
      <c r="A8" s="33">
        <v>1</v>
      </c>
      <c r="B8" s="42"/>
      <c r="C8" s="50"/>
      <c r="D8" s="59"/>
      <c r="E8" s="66"/>
      <c r="F8" s="66"/>
      <c r="G8" s="66"/>
      <c r="H8" s="66"/>
      <c r="I8" s="73">
        <f t="shared" ref="I8:I37" si="0">SUM(D8:H8)</f>
        <v>0</v>
      </c>
      <c r="J8" s="81">
        <f t="shared" ref="J8:J37" si="1">D8+E8+G8</f>
        <v>0</v>
      </c>
      <c r="K8" s="59"/>
      <c r="L8" s="66"/>
      <c r="M8" s="66"/>
      <c r="N8" s="66"/>
      <c r="O8" s="73">
        <f t="shared" ref="O8:O37" si="2">SUM(K8:N8)</f>
        <v>0</v>
      </c>
      <c r="P8" s="81">
        <f t="shared" ref="P8:P37" si="3">K8+L8+N8</f>
        <v>0</v>
      </c>
      <c r="Q8" s="86">
        <f t="shared" ref="Q8:T37" si="4">D8-K8</f>
        <v>0</v>
      </c>
      <c r="R8" s="89">
        <f t="shared" si="4"/>
        <v>0</v>
      </c>
      <c r="S8" s="89">
        <f t="shared" si="4"/>
        <v>0</v>
      </c>
      <c r="T8" s="89">
        <f t="shared" si="4"/>
        <v>0</v>
      </c>
      <c r="U8" s="89">
        <f t="shared" ref="U8:U37" si="5">H8</f>
        <v>0</v>
      </c>
      <c r="V8" s="73">
        <f t="shared" ref="V8:V37" si="6">SUM(Q8:U8)</f>
        <v>0</v>
      </c>
      <c r="W8" s="81">
        <f t="shared" ref="W8:W37" si="7">Q8+R8+T8</f>
        <v>0</v>
      </c>
      <c r="X8" s="59"/>
      <c r="Y8" s="66"/>
      <c r="Z8" s="66"/>
      <c r="AA8" s="102">
        <f t="shared" ref="AA8:AA37" si="8">SUM(X8:Z8)</f>
        <v>0</v>
      </c>
      <c r="AB8" s="109">
        <f t="shared" ref="AB8:AB37" si="9">IF(W8&lt;AA8,0,W8-AA8)</f>
        <v>0</v>
      </c>
      <c r="AC8" s="114"/>
      <c r="AD8" s="118"/>
      <c r="AE8" s="126">
        <f t="shared" ref="AE8:AE37" si="10">IF(J8&lt;AD8,0,IF(J8-AD8&gt;AB8+Y8,AB8,IF(J8-AD8-Y8&gt;0,J8-AD8-Y8,0)))</f>
        <v>0</v>
      </c>
      <c r="AF8" s="135">
        <f>VLOOKUP(AC8,[1]病床稼働率毎の単価!$A$3:$C$8,3,TRUE)</f>
        <v>1140</v>
      </c>
      <c r="AG8" s="143">
        <f t="shared" ref="AG8:AG37" si="11">AE8*AF8</f>
        <v>0</v>
      </c>
      <c r="AH8" s="126">
        <f t="shared" ref="AH8:AH37" si="12">AB8-AE8</f>
        <v>0</v>
      </c>
      <c r="AI8" s="135">
        <f>VLOOKUP(100%,[1]病床稼働率毎の単価!$A$3:$C$8,3,TRUE)</f>
        <v>2280</v>
      </c>
      <c r="AJ8" s="143">
        <f t="shared" ref="AJ8:AJ37" si="13">AH8*AI8</f>
        <v>0</v>
      </c>
      <c r="AK8" s="149">
        <f t="shared" ref="AK8:AK37" si="14">AG8+AJ8</f>
        <v>0</v>
      </c>
      <c r="AP8" s="153"/>
    </row>
    <row r="9" spans="1:42" ht="39.950000000000003" customHeight="1">
      <c r="A9" s="34">
        <v>2</v>
      </c>
      <c r="B9" s="43"/>
      <c r="C9" s="51"/>
      <c r="D9" s="60"/>
      <c r="E9" s="67"/>
      <c r="F9" s="67"/>
      <c r="G9" s="67"/>
      <c r="H9" s="67"/>
      <c r="I9" s="74">
        <f t="shared" si="0"/>
        <v>0</v>
      </c>
      <c r="J9" s="82">
        <f t="shared" si="1"/>
        <v>0</v>
      </c>
      <c r="K9" s="60"/>
      <c r="L9" s="67"/>
      <c r="M9" s="67"/>
      <c r="N9" s="67"/>
      <c r="O9" s="74">
        <f t="shared" si="2"/>
        <v>0</v>
      </c>
      <c r="P9" s="82">
        <f t="shared" si="3"/>
        <v>0</v>
      </c>
      <c r="Q9" s="87">
        <f t="shared" si="4"/>
        <v>0</v>
      </c>
      <c r="R9" s="90">
        <f t="shared" si="4"/>
        <v>0</v>
      </c>
      <c r="S9" s="90">
        <f t="shared" si="4"/>
        <v>0</v>
      </c>
      <c r="T9" s="90">
        <f t="shared" si="4"/>
        <v>0</v>
      </c>
      <c r="U9" s="90">
        <f t="shared" si="5"/>
        <v>0</v>
      </c>
      <c r="V9" s="74">
        <f t="shared" si="6"/>
        <v>0</v>
      </c>
      <c r="W9" s="82">
        <f t="shared" si="7"/>
        <v>0</v>
      </c>
      <c r="X9" s="60"/>
      <c r="Y9" s="67"/>
      <c r="Z9" s="67"/>
      <c r="AA9" s="103">
        <f t="shared" si="8"/>
        <v>0</v>
      </c>
      <c r="AB9" s="110">
        <f t="shared" si="9"/>
        <v>0</v>
      </c>
      <c r="AC9" s="115"/>
      <c r="AD9" s="119"/>
      <c r="AE9" s="127">
        <f t="shared" si="10"/>
        <v>0</v>
      </c>
      <c r="AF9" s="136">
        <f>VLOOKUP(AC9,[1]病床稼働率毎の単価!$A$3:$C$8,3,TRUE)</f>
        <v>1140</v>
      </c>
      <c r="AG9" s="144">
        <f t="shared" si="11"/>
        <v>0</v>
      </c>
      <c r="AH9" s="127">
        <f t="shared" si="12"/>
        <v>0</v>
      </c>
      <c r="AI9" s="136">
        <f>VLOOKUP(100%,[1]病床稼働率毎の単価!$A$3:$C$8,3,TRUE)</f>
        <v>2280</v>
      </c>
      <c r="AJ9" s="144">
        <f t="shared" si="13"/>
        <v>0</v>
      </c>
      <c r="AK9" s="150">
        <f t="shared" si="14"/>
        <v>0</v>
      </c>
    </row>
    <row r="10" spans="1:42" ht="39.950000000000003" customHeight="1">
      <c r="A10" s="34">
        <v>3</v>
      </c>
      <c r="B10" s="43"/>
      <c r="C10" s="51"/>
      <c r="D10" s="60"/>
      <c r="E10" s="67"/>
      <c r="F10" s="67"/>
      <c r="G10" s="67"/>
      <c r="H10" s="67"/>
      <c r="I10" s="74">
        <f t="shared" si="0"/>
        <v>0</v>
      </c>
      <c r="J10" s="82">
        <f t="shared" si="1"/>
        <v>0</v>
      </c>
      <c r="K10" s="60"/>
      <c r="L10" s="67"/>
      <c r="M10" s="67"/>
      <c r="N10" s="67"/>
      <c r="O10" s="74">
        <f t="shared" si="2"/>
        <v>0</v>
      </c>
      <c r="P10" s="82">
        <f t="shared" si="3"/>
        <v>0</v>
      </c>
      <c r="Q10" s="87">
        <f t="shared" si="4"/>
        <v>0</v>
      </c>
      <c r="R10" s="90">
        <f t="shared" si="4"/>
        <v>0</v>
      </c>
      <c r="S10" s="90">
        <f t="shared" si="4"/>
        <v>0</v>
      </c>
      <c r="T10" s="90">
        <f t="shared" si="4"/>
        <v>0</v>
      </c>
      <c r="U10" s="90">
        <f t="shared" si="5"/>
        <v>0</v>
      </c>
      <c r="V10" s="74">
        <f t="shared" si="6"/>
        <v>0</v>
      </c>
      <c r="W10" s="82">
        <f t="shared" si="7"/>
        <v>0</v>
      </c>
      <c r="X10" s="60"/>
      <c r="Y10" s="67"/>
      <c r="Z10" s="67"/>
      <c r="AA10" s="103">
        <f t="shared" si="8"/>
        <v>0</v>
      </c>
      <c r="AB10" s="110">
        <f t="shared" si="9"/>
        <v>0</v>
      </c>
      <c r="AC10" s="115"/>
      <c r="AD10" s="119"/>
      <c r="AE10" s="127">
        <f t="shared" si="10"/>
        <v>0</v>
      </c>
      <c r="AF10" s="136">
        <f>VLOOKUP(AC10,[1]病床稼働率毎の単価!$A$3:$C$8,3,TRUE)</f>
        <v>1140</v>
      </c>
      <c r="AG10" s="144">
        <f t="shared" si="11"/>
        <v>0</v>
      </c>
      <c r="AH10" s="127">
        <f t="shared" si="12"/>
        <v>0</v>
      </c>
      <c r="AI10" s="136">
        <f>VLOOKUP(100%,[1]病床稼働率毎の単価!$A$3:$C$8,3,TRUE)</f>
        <v>2280</v>
      </c>
      <c r="AJ10" s="144">
        <f t="shared" si="13"/>
        <v>0</v>
      </c>
      <c r="AK10" s="150">
        <f t="shared" si="14"/>
        <v>0</v>
      </c>
    </row>
    <row r="11" spans="1:42" ht="39.950000000000003" customHeight="1">
      <c r="A11" s="34">
        <v>4</v>
      </c>
      <c r="B11" s="43"/>
      <c r="C11" s="51"/>
      <c r="D11" s="60"/>
      <c r="E11" s="67"/>
      <c r="F11" s="67"/>
      <c r="G11" s="67"/>
      <c r="H11" s="67"/>
      <c r="I11" s="74">
        <f t="shared" si="0"/>
        <v>0</v>
      </c>
      <c r="J11" s="82">
        <f t="shared" si="1"/>
        <v>0</v>
      </c>
      <c r="K11" s="60"/>
      <c r="L11" s="67"/>
      <c r="M11" s="67"/>
      <c r="N11" s="67"/>
      <c r="O11" s="74">
        <f t="shared" si="2"/>
        <v>0</v>
      </c>
      <c r="P11" s="82">
        <f t="shared" si="3"/>
        <v>0</v>
      </c>
      <c r="Q11" s="87">
        <f t="shared" si="4"/>
        <v>0</v>
      </c>
      <c r="R11" s="90">
        <f t="shared" si="4"/>
        <v>0</v>
      </c>
      <c r="S11" s="90">
        <f t="shared" si="4"/>
        <v>0</v>
      </c>
      <c r="T11" s="90">
        <f t="shared" si="4"/>
        <v>0</v>
      </c>
      <c r="U11" s="90">
        <f t="shared" si="5"/>
        <v>0</v>
      </c>
      <c r="V11" s="74">
        <f t="shared" si="6"/>
        <v>0</v>
      </c>
      <c r="W11" s="82">
        <f t="shared" si="7"/>
        <v>0</v>
      </c>
      <c r="X11" s="60"/>
      <c r="Y11" s="67"/>
      <c r="Z11" s="67"/>
      <c r="AA11" s="103">
        <f t="shared" si="8"/>
        <v>0</v>
      </c>
      <c r="AB11" s="110">
        <f t="shared" si="9"/>
        <v>0</v>
      </c>
      <c r="AC11" s="115"/>
      <c r="AD11" s="119"/>
      <c r="AE11" s="127">
        <f t="shared" si="10"/>
        <v>0</v>
      </c>
      <c r="AF11" s="136">
        <f>VLOOKUP(AC11,[1]病床稼働率毎の単価!$A$3:$C$8,3,TRUE)</f>
        <v>1140</v>
      </c>
      <c r="AG11" s="144">
        <f t="shared" si="11"/>
        <v>0</v>
      </c>
      <c r="AH11" s="127">
        <f t="shared" si="12"/>
        <v>0</v>
      </c>
      <c r="AI11" s="136">
        <f>VLOOKUP(100%,[1]病床稼働率毎の単価!$A$3:$C$8,3,TRUE)</f>
        <v>2280</v>
      </c>
      <c r="AJ11" s="144">
        <f t="shared" si="13"/>
        <v>0</v>
      </c>
      <c r="AK11" s="150">
        <f t="shared" si="14"/>
        <v>0</v>
      </c>
    </row>
    <row r="12" spans="1:42" ht="39.950000000000003" customHeight="1">
      <c r="A12" s="34">
        <v>5</v>
      </c>
      <c r="B12" s="43"/>
      <c r="C12" s="51"/>
      <c r="D12" s="60"/>
      <c r="E12" s="67"/>
      <c r="F12" s="67"/>
      <c r="G12" s="67"/>
      <c r="H12" s="67"/>
      <c r="I12" s="74">
        <f t="shared" si="0"/>
        <v>0</v>
      </c>
      <c r="J12" s="82">
        <f t="shared" si="1"/>
        <v>0</v>
      </c>
      <c r="K12" s="60"/>
      <c r="L12" s="67"/>
      <c r="M12" s="67"/>
      <c r="N12" s="67"/>
      <c r="O12" s="74">
        <f t="shared" si="2"/>
        <v>0</v>
      </c>
      <c r="P12" s="82">
        <f t="shared" si="3"/>
        <v>0</v>
      </c>
      <c r="Q12" s="87">
        <f t="shared" si="4"/>
        <v>0</v>
      </c>
      <c r="R12" s="90">
        <f t="shared" si="4"/>
        <v>0</v>
      </c>
      <c r="S12" s="90">
        <f t="shared" si="4"/>
        <v>0</v>
      </c>
      <c r="T12" s="90">
        <f t="shared" si="4"/>
        <v>0</v>
      </c>
      <c r="U12" s="90">
        <f t="shared" si="5"/>
        <v>0</v>
      </c>
      <c r="V12" s="74">
        <f t="shared" si="6"/>
        <v>0</v>
      </c>
      <c r="W12" s="82">
        <f t="shared" si="7"/>
        <v>0</v>
      </c>
      <c r="X12" s="60"/>
      <c r="Y12" s="67"/>
      <c r="Z12" s="67"/>
      <c r="AA12" s="103">
        <f t="shared" si="8"/>
        <v>0</v>
      </c>
      <c r="AB12" s="110">
        <f t="shared" si="9"/>
        <v>0</v>
      </c>
      <c r="AC12" s="115"/>
      <c r="AD12" s="119"/>
      <c r="AE12" s="127">
        <f t="shared" si="10"/>
        <v>0</v>
      </c>
      <c r="AF12" s="136">
        <f>VLOOKUP(AC12,[1]病床稼働率毎の単価!$A$3:$C$8,3,TRUE)</f>
        <v>1140</v>
      </c>
      <c r="AG12" s="144">
        <f t="shared" si="11"/>
        <v>0</v>
      </c>
      <c r="AH12" s="127">
        <f t="shared" si="12"/>
        <v>0</v>
      </c>
      <c r="AI12" s="136">
        <f>VLOOKUP(100%,[1]病床稼働率毎の単価!$A$3:$C$8,3,TRUE)</f>
        <v>2280</v>
      </c>
      <c r="AJ12" s="144">
        <f t="shared" si="13"/>
        <v>0</v>
      </c>
      <c r="AK12" s="150">
        <f t="shared" si="14"/>
        <v>0</v>
      </c>
    </row>
    <row r="13" spans="1:42" ht="39.950000000000003" customHeight="1">
      <c r="A13" s="34">
        <v>6</v>
      </c>
      <c r="B13" s="43"/>
      <c r="C13" s="51"/>
      <c r="D13" s="60"/>
      <c r="E13" s="67"/>
      <c r="F13" s="67"/>
      <c r="G13" s="67"/>
      <c r="H13" s="67"/>
      <c r="I13" s="74">
        <f t="shared" si="0"/>
        <v>0</v>
      </c>
      <c r="J13" s="82">
        <f t="shared" si="1"/>
        <v>0</v>
      </c>
      <c r="K13" s="60"/>
      <c r="L13" s="67"/>
      <c r="M13" s="67"/>
      <c r="N13" s="67"/>
      <c r="O13" s="74">
        <f t="shared" si="2"/>
        <v>0</v>
      </c>
      <c r="P13" s="82">
        <f t="shared" si="3"/>
        <v>0</v>
      </c>
      <c r="Q13" s="87">
        <f t="shared" si="4"/>
        <v>0</v>
      </c>
      <c r="R13" s="90">
        <f t="shared" si="4"/>
        <v>0</v>
      </c>
      <c r="S13" s="90">
        <f t="shared" si="4"/>
        <v>0</v>
      </c>
      <c r="T13" s="90">
        <f t="shared" si="4"/>
        <v>0</v>
      </c>
      <c r="U13" s="90">
        <f t="shared" si="5"/>
        <v>0</v>
      </c>
      <c r="V13" s="74">
        <f t="shared" si="6"/>
        <v>0</v>
      </c>
      <c r="W13" s="82">
        <f t="shared" si="7"/>
        <v>0</v>
      </c>
      <c r="X13" s="60"/>
      <c r="Y13" s="67"/>
      <c r="Z13" s="67"/>
      <c r="AA13" s="103">
        <f t="shared" si="8"/>
        <v>0</v>
      </c>
      <c r="AB13" s="110">
        <f t="shared" si="9"/>
        <v>0</v>
      </c>
      <c r="AC13" s="115"/>
      <c r="AD13" s="119"/>
      <c r="AE13" s="127">
        <f t="shared" si="10"/>
        <v>0</v>
      </c>
      <c r="AF13" s="136">
        <f>VLOOKUP(AC13,[1]病床稼働率毎の単価!$A$3:$C$8,3,TRUE)</f>
        <v>1140</v>
      </c>
      <c r="AG13" s="144">
        <f t="shared" si="11"/>
        <v>0</v>
      </c>
      <c r="AH13" s="127">
        <f t="shared" si="12"/>
        <v>0</v>
      </c>
      <c r="AI13" s="136">
        <f>VLOOKUP(100%,[1]病床稼働率毎の単価!$A$3:$C$8,3,TRUE)</f>
        <v>2280</v>
      </c>
      <c r="AJ13" s="144">
        <f t="shared" si="13"/>
        <v>0</v>
      </c>
      <c r="AK13" s="150">
        <f t="shared" si="14"/>
        <v>0</v>
      </c>
    </row>
    <row r="14" spans="1:42" ht="39.950000000000003" customHeight="1">
      <c r="A14" s="34">
        <v>7</v>
      </c>
      <c r="B14" s="43"/>
      <c r="C14" s="51"/>
      <c r="D14" s="60"/>
      <c r="E14" s="67"/>
      <c r="F14" s="67"/>
      <c r="G14" s="67"/>
      <c r="H14" s="67"/>
      <c r="I14" s="74">
        <f t="shared" si="0"/>
        <v>0</v>
      </c>
      <c r="J14" s="82">
        <f t="shared" si="1"/>
        <v>0</v>
      </c>
      <c r="K14" s="60"/>
      <c r="L14" s="67"/>
      <c r="M14" s="67"/>
      <c r="N14" s="67"/>
      <c r="O14" s="74">
        <f t="shared" si="2"/>
        <v>0</v>
      </c>
      <c r="P14" s="82">
        <f t="shared" si="3"/>
        <v>0</v>
      </c>
      <c r="Q14" s="87">
        <f t="shared" si="4"/>
        <v>0</v>
      </c>
      <c r="R14" s="90">
        <f t="shared" si="4"/>
        <v>0</v>
      </c>
      <c r="S14" s="90">
        <f t="shared" si="4"/>
        <v>0</v>
      </c>
      <c r="T14" s="90">
        <f t="shared" si="4"/>
        <v>0</v>
      </c>
      <c r="U14" s="90">
        <f t="shared" si="5"/>
        <v>0</v>
      </c>
      <c r="V14" s="74">
        <f t="shared" si="6"/>
        <v>0</v>
      </c>
      <c r="W14" s="82">
        <f t="shared" si="7"/>
        <v>0</v>
      </c>
      <c r="X14" s="60"/>
      <c r="Y14" s="67"/>
      <c r="Z14" s="67"/>
      <c r="AA14" s="103">
        <f t="shared" si="8"/>
        <v>0</v>
      </c>
      <c r="AB14" s="110">
        <f t="shared" si="9"/>
        <v>0</v>
      </c>
      <c r="AC14" s="115"/>
      <c r="AD14" s="119"/>
      <c r="AE14" s="127">
        <f t="shared" si="10"/>
        <v>0</v>
      </c>
      <c r="AF14" s="136">
        <f>VLOOKUP(AC14,[1]病床稼働率毎の単価!$A$3:$C$8,3,TRUE)</f>
        <v>1140</v>
      </c>
      <c r="AG14" s="144">
        <f t="shared" si="11"/>
        <v>0</v>
      </c>
      <c r="AH14" s="127">
        <f t="shared" si="12"/>
        <v>0</v>
      </c>
      <c r="AI14" s="136">
        <f>VLOOKUP(100%,[1]病床稼働率毎の単価!$A$3:$C$8,3,TRUE)</f>
        <v>2280</v>
      </c>
      <c r="AJ14" s="144">
        <f t="shared" si="13"/>
        <v>0</v>
      </c>
      <c r="AK14" s="150">
        <f t="shared" si="14"/>
        <v>0</v>
      </c>
    </row>
    <row r="15" spans="1:42" ht="39.950000000000003" customHeight="1">
      <c r="A15" s="34">
        <v>8</v>
      </c>
      <c r="B15" s="43"/>
      <c r="C15" s="51"/>
      <c r="D15" s="60"/>
      <c r="E15" s="67"/>
      <c r="F15" s="67"/>
      <c r="G15" s="67"/>
      <c r="H15" s="67"/>
      <c r="I15" s="74">
        <f t="shared" si="0"/>
        <v>0</v>
      </c>
      <c r="J15" s="82">
        <f t="shared" si="1"/>
        <v>0</v>
      </c>
      <c r="K15" s="60"/>
      <c r="L15" s="67"/>
      <c r="M15" s="67"/>
      <c r="N15" s="67"/>
      <c r="O15" s="74">
        <f t="shared" si="2"/>
        <v>0</v>
      </c>
      <c r="P15" s="82">
        <f t="shared" si="3"/>
        <v>0</v>
      </c>
      <c r="Q15" s="87">
        <f t="shared" si="4"/>
        <v>0</v>
      </c>
      <c r="R15" s="90">
        <f t="shared" si="4"/>
        <v>0</v>
      </c>
      <c r="S15" s="90">
        <f t="shared" si="4"/>
        <v>0</v>
      </c>
      <c r="T15" s="90">
        <f t="shared" si="4"/>
        <v>0</v>
      </c>
      <c r="U15" s="90">
        <f t="shared" si="5"/>
        <v>0</v>
      </c>
      <c r="V15" s="74">
        <f t="shared" si="6"/>
        <v>0</v>
      </c>
      <c r="W15" s="82">
        <f t="shared" si="7"/>
        <v>0</v>
      </c>
      <c r="X15" s="60"/>
      <c r="Y15" s="67"/>
      <c r="Z15" s="67"/>
      <c r="AA15" s="103">
        <f t="shared" si="8"/>
        <v>0</v>
      </c>
      <c r="AB15" s="110">
        <f t="shared" si="9"/>
        <v>0</v>
      </c>
      <c r="AC15" s="115"/>
      <c r="AD15" s="119"/>
      <c r="AE15" s="127">
        <f t="shared" si="10"/>
        <v>0</v>
      </c>
      <c r="AF15" s="136">
        <f>VLOOKUP(AC15,[1]病床稼働率毎の単価!$A$3:$C$8,3,TRUE)</f>
        <v>1140</v>
      </c>
      <c r="AG15" s="144">
        <f t="shared" si="11"/>
        <v>0</v>
      </c>
      <c r="AH15" s="127">
        <f t="shared" si="12"/>
        <v>0</v>
      </c>
      <c r="AI15" s="136">
        <f>VLOOKUP(100%,[1]病床稼働率毎の単価!$A$3:$C$8,3,TRUE)</f>
        <v>2280</v>
      </c>
      <c r="AJ15" s="144">
        <f t="shared" si="13"/>
        <v>0</v>
      </c>
      <c r="AK15" s="150">
        <f t="shared" si="14"/>
        <v>0</v>
      </c>
    </row>
    <row r="16" spans="1:42" ht="39.950000000000003" customHeight="1">
      <c r="A16" s="34">
        <v>9</v>
      </c>
      <c r="B16" s="43"/>
      <c r="C16" s="51"/>
      <c r="D16" s="60"/>
      <c r="E16" s="67"/>
      <c r="F16" s="67"/>
      <c r="G16" s="67"/>
      <c r="H16" s="67"/>
      <c r="I16" s="74">
        <f t="shared" si="0"/>
        <v>0</v>
      </c>
      <c r="J16" s="82">
        <f t="shared" si="1"/>
        <v>0</v>
      </c>
      <c r="K16" s="60"/>
      <c r="L16" s="67"/>
      <c r="M16" s="67"/>
      <c r="N16" s="67"/>
      <c r="O16" s="74">
        <f t="shared" si="2"/>
        <v>0</v>
      </c>
      <c r="P16" s="82">
        <f t="shared" si="3"/>
        <v>0</v>
      </c>
      <c r="Q16" s="87">
        <f t="shared" si="4"/>
        <v>0</v>
      </c>
      <c r="R16" s="90">
        <f t="shared" si="4"/>
        <v>0</v>
      </c>
      <c r="S16" s="90">
        <f t="shared" si="4"/>
        <v>0</v>
      </c>
      <c r="T16" s="90">
        <f t="shared" si="4"/>
        <v>0</v>
      </c>
      <c r="U16" s="90">
        <f t="shared" si="5"/>
        <v>0</v>
      </c>
      <c r="V16" s="74">
        <f t="shared" si="6"/>
        <v>0</v>
      </c>
      <c r="W16" s="82">
        <f t="shared" si="7"/>
        <v>0</v>
      </c>
      <c r="X16" s="60"/>
      <c r="Y16" s="67"/>
      <c r="Z16" s="67"/>
      <c r="AA16" s="103">
        <f t="shared" si="8"/>
        <v>0</v>
      </c>
      <c r="AB16" s="110">
        <f t="shared" si="9"/>
        <v>0</v>
      </c>
      <c r="AC16" s="115"/>
      <c r="AD16" s="119"/>
      <c r="AE16" s="127">
        <f t="shared" si="10"/>
        <v>0</v>
      </c>
      <c r="AF16" s="136">
        <f>VLOOKUP(AC16,[1]病床稼働率毎の単価!$A$3:$C$8,3,TRUE)</f>
        <v>1140</v>
      </c>
      <c r="AG16" s="144">
        <f t="shared" si="11"/>
        <v>0</v>
      </c>
      <c r="AH16" s="127">
        <f t="shared" si="12"/>
        <v>0</v>
      </c>
      <c r="AI16" s="136">
        <f>VLOOKUP(100%,[1]病床稼働率毎の単価!$A$3:$C$8,3,TRUE)</f>
        <v>2280</v>
      </c>
      <c r="AJ16" s="144">
        <f t="shared" si="13"/>
        <v>0</v>
      </c>
      <c r="AK16" s="150">
        <f t="shared" si="14"/>
        <v>0</v>
      </c>
    </row>
    <row r="17" spans="1:37" ht="39.950000000000003" customHeight="1">
      <c r="A17" s="34">
        <v>10</v>
      </c>
      <c r="B17" s="43"/>
      <c r="C17" s="51"/>
      <c r="D17" s="60"/>
      <c r="E17" s="67"/>
      <c r="F17" s="67"/>
      <c r="G17" s="67"/>
      <c r="H17" s="67"/>
      <c r="I17" s="74">
        <f t="shared" si="0"/>
        <v>0</v>
      </c>
      <c r="J17" s="82">
        <f t="shared" si="1"/>
        <v>0</v>
      </c>
      <c r="K17" s="60"/>
      <c r="L17" s="67"/>
      <c r="M17" s="67"/>
      <c r="N17" s="67"/>
      <c r="O17" s="74">
        <f t="shared" si="2"/>
        <v>0</v>
      </c>
      <c r="P17" s="82">
        <f t="shared" si="3"/>
        <v>0</v>
      </c>
      <c r="Q17" s="87">
        <f t="shared" si="4"/>
        <v>0</v>
      </c>
      <c r="R17" s="90">
        <f t="shared" si="4"/>
        <v>0</v>
      </c>
      <c r="S17" s="90">
        <f t="shared" si="4"/>
        <v>0</v>
      </c>
      <c r="T17" s="90">
        <f t="shared" si="4"/>
        <v>0</v>
      </c>
      <c r="U17" s="90">
        <f t="shared" si="5"/>
        <v>0</v>
      </c>
      <c r="V17" s="74">
        <f t="shared" si="6"/>
        <v>0</v>
      </c>
      <c r="W17" s="82">
        <f t="shared" si="7"/>
        <v>0</v>
      </c>
      <c r="X17" s="60"/>
      <c r="Y17" s="67"/>
      <c r="Z17" s="67"/>
      <c r="AA17" s="103">
        <f t="shared" si="8"/>
        <v>0</v>
      </c>
      <c r="AB17" s="110">
        <f t="shared" si="9"/>
        <v>0</v>
      </c>
      <c r="AC17" s="115"/>
      <c r="AD17" s="119"/>
      <c r="AE17" s="127">
        <f t="shared" si="10"/>
        <v>0</v>
      </c>
      <c r="AF17" s="136">
        <f>VLOOKUP(AC17,[1]病床稼働率毎の単価!$A$3:$C$8,3,TRUE)</f>
        <v>1140</v>
      </c>
      <c r="AG17" s="144">
        <f t="shared" si="11"/>
        <v>0</v>
      </c>
      <c r="AH17" s="127">
        <f t="shared" si="12"/>
        <v>0</v>
      </c>
      <c r="AI17" s="136">
        <f>VLOOKUP(100%,[1]病床稼働率毎の単価!$A$3:$C$8,3,TRUE)</f>
        <v>2280</v>
      </c>
      <c r="AJ17" s="144">
        <f t="shared" si="13"/>
        <v>0</v>
      </c>
      <c r="AK17" s="150">
        <f t="shared" si="14"/>
        <v>0</v>
      </c>
    </row>
    <row r="18" spans="1:37" ht="39.950000000000003" customHeight="1">
      <c r="A18" s="34">
        <v>11</v>
      </c>
      <c r="B18" s="43"/>
      <c r="C18" s="51"/>
      <c r="D18" s="60"/>
      <c r="E18" s="67"/>
      <c r="F18" s="67"/>
      <c r="G18" s="67"/>
      <c r="H18" s="67"/>
      <c r="I18" s="74">
        <f t="shared" si="0"/>
        <v>0</v>
      </c>
      <c r="J18" s="82">
        <f t="shared" si="1"/>
        <v>0</v>
      </c>
      <c r="K18" s="60"/>
      <c r="L18" s="67"/>
      <c r="M18" s="67"/>
      <c r="N18" s="67"/>
      <c r="O18" s="74">
        <f t="shared" si="2"/>
        <v>0</v>
      </c>
      <c r="P18" s="82">
        <f t="shared" si="3"/>
        <v>0</v>
      </c>
      <c r="Q18" s="87">
        <f t="shared" si="4"/>
        <v>0</v>
      </c>
      <c r="R18" s="90">
        <f t="shared" si="4"/>
        <v>0</v>
      </c>
      <c r="S18" s="90">
        <f t="shared" si="4"/>
        <v>0</v>
      </c>
      <c r="T18" s="90">
        <f t="shared" si="4"/>
        <v>0</v>
      </c>
      <c r="U18" s="90">
        <f t="shared" si="5"/>
        <v>0</v>
      </c>
      <c r="V18" s="74">
        <f t="shared" si="6"/>
        <v>0</v>
      </c>
      <c r="W18" s="82">
        <f t="shared" si="7"/>
        <v>0</v>
      </c>
      <c r="X18" s="60"/>
      <c r="Y18" s="67"/>
      <c r="Z18" s="67"/>
      <c r="AA18" s="103">
        <f t="shared" si="8"/>
        <v>0</v>
      </c>
      <c r="AB18" s="110">
        <f t="shared" si="9"/>
        <v>0</v>
      </c>
      <c r="AC18" s="115"/>
      <c r="AD18" s="119"/>
      <c r="AE18" s="127">
        <f t="shared" si="10"/>
        <v>0</v>
      </c>
      <c r="AF18" s="136">
        <f>VLOOKUP(AC18,[1]病床稼働率毎の単価!$A$3:$C$8,3,TRUE)</f>
        <v>1140</v>
      </c>
      <c r="AG18" s="144">
        <f t="shared" si="11"/>
        <v>0</v>
      </c>
      <c r="AH18" s="127">
        <f t="shared" si="12"/>
        <v>0</v>
      </c>
      <c r="AI18" s="136">
        <f>VLOOKUP(100%,[1]病床稼働率毎の単価!$A$3:$C$8,3,TRUE)</f>
        <v>2280</v>
      </c>
      <c r="AJ18" s="144">
        <f t="shared" si="13"/>
        <v>0</v>
      </c>
      <c r="AK18" s="150">
        <f t="shared" si="14"/>
        <v>0</v>
      </c>
    </row>
    <row r="19" spans="1:37" ht="39.950000000000003" customHeight="1">
      <c r="A19" s="34">
        <v>12</v>
      </c>
      <c r="B19" s="43"/>
      <c r="C19" s="51"/>
      <c r="D19" s="60"/>
      <c r="E19" s="67"/>
      <c r="F19" s="67"/>
      <c r="G19" s="67"/>
      <c r="H19" s="67"/>
      <c r="I19" s="74">
        <f t="shared" si="0"/>
        <v>0</v>
      </c>
      <c r="J19" s="82">
        <f t="shared" si="1"/>
        <v>0</v>
      </c>
      <c r="K19" s="60"/>
      <c r="L19" s="67"/>
      <c r="M19" s="67"/>
      <c r="N19" s="67"/>
      <c r="O19" s="74">
        <f t="shared" si="2"/>
        <v>0</v>
      </c>
      <c r="P19" s="82">
        <f t="shared" si="3"/>
        <v>0</v>
      </c>
      <c r="Q19" s="87">
        <f t="shared" si="4"/>
        <v>0</v>
      </c>
      <c r="R19" s="90">
        <f t="shared" si="4"/>
        <v>0</v>
      </c>
      <c r="S19" s="90">
        <f t="shared" si="4"/>
        <v>0</v>
      </c>
      <c r="T19" s="90">
        <f t="shared" si="4"/>
        <v>0</v>
      </c>
      <c r="U19" s="90">
        <f t="shared" si="5"/>
        <v>0</v>
      </c>
      <c r="V19" s="74">
        <f t="shared" si="6"/>
        <v>0</v>
      </c>
      <c r="W19" s="82">
        <f t="shared" si="7"/>
        <v>0</v>
      </c>
      <c r="X19" s="60"/>
      <c r="Y19" s="67"/>
      <c r="Z19" s="67"/>
      <c r="AA19" s="103">
        <f t="shared" si="8"/>
        <v>0</v>
      </c>
      <c r="AB19" s="110">
        <f t="shared" si="9"/>
        <v>0</v>
      </c>
      <c r="AC19" s="115"/>
      <c r="AD19" s="119"/>
      <c r="AE19" s="127">
        <f t="shared" si="10"/>
        <v>0</v>
      </c>
      <c r="AF19" s="136">
        <f>VLOOKUP(AC19,[1]病床稼働率毎の単価!$A$3:$C$8,3,TRUE)</f>
        <v>1140</v>
      </c>
      <c r="AG19" s="144">
        <f t="shared" si="11"/>
        <v>0</v>
      </c>
      <c r="AH19" s="127">
        <f t="shared" si="12"/>
        <v>0</v>
      </c>
      <c r="AI19" s="136">
        <f>VLOOKUP(100%,[1]病床稼働率毎の単価!$A$3:$C$8,3,TRUE)</f>
        <v>2280</v>
      </c>
      <c r="AJ19" s="144">
        <f t="shared" si="13"/>
        <v>0</v>
      </c>
      <c r="AK19" s="150">
        <f t="shared" si="14"/>
        <v>0</v>
      </c>
    </row>
    <row r="20" spans="1:37" ht="39.950000000000003" customHeight="1">
      <c r="A20" s="34">
        <v>13</v>
      </c>
      <c r="B20" s="43"/>
      <c r="C20" s="51"/>
      <c r="D20" s="60"/>
      <c r="E20" s="67"/>
      <c r="F20" s="67"/>
      <c r="G20" s="67"/>
      <c r="H20" s="67"/>
      <c r="I20" s="74">
        <f t="shared" si="0"/>
        <v>0</v>
      </c>
      <c r="J20" s="82">
        <f t="shared" si="1"/>
        <v>0</v>
      </c>
      <c r="K20" s="60"/>
      <c r="L20" s="67"/>
      <c r="M20" s="67"/>
      <c r="N20" s="67"/>
      <c r="O20" s="74">
        <f t="shared" si="2"/>
        <v>0</v>
      </c>
      <c r="P20" s="82">
        <f t="shared" si="3"/>
        <v>0</v>
      </c>
      <c r="Q20" s="87">
        <f t="shared" si="4"/>
        <v>0</v>
      </c>
      <c r="R20" s="90">
        <f t="shared" si="4"/>
        <v>0</v>
      </c>
      <c r="S20" s="90">
        <f t="shared" si="4"/>
        <v>0</v>
      </c>
      <c r="T20" s="90">
        <f t="shared" si="4"/>
        <v>0</v>
      </c>
      <c r="U20" s="90">
        <f t="shared" si="5"/>
        <v>0</v>
      </c>
      <c r="V20" s="74">
        <f t="shared" si="6"/>
        <v>0</v>
      </c>
      <c r="W20" s="82">
        <f t="shared" si="7"/>
        <v>0</v>
      </c>
      <c r="X20" s="60"/>
      <c r="Y20" s="67"/>
      <c r="Z20" s="67"/>
      <c r="AA20" s="103">
        <f t="shared" si="8"/>
        <v>0</v>
      </c>
      <c r="AB20" s="110">
        <f t="shared" si="9"/>
        <v>0</v>
      </c>
      <c r="AC20" s="115"/>
      <c r="AD20" s="119"/>
      <c r="AE20" s="127">
        <f t="shared" si="10"/>
        <v>0</v>
      </c>
      <c r="AF20" s="136">
        <f>VLOOKUP(AC20,[1]病床稼働率毎の単価!$A$3:$C$8,3,TRUE)</f>
        <v>1140</v>
      </c>
      <c r="AG20" s="144">
        <f t="shared" si="11"/>
        <v>0</v>
      </c>
      <c r="AH20" s="127">
        <f t="shared" si="12"/>
        <v>0</v>
      </c>
      <c r="AI20" s="136">
        <f>VLOOKUP(100%,[1]病床稼働率毎の単価!$A$3:$C$8,3,TRUE)</f>
        <v>2280</v>
      </c>
      <c r="AJ20" s="144">
        <f t="shared" si="13"/>
        <v>0</v>
      </c>
      <c r="AK20" s="150">
        <f t="shared" si="14"/>
        <v>0</v>
      </c>
    </row>
    <row r="21" spans="1:37" ht="39.950000000000003" customHeight="1">
      <c r="A21" s="34">
        <v>14</v>
      </c>
      <c r="B21" s="43"/>
      <c r="C21" s="51"/>
      <c r="D21" s="60"/>
      <c r="E21" s="67"/>
      <c r="F21" s="67"/>
      <c r="G21" s="67"/>
      <c r="H21" s="67"/>
      <c r="I21" s="74">
        <f t="shared" si="0"/>
        <v>0</v>
      </c>
      <c r="J21" s="82">
        <f t="shared" si="1"/>
        <v>0</v>
      </c>
      <c r="K21" s="60"/>
      <c r="L21" s="67"/>
      <c r="M21" s="67"/>
      <c r="N21" s="67"/>
      <c r="O21" s="74">
        <f t="shared" si="2"/>
        <v>0</v>
      </c>
      <c r="P21" s="82">
        <f t="shared" si="3"/>
        <v>0</v>
      </c>
      <c r="Q21" s="87">
        <f t="shared" si="4"/>
        <v>0</v>
      </c>
      <c r="R21" s="90">
        <f t="shared" si="4"/>
        <v>0</v>
      </c>
      <c r="S21" s="90">
        <f t="shared" si="4"/>
        <v>0</v>
      </c>
      <c r="T21" s="90">
        <f t="shared" si="4"/>
        <v>0</v>
      </c>
      <c r="U21" s="90">
        <f t="shared" si="5"/>
        <v>0</v>
      </c>
      <c r="V21" s="74">
        <f t="shared" si="6"/>
        <v>0</v>
      </c>
      <c r="W21" s="82">
        <f t="shared" si="7"/>
        <v>0</v>
      </c>
      <c r="X21" s="60"/>
      <c r="Y21" s="67"/>
      <c r="Z21" s="67"/>
      <c r="AA21" s="103">
        <f t="shared" si="8"/>
        <v>0</v>
      </c>
      <c r="AB21" s="110">
        <f t="shared" si="9"/>
        <v>0</v>
      </c>
      <c r="AC21" s="115"/>
      <c r="AD21" s="119"/>
      <c r="AE21" s="127">
        <f t="shared" si="10"/>
        <v>0</v>
      </c>
      <c r="AF21" s="136">
        <f>VLOOKUP(AC21,[1]病床稼働率毎の単価!$A$3:$C$8,3,TRUE)</f>
        <v>1140</v>
      </c>
      <c r="AG21" s="144">
        <f t="shared" si="11"/>
        <v>0</v>
      </c>
      <c r="AH21" s="127">
        <f t="shared" si="12"/>
        <v>0</v>
      </c>
      <c r="AI21" s="136">
        <f>VLOOKUP(100%,[1]病床稼働率毎の単価!$A$3:$C$8,3,TRUE)</f>
        <v>2280</v>
      </c>
      <c r="AJ21" s="144">
        <f t="shared" si="13"/>
        <v>0</v>
      </c>
      <c r="AK21" s="150">
        <f t="shared" si="14"/>
        <v>0</v>
      </c>
    </row>
    <row r="22" spans="1:37" ht="39.950000000000003" customHeight="1">
      <c r="A22" s="34">
        <v>15</v>
      </c>
      <c r="B22" s="43"/>
      <c r="C22" s="51"/>
      <c r="D22" s="60"/>
      <c r="E22" s="67"/>
      <c r="F22" s="67"/>
      <c r="G22" s="67"/>
      <c r="H22" s="67"/>
      <c r="I22" s="74">
        <f t="shared" si="0"/>
        <v>0</v>
      </c>
      <c r="J22" s="82">
        <f t="shared" si="1"/>
        <v>0</v>
      </c>
      <c r="K22" s="60"/>
      <c r="L22" s="67"/>
      <c r="M22" s="67"/>
      <c r="N22" s="67"/>
      <c r="O22" s="74">
        <f t="shared" si="2"/>
        <v>0</v>
      </c>
      <c r="P22" s="82">
        <f t="shared" si="3"/>
        <v>0</v>
      </c>
      <c r="Q22" s="87">
        <f t="shared" si="4"/>
        <v>0</v>
      </c>
      <c r="R22" s="90">
        <f t="shared" si="4"/>
        <v>0</v>
      </c>
      <c r="S22" s="90">
        <f t="shared" si="4"/>
        <v>0</v>
      </c>
      <c r="T22" s="90">
        <f t="shared" si="4"/>
        <v>0</v>
      </c>
      <c r="U22" s="90">
        <f t="shared" si="5"/>
        <v>0</v>
      </c>
      <c r="V22" s="74">
        <f t="shared" si="6"/>
        <v>0</v>
      </c>
      <c r="W22" s="82">
        <f t="shared" si="7"/>
        <v>0</v>
      </c>
      <c r="X22" s="60"/>
      <c r="Y22" s="67"/>
      <c r="Z22" s="67"/>
      <c r="AA22" s="103">
        <f t="shared" si="8"/>
        <v>0</v>
      </c>
      <c r="AB22" s="110">
        <f t="shared" si="9"/>
        <v>0</v>
      </c>
      <c r="AC22" s="115"/>
      <c r="AD22" s="119"/>
      <c r="AE22" s="127">
        <f t="shared" si="10"/>
        <v>0</v>
      </c>
      <c r="AF22" s="136">
        <f>VLOOKUP(AC22,[1]病床稼働率毎の単価!$A$3:$C$8,3,TRUE)</f>
        <v>1140</v>
      </c>
      <c r="AG22" s="144">
        <f t="shared" si="11"/>
        <v>0</v>
      </c>
      <c r="AH22" s="127">
        <f t="shared" si="12"/>
        <v>0</v>
      </c>
      <c r="AI22" s="136">
        <f>VLOOKUP(100%,[1]病床稼働率毎の単価!$A$3:$C$8,3,TRUE)</f>
        <v>2280</v>
      </c>
      <c r="AJ22" s="144">
        <f t="shared" si="13"/>
        <v>0</v>
      </c>
      <c r="AK22" s="150">
        <f t="shared" si="14"/>
        <v>0</v>
      </c>
    </row>
    <row r="23" spans="1:37" ht="39.950000000000003" customHeight="1">
      <c r="A23" s="34">
        <v>16</v>
      </c>
      <c r="B23" s="43"/>
      <c r="C23" s="51"/>
      <c r="D23" s="60"/>
      <c r="E23" s="67"/>
      <c r="F23" s="67"/>
      <c r="G23" s="67"/>
      <c r="H23" s="67"/>
      <c r="I23" s="74">
        <f t="shared" si="0"/>
        <v>0</v>
      </c>
      <c r="J23" s="82">
        <f t="shared" si="1"/>
        <v>0</v>
      </c>
      <c r="K23" s="60"/>
      <c r="L23" s="67"/>
      <c r="M23" s="67"/>
      <c r="N23" s="67"/>
      <c r="O23" s="74">
        <f t="shared" si="2"/>
        <v>0</v>
      </c>
      <c r="P23" s="82">
        <f t="shared" si="3"/>
        <v>0</v>
      </c>
      <c r="Q23" s="87">
        <f t="shared" si="4"/>
        <v>0</v>
      </c>
      <c r="R23" s="90">
        <f t="shared" si="4"/>
        <v>0</v>
      </c>
      <c r="S23" s="90">
        <f t="shared" si="4"/>
        <v>0</v>
      </c>
      <c r="T23" s="90">
        <f t="shared" si="4"/>
        <v>0</v>
      </c>
      <c r="U23" s="90">
        <f t="shared" si="5"/>
        <v>0</v>
      </c>
      <c r="V23" s="74">
        <f t="shared" si="6"/>
        <v>0</v>
      </c>
      <c r="W23" s="82">
        <f t="shared" si="7"/>
        <v>0</v>
      </c>
      <c r="X23" s="60"/>
      <c r="Y23" s="67"/>
      <c r="Z23" s="67"/>
      <c r="AA23" s="103">
        <f t="shared" si="8"/>
        <v>0</v>
      </c>
      <c r="AB23" s="110">
        <f t="shared" si="9"/>
        <v>0</v>
      </c>
      <c r="AC23" s="115"/>
      <c r="AD23" s="119"/>
      <c r="AE23" s="127">
        <f t="shared" si="10"/>
        <v>0</v>
      </c>
      <c r="AF23" s="136">
        <f>VLOOKUP(AC23,[1]病床稼働率毎の単価!$A$3:$C$8,3,TRUE)</f>
        <v>1140</v>
      </c>
      <c r="AG23" s="144">
        <f t="shared" si="11"/>
        <v>0</v>
      </c>
      <c r="AH23" s="127">
        <f t="shared" si="12"/>
        <v>0</v>
      </c>
      <c r="AI23" s="136">
        <f>VLOOKUP(100%,[1]病床稼働率毎の単価!$A$3:$C$8,3,TRUE)</f>
        <v>2280</v>
      </c>
      <c r="AJ23" s="144">
        <f t="shared" si="13"/>
        <v>0</v>
      </c>
      <c r="AK23" s="150">
        <f t="shared" si="14"/>
        <v>0</v>
      </c>
    </row>
    <row r="24" spans="1:37" ht="39.950000000000003" customHeight="1">
      <c r="A24" s="34">
        <v>17</v>
      </c>
      <c r="B24" s="43"/>
      <c r="C24" s="51"/>
      <c r="D24" s="60"/>
      <c r="E24" s="67"/>
      <c r="F24" s="67"/>
      <c r="G24" s="67"/>
      <c r="H24" s="67"/>
      <c r="I24" s="74">
        <f t="shared" si="0"/>
        <v>0</v>
      </c>
      <c r="J24" s="82">
        <f t="shared" si="1"/>
        <v>0</v>
      </c>
      <c r="K24" s="60"/>
      <c r="L24" s="67"/>
      <c r="M24" s="67"/>
      <c r="N24" s="67"/>
      <c r="O24" s="74">
        <f t="shared" si="2"/>
        <v>0</v>
      </c>
      <c r="P24" s="82">
        <f t="shared" si="3"/>
        <v>0</v>
      </c>
      <c r="Q24" s="87">
        <f t="shared" si="4"/>
        <v>0</v>
      </c>
      <c r="R24" s="90">
        <f t="shared" si="4"/>
        <v>0</v>
      </c>
      <c r="S24" s="90">
        <f t="shared" si="4"/>
        <v>0</v>
      </c>
      <c r="T24" s="90">
        <f t="shared" si="4"/>
        <v>0</v>
      </c>
      <c r="U24" s="90">
        <f t="shared" si="5"/>
        <v>0</v>
      </c>
      <c r="V24" s="74">
        <f t="shared" si="6"/>
        <v>0</v>
      </c>
      <c r="W24" s="82">
        <f t="shared" si="7"/>
        <v>0</v>
      </c>
      <c r="X24" s="60"/>
      <c r="Y24" s="67"/>
      <c r="Z24" s="67"/>
      <c r="AA24" s="103">
        <f t="shared" si="8"/>
        <v>0</v>
      </c>
      <c r="AB24" s="110">
        <f t="shared" si="9"/>
        <v>0</v>
      </c>
      <c r="AC24" s="115"/>
      <c r="AD24" s="119"/>
      <c r="AE24" s="127">
        <f t="shared" si="10"/>
        <v>0</v>
      </c>
      <c r="AF24" s="136">
        <f>VLOOKUP(AC24,[1]病床稼働率毎の単価!$A$3:$C$8,3,TRUE)</f>
        <v>1140</v>
      </c>
      <c r="AG24" s="144">
        <f t="shared" si="11"/>
        <v>0</v>
      </c>
      <c r="AH24" s="127">
        <f t="shared" si="12"/>
        <v>0</v>
      </c>
      <c r="AI24" s="136">
        <f>VLOOKUP(100%,[1]病床稼働率毎の単価!$A$3:$C$8,3,TRUE)</f>
        <v>2280</v>
      </c>
      <c r="AJ24" s="144">
        <f t="shared" si="13"/>
        <v>0</v>
      </c>
      <c r="AK24" s="150">
        <f t="shared" si="14"/>
        <v>0</v>
      </c>
    </row>
    <row r="25" spans="1:37" ht="39.950000000000003" customHeight="1">
      <c r="A25" s="34">
        <v>18</v>
      </c>
      <c r="B25" s="43"/>
      <c r="C25" s="51"/>
      <c r="D25" s="60"/>
      <c r="E25" s="67"/>
      <c r="F25" s="67"/>
      <c r="G25" s="67"/>
      <c r="H25" s="67"/>
      <c r="I25" s="74">
        <f t="shared" si="0"/>
        <v>0</v>
      </c>
      <c r="J25" s="82">
        <f t="shared" si="1"/>
        <v>0</v>
      </c>
      <c r="K25" s="60"/>
      <c r="L25" s="67"/>
      <c r="M25" s="67"/>
      <c r="N25" s="67"/>
      <c r="O25" s="74">
        <f t="shared" si="2"/>
        <v>0</v>
      </c>
      <c r="P25" s="82">
        <f t="shared" si="3"/>
        <v>0</v>
      </c>
      <c r="Q25" s="87">
        <f t="shared" si="4"/>
        <v>0</v>
      </c>
      <c r="R25" s="90">
        <f t="shared" si="4"/>
        <v>0</v>
      </c>
      <c r="S25" s="90">
        <f t="shared" si="4"/>
        <v>0</v>
      </c>
      <c r="T25" s="90">
        <f t="shared" si="4"/>
        <v>0</v>
      </c>
      <c r="U25" s="90">
        <f t="shared" si="5"/>
        <v>0</v>
      </c>
      <c r="V25" s="74">
        <f t="shared" si="6"/>
        <v>0</v>
      </c>
      <c r="W25" s="82">
        <f t="shared" si="7"/>
        <v>0</v>
      </c>
      <c r="X25" s="60"/>
      <c r="Y25" s="67"/>
      <c r="Z25" s="67"/>
      <c r="AA25" s="103">
        <f t="shared" si="8"/>
        <v>0</v>
      </c>
      <c r="AB25" s="110">
        <f t="shared" si="9"/>
        <v>0</v>
      </c>
      <c r="AC25" s="115"/>
      <c r="AD25" s="119"/>
      <c r="AE25" s="127">
        <f t="shared" si="10"/>
        <v>0</v>
      </c>
      <c r="AF25" s="136">
        <f>VLOOKUP(AC25,[1]病床稼働率毎の単価!$A$3:$C$8,3,TRUE)</f>
        <v>1140</v>
      </c>
      <c r="AG25" s="144">
        <f t="shared" si="11"/>
        <v>0</v>
      </c>
      <c r="AH25" s="127">
        <f t="shared" si="12"/>
        <v>0</v>
      </c>
      <c r="AI25" s="136">
        <f>VLOOKUP(100%,[1]病床稼働率毎の単価!$A$3:$C$8,3,TRUE)</f>
        <v>2280</v>
      </c>
      <c r="AJ25" s="144">
        <f t="shared" si="13"/>
        <v>0</v>
      </c>
      <c r="AK25" s="150">
        <f t="shared" si="14"/>
        <v>0</v>
      </c>
    </row>
    <row r="26" spans="1:37" ht="39.950000000000003" customHeight="1">
      <c r="A26" s="34">
        <v>19</v>
      </c>
      <c r="B26" s="43"/>
      <c r="C26" s="51"/>
      <c r="D26" s="60"/>
      <c r="E26" s="67"/>
      <c r="F26" s="67"/>
      <c r="G26" s="67"/>
      <c r="H26" s="67"/>
      <c r="I26" s="74">
        <f t="shared" si="0"/>
        <v>0</v>
      </c>
      <c r="J26" s="82">
        <f t="shared" si="1"/>
        <v>0</v>
      </c>
      <c r="K26" s="60"/>
      <c r="L26" s="67"/>
      <c r="M26" s="67"/>
      <c r="N26" s="67"/>
      <c r="O26" s="74">
        <f t="shared" si="2"/>
        <v>0</v>
      </c>
      <c r="P26" s="82">
        <f t="shared" si="3"/>
        <v>0</v>
      </c>
      <c r="Q26" s="87">
        <f t="shared" si="4"/>
        <v>0</v>
      </c>
      <c r="R26" s="90">
        <f t="shared" si="4"/>
        <v>0</v>
      </c>
      <c r="S26" s="90">
        <f t="shared" si="4"/>
        <v>0</v>
      </c>
      <c r="T26" s="90">
        <f t="shared" si="4"/>
        <v>0</v>
      </c>
      <c r="U26" s="90">
        <f t="shared" si="5"/>
        <v>0</v>
      </c>
      <c r="V26" s="74">
        <f t="shared" si="6"/>
        <v>0</v>
      </c>
      <c r="W26" s="82">
        <f t="shared" si="7"/>
        <v>0</v>
      </c>
      <c r="X26" s="60"/>
      <c r="Y26" s="67"/>
      <c r="Z26" s="67"/>
      <c r="AA26" s="103">
        <f t="shared" si="8"/>
        <v>0</v>
      </c>
      <c r="AB26" s="110">
        <f t="shared" si="9"/>
        <v>0</v>
      </c>
      <c r="AC26" s="115"/>
      <c r="AD26" s="119"/>
      <c r="AE26" s="127">
        <f t="shared" si="10"/>
        <v>0</v>
      </c>
      <c r="AF26" s="136">
        <f>VLOOKUP(AC26,[1]病床稼働率毎の単価!$A$3:$C$8,3,TRUE)</f>
        <v>1140</v>
      </c>
      <c r="AG26" s="144">
        <f t="shared" si="11"/>
        <v>0</v>
      </c>
      <c r="AH26" s="127">
        <f t="shared" si="12"/>
        <v>0</v>
      </c>
      <c r="AI26" s="136">
        <f>VLOOKUP(100%,[1]病床稼働率毎の単価!$A$3:$C$8,3,TRUE)</f>
        <v>2280</v>
      </c>
      <c r="AJ26" s="144">
        <f t="shared" si="13"/>
        <v>0</v>
      </c>
      <c r="AK26" s="150">
        <f t="shared" si="14"/>
        <v>0</v>
      </c>
    </row>
    <row r="27" spans="1:37" ht="39.950000000000003" customHeight="1">
      <c r="A27" s="34">
        <v>20</v>
      </c>
      <c r="B27" s="43"/>
      <c r="C27" s="51"/>
      <c r="D27" s="60"/>
      <c r="E27" s="67"/>
      <c r="F27" s="67"/>
      <c r="G27" s="67"/>
      <c r="H27" s="67"/>
      <c r="I27" s="74">
        <f t="shared" si="0"/>
        <v>0</v>
      </c>
      <c r="J27" s="82">
        <f t="shared" si="1"/>
        <v>0</v>
      </c>
      <c r="K27" s="60"/>
      <c r="L27" s="67"/>
      <c r="M27" s="67"/>
      <c r="N27" s="67"/>
      <c r="O27" s="74">
        <f t="shared" si="2"/>
        <v>0</v>
      </c>
      <c r="P27" s="82">
        <f t="shared" si="3"/>
        <v>0</v>
      </c>
      <c r="Q27" s="87">
        <f t="shared" si="4"/>
        <v>0</v>
      </c>
      <c r="R27" s="90">
        <f t="shared" si="4"/>
        <v>0</v>
      </c>
      <c r="S27" s="90">
        <f t="shared" si="4"/>
        <v>0</v>
      </c>
      <c r="T27" s="90">
        <f t="shared" si="4"/>
        <v>0</v>
      </c>
      <c r="U27" s="90">
        <f t="shared" si="5"/>
        <v>0</v>
      </c>
      <c r="V27" s="74">
        <f t="shared" si="6"/>
        <v>0</v>
      </c>
      <c r="W27" s="82">
        <f t="shared" si="7"/>
        <v>0</v>
      </c>
      <c r="X27" s="60"/>
      <c r="Y27" s="67"/>
      <c r="Z27" s="67"/>
      <c r="AA27" s="103">
        <f t="shared" si="8"/>
        <v>0</v>
      </c>
      <c r="AB27" s="110">
        <f t="shared" si="9"/>
        <v>0</v>
      </c>
      <c r="AC27" s="115"/>
      <c r="AD27" s="119"/>
      <c r="AE27" s="127">
        <f t="shared" si="10"/>
        <v>0</v>
      </c>
      <c r="AF27" s="136">
        <f>VLOOKUP(AC27,[1]病床稼働率毎の単価!$A$3:$C$8,3,TRUE)</f>
        <v>1140</v>
      </c>
      <c r="AG27" s="144">
        <f t="shared" si="11"/>
        <v>0</v>
      </c>
      <c r="AH27" s="127">
        <f t="shared" si="12"/>
        <v>0</v>
      </c>
      <c r="AI27" s="136">
        <f>VLOOKUP(100%,[1]病床稼働率毎の単価!$A$3:$C$8,3,TRUE)</f>
        <v>2280</v>
      </c>
      <c r="AJ27" s="144">
        <f t="shared" si="13"/>
        <v>0</v>
      </c>
      <c r="AK27" s="150">
        <f t="shared" si="14"/>
        <v>0</v>
      </c>
    </row>
    <row r="28" spans="1:37" ht="39.950000000000003" customHeight="1">
      <c r="A28" s="34">
        <v>21</v>
      </c>
      <c r="B28" s="43"/>
      <c r="C28" s="51"/>
      <c r="D28" s="60"/>
      <c r="E28" s="67"/>
      <c r="F28" s="67"/>
      <c r="G28" s="67"/>
      <c r="H28" s="67"/>
      <c r="I28" s="74">
        <f t="shared" si="0"/>
        <v>0</v>
      </c>
      <c r="J28" s="82">
        <f t="shared" si="1"/>
        <v>0</v>
      </c>
      <c r="K28" s="60"/>
      <c r="L28" s="67"/>
      <c r="M28" s="67"/>
      <c r="N28" s="67"/>
      <c r="O28" s="74">
        <f t="shared" si="2"/>
        <v>0</v>
      </c>
      <c r="P28" s="82">
        <f t="shared" si="3"/>
        <v>0</v>
      </c>
      <c r="Q28" s="87">
        <f t="shared" si="4"/>
        <v>0</v>
      </c>
      <c r="R28" s="90">
        <f t="shared" si="4"/>
        <v>0</v>
      </c>
      <c r="S28" s="90">
        <f t="shared" si="4"/>
        <v>0</v>
      </c>
      <c r="T28" s="90">
        <f t="shared" si="4"/>
        <v>0</v>
      </c>
      <c r="U28" s="90">
        <f t="shared" si="5"/>
        <v>0</v>
      </c>
      <c r="V28" s="74">
        <f t="shared" si="6"/>
        <v>0</v>
      </c>
      <c r="W28" s="82">
        <f t="shared" si="7"/>
        <v>0</v>
      </c>
      <c r="X28" s="60"/>
      <c r="Y28" s="67"/>
      <c r="Z28" s="67"/>
      <c r="AA28" s="103">
        <f t="shared" si="8"/>
        <v>0</v>
      </c>
      <c r="AB28" s="110">
        <f t="shared" si="9"/>
        <v>0</v>
      </c>
      <c r="AC28" s="115"/>
      <c r="AD28" s="119"/>
      <c r="AE28" s="127">
        <f t="shared" si="10"/>
        <v>0</v>
      </c>
      <c r="AF28" s="136">
        <f>VLOOKUP(AC28,[1]病床稼働率毎の単価!$A$3:$C$8,3,TRUE)</f>
        <v>1140</v>
      </c>
      <c r="AG28" s="144">
        <f t="shared" si="11"/>
        <v>0</v>
      </c>
      <c r="AH28" s="127">
        <f t="shared" si="12"/>
        <v>0</v>
      </c>
      <c r="AI28" s="136">
        <f>VLOOKUP(100%,[1]病床稼働率毎の単価!$A$3:$C$8,3,TRUE)</f>
        <v>2280</v>
      </c>
      <c r="AJ28" s="144">
        <f t="shared" si="13"/>
        <v>0</v>
      </c>
      <c r="AK28" s="150">
        <f t="shared" si="14"/>
        <v>0</v>
      </c>
    </row>
    <row r="29" spans="1:37" ht="39.950000000000003" customHeight="1">
      <c r="A29" s="34">
        <v>22</v>
      </c>
      <c r="B29" s="43"/>
      <c r="C29" s="51"/>
      <c r="D29" s="60"/>
      <c r="E29" s="67"/>
      <c r="F29" s="67"/>
      <c r="G29" s="67"/>
      <c r="H29" s="67"/>
      <c r="I29" s="74">
        <f t="shared" si="0"/>
        <v>0</v>
      </c>
      <c r="J29" s="82">
        <f t="shared" si="1"/>
        <v>0</v>
      </c>
      <c r="K29" s="60"/>
      <c r="L29" s="67"/>
      <c r="M29" s="67"/>
      <c r="N29" s="67"/>
      <c r="O29" s="74">
        <f t="shared" si="2"/>
        <v>0</v>
      </c>
      <c r="P29" s="82">
        <f t="shared" si="3"/>
        <v>0</v>
      </c>
      <c r="Q29" s="87">
        <f t="shared" si="4"/>
        <v>0</v>
      </c>
      <c r="R29" s="90">
        <f t="shared" si="4"/>
        <v>0</v>
      </c>
      <c r="S29" s="90">
        <f t="shared" si="4"/>
        <v>0</v>
      </c>
      <c r="T29" s="90">
        <f t="shared" si="4"/>
        <v>0</v>
      </c>
      <c r="U29" s="90">
        <f t="shared" si="5"/>
        <v>0</v>
      </c>
      <c r="V29" s="74">
        <f t="shared" si="6"/>
        <v>0</v>
      </c>
      <c r="W29" s="82">
        <f t="shared" si="7"/>
        <v>0</v>
      </c>
      <c r="X29" s="60"/>
      <c r="Y29" s="67"/>
      <c r="Z29" s="67"/>
      <c r="AA29" s="103">
        <f t="shared" si="8"/>
        <v>0</v>
      </c>
      <c r="AB29" s="110">
        <f t="shared" si="9"/>
        <v>0</v>
      </c>
      <c r="AC29" s="115"/>
      <c r="AD29" s="119"/>
      <c r="AE29" s="127">
        <f t="shared" si="10"/>
        <v>0</v>
      </c>
      <c r="AF29" s="136">
        <f>VLOOKUP(AC29,[1]病床稼働率毎の単価!$A$3:$C$8,3,TRUE)</f>
        <v>1140</v>
      </c>
      <c r="AG29" s="144">
        <f t="shared" si="11"/>
        <v>0</v>
      </c>
      <c r="AH29" s="127">
        <f t="shared" si="12"/>
        <v>0</v>
      </c>
      <c r="AI29" s="136">
        <f>VLOOKUP(100%,[1]病床稼働率毎の単価!$A$3:$C$8,3,TRUE)</f>
        <v>2280</v>
      </c>
      <c r="AJ29" s="144">
        <f t="shared" si="13"/>
        <v>0</v>
      </c>
      <c r="AK29" s="150">
        <f t="shared" si="14"/>
        <v>0</v>
      </c>
    </row>
    <row r="30" spans="1:37" ht="39.950000000000003" customHeight="1">
      <c r="A30" s="34">
        <v>23</v>
      </c>
      <c r="B30" s="43"/>
      <c r="C30" s="51"/>
      <c r="D30" s="60"/>
      <c r="E30" s="67"/>
      <c r="F30" s="67"/>
      <c r="G30" s="67"/>
      <c r="H30" s="67"/>
      <c r="I30" s="74">
        <f t="shared" si="0"/>
        <v>0</v>
      </c>
      <c r="J30" s="82">
        <f t="shared" si="1"/>
        <v>0</v>
      </c>
      <c r="K30" s="60"/>
      <c r="L30" s="67"/>
      <c r="M30" s="67"/>
      <c r="N30" s="67"/>
      <c r="O30" s="74">
        <f t="shared" si="2"/>
        <v>0</v>
      </c>
      <c r="P30" s="82">
        <f t="shared" si="3"/>
        <v>0</v>
      </c>
      <c r="Q30" s="87">
        <f t="shared" si="4"/>
        <v>0</v>
      </c>
      <c r="R30" s="90">
        <f t="shared" si="4"/>
        <v>0</v>
      </c>
      <c r="S30" s="90">
        <f t="shared" si="4"/>
        <v>0</v>
      </c>
      <c r="T30" s="90">
        <f t="shared" si="4"/>
        <v>0</v>
      </c>
      <c r="U30" s="90">
        <f t="shared" si="5"/>
        <v>0</v>
      </c>
      <c r="V30" s="74">
        <f t="shared" si="6"/>
        <v>0</v>
      </c>
      <c r="W30" s="82">
        <f t="shared" si="7"/>
        <v>0</v>
      </c>
      <c r="X30" s="60"/>
      <c r="Y30" s="67"/>
      <c r="Z30" s="67"/>
      <c r="AA30" s="103">
        <f t="shared" si="8"/>
        <v>0</v>
      </c>
      <c r="AB30" s="110">
        <f t="shared" si="9"/>
        <v>0</v>
      </c>
      <c r="AC30" s="115"/>
      <c r="AD30" s="119"/>
      <c r="AE30" s="127">
        <f t="shared" si="10"/>
        <v>0</v>
      </c>
      <c r="AF30" s="136">
        <f>VLOOKUP(AC30,[1]病床稼働率毎の単価!$A$3:$C$8,3,TRUE)</f>
        <v>1140</v>
      </c>
      <c r="AG30" s="144">
        <f t="shared" si="11"/>
        <v>0</v>
      </c>
      <c r="AH30" s="127">
        <f t="shared" si="12"/>
        <v>0</v>
      </c>
      <c r="AI30" s="136">
        <f>VLOOKUP(100%,[1]病床稼働率毎の単価!$A$3:$C$8,3,TRUE)</f>
        <v>2280</v>
      </c>
      <c r="AJ30" s="144">
        <f t="shared" si="13"/>
        <v>0</v>
      </c>
      <c r="AK30" s="150">
        <f t="shared" si="14"/>
        <v>0</v>
      </c>
    </row>
    <row r="31" spans="1:37" ht="39.950000000000003" customHeight="1">
      <c r="A31" s="34">
        <v>24</v>
      </c>
      <c r="B31" s="43"/>
      <c r="C31" s="51"/>
      <c r="D31" s="60"/>
      <c r="E31" s="67"/>
      <c r="F31" s="67"/>
      <c r="G31" s="67"/>
      <c r="H31" s="67"/>
      <c r="I31" s="74">
        <f t="shared" si="0"/>
        <v>0</v>
      </c>
      <c r="J31" s="82">
        <f t="shared" si="1"/>
        <v>0</v>
      </c>
      <c r="K31" s="60"/>
      <c r="L31" s="67"/>
      <c r="M31" s="67"/>
      <c r="N31" s="67"/>
      <c r="O31" s="74">
        <f t="shared" si="2"/>
        <v>0</v>
      </c>
      <c r="P31" s="82">
        <f t="shared" si="3"/>
        <v>0</v>
      </c>
      <c r="Q31" s="87">
        <f t="shared" si="4"/>
        <v>0</v>
      </c>
      <c r="R31" s="90">
        <f t="shared" si="4"/>
        <v>0</v>
      </c>
      <c r="S31" s="90">
        <f t="shared" si="4"/>
        <v>0</v>
      </c>
      <c r="T31" s="90">
        <f t="shared" si="4"/>
        <v>0</v>
      </c>
      <c r="U31" s="90">
        <f t="shared" si="5"/>
        <v>0</v>
      </c>
      <c r="V31" s="74">
        <f t="shared" si="6"/>
        <v>0</v>
      </c>
      <c r="W31" s="82">
        <f t="shared" si="7"/>
        <v>0</v>
      </c>
      <c r="X31" s="60"/>
      <c r="Y31" s="67"/>
      <c r="Z31" s="67"/>
      <c r="AA31" s="103">
        <f t="shared" si="8"/>
        <v>0</v>
      </c>
      <c r="AB31" s="110">
        <f t="shared" si="9"/>
        <v>0</v>
      </c>
      <c r="AC31" s="115"/>
      <c r="AD31" s="119"/>
      <c r="AE31" s="127">
        <f t="shared" si="10"/>
        <v>0</v>
      </c>
      <c r="AF31" s="136">
        <f>VLOOKUP(AC31,[1]病床稼働率毎の単価!$A$3:$C$8,3,TRUE)</f>
        <v>1140</v>
      </c>
      <c r="AG31" s="144">
        <f t="shared" si="11"/>
        <v>0</v>
      </c>
      <c r="AH31" s="127">
        <f t="shared" si="12"/>
        <v>0</v>
      </c>
      <c r="AI31" s="136">
        <f>VLOOKUP(100%,[1]病床稼働率毎の単価!$A$3:$C$8,3,TRUE)</f>
        <v>2280</v>
      </c>
      <c r="AJ31" s="144">
        <f t="shared" si="13"/>
        <v>0</v>
      </c>
      <c r="AK31" s="150">
        <f t="shared" si="14"/>
        <v>0</v>
      </c>
    </row>
    <row r="32" spans="1:37" ht="39.950000000000003" customHeight="1">
      <c r="A32" s="34">
        <v>25</v>
      </c>
      <c r="B32" s="43"/>
      <c r="C32" s="51"/>
      <c r="D32" s="60"/>
      <c r="E32" s="67"/>
      <c r="F32" s="67"/>
      <c r="G32" s="67"/>
      <c r="H32" s="67"/>
      <c r="I32" s="74">
        <f t="shared" si="0"/>
        <v>0</v>
      </c>
      <c r="J32" s="82">
        <f t="shared" si="1"/>
        <v>0</v>
      </c>
      <c r="K32" s="60"/>
      <c r="L32" s="67"/>
      <c r="M32" s="67"/>
      <c r="N32" s="67"/>
      <c r="O32" s="74">
        <f t="shared" si="2"/>
        <v>0</v>
      </c>
      <c r="P32" s="82">
        <f t="shared" si="3"/>
        <v>0</v>
      </c>
      <c r="Q32" s="87">
        <f t="shared" si="4"/>
        <v>0</v>
      </c>
      <c r="R32" s="90">
        <f t="shared" si="4"/>
        <v>0</v>
      </c>
      <c r="S32" s="90">
        <f t="shared" si="4"/>
        <v>0</v>
      </c>
      <c r="T32" s="90">
        <f t="shared" si="4"/>
        <v>0</v>
      </c>
      <c r="U32" s="90">
        <f t="shared" si="5"/>
        <v>0</v>
      </c>
      <c r="V32" s="74">
        <f t="shared" si="6"/>
        <v>0</v>
      </c>
      <c r="W32" s="82">
        <f t="shared" si="7"/>
        <v>0</v>
      </c>
      <c r="X32" s="60"/>
      <c r="Y32" s="67"/>
      <c r="Z32" s="67"/>
      <c r="AA32" s="103">
        <f t="shared" si="8"/>
        <v>0</v>
      </c>
      <c r="AB32" s="110">
        <f t="shared" si="9"/>
        <v>0</v>
      </c>
      <c r="AC32" s="115"/>
      <c r="AD32" s="119"/>
      <c r="AE32" s="127">
        <f t="shared" si="10"/>
        <v>0</v>
      </c>
      <c r="AF32" s="136">
        <f>VLOOKUP(AC32,[1]病床稼働率毎の単価!$A$3:$C$8,3,TRUE)</f>
        <v>1140</v>
      </c>
      <c r="AG32" s="144">
        <f t="shared" si="11"/>
        <v>0</v>
      </c>
      <c r="AH32" s="127">
        <f t="shared" si="12"/>
        <v>0</v>
      </c>
      <c r="AI32" s="136">
        <f>VLOOKUP(100%,[1]病床稼働率毎の単価!$A$3:$C$8,3,TRUE)</f>
        <v>2280</v>
      </c>
      <c r="AJ32" s="144">
        <f t="shared" si="13"/>
        <v>0</v>
      </c>
      <c r="AK32" s="150">
        <f t="shared" si="14"/>
        <v>0</v>
      </c>
    </row>
    <row r="33" spans="1:37" ht="39.950000000000003" customHeight="1">
      <c r="A33" s="34">
        <v>26</v>
      </c>
      <c r="B33" s="43"/>
      <c r="C33" s="51"/>
      <c r="D33" s="60"/>
      <c r="E33" s="67"/>
      <c r="F33" s="67"/>
      <c r="G33" s="67"/>
      <c r="H33" s="67"/>
      <c r="I33" s="74">
        <f t="shared" si="0"/>
        <v>0</v>
      </c>
      <c r="J33" s="82">
        <f t="shared" si="1"/>
        <v>0</v>
      </c>
      <c r="K33" s="60"/>
      <c r="L33" s="67"/>
      <c r="M33" s="67"/>
      <c r="N33" s="67"/>
      <c r="O33" s="74">
        <f t="shared" si="2"/>
        <v>0</v>
      </c>
      <c r="P33" s="82">
        <f t="shared" si="3"/>
        <v>0</v>
      </c>
      <c r="Q33" s="87">
        <f t="shared" si="4"/>
        <v>0</v>
      </c>
      <c r="R33" s="90">
        <f t="shared" si="4"/>
        <v>0</v>
      </c>
      <c r="S33" s="90">
        <f t="shared" si="4"/>
        <v>0</v>
      </c>
      <c r="T33" s="90">
        <f t="shared" si="4"/>
        <v>0</v>
      </c>
      <c r="U33" s="90">
        <f t="shared" si="5"/>
        <v>0</v>
      </c>
      <c r="V33" s="74">
        <f t="shared" si="6"/>
        <v>0</v>
      </c>
      <c r="W33" s="82">
        <f t="shared" si="7"/>
        <v>0</v>
      </c>
      <c r="X33" s="60"/>
      <c r="Y33" s="67"/>
      <c r="Z33" s="67"/>
      <c r="AA33" s="103">
        <f t="shared" si="8"/>
        <v>0</v>
      </c>
      <c r="AB33" s="110">
        <f t="shared" si="9"/>
        <v>0</v>
      </c>
      <c r="AC33" s="115"/>
      <c r="AD33" s="119"/>
      <c r="AE33" s="127">
        <f t="shared" si="10"/>
        <v>0</v>
      </c>
      <c r="AF33" s="136">
        <f>VLOOKUP(AC33,[1]病床稼働率毎の単価!$A$3:$C$8,3,TRUE)</f>
        <v>1140</v>
      </c>
      <c r="AG33" s="144">
        <f t="shared" si="11"/>
        <v>0</v>
      </c>
      <c r="AH33" s="127">
        <f t="shared" si="12"/>
        <v>0</v>
      </c>
      <c r="AI33" s="136">
        <f>VLOOKUP(100%,[1]病床稼働率毎の単価!$A$3:$C$8,3,TRUE)</f>
        <v>2280</v>
      </c>
      <c r="AJ33" s="144">
        <f t="shared" si="13"/>
        <v>0</v>
      </c>
      <c r="AK33" s="150">
        <f t="shared" si="14"/>
        <v>0</v>
      </c>
    </row>
    <row r="34" spans="1:37" ht="39.950000000000003" customHeight="1">
      <c r="A34" s="34">
        <v>27</v>
      </c>
      <c r="B34" s="43"/>
      <c r="C34" s="51"/>
      <c r="D34" s="60"/>
      <c r="E34" s="67"/>
      <c r="F34" s="67"/>
      <c r="G34" s="67"/>
      <c r="H34" s="67"/>
      <c r="I34" s="74">
        <f t="shared" si="0"/>
        <v>0</v>
      </c>
      <c r="J34" s="82">
        <f t="shared" si="1"/>
        <v>0</v>
      </c>
      <c r="K34" s="60"/>
      <c r="L34" s="67"/>
      <c r="M34" s="67"/>
      <c r="N34" s="67"/>
      <c r="O34" s="74">
        <f t="shared" si="2"/>
        <v>0</v>
      </c>
      <c r="P34" s="82">
        <f t="shared" si="3"/>
        <v>0</v>
      </c>
      <c r="Q34" s="87">
        <f t="shared" si="4"/>
        <v>0</v>
      </c>
      <c r="R34" s="90">
        <f t="shared" si="4"/>
        <v>0</v>
      </c>
      <c r="S34" s="90">
        <f t="shared" si="4"/>
        <v>0</v>
      </c>
      <c r="T34" s="90">
        <f t="shared" si="4"/>
        <v>0</v>
      </c>
      <c r="U34" s="90">
        <f t="shared" si="5"/>
        <v>0</v>
      </c>
      <c r="V34" s="74">
        <f t="shared" si="6"/>
        <v>0</v>
      </c>
      <c r="W34" s="82">
        <f t="shared" si="7"/>
        <v>0</v>
      </c>
      <c r="X34" s="60"/>
      <c r="Y34" s="67"/>
      <c r="Z34" s="67"/>
      <c r="AA34" s="103">
        <f t="shared" si="8"/>
        <v>0</v>
      </c>
      <c r="AB34" s="110">
        <f t="shared" si="9"/>
        <v>0</v>
      </c>
      <c r="AC34" s="115"/>
      <c r="AD34" s="119"/>
      <c r="AE34" s="127">
        <f t="shared" si="10"/>
        <v>0</v>
      </c>
      <c r="AF34" s="136">
        <f>VLOOKUP(AC34,[1]病床稼働率毎の単価!$A$3:$C$8,3,TRUE)</f>
        <v>1140</v>
      </c>
      <c r="AG34" s="144">
        <f t="shared" si="11"/>
        <v>0</v>
      </c>
      <c r="AH34" s="127">
        <f t="shared" si="12"/>
        <v>0</v>
      </c>
      <c r="AI34" s="136">
        <f>VLOOKUP(100%,[1]病床稼働率毎の単価!$A$3:$C$8,3,TRUE)</f>
        <v>2280</v>
      </c>
      <c r="AJ34" s="144">
        <f t="shared" si="13"/>
        <v>0</v>
      </c>
      <c r="AK34" s="150">
        <f t="shared" si="14"/>
        <v>0</v>
      </c>
    </row>
    <row r="35" spans="1:37" ht="39.950000000000003" customHeight="1">
      <c r="A35" s="34">
        <v>28</v>
      </c>
      <c r="B35" s="43"/>
      <c r="C35" s="51"/>
      <c r="D35" s="60"/>
      <c r="E35" s="67"/>
      <c r="F35" s="67"/>
      <c r="G35" s="67"/>
      <c r="H35" s="67"/>
      <c r="I35" s="74">
        <f t="shared" si="0"/>
        <v>0</v>
      </c>
      <c r="J35" s="82">
        <f t="shared" si="1"/>
        <v>0</v>
      </c>
      <c r="K35" s="60"/>
      <c r="L35" s="67"/>
      <c r="M35" s="67"/>
      <c r="N35" s="67"/>
      <c r="O35" s="74">
        <f t="shared" si="2"/>
        <v>0</v>
      </c>
      <c r="P35" s="82">
        <f t="shared" si="3"/>
        <v>0</v>
      </c>
      <c r="Q35" s="87">
        <f t="shared" si="4"/>
        <v>0</v>
      </c>
      <c r="R35" s="90">
        <f t="shared" si="4"/>
        <v>0</v>
      </c>
      <c r="S35" s="90">
        <f t="shared" si="4"/>
        <v>0</v>
      </c>
      <c r="T35" s="90">
        <f t="shared" si="4"/>
        <v>0</v>
      </c>
      <c r="U35" s="90">
        <f t="shared" si="5"/>
        <v>0</v>
      </c>
      <c r="V35" s="74">
        <f t="shared" si="6"/>
        <v>0</v>
      </c>
      <c r="W35" s="82">
        <f t="shared" si="7"/>
        <v>0</v>
      </c>
      <c r="X35" s="60"/>
      <c r="Y35" s="67"/>
      <c r="Z35" s="67"/>
      <c r="AA35" s="103">
        <f t="shared" si="8"/>
        <v>0</v>
      </c>
      <c r="AB35" s="110">
        <f t="shared" si="9"/>
        <v>0</v>
      </c>
      <c r="AC35" s="115"/>
      <c r="AD35" s="119"/>
      <c r="AE35" s="127">
        <f t="shared" si="10"/>
        <v>0</v>
      </c>
      <c r="AF35" s="136">
        <f>VLOOKUP(AC35,[1]病床稼働率毎の単価!$A$3:$C$8,3,TRUE)</f>
        <v>1140</v>
      </c>
      <c r="AG35" s="144">
        <f t="shared" si="11"/>
        <v>0</v>
      </c>
      <c r="AH35" s="127">
        <f t="shared" si="12"/>
        <v>0</v>
      </c>
      <c r="AI35" s="136">
        <f>VLOOKUP(100%,[1]病床稼働率毎の単価!$A$3:$C$8,3,TRUE)</f>
        <v>2280</v>
      </c>
      <c r="AJ35" s="144">
        <f t="shared" si="13"/>
        <v>0</v>
      </c>
      <c r="AK35" s="150">
        <f t="shared" si="14"/>
        <v>0</v>
      </c>
    </row>
    <row r="36" spans="1:37" ht="39.950000000000003" customHeight="1">
      <c r="A36" s="34">
        <v>29</v>
      </c>
      <c r="B36" s="43"/>
      <c r="C36" s="51"/>
      <c r="D36" s="60"/>
      <c r="E36" s="67"/>
      <c r="F36" s="67"/>
      <c r="G36" s="67"/>
      <c r="H36" s="67"/>
      <c r="I36" s="74">
        <f t="shared" si="0"/>
        <v>0</v>
      </c>
      <c r="J36" s="82">
        <f t="shared" si="1"/>
        <v>0</v>
      </c>
      <c r="K36" s="60"/>
      <c r="L36" s="67"/>
      <c r="M36" s="67"/>
      <c r="N36" s="67"/>
      <c r="O36" s="74">
        <f t="shared" si="2"/>
        <v>0</v>
      </c>
      <c r="P36" s="82">
        <f t="shared" si="3"/>
        <v>0</v>
      </c>
      <c r="Q36" s="87">
        <f t="shared" si="4"/>
        <v>0</v>
      </c>
      <c r="R36" s="90">
        <f t="shared" si="4"/>
        <v>0</v>
      </c>
      <c r="S36" s="90">
        <f t="shared" si="4"/>
        <v>0</v>
      </c>
      <c r="T36" s="90">
        <f t="shared" si="4"/>
        <v>0</v>
      </c>
      <c r="U36" s="90">
        <f t="shared" si="5"/>
        <v>0</v>
      </c>
      <c r="V36" s="74">
        <f t="shared" si="6"/>
        <v>0</v>
      </c>
      <c r="W36" s="82">
        <f t="shared" si="7"/>
        <v>0</v>
      </c>
      <c r="X36" s="60"/>
      <c r="Y36" s="67"/>
      <c r="Z36" s="67"/>
      <c r="AA36" s="103">
        <f t="shared" si="8"/>
        <v>0</v>
      </c>
      <c r="AB36" s="110">
        <f t="shared" si="9"/>
        <v>0</v>
      </c>
      <c r="AC36" s="115"/>
      <c r="AD36" s="119"/>
      <c r="AE36" s="127">
        <f t="shared" si="10"/>
        <v>0</v>
      </c>
      <c r="AF36" s="136">
        <f>VLOOKUP(AC36,[1]病床稼働率毎の単価!$A$3:$C$8,3,TRUE)</f>
        <v>1140</v>
      </c>
      <c r="AG36" s="144">
        <f t="shared" si="11"/>
        <v>0</v>
      </c>
      <c r="AH36" s="127">
        <f t="shared" si="12"/>
        <v>0</v>
      </c>
      <c r="AI36" s="136">
        <f>VLOOKUP(100%,[1]病床稼働率毎の単価!$A$3:$C$8,3,TRUE)</f>
        <v>2280</v>
      </c>
      <c r="AJ36" s="144">
        <f t="shared" si="13"/>
        <v>0</v>
      </c>
      <c r="AK36" s="150">
        <f t="shared" si="14"/>
        <v>0</v>
      </c>
    </row>
    <row r="37" spans="1:37" ht="39.950000000000003" customHeight="1">
      <c r="A37" s="35">
        <v>30</v>
      </c>
      <c r="B37" s="44"/>
      <c r="C37" s="52"/>
      <c r="D37" s="61"/>
      <c r="E37" s="68"/>
      <c r="F37" s="68"/>
      <c r="G37" s="68"/>
      <c r="H37" s="68"/>
      <c r="I37" s="75">
        <f t="shared" si="0"/>
        <v>0</v>
      </c>
      <c r="J37" s="83">
        <f t="shared" si="1"/>
        <v>0</v>
      </c>
      <c r="K37" s="61"/>
      <c r="L37" s="68"/>
      <c r="M37" s="68"/>
      <c r="N37" s="68"/>
      <c r="O37" s="75">
        <f t="shared" si="2"/>
        <v>0</v>
      </c>
      <c r="P37" s="83">
        <f t="shared" si="3"/>
        <v>0</v>
      </c>
      <c r="Q37" s="88">
        <f t="shared" si="4"/>
        <v>0</v>
      </c>
      <c r="R37" s="91">
        <f t="shared" si="4"/>
        <v>0</v>
      </c>
      <c r="S37" s="91">
        <f t="shared" si="4"/>
        <v>0</v>
      </c>
      <c r="T37" s="91">
        <f t="shared" si="4"/>
        <v>0</v>
      </c>
      <c r="U37" s="91">
        <f t="shared" si="5"/>
        <v>0</v>
      </c>
      <c r="V37" s="92">
        <f t="shared" si="6"/>
        <v>0</v>
      </c>
      <c r="W37" s="83">
        <f t="shared" si="7"/>
        <v>0</v>
      </c>
      <c r="X37" s="61"/>
      <c r="Y37" s="68"/>
      <c r="Z37" s="68"/>
      <c r="AA37" s="104">
        <f t="shared" si="8"/>
        <v>0</v>
      </c>
      <c r="AB37" s="111">
        <f t="shared" si="9"/>
        <v>0</v>
      </c>
      <c r="AC37" s="116"/>
      <c r="AD37" s="120"/>
      <c r="AE37" s="128">
        <f t="shared" si="10"/>
        <v>0</v>
      </c>
      <c r="AF37" s="137">
        <f>VLOOKUP(AC37,[1]病床稼働率毎の単価!$A$3:$C$8,3,TRUE)</f>
        <v>1140</v>
      </c>
      <c r="AG37" s="145">
        <f t="shared" si="11"/>
        <v>0</v>
      </c>
      <c r="AH37" s="128">
        <f t="shared" si="12"/>
        <v>0</v>
      </c>
      <c r="AI37" s="137">
        <f>VLOOKUP(100%,[1]病床稼働率毎の単価!$A$3:$C$8,3,TRUE)</f>
        <v>2280</v>
      </c>
      <c r="AJ37" s="145">
        <f t="shared" si="13"/>
        <v>0</v>
      </c>
      <c r="AK37" s="151">
        <f t="shared" si="14"/>
        <v>0</v>
      </c>
    </row>
    <row r="38" spans="1:37" ht="39.950000000000003" customHeight="1">
      <c r="A38" s="36" t="s">
        <v>166</v>
      </c>
      <c r="B38" s="45">
        <f>SUBTOTAL(3,B8:B37)</f>
        <v>0</v>
      </c>
      <c r="C38" s="53">
        <f>SUBTOTAL(3,C8:C37)</f>
        <v>0</v>
      </c>
      <c r="D38" s="62">
        <f t="shared" ref="D38:AB38" si="15">SUBTOTAL(9,D8:D37)</f>
        <v>0</v>
      </c>
      <c r="E38" s="69">
        <f t="shared" si="15"/>
        <v>0</v>
      </c>
      <c r="F38" s="69">
        <f t="shared" si="15"/>
        <v>0</v>
      </c>
      <c r="G38" s="69">
        <f t="shared" si="15"/>
        <v>0</v>
      </c>
      <c r="H38" s="69">
        <f t="shared" si="15"/>
        <v>0</v>
      </c>
      <c r="I38" s="76">
        <f t="shared" si="15"/>
        <v>0</v>
      </c>
      <c r="J38" s="84">
        <f t="shared" si="15"/>
        <v>0</v>
      </c>
      <c r="K38" s="62">
        <f t="shared" si="15"/>
        <v>0</v>
      </c>
      <c r="L38" s="69">
        <f t="shared" si="15"/>
        <v>0</v>
      </c>
      <c r="M38" s="69">
        <f t="shared" si="15"/>
        <v>0</v>
      </c>
      <c r="N38" s="69">
        <f t="shared" si="15"/>
        <v>0</v>
      </c>
      <c r="O38" s="76">
        <f t="shared" si="15"/>
        <v>0</v>
      </c>
      <c r="P38" s="84">
        <f t="shared" si="15"/>
        <v>0</v>
      </c>
      <c r="Q38" s="62">
        <f t="shared" si="15"/>
        <v>0</v>
      </c>
      <c r="R38" s="69">
        <f t="shared" si="15"/>
        <v>0</v>
      </c>
      <c r="S38" s="69">
        <f t="shared" si="15"/>
        <v>0</v>
      </c>
      <c r="T38" s="69">
        <f t="shared" si="15"/>
        <v>0</v>
      </c>
      <c r="U38" s="69">
        <f t="shared" si="15"/>
        <v>0</v>
      </c>
      <c r="V38" s="69">
        <f t="shared" si="15"/>
        <v>0</v>
      </c>
      <c r="W38" s="53">
        <f t="shared" si="15"/>
        <v>0</v>
      </c>
      <c r="X38" s="62">
        <f t="shared" si="15"/>
        <v>0</v>
      </c>
      <c r="Y38" s="69">
        <f t="shared" si="15"/>
        <v>0</v>
      </c>
      <c r="Z38" s="69">
        <f t="shared" si="15"/>
        <v>0</v>
      </c>
      <c r="AA38" s="53">
        <f t="shared" si="15"/>
        <v>0</v>
      </c>
      <c r="AB38" s="112">
        <f t="shared" si="15"/>
        <v>0</v>
      </c>
      <c r="AC38" s="117"/>
      <c r="AD38" s="117"/>
      <c r="AE38" s="129">
        <f>SUBTOTAL(9,AE8:AE37)</f>
        <v>0</v>
      </c>
      <c r="AF38" s="138"/>
      <c r="AG38" s="146">
        <f>SUBTOTAL(9,AG8:AG37)</f>
        <v>0</v>
      </c>
      <c r="AH38" s="129">
        <f>SUBTOTAL(9,AH8:AH37)</f>
        <v>0</v>
      </c>
      <c r="AI38" s="147">
        <f>VLOOKUP(100%,[1]病床稼働率毎の単価!$A$3:$C$8,3,TRUE)</f>
        <v>2280</v>
      </c>
      <c r="AJ38" s="146">
        <f>SUBTOTAL(9,AJ8:AJ37)</f>
        <v>0</v>
      </c>
      <c r="AK38" s="152">
        <f>SUBTOTAL(9,AK8:AK37)</f>
        <v>0</v>
      </c>
    </row>
  </sheetData>
  <autoFilter ref="A7:AK37"/>
  <mergeCells count="41">
    <mergeCell ref="D1:AK1"/>
    <mergeCell ref="D3:J3"/>
    <mergeCell ref="K3:P3"/>
    <mergeCell ref="Q3:W3"/>
    <mergeCell ref="X3:AA3"/>
    <mergeCell ref="A3:A6"/>
    <mergeCell ref="B3:B6"/>
    <mergeCell ref="C3:C6"/>
    <mergeCell ref="AB3:AB6"/>
    <mergeCell ref="AC3:AC6"/>
    <mergeCell ref="AD3:AD6"/>
    <mergeCell ref="AE3:AG4"/>
    <mergeCell ref="AH3:AJ4"/>
    <mergeCell ref="AK3:AK6"/>
    <mergeCell ref="D5:D6"/>
    <mergeCell ref="E5:E6"/>
    <mergeCell ref="F5:F6"/>
    <mergeCell ref="G5:G6"/>
    <mergeCell ref="H5:H6"/>
    <mergeCell ref="I5:I6"/>
    <mergeCell ref="K5:K6"/>
    <mergeCell ref="L5:L6"/>
    <mergeCell ref="M5:M6"/>
    <mergeCell ref="N5:N6"/>
    <mergeCell ref="O5:O6"/>
    <mergeCell ref="Q5:Q6"/>
    <mergeCell ref="R5:R6"/>
    <mergeCell ref="S5:S6"/>
    <mergeCell ref="T5:T6"/>
    <mergeCell ref="U5:U6"/>
    <mergeCell ref="V5:V6"/>
    <mergeCell ref="X5:X6"/>
    <mergeCell ref="Y5:Y6"/>
    <mergeCell ref="Z5:Z6"/>
    <mergeCell ref="AA5:AA6"/>
    <mergeCell ref="AE5:AE6"/>
    <mergeCell ref="AF5:AF6"/>
    <mergeCell ref="AG5:AG6"/>
    <mergeCell ref="AH5:AH6"/>
    <mergeCell ref="AI5:AI6"/>
    <mergeCell ref="AJ5:AJ6"/>
  </mergeCells>
  <phoneticPr fontId="27"/>
  <dataValidations count="8">
    <dataValidation imeMode="disabled" allowBlank="1" showDropDown="0" showInputMessage="1" showErrorMessage="1" sqref="AE8:AK37 AA8:AB37 O8:W37 I8:J37"/>
    <dataValidation type="whole" imeMode="disabled" operator="greaterThanOrEqual" allowBlank="1" showDropDown="0" showInputMessage="1" showErrorMessage="1" error="0以上の整数値で入力してください。" prompt="支給申請額算定シートの９で選択した「一日平均実働病床数」の値" sqref="AD8:AD37">
      <formula1>0</formula1>
    </dataValidation>
    <dataValidation type="decimal" imeMode="disabled" operator="greaterThanOrEqual" allowBlank="1" showDropDown="0" showInputMessage="1" showErrorMessage="1" error="0以上の値を入力してください。" prompt="支給申請額算定シートの９で選択した「対象３区分の病床稼働率」の値" sqref="AC8:AC37">
      <formula1>0</formula1>
    </dataValidation>
    <dataValidation type="whole" imeMode="disabled" operator="greaterThanOrEqual" allowBlank="1" showDropDown="0" showInputMessage="1" showErrorMessage="1" error="0以上の整数値で入力してください。" prompt="支給申請額算定シートの１－③の値" sqref="D8:H37">
      <formula1>0</formula1>
    </dataValidation>
    <dataValidation type="whole" imeMode="disabled" operator="greaterThanOrEqual" allowBlank="1" showDropDown="0" showInputMessage="1" showErrorMessage="1" error="0以上の整数値で入力してください。" prompt="支給申請額算定シートの２の値" sqref="K8:N37">
      <formula1>0</formula1>
    </dataValidation>
    <dataValidation type="whole" imeMode="disabled" operator="greaterThanOrEqual" allowBlank="1" showDropDown="0" showInputMessage="1" showErrorMessage="1" error="0以上の整数値で入力してください。" prompt="支給申請額算定シートの６の「４．うち転換数」の値" sqref="X8:X37">
      <formula1>0</formula1>
    </dataValidation>
    <dataValidation type="whole" imeMode="disabled" operator="greaterThanOrEqual" allowBlank="1" showDropDown="0" showInputMessage="1" showErrorMessage="1" error="0以上の整数値で入力してください。" prompt="支給申請額算定シートの６の「６．支給済数」の値" sqref="Y8:Y37">
      <formula1>0</formula1>
    </dataValidation>
    <dataValidation type="whole" imeMode="disabled" operator="greaterThanOrEqual" allowBlank="1" showDropDown="0" showInputMessage="1" showErrorMessage="1" error="0以上の整数値で入力してください。" prompt="支給申請額算定シートの６の「３．うち他院への融通数」の値" sqref="Z8:Z37">
      <formula1>0</formula1>
    </dataValidation>
  </dataValidations>
  <printOptions horizontalCentered="1"/>
  <pageMargins left="0.70866141732283472" right="0.70866141732283472" top="0.74803149606299213" bottom="0.74803149606299213" header="0.31496062992125984" footer="0.31496062992125984"/>
  <pageSetup paperSize="8" scale="51" fitToWidth="1" fitToHeight="1"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92D050"/>
  </sheetPr>
  <dimension ref="A1:K23"/>
  <sheetViews>
    <sheetView view="pageBreakPreview" zoomScale="90" zoomScaleSheetLayoutView="90" workbookViewId="0">
      <selection activeCell="C35" sqref="C35"/>
    </sheetView>
  </sheetViews>
  <sheetFormatPr defaultColWidth="9" defaultRowHeight="13.5"/>
  <cols>
    <col min="1" max="1" width="5" style="1" customWidth="1"/>
    <col min="2" max="2" width="3.5" style="1" customWidth="1"/>
    <col min="3" max="7" width="9" style="1"/>
    <col min="8" max="8" width="10" style="1" customWidth="1"/>
    <col min="9" max="9" width="9" style="1"/>
    <col min="10" max="10" width="5" style="1" customWidth="1"/>
    <col min="11" max="16384" width="9" style="1"/>
  </cols>
  <sheetData>
    <row r="1" spans="1:11">
      <c r="A1" s="155" t="s">
        <v>87</v>
      </c>
    </row>
    <row r="2" spans="1:11">
      <c r="A2" s="155"/>
    </row>
    <row r="3" spans="1:11" s="154" customFormat="1" ht="14.25">
      <c r="A3" s="156"/>
      <c r="H3" s="162" t="s">
        <v>54</v>
      </c>
      <c r="I3" s="162"/>
      <c r="J3" s="162"/>
    </row>
    <row r="4" spans="1:11" s="154" customFormat="1" ht="14.25">
      <c r="A4" s="156"/>
      <c r="H4" s="163" t="s">
        <v>139</v>
      </c>
      <c r="I4" s="163"/>
      <c r="J4" s="163"/>
    </row>
    <row r="5" spans="1:11" s="154" customFormat="1" ht="14.25">
      <c r="A5" s="156"/>
      <c r="G5" s="161"/>
      <c r="H5" s="164"/>
      <c r="I5" s="164"/>
    </row>
    <row r="6" spans="1:11" s="154" customFormat="1" ht="14.25">
      <c r="A6" s="156" t="s">
        <v>6</v>
      </c>
    </row>
    <row r="7" spans="1:11" s="154" customFormat="1" ht="14.25">
      <c r="A7" s="156"/>
    </row>
    <row r="8" spans="1:11" s="154" customFormat="1" ht="14.25">
      <c r="A8" s="156"/>
    </row>
    <row r="9" spans="1:11" s="154" customFormat="1" ht="14.25">
      <c r="A9" s="156"/>
    </row>
    <row r="10" spans="1:11" s="154" customFormat="1" ht="14.25">
      <c r="A10" s="156"/>
      <c r="E10" s="160" t="e">
        <f>#REF!</f>
        <v>#REF!</v>
      </c>
      <c r="F10" s="160"/>
      <c r="G10" s="160"/>
      <c r="H10" s="160"/>
      <c r="I10" s="154" t="s">
        <v>68</v>
      </c>
      <c r="K10" s="165" t="s">
        <v>86</v>
      </c>
    </row>
    <row r="11" spans="1:11">
      <c r="A11" s="155"/>
    </row>
    <row r="12" spans="1:11">
      <c r="A12" s="155"/>
    </row>
    <row r="13" spans="1:11">
      <c r="A13" s="155"/>
    </row>
    <row r="14" spans="1:11">
      <c r="A14" s="155"/>
    </row>
    <row r="15" spans="1:11" ht="14.25">
      <c r="A15" s="157" t="s">
        <v>102</v>
      </c>
      <c r="B15" s="158"/>
      <c r="C15" s="158"/>
      <c r="D15" s="158"/>
      <c r="E15" s="158"/>
      <c r="F15" s="158"/>
      <c r="G15" s="158"/>
      <c r="H15" s="158"/>
      <c r="I15" s="158"/>
      <c r="J15" s="158"/>
    </row>
    <row r="16" spans="1:11" ht="14.25">
      <c r="A16" s="156" t="s">
        <v>88</v>
      </c>
      <c r="B16" s="154"/>
      <c r="C16" s="154"/>
      <c r="D16" s="154"/>
      <c r="E16" s="154"/>
      <c r="F16" s="154"/>
      <c r="G16" s="154"/>
      <c r="H16" s="154"/>
      <c r="I16" s="154"/>
    </row>
    <row r="17" spans="1:9" ht="14.25">
      <c r="A17" s="156"/>
      <c r="B17" s="154"/>
      <c r="C17" s="154"/>
      <c r="D17" s="154"/>
      <c r="E17" s="154"/>
      <c r="F17" s="154"/>
      <c r="G17" s="154"/>
      <c r="H17" s="154"/>
      <c r="I17" s="154"/>
    </row>
    <row r="18" spans="1:9" ht="14.25">
      <c r="A18" s="156"/>
      <c r="B18" s="154"/>
      <c r="C18" s="154"/>
      <c r="D18" s="154"/>
      <c r="E18" s="154"/>
      <c r="F18" s="154"/>
      <c r="G18" s="154"/>
      <c r="H18" s="154"/>
      <c r="I18" s="154"/>
    </row>
    <row r="19" spans="1:9" ht="14.25">
      <c r="A19" s="156"/>
      <c r="B19" s="154"/>
      <c r="C19" s="154"/>
      <c r="D19" s="154"/>
      <c r="E19" s="154"/>
      <c r="F19" s="154"/>
      <c r="G19" s="154"/>
      <c r="H19" s="154"/>
      <c r="I19" s="154"/>
    </row>
    <row r="20" spans="1:9">
      <c r="A20" s="155"/>
    </row>
    <row r="21" spans="1:9">
      <c r="A21" s="155"/>
    </row>
    <row r="22" spans="1:9" ht="30" customHeight="1">
      <c r="A22" s="155"/>
      <c r="B22" s="159" t="s">
        <v>145</v>
      </c>
      <c r="C22" s="159"/>
      <c r="D22" s="159"/>
      <c r="E22" s="159"/>
      <c r="F22" s="159"/>
      <c r="G22" s="159"/>
      <c r="H22" s="159"/>
      <c r="I22" s="159"/>
    </row>
    <row r="23" spans="1:9">
      <c r="A23" s="155"/>
    </row>
  </sheetData>
  <mergeCells count="6">
    <mergeCell ref="H3:J3"/>
    <mergeCell ref="H4:J4"/>
    <mergeCell ref="G5:I5"/>
    <mergeCell ref="E10:H10"/>
    <mergeCell ref="A15:J15"/>
    <mergeCell ref="B22:I22"/>
  </mergeCells>
  <phoneticPr fontId="19"/>
  <printOptions horizontalCentered="1"/>
  <pageMargins left="0.70866141732283472" right="0.70866141732283472" top="0.94488188976377951" bottom="0.94488188976377951" header="0.31496062992125984" footer="0.31496062992125984"/>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92D050"/>
  </sheetPr>
  <dimension ref="A1:L20"/>
  <sheetViews>
    <sheetView view="pageBreakPreview" zoomScale="90" zoomScaleSheetLayoutView="90" workbookViewId="0">
      <selection activeCell="C35" sqref="C35"/>
    </sheetView>
  </sheetViews>
  <sheetFormatPr defaultColWidth="9" defaultRowHeight="13.5"/>
  <cols>
    <col min="1" max="1" width="18.75" style="1" customWidth="1"/>
    <col min="2" max="9" width="10.25" style="1" customWidth="1"/>
    <col min="10" max="11" width="11.25" style="1" customWidth="1"/>
    <col min="12" max="12" width="15" style="1" customWidth="1"/>
    <col min="13" max="16384" width="9" style="1"/>
  </cols>
  <sheetData>
    <row r="1" spans="1:12">
      <c r="A1" s="155" t="s">
        <v>90</v>
      </c>
    </row>
    <row r="2" spans="1:12">
      <c r="A2" s="155"/>
    </row>
    <row r="3" spans="1:12" ht="14.25">
      <c r="A3" s="292"/>
    </row>
    <row r="4" spans="1:12">
      <c r="A4" s="293" t="s">
        <v>142</v>
      </c>
      <c r="B4" s="300" t="s">
        <v>41</v>
      </c>
      <c r="C4" s="307"/>
      <c r="D4" s="314"/>
      <c r="E4" s="300" t="s">
        <v>8</v>
      </c>
      <c r="F4" s="307"/>
      <c r="G4" s="314"/>
      <c r="H4" s="300" t="s">
        <v>26</v>
      </c>
      <c r="I4" s="314"/>
      <c r="J4" s="300" t="s">
        <v>42</v>
      </c>
      <c r="K4" s="314"/>
      <c r="L4" s="330" t="s">
        <v>99</v>
      </c>
    </row>
    <row r="5" spans="1:12" ht="15.6" customHeight="1">
      <c r="A5" s="294"/>
      <c r="B5" s="301" t="s">
        <v>44</v>
      </c>
      <c r="C5" s="308" t="s">
        <v>91</v>
      </c>
      <c r="D5" s="315" t="s">
        <v>46</v>
      </c>
      <c r="E5" s="301" t="s">
        <v>92</v>
      </c>
      <c r="F5" s="308" t="s">
        <v>94</v>
      </c>
      <c r="G5" s="315" t="s">
        <v>97</v>
      </c>
      <c r="H5" s="172" t="s">
        <v>44</v>
      </c>
      <c r="I5" s="315" t="s">
        <v>46</v>
      </c>
      <c r="J5" s="301" t="s">
        <v>47</v>
      </c>
      <c r="K5" s="315" t="s">
        <v>98</v>
      </c>
      <c r="L5" s="331"/>
    </row>
    <row r="6" spans="1:12" ht="15.6" customHeight="1">
      <c r="A6" s="294"/>
      <c r="B6" s="301"/>
      <c r="C6" s="308"/>
      <c r="D6" s="315"/>
      <c r="E6" s="301"/>
      <c r="F6" s="308"/>
      <c r="G6" s="315"/>
      <c r="H6" s="172"/>
      <c r="I6" s="315"/>
      <c r="J6" s="301"/>
      <c r="K6" s="315"/>
      <c r="L6" s="331"/>
    </row>
    <row r="7" spans="1:12" ht="15.6" customHeight="1">
      <c r="A7" s="295"/>
      <c r="B7" s="302"/>
      <c r="C7" s="309"/>
      <c r="D7" s="316"/>
      <c r="E7" s="302"/>
      <c r="F7" s="309"/>
      <c r="G7" s="316"/>
      <c r="H7" s="174"/>
      <c r="I7" s="316"/>
      <c r="J7" s="302"/>
      <c r="K7" s="316"/>
      <c r="L7" s="332"/>
    </row>
    <row r="8" spans="1:12" ht="16.5" customHeight="1">
      <c r="A8" s="296"/>
      <c r="B8" s="303" t="s">
        <v>49</v>
      </c>
      <c r="C8" s="310" t="s">
        <v>2</v>
      </c>
      <c r="D8" s="317" t="s">
        <v>51</v>
      </c>
      <c r="E8" s="303" t="s">
        <v>4</v>
      </c>
      <c r="F8" s="310" t="s">
        <v>52</v>
      </c>
      <c r="G8" s="317" t="s">
        <v>49</v>
      </c>
      <c r="H8" s="303" t="s">
        <v>49</v>
      </c>
      <c r="I8" s="317" t="s">
        <v>4</v>
      </c>
      <c r="J8" s="303"/>
      <c r="K8" s="317"/>
      <c r="L8" s="333"/>
    </row>
    <row r="9" spans="1:12" ht="26.25" customHeight="1">
      <c r="A9" s="297"/>
      <c r="B9" s="304"/>
      <c r="C9" s="311"/>
      <c r="D9" s="318"/>
      <c r="E9" s="304"/>
      <c r="F9" s="321"/>
      <c r="G9" s="318"/>
      <c r="H9" s="304"/>
      <c r="I9" s="318"/>
      <c r="J9" s="324"/>
      <c r="K9" s="327"/>
      <c r="L9" s="296"/>
    </row>
    <row r="10" spans="1:12" ht="26.25" customHeight="1">
      <c r="A10" s="298"/>
      <c r="B10" s="305"/>
      <c r="C10" s="312"/>
      <c r="D10" s="319"/>
      <c r="E10" s="305"/>
      <c r="F10" s="322"/>
      <c r="G10" s="319"/>
      <c r="H10" s="305"/>
      <c r="I10" s="319"/>
      <c r="J10" s="325"/>
      <c r="K10" s="328"/>
      <c r="L10" s="334"/>
    </row>
    <row r="11" spans="1:12" ht="26.25" customHeight="1">
      <c r="A11" s="297"/>
      <c r="B11" s="304"/>
      <c r="C11" s="311"/>
      <c r="D11" s="318"/>
      <c r="E11" s="304"/>
      <c r="F11" s="321"/>
      <c r="G11" s="318"/>
      <c r="H11" s="304"/>
      <c r="I11" s="318"/>
      <c r="J11" s="324"/>
      <c r="K11" s="327"/>
      <c r="L11" s="296"/>
    </row>
    <row r="12" spans="1:12" ht="26.25" customHeight="1">
      <c r="A12" s="298"/>
      <c r="B12" s="305"/>
      <c r="C12" s="312"/>
      <c r="D12" s="319"/>
      <c r="E12" s="305"/>
      <c r="F12" s="322"/>
      <c r="G12" s="319"/>
      <c r="H12" s="305"/>
      <c r="I12" s="319"/>
      <c r="J12" s="325"/>
      <c r="K12" s="328"/>
      <c r="L12" s="334"/>
    </row>
    <row r="13" spans="1:12" ht="26.25" customHeight="1">
      <c r="A13" s="297"/>
      <c r="B13" s="304"/>
      <c r="C13" s="311"/>
      <c r="D13" s="318"/>
      <c r="E13" s="304"/>
      <c r="F13" s="321"/>
      <c r="G13" s="318"/>
      <c r="H13" s="304"/>
      <c r="I13" s="318"/>
      <c r="J13" s="324"/>
      <c r="K13" s="327"/>
      <c r="L13" s="296"/>
    </row>
    <row r="14" spans="1:12" ht="26.25" customHeight="1">
      <c r="A14" s="298"/>
      <c r="B14" s="305"/>
      <c r="C14" s="312"/>
      <c r="D14" s="319"/>
      <c r="E14" s="305"/>
      <c r="F14" s="322"/>
      <c r="G14" s="319"/>
      <c r="H14" s="305"/>
      <c r="I14" s="319"/>
      <c r="J14" s="325"/>
      <c r="K14" s="328"/>
      <c r="L14" s="334"/>
    </row>
    <row r="15" spans="1:12" ht="26.25" customHeight="1">
      <c r="A15" s="297"/>
      <c r="B15" s="304"/>
      <c r="C15" s="311"/>
      <c r="D15" s="318"/>
      <c r="E15" s="304"/>
      <c r="F15" s="321"/>
      <c r="G15" s="318"/>
      <c r="H15" s="304"/>
      <c r="I15" s="318"/>
      <c r="J15" s="324"/>
      <c r="K15" s="327"/>
      <c r="L15" s="296"/>
    </row>
    <row r="16" spans="1:12" ht="26.25" customHeight="1">
      <c r="A16" s="298"/>
      <c r="B16" s="305"/>
      <c r="C16" s="312"/>
      <c r="D16" s="319"/>
      <c r="E16" s="305"/>
      <c r="F16" s="322"/>
      <c r="G16" s="319"/>
      <c r="H16" s="305"/>
      <c r="I16" s="319"/>
      <c r="J16" s="325"/>
      <c r="K16" s="328"/>
      <c r="L16" s="334"/>
    </row>
    <row r="17" spans="1:12" ht="26.25" customHeight="1">
      <c r="A17" s="297"/>
      <c r="B17" s="304"/>
      <c r="C17" s="311"/>
      <c r="D17" s="318"/>
      <c r="E17" s="304"/>
      <c r="F17" s="321"/>
      <c r="G17" s="318"/>
      <c r="H17" s="304"/>
      <c r="I17" s="318"/>
      <c r="J17" s="324"/>
      <c r="K17" s="327"/>
      <c r="L17" s="296"/>
    </row>
    <row r="18" spans="1:12" ht="26.25" customHeight="1">
      <c r="A18" s="299"/>
      <c r="B18" s="306"/>
      <c r="C18" s="313"/>
      <c r="D18" s="320"/>
      <c r="E18" s="306"/>
      <c r="F18" s="323"/>
      <c r="G18" s="320"/>
      <c r="H18" s="306"/>
      <c r="I18" s="320"/>
      <c r="J18" s="326"/>
      <c r="K18" s="329"/>
      <c r="L18" s="335"/>
    </row>
    <row r="19" spans="1:12">
      <c r="A19" s="292"/>
    </row>
    <row r="20" spans="1:12">
      <c r="A20" s="155"/>
    </row>
  </sheetData>
  <mergeCells count="16">
    <mergeCell ref="B4:D4"/>
    <mergeCell ref="E4:G4"/>
    <mergeCell ref="H4:I4"/>
    <mergeCell ref="J4:K4"/>
    <mergeCell ref="A4:A7"/>
    <mergeCell ref="L4:L7"/>
    <mergeCell ref="B5:B7"/>
    <mergeCell ref="C5:C7"/>
    <mergeCell ref="D5:D7"/>
    <mergeCell ref="E5:E7"/>
    <mergeCell ref="F5:F7"/>
    <mergeCell ref="G5:G7"/>
    <mergeCell ref="H5:H7"/>
    <mergeCell ref="I5:I7"/>
    <mergeCell ref="J5:J7"/>
    <mergeCell ref="K5:K7"/>
  </mergeCells>
  <phoneticPr fontId="19"/>
  <printOptions horizontalCentered="1"/>
  <pageMargins left="0.51181102362204722" right="0.51181102362204722" top="0.74803149606299213" bottom="0.74803149606299213" header="0.31496062992125984" footer="0.31496062992125984"/>
  <pageSetup paperSize="9" fitToWidth="1" fitToHeight="1" orientation="landscape" usePrinterDefaults="1" r:id="rId1"/>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'管理用（このシートは削除しないでください）'!$B$21:$B$34</xm:f>
          </x14:formula1>
          <xm:sqref>A17</xm:sqref>
        </x14:dataValidation>
        <x14:dataValidation type="list" allowBlank="1" showDropDown="0" showInputMessage="1" showErrorMessage="1">
          <x14:formula1>
            <xm:f>'管理用（このシートは削除しないでください）'!$B$21:$B$34</xm:f>
          </x14:formula1>
          <xm:sqref>A9 A11 A13 A15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theme="9" tint="0.4"/>
  </sheetPr>
  <dimension ref="A1:K33"/>
  <sheetViews>
    <sheetView view="pageBreakPreview" zoomScale="90" zoomScaleSheetLayoutView="90" workbookViewId="0"/>
  </sheetViews>
  <sheetFormatPr defaultColWidth="9" defaultRowHeight="14.25"/>
  <cols>
    <col min="1" max="1" width="5" style="154" customWidth="1"/>
    <col min="2" max="2" width="3.5" style="154" customWidth="1"/>
    <col min="3" max="9" width="10" style="154" customWidth="1"/>
    <col min="10" max="10" width="4.875" style="154" customWidth="1"/>
    <col min="11" max="16384" width="9" style="154"/>
  </cols>
  <sheetData>
    <row r="1" spans="1:11">
      <c r="A1" s="156" t="s">
        <v>53</v>
      </c>
    </row>
    <row r="2" spans="1:11">
      <c r="A2" s="156"/>
    </row>
    <row r="3" spans="1:11">
      <c r="A3" s="156"/>
      <c r="H3" s="162" t="s">
        <v>54</v>
      </c>
      <c r="I3" s="162"/>
      <c r="J3" s="162"/>
    </row>
    <row r="4" spans="1:11">
      <c r="A4" s="156"/>
      <c r="H4" s="163" t="s">
        <v>139</v>
      </c>
      <c r="I4" s="163"/>
      <c r="J4" s="163"/>
    </row>
    <row r="5" spans="1:11">
      <c r="A5" s="156"/>
      <c r="G5" s="161"/>
      <c r="H5" s="164"/>
      <c r="I5" s="164"/>
    </row>
    <row r="6" spans="1:11">
      <c r="A6" s="156" t="s">
        <v>6</v>
      </c>
    </row>
    <row r="7" spans="1:11">
      <c r="A7" s="156"/>
    </row>
    <row r="8" spans="1:11">
      <c r="A8" s="156"/>
    </row>
    <row r="9" spans="1:11">
      <c r="A9" s="156"/>
    </row>
    <row r="10" spans="1:11">
      <c r="A10" s="156"/>
      <c r="E10" s="160" t="e">
        <f>#REF!</f>
        <v>#REF!</v>
      </c>
      <c r="F10" s="160"/>
      <c r="G10" s="160"/>
      <c r="H10" s="160"/>
      <c r="I10" s="154" t="s">
        <v>68</v>
      </c>
      <c r="K10" s="165" t="s">
        <v>86</v>
      </c>
    </row>
    <row r="11" spans="1:11">
      <c r="A11" s="156"/>
    </row>
    <row r="12" spans="1:11">
      <c r="A12" s="156"/>
    </row>
    <row r="13" spans="1:11">
      <c r="A13" s="156"/>
    </row>
    <row r="14" spans="1:11" ht="18.75" customHeight="1">
      <c r="A14" s="157" t="s">
        <v>93</v>
      </c>
      <c r="B14" s="158"/>
      <c r="C14" s="158"/>
      <c r="D14" s="158"/>
      <c r="E14" s="158"/>
      <c r="F14" s="158"/>
      <c r="G14" s="158"/>
      <c r="H14" s="158"/>
      <c r="I14" s="158"/>
      <c r="J14" s="158"/>
    </row>
    <row r="15" spans="1:11">
      <c r="A15" s="156"/>
    </row>
    <row r="16" spans="1:11">
      <c r="A16" s="156"/>
    </row>
    <row r="17" spans="1:10">
      <c r="A17" s="156"/>
    </row>
    <row r="18" spans="1:10" ht="60" customHeight="1">
      <c r="A18" s="336"/>
      <c r="B18" s="340" t="s">
        <v>138</v>
      </c>
      <c r="C18" s="340"/>
      <c r="D18" s="340"/>
      <c r="E18" s="340"/>
      <c r="F18" s="340"/>
      <c r="G18" s="340"/>
      <c r="H18" s="340"/>
      <c r="I18" s="340"/>
    </row>
    <row r="19" spans="1:10">
      <c r="A19" s="156"/>
    </row>
    <row r="20" spans="1:10">
      <c r="A20" s="156"/>
    </row>
    <row r="21" spans="1:10">
      <c r="A21" s="156"/>
    </row>
    <row r="22" spans="1:10" ht="30" customHeight="1">
      <c r="A22" s="337"/>
      <c r="B22" s="341">
        <v>1</v>
      </c>
      <c r="C22" s="336" t="s">
        <v>65</v>
      </c>
      <c r="D22" s="336"/>
      <c r="E22" s="336"/>
      <c r="F22" s="336"/>
      <c r="G22" s="336"/>
      <c r="H22" s="336"/>
      <c r="I22" s="336"/>
      <c r="J22" s="336"/>
    </row>
    <row r="23" spans="1:10">
      <c r="A23" s="338"/>
    </row>
    <row r="24" spans="1:10">
      <c r="A24" s="338"/>
      <c r="F24" s="160" t="str">
        <f>IF(G24="","金","")</f>
        <v>金</v>
      </c>
      <c r="G24" s="345"/>
      <c r="H24" s="345"/>
      <c r="I24" s="154" t="s">
        <v>14</v>
      </c>
    </row>
    <row r="25" spans="1:10">
      <c r="A25" s="156"/>
    </row>
    <row r="26" spans="1:10">
      <c r="A26" s="156"/>
    </row>
    <row r="27" spans="1:10" ht="30" customHeight="1">
      <c r="A27" s="337"/>
      <c r="B27" s="341">
        <v>2</v>
      </c>
      <c r="C27" s="336" t="s">
        <v>66</v>
      </c>
      <c r="D27" s="336"/>
      <c r="E27" s="336"/>
      <c r="F27" s="336"/>
      <c r="G27" s="336"/>
      <c r="H27" s="336"/>
      <c r="I27" s="336"/>
      <c r="J27" s="336"/>
    </row>
    <row r="28" spans="1:10">
      <c r="A28" s="338"/>
    </row>
    <row r="29" spans="1:10">
      <c r="A29" s="338"/>
      <c r="F29" s="160" t="str">
        <f>IF(G29="","金","")</f>
        <v>金</v>
      </c>
      <c r="G29" s="345"/>
      <c r="H29" s="345"/>
      <c r="I29" s="154" t="s">
        <v>14</v>
      </c>
    </row>
    <row r="30" spans="1:10">
      <c r="A30" s="156"/>
    </row>
    <row r="31" spans="1:10">
      <c r="A31" s="156"/>
    </row>
    <row r="32" spans="1:10">
      <c r="A32" s="337"/>
      <c r="B32" s="342">
        <v>3</v>
      </c>
      <c r="C32" s="344" t="s">
        <v>10</v>
      </c>
      <c r="D32" s="344"/>
      <c r="E32" s="344"/>
      <c r="F32" s="344"/>
      <c r="G32" s="344"/>
      <c r="H32" s="344"/>
      <c r="I32" s="344"/>
    </row>
    <row r="33" spans="1:9" ht="30" customHeight="1">
      <c r="A33" s="339"/>
      <c r="B33" s="343"/>
      <c r="C33" s="343" t="s">
        <v>58</v>
      </c>
      <c r="D33" s="343"/>
      <c r="E33" s="343"/>
      <c r="F33" s="343"/>
      <c r="G33" s="343"/>
      <c r="H33" s="343"/>
      <c r="I33" s="343"/>
    </row>
  </sheetData>
  <mergeCells count="12">
    <mergeCell ref="H3:J3"/>
    <mergeCell ref="H4:J4"/>
    <mergeCell ref="G5:I5"/>
    <mergeCell ref="E10:H10"/>
    <mergeCell ref="A14:J14"/>
    <mergeCell ref="B18:I18"/>
    <mergeCell ref="C22:I22"/>
    <mergeCell ref="G24:H24"/>
    <mergeCell ref="C27:I27"/>
    <mergeCell ref="G29:H29"/>
    <mergeCell ref="C32:I32"/>
    <mergeCell ref="C33:I33"/>
  </mergeCells>
  <phoneticPr fontId="19"/>
  <printOptions horizontalCentered="1"/>
  <pageMargins left="0.70866141732283472" right="0.70866141732283472" top="0.94488188976377951" bottom="0.94488188976377951" header="0.31496062992125984" footer="0.31496062992125984"/>
  <pageSetup paperSize="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13</vt:i4>
      </vt:variant>
    </vt:vector>
  </HeadingPairs>
  <TitlesOfParts>
    <vt:vector size="13" baseType="lpstr">
      <vt:lpstr>別紙１（当初）</vt:lpstr>
      <vt:lpstr>別紙２（当初）</vt:lpstr>
      <vt:lpstr>第3号様式_事業遂行状況報告書</vt:lpstr>
      <vt:lpstr>第3号様式_別表</vt:lpstr>
      <vt:lpstr>別紙１（変更）</vt:lpstr>
      <vt:lpstr>別紙２（変更）</vt:lpstr>
      <vt:lpstr>第5号様式_年度終了実績報告書</vt:lpstr>
      <vt:lpstr>第5号_別表</vt:lpstr>
      <vt:lpstr>第6号様式_消費税仕入控除（直接補助）</vt:lpstr>
      <vt:lpstr>第7号様式_消費税仕入控除（間接補助）</vt:lpstr>
      <vt:lpstr>管理用（このシートは削除しないでください）</vt:lpstr>
      <vt:lpstr>別紙１（実績）</vt:lpstr>
      <vt:lpstr>別紙２（実績）</vt:lpstr>
    </vt:vector>
  </TitlesOfParts>
  <Company>厚生労働省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補助金調書　第１号様式</dc:title>
  <dc:creator>石原 寛人(ishihara-hiroto)</dc:creator>
  <cp:lastModifiedBy>500489</cp:lastModifiedBy>
  <cp:lastPrinted>2020-11-13T08:04:21Z</cp:lastPrinted>
  <dcterms:created xsi:type="dcterms:W3CDTF">2017-10-26T07:12:00Z</dcterms:created>
  <dcterms:modified xsi:type="dcterms:W3CDTF">2022-01-12T04:14:59Z</dcterms:modified>
  <cp:revision>2</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2022-01-12T04:14:59Z</vt:filetime>
  </property>
</Properties>
</file>