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png" ContentType="image/png"/>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150" windowHeight="5520"/>
  </bookViews>
  <sheets>
    <sheet name="試算表" sheetId="1" r:id="rId1"/>
    <sheet name="標準報酬月額等級表等" sheetId="3" r:id="rId2"/>
  </sheets>
  <definedNames>
    <definedName name="標準報酬月額等級表">標準報酬月額等級表等!$A$6:$F$51</definedName>
    <definedName name="_xlnm.Print_Area" localSheetId="0">試算表!$A$1:$P$40</definedName>
  </definedNames>
  <calcPr calcId="162913" concurrentCalc="1"/>
</workbook>
</file>

<file path=xl/comments1.xml><?xml version="1.0" encoding="utf-8"?>
<comments xmlns="http://schemas.openxmlformats.org/spreadsheetml/2006/main">
  <authors>
    <author>454942</author>
  </authors>
  <commentList>
    <comment ref="C17" authorId="0">
      <text>
        <r>
          <rPr>
            <sz val="11"/>
            <color theme="1"/>
            <rFont val="ＭＳ Ｐゴシック"/>
          </rPr>
          <t xml:space="preserve">教職調整額・給与調整額・教員特別手当等・等含む金額を入力
</t>
        </r>
      </text>
    </comment>
  </commentList>
</comments>
</file>

<file path=xl/sharedStrings.xml><?xml version="1.0" encoding="utf-8"?>
<sst xmlns="http://schemas.openxmlformats.org/spreadsheetml/2006/main" xmlns:r="http://schemas.openxmlformats.org/officeDocument/2006/relationships" count="114" uniqueCount="114">
  <si>
    <t>扶養手当</t>
    <rPh sb="0" eb="2">
      <t>ふよう</t>
    </rPh>
    <rPh sb="2" eb="4">
      <t>てあて</t>
    </rPh>
    <phoneticPr fontId="1" type="Hiragana"/>
  </si>
  <si>
    <t>報酬月額</t>
  </si>
  <si>
    <t>第24級</t>
    <rPh sb="0" eb="1">
      <t>ダイ</t>
    </rPh>
    <rPh sb="3" eb="4">
      <t>キュウ</t>
    </rPh>
    <phoneticPr fontId="1"/>
  </si>
  <si>
    <t>一般互助会会費</t>
    <rPh sb="0" eb="2">
      <t>いっぱん</t>
    </rPh>
    <rPh sb="2" eb="5">
      <t>ごじょかい</t>
    </rPh>
    <rPh sb="5" eb="7">
      <t>かいひ</t>
    </rPh>
    <phoneticPr fontId="1" type="Hiragana"/>
  </si>
  <si>
    <t>通勤手当</t>
    <rPh sb="0" eb="2">
      <t>つうきん</t>
    </rPh>
    <rPh sb="2" eb="4">
      <t>てあて</t>
    </rPh>
    <phoneticPr fontId="1" type="Hiragana"/>
  </si>
  <si>
    <t>・３歳の誕生日の前月までの休業期間が対象。
・月末日に育休中の場合に、当月分を除外。育休終了日の翌日の属する月から徴収。
・申請は不要。</t>
    <rPh sb="23" eb="24">
      <t>げつ</t>
    </rPh>
    <rPh sb="24" eb="26">
      <t>まつじつ</t>
    </rPh>
    <rPh sb="27" eb="29">
      <t>いくきゅう</t>
    </rPh>
    <rPh sb="29" eb="30">
      <t>ちゅう</t>
    </rPh>
    <rPh sb="31" eb="33">
      <t>ばあい</t>
    </rPh>
    <rPh sb="35" eb="37">
      <t>とうげつ</t>
    </rPh>
    <rPh sb="37" eb="38">
      <t>ぶん</t>
    </rPh>
    <rPh sb="39" eb="41">
      <t>じょがい</t>
    </rPh>
    <rPh sb="62" eb="64">
      <t>しんせい</t>
    </rPh>
    <rPh sb="65" eb="67">
      <t>ふよう</t>
    </rPh>
    <phoneticPr fontId="1" type="Hiragana"/>
  </si>
  <si>
    <t>第34級</t>
    <rPh sb="0" eb="1">
      <t>ダイ</t>
    </rPh>
    <rPh sb="3" eb="4">
      <t>キュウ</t>
    </rPh>
    <phoneticPr fontId="1"/>
  </si>
  <si>
    <t>標準報酬月額</t>
    <rPh sb="0" eb="2">
      <t>ヒョウジュン</t>
    </rPh>
    <rPh sb="2" eb="4">
      <t>ホウシュウ</t>
    </rPh>
    <rPh sb="4" eb="6">
      <t>ゲツガク</t>
    </rPh>
    <phoneticPr fontId="1"/>
  </si>
  <si>
    <t>住民税</t>
    <rPh sb="0" eb="3">
      <t>じゅうみんぜい</t>
    </rPh>
    <phoneticPr fontId="1" type="Hiragana"/>
  </si>
  <si>
    <t>第26級</t>
    <rPh sb="0" eb="1">
      <t>ダイ</t>
    </rPh>
    <rPh sb="3" eb="4">
      <t>キュウ</t>
    </rPh>
    <phoneticPr fontId="1"/>
  </si>
  <si>
    <t>第15級</t>
    <rPh sb="0" eb="1">
      <t>ダイ</t>
    </rPh>
    <rPh sb="3" eb="4">
      <t>キュウ</t>
    </rPh>
    <phoneticPr fontId="1"/>
  </si>
  <si>
    <t>第8級</t>
    <rPh sb="0" eb="1">
      <t>ダイ</t>
    </rPh>
    <rPh sb="2" eb="3">
      <t>キュウ</t>
    </rPh>
    <phoneticPr fontId="1"/>
  </si>
  <si>
    <t>控除額</t>
    <rPh sb="0" eb="3">
      <t>こうじょがく</t>
    </rPh>
    <phoneticPr fontId="1" type="Hiragana"/>
  </si>
  <si>
    <t>第43級</t>
    <rPh sb="0" eb="1">
      <t>ダイ</t>
    </rPh>
    <rPh sb="3" eb="4">
      <t>キュウ</t>
    </rPh>
    <phoneticPr fontId="1"/>
  </si>
  <si>
    <t>所得税</t>
    <rPh sb="0" eb="3">
      <t>しょとくぜい</t>
    </rPh>
    <phoneticPr fontId="1" type="Hiragana"/>
  </si>
  <si>
    <t>第31級</t>
    <rPh sb="0" eb="1">
      <t>ダイ</t>
    </rPh>
    <rPh sb="3" eb="4">
      <t>キュウ</t>
    </rPh>
    <phoneticPr fontId="1"/>
  </si>
  <si>
    <t>第14級</t>
    <rPh sb="0" eb="1">
      <t>ダイ</t>
    </rPh>
    <rPh sb="3" eb="4">
      <t>キュウ</t>
    </rPh>
    <phoneticPr fontId="1"/>
  </si>
  <si>
    <t>住居手当</t>
    <rPh sb="0" eb="2">
      <t>じゅうきょ</t>
    </rPh>
    <rPh sb="2" eb="4">
      <t>てあて</t>
    </rPh>
    <phoneticPr fontId="1" type="Hiragana"/>
  </si>
  <si>
    <t>給料</t>
    <rPh sb="0" eb="2">
      <t>きゅうりょう</t>
    </rPh>
    <phoneticPr fontId="1" type="Hiragana"/>
  </si>
  <si>
    <t>第16級</t>
    <rPh sb="0" eb="1">
      <t>ダイ</t>
    </rPh>
    <rPh sb="3" eb="4">
      <t>キュウ</t>
    </rPh>
    <phoneticPr fontId="1"/>
  </si>
  <si>
    <t>第40級</t>
    <rPh sb="0" eb="1">
      <t>ダイ</t>
    </rPh>
    <rPh sb="3" eb="4">
      <t>キュウ</t>
    </rPh>
    <phoneticPr fontId="1"/>
  </si>
  <si>
    <t>第32級</t>
    <rPh sb="0" eb="1">
      <t>ダイ</t>
    </rPh>
    <rPh sb="3" eb="4">
      <t>キュウ</t>
    </rPh>
    <phoneticPr fontId="1"/>
  </si>
  <si>
    <t>第25級</t>
    <rPh sb="0" eb="1">
      <t>ダイ</t>
    </rPh>
    <rPh sb="3" eb="4">
      <t>キュウ</t>
    </rPh>
    <phoneticPr fontId="1"/>
  </si>
  <si>
    <t>第20級</t>
    <rPh sb="0" eb="1">
      <t>ダイ</t>
    </rPh>
    <rPh sb="3" eb="4">
      <t>キュウ</t>
    </rPh>
    <phoneticPr fontId="1"/>
  </si>
  <si>
    <t>第2級</t>
    <rPh sb="0" eb="1">
      <t>ダイ</t>
    </rPh>
    <rPh sb="2" eb="3">
      <t>キュウ</t>
    </rPh>
    <phoneticPr fontId="1"/>
  </si>
  <si>
    <t>第18級</t>
    <rPh sb="0" eb="1">
      <t>ダイ</t>
    </rPh>
    <rPh sb="3" eb="4">
      <t>キュウ</t>
    </rPh>
    <phoneticPr fontId="1"/>
  </si>
  <si>
    <t>第6級</t>
    <rPh sb="0" eb="1">
      <t>ダイ</t>
    </rPh>
    <rPh sb="2" eb="3">
      <t>キュウ</t>
    </rPh>
    <phoneticPr fontId="1"/>
  </si>
  <si>
    <t>第44級</t>
    <rPh sb="0" eb="1">
      <t>ダイ</t>
    </rPh>
    <rPh sb="3" eb="4">
      <t>キュウ</t>
    </rPh>
    <phoneticPr fontId="1"/>
  </si>
  <si>
    <t>育児休業手当金</t>
    <rPh sb="0" eb="2">
      <t>いくじ</t>
    </rPh>
    <rPh sb="2" eb="4">
      <t>きゅうぎょう</t>
    </rPh>
    <rPh sb="4" eb="7">
      <t>てあてきん</t>
    </rPh>
    <phoneticPr fontId="1" type="Hiragana"/>
  </si>
  <si>
    <t>１ヶ月手取り</t>
    <rPh sb="1" eb="3">
      <t>かげつ</t>
    </rPh>
    <rPh sb="3" eb="5">
      <t>てど</t>
    </rPh>
    <phoneticPr fontId="1" type="Hiragana"/>
  </si>
  <si>
    <t>第9級</t>
    <rPh sb="0" eb="1">
      <t>ダイ</t>
    </rPh>
    <rPh sb="2" eb="3">
      <t>キュウ</t>
    </rPh>
    <phoneticPr fontId="1"/>
  </si>
  <si>
    <t>第27級</t>
    <rPh sb="0" eb="1">
      <t>ダイ</t>
    </rPh>
    <rPh sb="3" eb="4">
      <t>キュウ</t>
    </rPh>
    <phoneticPr fontId="1"/>
  </si>
  <si>
    <t>（円）</t>
    <rPh sb="1" eb="2">
      <t>えん</t>
    </rPh>
    <phoneticPr fontId="1" type="Hiragana"/>
  </si>
  <si>
    <t>円以上</t>
  </si>
  <si>
    <t>第37級</t>
    <rPh sb="0" eb="1">
      <t>ダイ</t>
    </rPh>
    <rPh sb="3" eb="4">
      <t>キュウ</t>
    </rPh>
    <phoneticPr fontId="1"/>
  </si>
  <si>
    <t>第42級</t>
    <rPh sb="0" eb="1">
      <t>ダイ</t>
    </rPh>
    <rPh sb="3" eb="4">
      <t>キュウ</t>
    </rPh>
    <phoneticPr fontId="1"/>
  </si>
  <si>
    <t>～</t>
  </si>
  <si>
    <t>円未満</t>
  </si>
  <si>
    <t>第23級</t>
    <rPh sb="0" eb="1">
      <t>ダイ</t>
    </rPh>
    <rPh sb="3" eb="4">
      <t>キュウ</t>
    </rPh>
    <phoneticPr fontId="1"/>
  </si>
  <si>
    <t>標準報酬等級（短期）</t>
    <rPh sb="0" eb="2">
      <t>ヒョウジュン</t>
    </rPh>
    <rPh sb="2" eb="4">
      <t>ホウシュウ</t>
    </rPh>
    <rPh sb="4" eb="6">
      <t>トウキュウ</t>
    </rPh>
    <rPh sb="7" eb="9">
      <t>タンキ</t>
    </rPh>
    <phoneticPr fontId="1"/>
  </si>
  <si>
    <t>第1級</t>
    <rPh sb="0" eb="1">
      <t>ダイ</t>
    </rPh>
    <rPh sb="2" eb="3">
      <t>キュウ</t>
    </rPh>
    <phoneticPr fontId="1"/>
  </si>
  <si>
    <t>第7級</t>
    <rPh sb="0" eb="1">
      <t>ダイ</t>
    </rPh>
    <rPh sb="2" eb="3">
      <t>キュウ</t>
    </rPh>
    <phoneticPr fontId="1"/>
  </si>
  <si>
    <t>第3級</t>
    <rPh sb="0" eb="1">
      <t>ダイ</t>
    </rPh>
    <rPh sb="2" eb="3">
      <t>キュウ</t>
    </rPh>
    <phoneticPr fontId="1"/>
  </si>
  <si>
    <t>第4級</t>
    <rPh sb="0" eb="1">
      <t>ダイ</t>
    </rPh>
    <rPh sb="2" eb="3">
      <t>キュウ</t>
    </rPh>
    <phoneticPr fontId="1"/>
  </si>
  <si>
    <t>第22級</t>
    <rPh sb="0" eb="1">
      <t>ダイ</t>
    </rPh>
    <rPh sb="3" eb="4">
      <t>キュウ</t>
    </rPh>
    <phoneticPr fontId="1"/>
  </si>
  <si>
    <t>第5級</t>
    <rPh sb="0" eb="1">
      <t>ダイ</t>
    </rPh>
    <rPh sb="2" eb="3">
      <t>キュウ</t>
    </rPh>
    <phoneticPr fontId="1"/>
  </si>
  <si>
    <t>第33級</t>
    <rPh sb="0" eb="1">
      <t>ダイ</t>
    </rPh>
    <rPh sb="3" eb="4">
      <t>キュウ</t>
    </rPh>
    <phoneticPr fontId="1"/>
  </si>
  <si>
    <t>第10級</t>
    <rPh sb="0" eb="1">
      <t>ダイ</t>
    </rPh>
    <rPh sb="3" eb="4">
      <t>キュウ</t>
    </rPh>
    <phoneticPr fontId="1"/>
  </si>
  <si>
    <t>第36級</t>
    <rPh sb="0" eb="1">
      <t>ダイ</t>
    </rPh>
    <rPh sb="3" eb="4">
      <t>キュウ</t>
    </rPh>
    <phoneticPr fontId="1"/>
  </si>
  <si>
    <t>第11級</t>
    <rPh sb="0" eb="1">
      <t>ダイ</t>
    </rPh>
    <rPh sb="3" eb="4">
      <t>キュウ</t>
    </rPh>
    <phoneticPr fontId="1"/>
  </si>
  <si>
    <t>第12級</t>
    <rPh sb="0" eb="1">
      <t>ダイ</t>
    </rPh>
    <rPh sb="3" eb="4">
      <t>キュウ</t>
    </rPh>
    <phoneticPr fontId="1"/>
  </si>
  <si>
    <t>第13級</t>
    <rPh sb="0" eb="1">
      <t>ダイ</t>
    </rPh>
    <rPh sb="3" eb="4">
      <t>キュウ</t>
    </rPh>
    <phoneticPr fontId="1"/>
  </si>
  <si>
    <t>第17級</t>
    <rPh sb="0" eb="1">
      <t>ダイ</t>
    </rPh>
    <rPh sb="3" eb="4">
      <t>キュウ</t>
    </rPh>
    <phoneticPr fontId="1"/>
  </si>
  <si>
    <t>第19級</t>
    <rPh sb="0" eb="1">
      <t>ダイ</t>
    </rPh>
    <rPh sb="3" eb="4">
      <t>キュウ</t>
    </rPh>
    <phoneticPr fontId="1"/>
  </si>
  <si>
    <t>第21級</t>
    <rPh sb="0" eb="1">
      <t>ダイ</t>
    </rPh>
    <rPh sb="3" eb="4">
      <t>キュウ</t>
    </rPh>
    <phoneticPr fontId="1"/>
  </si>
  <si>
    <t>収入額</t>
    <rPh sb="0" eb="2">
      <t>しゅうにゅう</t>
    </rPh>
    <rPh sb="2" eb="3">
      <t>がく</t>
    </rPh>
    <phoneticPr fontId="1" type="Hiragana"/>
  </si>
  <si>
    <t>第28級</t>
    <rPh sb="0" eb="1">
      <t>ダイ</t>
    </rPh>
    <rPh sb="3" eb="4">
      <t>キュウ</t>
    </rPh>
    <phoneticPr fontId="1"/>
  </si>
  <si>
    <t>第29級</t>
    <rPh sb="0" eb="1">
      <t>ダイ</t>
    </rPh>
    <rPh sb="3" eb="4">
      <t>キュウ</t>
    </rPh>
    <phoneticPr fontId="1"/>
  </si>
  <si>
    <t>第30級</t>
    <rPh sb="0" eb="1">
      <t>ダイ</t>
    </rPh>
    <rPh sb="3" eb="4">
      <t>キュウ</t>
    </rPh>
    <phoneticPr fontId="1"/>
  </si>
  <si>
    <t>第35級</t>
    <rPh sb="0" eb="1">
      <t>ダイ</t>
    </rPh>
    <rPh sb="3" eb="4">
      <t>キュウ</t>
    </rPh>
    <phoneticPr fontId="1"/>
  </si>
  <si>
    <t>短期掛金</t>
    <rPh sb="0" eb="2">
      <t>たんき</t>
    </rPh>
    <rPh sb="2" eb="3">
      <t>か</t>
    </rPh>
    <rPh sb="3" eb="4">
      <t>きん</t>
    </rPh>
    <phoneticPr fontId="1" type="Hiragana"/>
  </si>
  <si>
    <t>標準報酬等級（短期）</t>
    <rPh sb="0" eb="2">
      <t>ひょうじゅん</t>
    </rPh>
    <rPh sb="2" eb="4">
      <t>ほうしゅう</t>
    </rPh>
    <rPh sb="4" eb="6">
      <t>とうきゅう</t>
    </rPh>
    <rPh sb="7" eb="9">
      <t>たんき</t>
    </rPh>
    <phoneticPr fontId="1" type="Hiragana"/>
  </si>
  <si>
    <t>第38級</t>
    <rPh sb="0" eb="1">
      <t>ダイ</t>
    </rPh>
    <rPh sb="3" eb="4">
      <t>キュウ</t>
    </rPh>
    <phoneticPr fontId="1"/>
  </si>
  <si>
    <t>第39級</t>
    <rPh sb="0" eb="1">
      <t>ダイ</t>
    </rPh>
    <rPh sb="3" eb="4">
      <t>キュウ</t>
    </rPh>
    <phoneticPr fontId="1"/>
  </si>
  <si>
    <t>第41級</t>
    <rPh sb="0" eb="1">
      <t>ダイ</t>
    </rPh>
    <rPh sb="3" eb="4">
      <t>キュウ</t>
    </rPh>
    <phoneticPr fontId="1"/>
  </si>
  <si>
    <t>第45級</t>
    <rPh sb="0" eb="1">
      <t>ダイ</t>
    </rPh>
    <rPh sb="3" eb="4">
      <t>キュウ</t>
    </rPh>
    <phoneticPr fontId="1"/>
  </si>
  <si>
    <t>第46級</t>
    <rPh sb="0" eb="1">
      <t>ダイ</t>
    </rPh>
    <rPh sb="3" eb="4">
      <t>キュウ</t>
    </rPh>
    <phoneticPr fontId="1"/>
  </si>
  <si>
    <r>
      <t>１月間休業し、給与が支給されない場合</t>
    </r>
    <r>
      <rPr>
        <sz val="11"/>
        <color theme="1"/>
        <rFont val="メイリオ"/>
      </rPr>
      <t>、特別徴収（毎月徴収）から</t>
    </r>
    <r>
      <rPr>
        <u/>
        <sz val="11"/>
        <color theme="1"/>
        <rFont val="メイリオ"/>
      </rPr>
      <t>普通徴収（市町村から送付される納付書にて四半期毎又は一括納付）に変更</t>
    </r>
    <r>
      <rPr>
        <sz val="11"/>
        <color theme="1"/>
        <rFont val="メイリオ"/>
      </rPr>
      <t>される。（短期の場合、復帰時に特別徴収に戻すことも可能。）</t>
    </r>
    <rPh sb="1" eb="2">
      <t>つき</t>
    </rPh>
    <rPh sb="2" eb="3">
      <t>かん</t>
    </rPh>
    <rPh sb="3" eb="5">
      <t>きゅうぎょう</t>
    </rPh>
    <rPh sb="7" eb="9">
      <t>きゅうよ</t>
    </rPh>
    <rPh sb="10" eb="12">
      <t>しきゅう</t>
    </rPh>
    <rPh sb="16" eb="18">
      <t>ばあい</t>
    </rPh>
    <rPh sb="19" eb="21">
      <t>とくべつ</t>
    </rPh>
    <rPh sb="21" eb="23">
      <t>ちょうしゅう</t>
    </rPh>
    <rPh sb="24" eb="26">
      <t>まいつき</t>
    </rPh>
    <rPh sb="26" eb="28">
      <t>ちょうしゅう</t>
    </rPh>
    <rPh sb="31" eb="33">
      <t>ふつう</t>
    </rPh>
    <rPh sb="33" eb="35">
      <t>ちょうしゅう</t>
    </rPh>
    <rPh sb="36" eb="39">
      <t>しちょうそん</t>
    </rPh>
    <rPh sb="41" eb="43">
      <t>そうふ</t>
    </rPh>
    <rPh sb="46" eb="49">
      <t>のうふしょ</t>
    </rPh>
    <rPh sb="51" eb="54">
      <t>しはんき</t>
    </rPh>
    <rPh sb="54" eb="55">
      <t>ごと</t>
    </rPh>
    <rPh sb="55" eb="56">
      <t>また</t>
    </rPh>
    <rPh sb="57" eb="59">
      <t>いっかつ</t>
    </rPh>
    <rPh sb="59" eb="61">
      <t>のうふ</t>
    </rPh>
    <rPh sb="63" eb="65">
      <t>へんこう</t>
    </rPh>
    <rPh sb="70" eb="72">
      <t>たんき</t>
    </rPh>
    <rPh sb="73" eb="75">
      <t>ばあい</t>
    </rPh>
    <rPh sb="76" eb="78">
      <t>ふっき</t>
    </rPh>
    <rPh sb="78" eb="79">
      <t>じ</t>
    </rPh>
    <rPh sb="80" eb="82">
      <t>とくべつ</t>
    </rPh>
    <rPh sb="82" eb="84">
      <t>ちょうしゅう</t>
    </rPh>
    <rPh sb="85" eb="86">
      <t>もど</t>
    </rPh>
    <rPh sb="90" eb="92">
      <t>かのう</t>
    </rPh>
    <phoneticPr fontId="1" type="Hiragana"/>
  </si>
  <si>
    <t>標準報酬日額</t>
    <rPh sb="0" eb="2">
      <t>ヒョウジュン</t>
    </rPh>
    <rPh sb="2" eb="4">
      <t>ホウシュウ</t>
    </rPh>
    <rPh sb="4" eb="5">
      <t>ヒ</t>
    </rPh>
    <rPh sb="5" eb="6">
      <t>ガク</t>
    </rPh>
    <phoneticPr fontId="1"/>
  </si>
  <si>
    <t>計</t>
    <rPh sb="0" eb="1">
      <t>けい</t>
    </rPh>
    <phoneticPr fontId="1" type="Hiragana"/>
  </si>
  <si>
    <t>長期厚生掛金</t>
    <rPh sb="0" eb="2">
      <t>ちょうき</t>
    </rPh>
    <rPh sb="2" eb="4">
      <t>こうせい</t>
    </rPh>
    <rPh sb="4" eb="5">
      <t>か</t>
    </rPh>
    <rPh sb="5" eb="6">
      <t>きん</t>
    </rPh>
    <phoneticPr fontId="1" type="Hiragana"/>
  </si>
  <si>
    <t>長期退職掛金</t>
    <rPh sb="0" eb="2">
      <t>ちょうき</t>
    </rPh>
    <rPh sb="2" eb="4">
      <t>たいしょく</t>
    </rPh>
    <rPh sb="4" eb="5">
      <t>か</t>
    </rPh>
    <rPh sb="5" eb="6">
      <t>きん</t>
    </rPh>
    <phoneticPr fontId="1" type="Hiragana"/>
  </si>
  <si>
    <t>育休開始月</t>
    <rPh sb="0" eb="2">
      <t>いくきゅう</t>
    </rPh>
    <rPh sb="2" eb="4">
      <t>かいし</t>
    </rPh>
    <rPh sb="4" eb="5">
      <t>つき</t>
    </rPh>
    <phoneticPr fontId="1" type="Hiragana"/>
  </si>
  <si>
    <t>育休終了月</t>
    <rPh sb="0" eb="2">
      <t>いくきゅう</t>
    </rPh>
    <rPh sb="2" eb="4">
      <t>しゅうりょう</t>
    </rPh>
    <rPh sb="4" eb="5">
      <t>つき</t>
    </rPh>
    <phoneticPr fontId="1" type="Hiragana"/>
  </si>
  <si>
    <t>勤務日数（祝日含む）</t>
    <rPh sb="0" eb="2">
      <t>きんむ</t>
    </rPh>
    <rPh sb="2" eb="4">
      <t>にっすう</t>
    </rPh>
    <rPh sb="5" eb="7">
      <t>しゅくじつ</t>
    </rPh>
    <rPh sb="7" eb="8">
      <t>ふく</t>
    </rPh>
    <phoneticPr fontId="1" type="Hiragana"/>
  </si>
  <si>
    <t>　月初めから月末までの１月間</t>
    <rPh sb="1" eb="2">
      <t>つき</t>
    </rPh>
    <rPh sb="2" eb="3">
      <t>はじ</t>
    </rPh>
    <rPh sb="6" eb="8">
      <t>げつまつ</t>
    </rPh>
    <rPh sb="12" eb="13">
      <t>つき</t>
    </rPh>
    <rPh sb="13" eb="14">
      <t>かん</t>
    </rPh>
    <phoneticPr fontId="1" type="Hiragana"/>
  </si>
  <si>
    <t>パターン①</t>
  </si>
  <si>
    <t>育児休業手当金は非課税。</t>
    <rPh sb="0" eb="2">
      <t>いくじ</t>
    </rPh>
    <rPh sb="2" eb="4">
      <t>きゅうぎょう</t>
    </rPh>
    <rPh sb="4" eb="6">
      <t>てあて</t>
    </rPh>
    <rPh sb="6" eb="7">
      <t>きん</t>
    </rPh>
    <rPh sb="8" eb="11">
      <t>ひかぜい</t>
    </rPh>
    <phoneticPr fontId="1" type="Hiragana"/>
  </si>
  <si>
    <t>パターン②</t>
  </si>
  <si>
    <t>１月未満（月末までに復帰）</t>
    <rPh sb="1" eb="2">
      <t>つき</t>
    </rPh>
    <rPh sb="2" eb="4">
      <t>みまん</t>
    </rPh>
    <rPh sb="5" eb="7">
      <t>げつまつ</t>
    </rPh>
    <rPh sb="10" eb="12">
      <t>ふっき</t>
    </rPh>
    <phoneticPr fontId="1" type="Hiragana"/>
  </si>
  <si>
    <t>　月をまたいだ１月間</t>
    <rPh sb="1" eb="2">
      <t>つき</t>
    </rPh>
    <rPh sb="8" eb="9">
      <t>つき</t>
    </rPh>
    <rPh sb="9" eb="10">
      <t>かん</t>
    </rPh>
    <phoneticPr fontId="1" type="Hiragana"/>
  </si>
  <si>
    <t>パターン③</t>
  </si>
  <si>
    <t>育児休業手当金</t>
    <rPh sb="0" eb="2">
      <t>いくじ</t>
    </rPh>
    <rPh sb="2" eb="4">
      <t>きゅうぎょう</t>
    </rPh>
    <rPh sb="4" eb="6">
      <t>てあて</t>
    </rPh>
    <rPh sb="6" eb="7">
      <t>かね</t>
    </rPh>
    <phoneticPr fontId="1" type="Hiragana"/>
  </si>
  <si>
    <t>共済掛金</t>
    <rPh sb="0" eb="2">
      <t>きょうさい</t>
    </rPh>
    <rPh sb="2" eb="4">
      <t>かけきん</t>
    </rPh>
    <phoneticPr fontId="1" type="Hiragana"/>
  </si>
  <si>
    <t>月途中で育休を取得する場合は、日割計算（給料×勤務日数／要勤務日数）により支給される。</t>
    <rPh sb="0" eb="1">
      <t>つき</t>
    </rPh>
    <rPh sb="1" eb="3">
      <t>とちゅう</t>
    </rPh>
    <rPh sb="4" eb="6">
      <t>いくきゅう</t>
    </rPh>
    <rPh sb="7" eb="9">
      <t>しゅとく</t>
    </rPh>
    <rPh sb="11" eb="13">
      <t>ばあい</t>
    </rPh>
    <rPh sb="15" eb="17">
      <t>ひわ</t>
    </rPh>
    <rPh sb="17" eb="19">
      <t>けいさん</t>
    </rPh>
    <rPh sb="20" eb="22">
      <t>きゅうりょう</t>
    </rPh>
    <rPh sb="23" eb="25">
      <t>きんむ</t>
    </rPh>
    <rPh sb="25" eb="27">
      <t>にっすう</t>
    </rPh>
    <rPh sb="28" eb="29">
      <t>よう</t>
    </rPh>
    <rPh sb="29" eb="31">
      <t>きんむ</t>
    </rPh>
    <rPh sb="31" eb="33">
      <t>にっすう</t>
    </rPh>
    <rPh sb="37" eb="39">
      <t>しきゅう</t>
    </rPh>
    <phoneticPr fontId="1" type="Hiragana"/>
  </si>
  <si>
    <t>１月の要勤務日数（※１）</t>
    <rPh sb="3" eb="4">
      <t>よう</t>
    </rPh>
    <rPh sb="4" eb="6">
      <t>きんむ</t>
    </rPh>
    <phoneticPr fontId="1" type="Hiragana"/>
  </si>
  <si>
    <t>所得税（※３）</t>
    <rPh sb="0" eb="3">
      <t>しょとくぜい</t>
    </rPh>
    <phoneticPr fontId="1" type="Hiragana"/>
  </si>
  <si>
    <t>住民税（※２）</t>
    <rPh sb="0" eb="3">
      <t>じゅうみんぜい</t>
    </rPh>
    <phoneticPr fontId="1" type="Hiragana"/>
  </si>
  <si>
    <t>（※２）住民税は、給与が支給されない場合、普通徴収に変更され、市町村から送付される納付書にて四半期毎又は一括納付で支払うことになります。</t>
    <rPh sb="4" eb="6">
      <t>じゅうみん</t>
    </rPh>
    <rPh sb="6" eb="7">
      <t>ぜい</t>
    </rPh>
    <rPh sb="9" eb="11">
      <t>きゅうよ</t>
    </rPh>
    <rPh sb="12" eb="14">
      <t>しきゅう</t>
    </rPh>
    <rPh sb="18" eb="20">
      <t>ばあい</t>
    </rPh>
    <rPh sb="21" eb="23">
      <t>ふつう</t>
    </rPh>
    <rPh sb="23" eb="25">
      <t>ちょうしゅう</t>
    </rPh>
    <rPh sb="26" eb="28">
      <t>へんこう</t>
    </rPh>
    <rPh sb="31" eb="34">
      <t>しちょうそん</t>
    </rPh>
    <rPh sb="36" eb="38">
      <t>そうふ</t>
    </rPh>
    <rPh sb="41" eb="44">
      <t>のうふしょ</t>
    </rPh>
    <rPh sb="46" eb="49">
      <t>しはんき</t>
    </rPh>
    <rPh sb="49" eb="50">
      <t>ごと</t>
    </rPh>
    <rPh sb="50" eb="51">
      <t>また</t>
    </rPh>
    <rPh sb="52" eb="54">
      <t>いっかつ</t>
    </rPh>
    <rPh sb="54" eb="56">
      <t>のうふ</t>
    </rPh>
    <rPh sb="57" eb="59">
      <t>しはら</t>
    </rPh>
    <phoneticPr fontId="1" type="Hiragana"/>
  </si>
  <si>
    <t>標準報酬日額</t>
    <rPh sb="0" eb="2">
      <t>ひょうじゅん</t>
    </rPh>
    <rPh sb="2" eb="4">
      <t>ほうしゅう</t>
    </rPh>
    <rPh sb="4" eb="5">
      <t>にち</t>
    </rPh>
    <rPh sb="5" eb="6">
      <t>がく</t>
    </rPh>
    <phoneticPr fontId="1" type="Hiragana"/>
  </si>
  <si>
    <t>標準報酬月額等級表</t>
    <rPh sb="0" eb="2">
      <t>ヒョウジュン</t>
    </rPh>
    <rPh sb="2" eb="4">
      <t>ホウシュウ</t>
    </rPh>
    <rPh sb="4" eb="6">
      <t>ゲツガク</t>
    </rPh>
    <rPh sb="6" eb="8">
      <t>トウキュウ</t>
    </rPh>
    <rPh sb="8" eb="9">
      <t>ヒョウ</t>
    </rPh>
    <phoneticPr fontId="1"/>
  </si>
  <si>
    <t>育児休業手当金　給付上限額</t>
    <rPh sb="0" eb="2">
      <t>イクジ</t>
    </rPh>
    <rPh sb="2" eb="4">
      <t>キュウギョウ</t>
    </rPh>
    <rPh sb="4" eb="6">
      <t>テアテ</t>
    </rPh>
    <rPh sb="6" eb="7">
      <t>キン</t>
    </rPh>
    <rPh sb="8" eb="10">
      <t>キュウフ</t>
    </rPh>
    <rPh sb="10" eb="12">
      <t>ジョウゲン</t>
    </rPh>
    <rPh sb="12" eb="13">
      <t>ガク</t>
    </rPh>
    <phoneticPr fontId="1"/>
  </si>
  <si>
    <r>
      <t>給料（</t>
    </r>
    <r>
      <rPr>
        <sz val="10"/>
        <color theme="1"/>
        <rFont val="メイリオ"/>
      </rPr>
      <t>調整額等含む</t>
    </r>
    <r>
      <rPr>
        <sz val="11"/>
        <color theme="1"/>
        <rFont val="メイリオ"/>
      </rPr>
      <t>）</t>
    </r>
    <rPh sb="0" eb="2">
      <t>きゅうりょう</t>
    </rPh>
    <rPh sb="3" eb="6">
      <t>ちょうせいがく</t>
    </rPh>
    <rPh sb="6" eb="7">
      <t>など</t>
    </rPh>
    <rPh sb="7" eb="8">
      <t>ふく</t>
    </rPh>
    <phoneticPr fontId="1" type="Hiragana"/>
  </si>
  <si>
    <t>育児休業手当金　給付日額</t>
    <rPh sb="0" eb="2">
      <t>イクジ</t>
    </rPh>
    <rPh sb="2" eb="4">
      <t>キュウギョウ</t>
    </rPh>
    <rPh sb="4" eb="7">
      <t>テアテキン</t>
    </rPh>
    <rPh sb="8" eb="10">
      <t>キュウフ</t>
    </rPh>
    <rPh sb="10" eb="12">
      <t>ニチガク</t>
    </rPh>
    <phoneticPr fontId="1"/>
  </si>
  <si>
    <t>（単位：円）</t>
    <rPh sb="1" eb="3">
      <t>タンイ</t>
    </rPh>
    <rPh sb="4" eb="5">
      <t>エン</t>
    </rPh>
    <phoneticPr fontId="1"/>
  </si>
  <si>
    <t>標準報酬日額</t>
    <rPh sb="0" eb="2">
      <t>ヒョウジュン</t>
    </rPh>
    <rPh sb="2" eb="4">
      <t>ホウシュウ</t>
    </rPh>
    <rPh sb="4" eb="5">
      <t>ニチ</t>
    </rPh>
    <rPh sb="5" eb="6">
      <t>ガク</t>
    </rPh>
    <phoneticPr fontId="1"/>
  </si>
  <si>
    <t>期末勤勉手当</t>
    <rPh sb="0" eb="2">
      <t>きまつ</t>
    </rPh>
    <rPh sb="2" eb="4">
      <t>きんべん</t>
    </rPh>
    <rPh sb="4" eb="6">
      <t>てあて</t>
    </rPh>
    <phoneticPr fontId="1" type="Hiragana"/>
  </si>
  <si>
    <t>（※１）土日除き、祝日や年末年始の休日含む</t>
    <rPh sb="4" eb="6">
      <t>どにち</t>
    </rPh>
    <rPh sb="6" eb="7">
      <t>のぞ</t>
    </rPh>
    <rPh sb="9" eb="11">
      <t>しゅくじつ</t>
    </rPh>
    <rPh sb="12" eb="14">
      <t>ねんまつ</t>
    </rPh>
    <rPh sb="14" eb="16">
      <t>ねんし</t>
    </rPh>
    <rPh sb="17" eb="19">
      <t>きゅうじつ</t>
    </rPh>
    <rPh sb="19" eb="20">
      <t>ふく</t>
    </rPh>
    <phoneticPr fontId="1" type="Hiragana"/>
  </si>
  <si>
    <t>給料・扶養手当・
住居手当</t>
    <rPh sb="0" eb="2">
      <t>きゅうりょう</t>
    </rPh>
    <rPh sb="3" eb="5">
      <t>ふよう</t>
    </rPh>
    <rPh sb="5" eb="7">
      <t>てあて</t>
    </rPh>
    <rPh sb="9" eb="10">
      <t>じゅう</t>
    </rPh>
    <rPh sb="10" eb="11">
      <t>きょ</t>
    </rPh>
    <rPh sb="11" eb="13">
      <t>てあて</t>
    </rPh>
    <phoneticPr fontId="1" type="Hiragana"/>
  </si>
  <si>
    <t>交通用具使用の場合、１日でも出勤していれば全額支給される。</t>
    <rPh sb="0" eb="2">
      <t>こうつう</t>
    </rPh>
    <rPh sb="2" eb="4">
      <t>ようぐ</t>
    </rPh>
    <rPh sb="4" eb="6">
      <t>しよう</t>
    </rPh>
    <rPh sb="7" eb="9">
      <t>ばあい</t>
    </rPh>
    <rPh sb="11" eb="12">
      <t>にち</t>
    </rPh>
    <rPh sb="14" eb="16">
      <t>しゅっきん</t>
    </rPh>
    <rPh sb="21" eb="23">
      <t>ぜんがく</t>
    </rPh>
    <rPh sb="23" eb="25">
      <t>しきゅう</t>
    </rPh>
    <phoneticPr fontId="1" type="Hiragana"/>
  </si>
  <si>
    <r>
      <t>・３歳の誕生日の前月までの休業期間が対象。
・</t>
    </r>
    <r>
      <rPr>
        <u/>
        <sz val="11"/>
        <color theme="1"/>
        <rFont val="メイリオ"/>
      </rPr>
      <t>月末日に育休中の場合に、当月分を除外</t>
    </r>
    <r>
      <rPr>
        <sz val="11"/>
        <color theme="1"/>
        <rFont val="メイリオ"/>
      </rPr>
      <t>。育休終了日の翌日の属する月から徴収。
・共済組合へ申請が必要。</t>
    </r>
    <rPh sb="2" eb="3">
      <t>さい</t>
    </rPh>
    <rPh sb="4" eb="7">
      <t>たんじょうび</t>
    </rPh>
    <rPh sb="8" eb="10">
      <t>ぜんげつ</t>
    </rPh>
    <rPh sb="13" eb="15">
      <t>きゅうぎょう</t>
    </rPh>
    <rPh sb="15" eb="17">
      <t>きかん</t>
    </rPh>
    <rPh sb="18" eb="20">
      <t>たいしょう</t>
    </rPh>
    <rPh sb="23" eb="25">
      <t>げつまつ</t>
    </rPh>
    <rPh sb="25" eb="26">
      <t>じつ</t>
    </rPh>
    <rPh sb="27" eb="30">
      <t>いくきゅうちゅう</t>
    </rPh>
    <rPh sb="31" eb="33">
      <t>ばあい</t>
    </rPh>
    <rPh sb="35" eb="37">
      <t>とうげつ</t>
    </rPh>
    <rPh sb="37" eb="38">
      <t>ぶん</t>
    </rPh>
    <rPh sb="39" eb="41">
      <t>じょがい</t>
    </rPh>
    <rPh sb="42" eb="44">
      <t>いくきゅう</t>
    </rPh>
    <rPh sb="44" eb="47">
      <t>しゅうりょうび</t>
    </rPh>
    <rPh sb="48" eb="50">
      <t>よくじつ</t>
    </rPh>
    <rPh sb="51" eb="52">
      <t>ぞく</t>
    </rPh>
    <rPh sb="54" eb="55">
      <t>つき</t>
    </rPh>
    <rPh sb="57" eb="59">
      <t>ちょうしゅう</t>
    </rPh>
    <rPh sb="62" eb="64">
      <t>きょうさい</t>
    </rPh>
    <rPh sb="64" eb="66">
      <t>くみあい</t>
    </rPh>
    <rPh sb="67" eb="69">
      <t>しんせい</t>
    </rPh>
    <rPh sb="70" eb="72">
      <t>ひつよう</t>
    </rPh>
    <phoneticPr fontId="1" type="Hiragana"/>
  </si>
  <si>
    <t>育児休業を取得する場合の収入試算表（概算）</t>
    <rPh sb="0" eb="2">
      <t>いくじ</t>
    </rPh>
    <rPh sb="2" eb="4">
      <t>きゅうぎょう</t>
    </rPh>
    <rPh sb="5" eb="7">
      <t>しゅとく</t>
    </rPh>
    <rPh sb="9" eb="11">
      <t>ばあい</t>
    </rPh>
    <rPh sb="12" eb="14">
      <t>しゅうにゅう</t>
    </rPh>
    <rPh sb="14" eb="17">
      <t>しさんひょう</t>
    </rPh>
    <rPh sb="18" eb="20">
      <t>がいさん</t>
    </rPh>
    <phoneticPr fontId="1" type="Hiragana"/>
  </si>
  <si>
    <t>（※３）所得税は、課税所得金額により毎月変動するため、便宜上、「現在」の所得税額（太枠内に入力した金額）を概算額として使用しています。</t>
    <rPh sb="4" eb="7">
      <t>しょとくぜい</t>
    </rPh>
    <rPh sb="9" eb="11">
      <t>かぜい</t>
    </rPh>
    <rPh sb="11" eb="13">
      <t>しょとく</t>
    </rPh>
    <rPh sb="13" eb="15">
      <t>きんがく</t>
    </rPh>
    <rPh sb="18" eb="20">
      <t>まいつき</t>
    </rPh>
    <rPh sb="20" eb="22">
      <t>へんどう</t>
    </rPh>
    <rPh sb="27" eb="30">
      <t>べんぎじょう</t>
    </rPh>
    <rPh sb="32" eb="34">
      <t>げんざい</t>
    </rPh>
    <rPh sb="36" eb="39">
      <t>しょとくぜい</t>
    </rPh>
    <rPh sb="39" eb="40">
      <t>がく</t>
    </rPh>
    <rPh sb="41" eb="43">
      <t>ふとわく</t>
    </rPh>
    <rPh sb="43" eb="44">
      <t>ない</t>
    </rPh>
    <rPh sb="45" eb="47">
      <t>にゅうりょく</t>
    </rPh>
    <rPh sb="49" eb="51">
      <t>きんがく</t>
    </rPh>
    <rPh sb="53" eb="55">
      <t>がいさん</t>
    </rPh>
    <rPh sb="55" eb="56">
      <t>がく</t>
    </rPh>
    <rPh sb="59" eb="61">
      <t>しよう</t>
    </rPh>
    <phoneticPr fontId="1" type="Hiragana"/>
  </si>
  <si>
    <r>
      <t>・１歳の誕生日の前日まで（子を保育所に預けられない場合等は、１歳６月に達するまで）の休業期間について、支給される。
・</t>
    </r>
    <r>
      <rPr>
        <u/>
        <sz val="11"/>
        <color theme="1"/>
        <rFont val="メイリオ"/>
      </rPr>
      <t>１日につき、標準報酬日額（上限額あり）×67%（育児休業を開始して180日まで）</t>
    </r>
    <r>
      <rPr>
        <sz val="11"/>
        <color theme="1"/>
        <rFont val="メイリオ"/>
      </rPr>
      <t>　※</t>
    </r>
    <r>
      <rPr>
        <u/>
        <sz val="11"/>
        <color theme="1"/>
        <rFont val="メイリオ"/>
      </rPr>
      <t>181日以降は50%</t>
    </r>
    <rPh sb="2" eb="3">
      <t>さい</t>
    </rPh>
    <rPh sb="4" eb="7">
      <t>たんじょうび</t>
    </rPh>
    <rPh sb="8" eb="10">
      <t>ぜんじつ</t>
    </rPh>
    <rPh sb="42" eb="44">
      <t>きゅうぎょう</t>
    </rPh>
    <rPh sb="44" eb="46">
      <t>きかん</t>
    </rPh>
    <rPh sb="51" eb="53">
      <t>しきゅう</t>
    </rPh>
    <rPh sb="60" eb="61">
      <t>にち</t>
    </rPh>
    <rPh sb="65" eb="67">
      <t>ひょうじゅん</t>
    </rPh>
    <rPh sb="67" eb="69">
      <t>ほうしゅう</t>
    </rPh>
    <rPh sb="69" eb="71">
      <t>にちがく</t>
    </rPh>
    <rPh sb="72" eb="75">
      <t>じょうげんがく</t>
    </rPh>
    <rPh sb="83" eb="85">
      <t>いくじ</t>
    </rPh>
    <rPh sb="85" eb="87">
      <t>きゅうぎょう</t>
    </rPh>
    <rPh sb="88" eb="90">
      <t>かいし</t>
    </rPh>
    <rPh sb="95" eb="96">
      <t>にち</t>
    </rPh>
    <rPh sb="104" eb="107">
      <t>にちいこう</t>
    </rPh>
    <phoneticPr fontId="1" type="Hiragana"/>
  </si>
  <si>
    <r>
      <t>・基準期間内（基準日（6/1又は12/1）以前６ヶ月）に育休を取得した期間に応じて支給割合が変わります。
・</t>
    </r>
    <r>
      <rPr>
        <b/>
        <u/>
        <sz val="11"/>
        <color theme="1"/>
        <rFont val="メイリオ"/>
      </rPr>
      <t>育休の取得期間が１月以下の場合、期末勤勉手当への影響はありません</t>
    </r>
    <r>
      <rPr>
        <sz val="11"/>
        <color theme="1"/>
        <rFont val="メイリオ"/>
      </rPr>
      <t>。</t>
    </r>
    <rPh sb="67" eb="69">
      <t>ばあい</t>
    </rPh>
    <phoneticPr fontId="1" type="Hiragana"/>
  </si>
  <si>
    <t>　　取得期間に応じて、下のパターンを組み合わせて試算してください。</t>
    <rPh sb="2" eb="4">
      <t>しゅとく</t>
    </rPh>
    <rPh sb="4" eb="6">
      <t>きかん</t>
    </rPh>
    <rPh sb="7" eb="8">
      <t>おう</t>
    </rPh>
    <rPh sb="11" eb="12">
      <t>した</t>
    </rPh>
    <rPh sb="18" eb="19">
      <t>く</t>
    </rPh>
    <rPh sb="20" eb="21">
      <t>あ</t>
    </rPh>
    <rPh sb="24" eb="26">
      <t>しさん</t>
    </rPh>
    <phoneticPr fontId="1" type="Hiragana"/>
  </si>
  <si>
    <t>H31.4～R2.3</t>
  </si>
  <si>
    <t>※R1.8.1～（育児休業を開始して180日までの給付上限額）</t>
    <rPh sb="9" eb="11">
      <t>イクジ</t>
    </rPh>
    <rPh sb="11" eb="13">
      <t>キュウギョウ</t>
    </rPh>
    <rPh sb="14" eb="16">
      <t>カイシ</t>
    </rPh>
    <rPh sb="21" eb="22">
      <t>ニチ</t>
    </rPh>
    <rPh sb="25" eb="27">
      <t>キュウフ</t>
    </rPh>
    <rPh sb="27" eb="30">
      <t>ジョウゲンガク</t>
    </rPh>
    <phoneticPr fontId="1"/>
  </si>
  <si>
    <t>　●給与明細を基に太枠内に必要事項を入力すると、「現在」と「育児休業中」の１ヶ月手取りの概算額を比較できます。　</t>
    <rPh sb="2" eb="4">
      <t>きゅうよ</t>
    </rPh>
    <rPh sb="4" eb="6">
      <t>めいさい</t>
    </rPh>
    <rPh sb="7" eb="8">
      <t>もと</t>
    </rPh>
    <rPh sb="9" eb="11">
      <t>ふとわく</t>
    </rPh>
    <rPh sb="11" eb="12">
      <t>ない</t>
    </rPh>
    <rPh sb="13" eb="15">
      <t>ひつよう</t>
    </rPh>
    <rPh sb="15" eb="17">
      <t>じこう</t>
    </rPh>
    <rPh sb="18" eb="20">
      <t>にゅうりょく</t>
    </rPh>
    <phoneticPr fontId="1" type="Hiragana"/>
  </si>
  <si>
    <t>（取得期間の例：R元.10.1～10.31）</t>
    <rPh sb="1" eb="3">
      <t>しゅとく</t>
    </rPh>
    <rPh sb="3" eb="5">
      <t>きかん</t>
    </rPh>
    <rPh sb="6" eb="7">
      <t>れい</t>
    </rPh>
    <rPh sb="9" eb="10">
      <t>がん</t>
    </rPh>
    <phoneticPr fontId="1" type="Hiragana"/>
  </si>
  <si>
    <t>（取得期間の例：R元.10.1～10.11）</t>
    <rPh sb="1" eb="3">
      <t>しゅとく</t>
    </rPh>
    <rPh sb="3" eb="5">
      <t>きかん</t>
    </rPh>
    <rPh sb="6" eb="7">
      <t>れい</t>
    </rPh>
    <rPh sb="9" eb="10">
      <t>がん</t>
    </rPh>
    <phoneticPr fontId="1" type="Hiragana"/>
  </si>
  <si>
    <t>（取得期間の例：R元.10.21～11.20）</t>
    <rPh sb="1" eb="3">
      <t>しゅとく</t>
    </rPh>
    <rPh sb="3" eb="5">
      <t>きかん</t>
    </rPh>
    <rPh sb="6" eb="7">
      <t>れい</t>
    </rPh>
    <rPh sb="9" eb="10">
      <t>がん</t>
    </rPh>
    <phoneticPr fontId="1" type="Hiragana"/>
  </si>
  <si>
    <t>特殊業務手当</t>
    <rPh sb="0" eb="2">
      <t>とくしゅ</t>
    </rPh>
    <rPh sb="2" eb="4">
      <t>ぎょうむ</t>
    </rPh>
    <rPh sb="4" eb="6">
      <t>てあて</t>
    </rPh>
    <phoneticPr fontId="1" type="Hiragana"/>
  </si>
  <si>
    <t>※エラーが表示された場合は、入力が抜かっている箇所があります。</t>
  </si>
</sst>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ＭＳ Ｐゴシック"/>
    </font>
    <font>
      <sz val="6"/>
      <color auto="1"/>
      <name val="ＭＳ Ｐゴシック"/>
    </font>
    <font>
      <sz val="11"/>
      <color theme="1"/>
      <name val="メイリオ"/>
    </font>
    <font>
      <sz val="18"/>
      <color theme="1"/>
      <name val="メイリオ"/>
    </font>
    <font>
      <sz val="12"/>
      <color theme="1"/>
      <name val="メイリオ"/>
    </font>
    <font>
      <sz val="10"/>
      <color theme="1"/>
      <name val="メイリオ"/>
    </font>
    <font>
      <sz val="11"/>
      <color theme="1"/>
      <name val="ＭＳ Ｐゴシック"/>
    </font>
    <font>
      <u/>
      <sz val="11"/>
      <color theme="1"/>
      <name val="メイリオ"/>
    </font>
    <font>
      <b/>
      <sz val="11"/>
      <color theme="1"/>
      <name val="メイリオ"/>
    </font>
    <font>
      <sz val="9"/>
      <color theme="1"/>
      <name val="メイリオ"/>
    </font>
  </fonts>
  <fills count="3">
    <fill>
      <patternFill patternType="none"/>
    </fill>
    <fill>
      <patternFill patternType="gray125"/>
    </fill>
    <fill>
      <patternFill patternType="solid">
        <fgColor rgb="FFFFFF00"/>
        <bgColor indexed="64"/>
      </patternFill>
    </fill>
  </fills>
  <borders count="7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style="thin">
        <color indexed="64"/>
      </left>
      <right/>
      <top style="thin">
        <color indexed="64"/>
      </top>
      <bottom style="thin">
        <color indexed="64"/>
      </bottom>
      <diagonal/>
    </border>
    <border>
      <left/>
      <right/>
      <top style="slantDashDot">
        <color theme="3"/>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ck">
        <color auto="1"/>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right style="thin">
        <color indexed="64"/>
      </right>
      <top style="double">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ck">
        <color indexed="64"/>
      </left>
      <right style="thick">
        <color indexed="64"/>
      </right>
      <top style="thick">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hair">
        <color auto="1"/>
      </bottom>
      <diagonal/>
    </border>
    <border>
      <left/>
      <right style="thick">
        <color auto="1"/>
      </right>
      <top/>
      <bottom style="thick">
        <color auto="1"/>
      </bottom>
      <diagonal/>
    </border>
    <border>
      <left style="thick">
        <color indexed="64"/>
      </left>
      <right style="thick">
        <color indexed="64"/>
      </right>
      <top/>
      <bottom style="hair">
        <color indexed="64"/>
      </bottom>
      <diagonal/>
    </border>
    <border>
      <left style="thick">
        <color indexed="64"/>
      </left>
      <right style="thick">
        <color indexed="64"/>
      </right>
      <top style="hair">
        <color indexed="64"/>
      </top>
      <bottom style="thick">
        <color indexed="64"/>
      </bottom>
      <diagonal/>
    </border>
    <border>
      <left style="thin">
        <color indexed="64"/>
      </left>
      <right style="double">
        <color indexed="64"/>
      </right>
      <top style="double">
        <color indexed="64"/>
      </top>
      <bottom style="double">
        <color indexed="64"/>
      </bottom>
      <diagonal/>
    </border>
    <border>
      <left style="thick">
        <color indexed="64"/>
      </left>
      <right style="thick">
        <color indexed="64"/>
      </right>
      <top style="thick">
        <color indexed="64"/>
      </top>
      <bottom style="thick">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right/>
      <top style="double">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double">
        <color indexed="64"/>
      </top>
      <bottom style="double">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right style="medium">
        <color indexed="64"/>
      </right>
      <top style="thin">
        <color indexed="64"/>
      </top>
      <bottom/>
      <diagonal/>
    </border>
    <border>
      <left/>
      <right style="medium">
        <color indexed="64"/>
      </right>
      <top style="double">
        <color indexed="64"/>
      </top>
      <bottom style="medium">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56">
    <xf numFmtId="0" fontId="0" fillId="0" borderId="0" xfId="0">
      <alignment vertical="center"/>
    </xf>
    <xf numFmtId="0" fontId="2" fillId="0" borderId="0" xfId="0" applyFont="1">
      <alignment vertical="center"/>
    </xf>
    <xf numFmtId="0" fontId="2" fillId="0" borderId="0" xfId="0" applyFont="1" applyAlignment="1">
      <alignment vertical="center"/>
    </xf>
    <xf numFmtId="0" fontId="3" fillId="0" borderId="0" xfId="0" applyFont="1">
      <alignment vertical="center"/>
    </xf>
    <xf numFmtId="0" fontId="4" fillId="0" borderId="0" xfId="0" applyFont="1">
      <alignment vertical="center"/>
    </xf>
    <xf numFmtId="0" fontId="2" fillId="0" borderId="1"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pplyAlignment="1">
      <alignment vertical="center" wrapText="1"/>
    </xf>
    <xf numFmtId="0" fontId="2" fillId="0" borderId="8" xfId="0" applyFont="1" applyBorder="1" applyAlignment="1">
      <alignment vertical="center"/>
    </xf>
    <xf numFmtId="0" fontId="2" fillId="0" borderId="9" xfId="0" applyFont="1" applyBorder="1" applyAlignment="1">
      <alignment vertical="center"/>
    </xf>
    <xf numFmtId="0" fontId="2" fillId="0" borderId="0" xfId="0" applyFont="1" applyProtection="1">
      <alignment vertical="center"/>
      <protection locked="0"/>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pplyAlignment="1">
      <alignment horizontal="center"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pplyAlignment="1">
      <alignment vertical="center" wrapText="1"/>
    </xf>
    <xf numFmtId="0" fontId="2" fillId="0" borderId="18" xfId="0" applyFont="1" applyBorder="1" applyAlignment="1">
      <alignment vertical="center"/>
    </xf>
    <xf numFmtId="0" fontId="2" fillId="0" borderId="20" xfId="0" applyFont="1" applyBorder="1" applyAlignment="1">
      <alignment vertical="center"/>
    </xf>
    <xf numFmtId="0" fontId="5" fillId="0" borderId="0" xfId="0" applyFont="1" applyAlignment="1">
      <alignment horizontal="right"/>
    </xf>
    <xf numFmtId="38" fontId="2" fillId="2" borderId="21" xfId="1" applyFont="1" applyFill="1" applyBorder="1" applyProtection="1">
      <alignment vertical="center"/>
      <protection locked="0"/>
    </xf>
    <xf numFmtId="38" fontId="2" fillId="2" borderId="22" xfId="1" applyFont="1" applyFill="1" applyBorder="1" applyProtection="1">
      <alignment vertical="center"/>
      <protection locked="0"/>
    </xf>
    <xf numFmtId="38" fontId="2" fillId="2" borderId="23" xfId="1" applyFont="1" applyFill="1" applyBorder="1" applyProtection="1">
      <alignment vertical="center"/>
      <protection locked="0"/>
    </xf>
    <xf numFmtId="38" fontId="2" fillId="2" borderId="24" xfId="1" applyFont="1" applyFill="1" applyBorder="1" applyProtection="1">
      <alignment vertical="center"/>
      <protection locked="0"/>
    </xf>
    <xf numFmtId="38" fontId="2" fillId="0" borderId="2" xfId="1" applyFont="1" applyBorder="1">
      <alignment vertical="center"/>
    </xf>
    <xf numFmtId="38" fontId="2" fillId="2" borderId="25" xfId="1" applyFont="1" applyFill="1" applyBorder="1" applyProtection="1">
      <alignment vertical="center"/>
      <protection locked="0"/>
    </xf>
    <xf numFmtId="38" fontId="2" fillId="2" borderId="26" xfId="1" applyFont="1" applyFill="1" applyBorder="1" applyProtection="1">
      <alignment vertical="center"/>
      <protection locked="0"/>
    </xf>
    <xf numFmtId="38" fontId="2" fillId="0" borderId="13" xfId="1" applyFont="1" applyBorder="1">
      <alignment vertical="center"/>
    </xf>
    <xf numFmtId="38" fontId="2" fillId="0" borderId="27" xfId="1" applyFont="1" applyBorder="1">
      <alignment vertical="center"/>
    </xf>
    <xf numFmtId="0" fontId="2" fillId="2" borderId="28" xfId="0" applyFont="1" applyFill="1" applyBorder="1" applyAlignment="1" applyProtection="1">
      <alignment horizontal="center" vertical="center"/>
      <protection locked="0"/>
    </xf>
    <xf numFmtId="38" fontId="2" fillId="0" borderId="3" xfId="1" applyFont="1" applyBorder="1">
      <alignment vertical="center"/>
    </xf>
    <xf numFmtId="38" fontId="2" fillId="0" borderId="0" xfId="1" applyFont="1">
      <alignment vertical="center"/>
    </xf>
    <xf numFmtId="0" fontId="2" fillId="0" borderId="29" xfId="0" applyFont="1" applyBorder="1" applyAlignment="1">
      <alignment vertical="center" wrapText="1"/>
    </xf>
    <xf numFmtId="0" fontId="2" fillId="0" borderId="5" xfId="0" applyFont="1" applyBorder="1" applyAlignment="1">
      <alignment vertical="center"/>
    </xf>
    <xf numFmtId="0" fontId="2" fillId="0" borderId="5" xfId="0" applyFont="1" applyBorder="1" applyAlignment="1">
      <alignment vertical="center" wrapText="1"/>
    </xf>
    <xf numFmtId="0" fontId="2" fillId="0" borderId="30" xfId="0" applyFont="1" applyBorder="1" applyAlignment="1">
      <alignment vertical="center" wrapText="1"/>
    </xf>
    <xf numFmtId="0" fontId="2" fillId="0" borderId="31" xfId="0" applyFont="1" applyBorder="1" applyAlignment="1">
      <alignmen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7" fillId="0" borderId="32" xfId="0" applyFont="1" applyBorder="1" applyAlignment="1">
      <alignment vertical="center" wrapText="1"/>
    </xf>
    <xf numFmtId="0" fontId="8" fillId="0" borderId="0" xfId="0" applyFont="1" applyAlignment="1">
      <alignment horizontal="centerContinuous" vertical="center"/>
    </xf>
    <xf numFmtId="0" fontId="8" fillId="0" borderId="33" xfId="0" applyFont="1" applyBorder="1" applyAlignment="1">
      <alignment horizontal="center"/>
    </xf>
    <xf numFmtId="0" fontId="8" fillId="0" borderId="34" xfId="0" applyFont="1" applyBorder="1" applyAlignment="1">
      <alignment horizontal="centerContinuous" vertical="center"/>
    </xf>
    <xf numFmtId="0" fontId="8" fillId="0" borderId="35" xfId="0" applyFont="1" applyBorder="1" applyAlignment="1">
      <alignment horizontal="center" vertical="center"/>
    </xf>
    <xf numFmtId="0" fontId="5" fillId="0" borderId="35" xfId="0" applyFont="1" applyBorder="1" applyAlignment="1">
      <alignment horizontal="center" vertical="center"/>
    </xf>
    <xf numFmtId="0" fontId="2" fillId="0" borderId="36" xfId="0" applyFont="1" applyBorder="1" applyAlignment="1">
      <alignment vertical="center"/>
    </xf>
    <xf numFmtId="0" fontId="2" fillId="0" borderId="37" xfId="0" applyFont="1" applyBorder="1" applyAlignment="1">
      <alignment horizontal="center" vertical="center" shrinkToFit="1"/>
    </xf>
    <xf numFmtId="0" fontId="5" fillId="0" borderId="0" xfId="0" applyFont="1" applyAlignment="1"/>
    <xf numFmtId="0" fontId="2" fillId="0" borderId="0" xfId="0" applyFont="1" applyAlignment="1">
      <alignment horizontal="center" vertical="center" shrinkToFit="1"/>
    </xf>
    <xf numFmtId="0" fontId="5" fillId="0" borderId="0" xfId="0" applyFont="1" applyBorder="1" applyAlignment="1">
      <alignment vertical="top"/>
    </xf>
    <xf numFmtId="0" fontId="2" fillId="0" borderId="0" xfId="0" applyFont="1" applyAlignment="1">
      <alignment horizontal="centerContinuous" vertical="center"/>
    </xf>
    <xf numFmtId="0" fontId="2" fillId="0" borderId="38" xfId="0" applyFont="1" applyBorder="1" applyAlignment="1">
      <alignment horizontal="centerContinuous" vertical="center"/>
    </xf>
    <xf numFmtId="0" fontId="8" fillId="0" borderId="0" xfId="0" applyFont="1" applyBorder="1" applyAlignment="1">
      <alignment horizontal="center" vertical="center"/>
    </xf>
    <xf numFmtId="0" fontId="5" fillId="0" borderId="0" xfId="0" applyFont="1" applyBorder="1" applyAlignment="1">
      <alignment horizontal="center" vertical="center"/>
    </xf>
    <xf numFmtId="0" fontId="2" fillId="0" borderId="33" xfId="0" applyFont="1" applyBorder="1" applyAlignment="1">
      <alignment vertical="center"/>
    </xf>
    <xf numFmtId="0" fontId="2" fillId="0" borderId="5" xfId="0" applyFont="1" applyBorder="1" applyAlignment="1">
      <alignment horizontal="center" vertical="center" shrinkToFit="1"/>
    </xf>
    <xf numFmtId="0" fontId="2" fillId="0" borderId="39" xfId="0" applyFont="1" applyBorder="1">
      <alignment vertical="center"/>
    </xf>
    <xf numFmtId="0" fontId="2" fillId="0" borderId="40" xfId="0" applyFont="1" applyBorder="1">
      <alignment vertical="center"/>
    </xf>
    <xf numFmtId="0" fontId="8" fillId="0" borderId="41" xfId="0" applyFont="1" applyBorder="1">
      <alignment vertical="center"/>
    </xf>
    <xf numFmtId="0" fontId="2" fillId="0" borderId="42" xfId="0" applyFont="1" applyBorder="1">
      <alignment vertical="center"/>
    </xf>
    <xf numFmtId="0" fontId="2" fillId="0" borderId="41" xfId="0" applyFont="1" applyBorder="1">
      <alignment vertical="center"/>
    </xf>
    <xf numFmtId="0" fontId="5" fillId="0" borderId="0" xfId="0" applyFont="1" applyBorder="1" applyAlignment="1">
      <alignment vertical="top" wrapText="1"/>
    </xf>
    <xf numFmtId="0" fontId="5" fillId="0" borderId="0" xfId="0" applyFont="1" applyAlignment="1">
      <alignment vertical="top" wrapText="1"/>
    </xf>
    <xf numFmtId="0" fontId="2" fillId="0" borderId="43" xfId="0" applyFont="1" applyBorder="1" applyAlignment="1">
      <alignment horizontal="centerContinuous" vertical="center"/>
    </xf>
    <xf numFmtId="0" fontId="8" fillId="0" borderId="44" xfId="0" applyFont="1" applyBorder="1" applyAlignment="1">
      <alignment horizontal="center" vertical="center"/>
    </xf>
    <xf numFmtId="0" fontId="5" fillId="0" borderId="44" xfId="0" applyFont="1" applyBorder="1" applyAlignment="1">
      <alignment horizontal="center" vertical="center"/>
    </xf>
    <xf numFmtId="0" fontId="2" fillId="0" borderId="45" xfId="0" applyFont="1" applyBorder="1" applyAlignment="1">
      <alignment vertical="center"/>
    </xf>
    <xf numFmtId="0" fontId="2" fillId="2" borderId="28" xfId="0" applyFont="1" applyFill="1" applyBorder="1" applyProtection="1">
      <alignment vertical="center"/>
      <protection locked="0"/>
    </xf>
    <xf numFmtId="38" fontId="2" fillId="0" borderId="39" xfId="1" applyFont="1" applyBorder="1">
      <alignment vertical="center"/>
    </xf>
    <xf numFmtId="38" fontId="2" fillId="0" borderId="40" xfId="1" applyFont="1" applyBorder="1">
      <alignment vertical="center"/>
    </xf>
    <xf numFmtId="38" fontId="8" fillId="0" borderId="41" xfId="1" applyFont="1" applyBorder="1">
      <alignment vertical="center"/>
    </xf>
    <xf numFmtId="38" fontId="2" fillId="0" borderId="41" xfId="1" applyFont="1" applyBorder="1">
      <alignment vertical="center"/>
    </xf>
    <xf numFmtId="0" fontId="2" fillId="0" borderId="46" xfId="0" applyFont="1" applyBorder="1" applyAlignment="1">
      <alignment vertical="center" wrapText="1"/>
    </xf>
    <xf numFmtId="0" fontId="2" fillId="0" borderId="47" xfId="0" applyFont="1" applyBorder="1" applyAlignment="1">
      <alignment vertical="center"/>
    </xf>
    <xf numFmtId="0" fontId="2" fillId="0" borderId="47" xfId="0" applyFont="1" applyBorder="1" applyAlignment="1">
      <alignment vertical="center" wrapText="1"/>
    </xf>
    <xf numFmtId="0" fontId="7" fillId="0" borderId="48" xfId="0" applyFont="1" applyBorder="1" applyAlignment="1">
      <alignment vertical="center" wrapText="1"/>
    </xf>
    <xf numFmtId="0" fontId="8" fillId="0" borderId="36" xfId="0" applyFont="1" applyBorder="1" applyAlignment="1">
      <alignment vertical="center"/>
    </xf>
    <xf numFmtId="0" fontId="8" fillId="0" borderId="0" xfId="0" applyFont="1" applyAlignment="1">
      <alignment vertical="center"/>
    </xf>
    <xf numFmtId="0" fontId="2" fillId="0" borderId="7" xfId="0" applyFont="1" applyBorder="1" applyAlignment="1">
      <alignment vertical="center"/>
    </xf>
    <xf numFmtId="0" fontId="2" fillId="0" borderId="49" xfId="0" applyFont="1" applyBorder="1" applyAlignment="1">
      <alignment vertical="center"/>
    </xf>
    <xf numFmtId="0" fontId="2" fillId="0" borderId="50" xfId="0" applyFont="1" applyBorder="1" applyAlignment="1">
      <alignment vertical="center" wrapText="1"/>
    </xf>
    <xf numFmtId="0" fontId="2" fillId="0" borderId="17" xfId="0" applyFont="1" applyBorder="1" applyAlignment="1">
      <alignment horizontal="center" vertical="center" shrinkToFit="1"/>
    </xf>
    <xf numFmtId="0" fontId="2" fillId="0" borderId="19" xfId="0" applyFont="1" applyBorder="1" applyAlignment="1">
      <alignment vertical="center"/>
    </xf>
    <xf numFmtId="0" fontId="2" fillId="0" borderId="43" xfId="0" applyFont="1" applyBorder="1" applyAlignment="1">
      <alignment vertical="center"/>
    </xf>
    <xf numFmtId="0" fontId="2" fillId="0" borderId="51" xfId="0" applyFont="1" applyBorder="1" applyAlignment="1">
      <alignment vertical="center"/>
    </xf>
    <xf numFmtId="0" fontId="2" fillId="2" borderId="52" xfId="0" applyFont="1" applyFill="1" applyBorder="1" applyProtection="1">
      <alignment vertical="center"/>
      <protection locked="0"/>
    </xf>
    <xf numFmtId="0" fontId="2" fillId="2" borderId="53" xfId="0" applyFont="1" applyFill="1" applyBorder="1" applyProtection="1">
      <alignment vertical="center"/>
      <protection locked="0"/>
    </xf>
    <xf numFmtId="0" fontId="2" fillId="0" borderId="29" xfId="0" applyFont="1" applyBorder="1" applyAlignment="1">
      <alignment vertical="center"/>
    </xf>
    <xf numFmtId="0" fontId="7" fillId="0" borderId="5" xfId="0" applyFont="1" applyBorder="1" applyAlignment="1">
      <alignment vertical="center" wrapText="1"/>
    </xf>
    <xf numFmtId="0" fontId="2" fillId="0" borderId="34" xfId="0" applyFont="1" applyBorder="1" applyAlignment="1">
      <alignment vertical="center" wrapText="1"/>
    </xf>
    <xf numFmtId="0" fontId="2" fillId="0" borderId="54" xfId="0" applyFont="1" applyBorder="1" applyAlignment="1">
      <alignment vertical="center" wrapText="1"/>
    </xf>
    <xf numFmtId="0" fontId="9" fillId="0" borderId="0" xfId="0" applyFont="1">
      <alignment vertical="center"/>
    </xf>
    <xf numFmtId="0" fontId="2" fillId="0" borderId="31" xfId="0" applyFont="1" applyBorder="1" applyAlignment="1">
      <alignment vertical="center"/>
    </xf>
    <xf numFmtId="0" fontId="2" fillId="0" borderId="38" xfId="0" applyFont="1" applyBorder="1" applyAlignment="1">
      <alignment vertical="center" wrapText="1"/>
    </xf>
    <xf numFmtId="0" fontId="2" fillId="0" borderId="54" xfId="0" applyFont="1" applyBorder="1" applyAlignment="1">
      <alignment vertical="center"/>
    </xf>
    <xf numFmtId="0" fontId="2" fillId="0" borderId="0" xfId="0" applyFont="1" applyBorder="1" applyAlignment="1">
      <alignment horizontal="center" vertical="center"/>
    </xf>
    <xf numFmtId="0" fontId="2" fillId="0" borderId="38" xfId="0" applyFont="1" applyBorder="1" applyAlignment="1">
      <alignment horizontal="center" vertical="center"/>
    </xf>
    <xf numFmtId="0" fontId="2" fillId="0" borderId="1" xfId="0" applyFont="1" applyBorder="1" applyAlignment="1">
      <alignment horizontal="center" vertical="center"/>
    </xf>
    <xf numFmtId="0" fontId="2" fillId="2" borderId="55" xfId="0" applyFont="1" applyFill="1" applyBorder="1" applyProtection="1">
      <alignment vertical="center"/>
      <protection locked="0"/>
    </xf>
    <xf numFmtId="0" fontId="2" fillId="2" borderId="56" xfId="0" applyFont="1" applyFill="1" applyBorder="1" applyProtection="1">
      <alignment vertical="center"/>
      <protection locked="0"/>
    </xf>
    <xf numFmtId="0" fontId="2" fillId="0" borderId="0" xfId="0" applyFont="1" applyAlignment="1">
      <alignment horizontal="center" vertical="center"/>
    </xf>
    <xf numFmtId="38" fontId="2" fillId="0" borderId="57" xfId="1" applyFont="1" applyBorder="1">
      <alignment vertical="center"/>
    </xf>
    <xf numFmtId="0" fontId="2" fillId="0" borderId="43" xfId="0" applyFont="1" applyBorder="1" applyAlignment="1">
      <alignment horizontal="center" vertical="center"/>
    </xf>
    <xf numFmtId="0" fontId="2" fillId="2" borderId="58" xfId="0" applyFont="1" applyFill="1" applyBorder="1" applyProtection="1">
      <alignment vertical="center"/>
      <protection locked="0"/>
    </xf>
    <xf numFmtId="0" fontId="2" fillId="2" borderId="59" xfId="0" applyFont="1" applyFill="1" applyBorder="1" applyProtection="1">
      <alignment vertical="center"/>
      <protection locked="0"/>
    </xf>
    <xf numFmtId="0" fontId="2" fillId="0" borderId="46" xfId="0" applyFont="1" applyBorder="1" applyAlignment="1">
      <alignment vertical="center"/>
    </xf>
    <xf numFmtId="0" fontId="2" fillId="0" borderId="60" xfId="0" applyFont="1" applyBorder="1" applyAlignment="1">
      <alignment vertical="center" wrapText="1"/>
    </xf>
    <xf numFmtId="0" fontId="2" fillId="0" borderId="61" xfId="0" applyFont="1" applyBorder="1" applyAlignment="1">
      <alignment vertical="center"/>
    </xf>
    <xf numFmtId="0" fontId="2" fillId="0" borderId="0" xfId="0" applyFont="1" applyBorder="1">
      <alignment vertical="center"/>
    </xf>
    <xf numFmtId="0" fontId="2" fillId="0" borderId="0" xfId="0" applyFont="1" applyBorder="1" applyAlignment="1">
      <alignment vertical="top" wrapText="1"/>
    </xf>
    <xf numFmtId="0" fontId="0" fillId="0" borderId="0" xfId="0" applyAlignment="1">
      <alignment horizontal="center" vertical="center"/>
    </xf>
    <xf numFmtId="0" fontId="0" fillId="0" borderId="1" xfId="0" applyBorder="1">
      <alignment vertical="center"/>
    </xf>
    <xf numFmtId="0" fontId="0" fillId="0" borderId="3" xfId="0" applyBorder="1">
      <alignment vertical="center"/>
    </xf>
    <xf numFmtId="0" fontId="0" fillId="0" borderId="10" xfId="0" applyBorder="1">
      <alignment vertical="center"/>
    </xf>
    <xf numFmtId="0" fontId="0" fillId="0" borderId="11" xfId="0" applyBorder="1">
      <alignment vertical="center"/>
    </xf>
    <xf numFmtId="0" fontId="0" fillId="0" borderId="62" xfId="0" applyBorder="1">
      <alignment vertical="center"/>
    </xf>
    <xf numFmtId="0" fontId="0" fillId="0" borderId="5" xfId="0" applyFont="1" applyBorder="1" applyAlignment="1">
      <alignment horizontal="center" vertical="center"/>
    </xf>
    <xf numFmtId="0" fontId="0" fillId="0" borderId="37"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right" vertical="center"/>
    </xf>
    <xf numFmtId="0" fontId="0" fillId="0" borderId="1" xfId="0" applyBorder="1" applyAlignment="1">
      <alignment horizontal="center" vertical="center"/>
    </xf>
    <xf numFmtId="38" fontId="0" fillId="0" borderId="39" xfId="1" applyFont="1" applyBorder="1">
      <alignment vertical="center"/>
    </xf>
    <xf numFmtId="38" fontId="0" fillId="0" borderId="40" xfId="1" applyFont="1" applyBorder="1">
      <alignment vertical="center"/>
    </xf>
    <xf numFmtId="38" fontId="0" fillId="0" borderId="63" xfId="1" applyFont="1" applyBorder="1">
      <alignment vertical="center"/>
    </xf>
    <xf numFmtId="38" fontId="0" fillId="0" borderId="37" xfId="1" applyFont="1" applyBorder="1">
      <alignment vertical="center"/>
    </xf>
    <xf numFmtId="38" fontId="0" fillId="0" borderId="64" xfId="1" applyFont="1" applyBorder="1">
      <alignment vertical="center"/>
    </xf>
    <xf numFmtId="0" fontId="0" fillId="0" borderId="34" xfId="0" applyBorder="1" applyAlignment="1">
      <alignment horizontal="center" vertical="center"/>
    </xf>
    <xf numFmtId="0" fontId="0" fillId="0" borderId="36" xfId="0" applyBorder="1">
      <alignment vertical="center"/>
    </xf>
    <xf numFmtId="38" fontId="0" fillId="0" borderId="10" xfId="1" applyFont="1" applyBorder="1">
      <alignment vertical="center"/>
    </xf>
    <xf numFmtId="38" fontId="0" fillId="0" borderId="11" xfId="1" applyFont="1" applyBorder="1">
      <alignment vertical="center"/>
    </xf>
    <xf numFmtId="38" fontId="0" fillId="0" borderId="62" xfId="1" applyFont="1" applyBorder="1">
      <alignment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38" fontId="0" fillId="0" borderId="67" xfId="1" applyFont="1" applyBorder="1">
      <alignment vertical="center"/>
    </xf>
    <xf numFmtId="38" fontId="0" fillId="0" borderId="68" xfId="1" applyFont="1" applyBorder="1">
      <alignment vertical="center"/>
    </xf>
    <xf numFmtId="38" fontId="0" fillId="0" borderId="69" xfId="1" applyFont="1" applyBorder="1">
      <alignment vertical="center"/>
    </xf>
    <xf numFmtId="0" fontId="0" fillId="0" borderId="38" xfId="0" applyFont="1" applyBorder="1" applyAlignment="1">
      <alignment horizontal="center" vertical="center"/>
    </xf>
    <xf numFmtId="0" fontId="0" fillId="0" borderId="33" xfId="0" applyFont="1" applyBorder="1" applyAlignment="1">
      <alignment horizontal="center"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0" fillId="0" borderId="72" xfId="0" applyFont="1" applyBorder="1" applyAlignment="1">
      <alignment horizontal="center" vertical="center"/>
    </xf>
    <xf numFmtId="0" fontId="0" fillId="0" borderId="0" xfId="0">
      <alignment vertical="center"/>
    </xf>
    <xf numFmtId="0" fontId="0" fillId="0" borderId="43" xfId="0" applyFont="1" applyBorder="1" applyAlignment="1">
      <alignment horizontal="center" vertical="center"/>
    </xf>
    <xf numFmtId="0" fontId="0" fillId="0" borderId="45" xfId="0" applyFont="1" applyBorder="1" applyAlignment="1">
      <alignment horizontal="center" vertical="center"/>
    </xf>
    <xf numFmtId="38" fontId="0" fillId="0" borderId="73" xfId="1" applyFont="1" applyBorder="1">
      <alignment vertical="center"/>
    </xf>
    <xf numFmtId="38" fontId="0" fillId="0" borderId="74" xfId="1" applyFont="1" applyBorder="1">
      <alignment vertical="center"/>
    </xf>
    <xf numFmtId="0" fontId="0" fillId="0" borderId="75" xfId="0" applyFont="1" applyBorder="1">
      <alignment vertical="center"/>
    </xf>
    <xf numFmtId="0" fontId="0" fillId="0" borderId="0" xfId="0" applyFont="1" applyBorder="1" applyAlignment="1">
      <alignment horizontal="center"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drawings/_rels/drawing1.xml.rels>&#65279;<?xml version="1.0" encoding="utf-8"?><Relationships xmlns="http://schemas.openxmlformats.org/package/2006/relationships"><Relationship Type="http://schemas.openxmlformats.org/officeDocument/2006/relationships/image" Target="../media/image1.png" Id="rId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53975</xdr:colOff>
      <xdr:row>11</xdr:row>
      <xdr:rowOff>48260</xdr:rowOff>
    </xdr:from>
    <xdr:to xmlns:xdr="http://schemas.openxmlformats.org/drawingml/2006/spreadsheetDrawing">
      <xdr:col>2</xdr:col>
      <xdr:colOff>1035685</xdr:colOff>
      <xdr:row>15</xdr:row>
      <xdr:rowOff>40005</xdr:rowOff>
    </xdr:to>
    <xdr:sp macro="" textlink="">
      <xdr:nvSpPr>
        <xdr:cNvPr id="18" name="図形 13"/>
        <xdr:cNvSpPr/>
      </xdr:nvSpPr>
      <xdr:spPr>
        <a:xfrm>
          <a:off x="53975" y="2458085"/>
          <a:ext cx="2600960" cy="820420"/>
        </a:xfrm>
        <a:prstGeom prst="roundRect">
          <a:avLst/>
        </a:prstGeom>
      </xdr:spPr>
      <xdr:style>
        <a:lnRef idx="2">
          <a:schemeClr val="accent5"/>
        </a:lnRef>
        <a:fillRef idx="1">
          <a:schemeClr val="lt1"/>
        </a:fillRef>
        <a:effectRef idx="0">
          <a:schemeClr val="accent5"/>
        </a:effectRef>
        <a:fontRef idx="minor">
          <a:schemeClr val="dk1"/>
        </a:fontRef>
      </xdr:style>
      <xdr:txBody>
        <a:bodyPr vertOverflow="clip" horzOverflow="clip" anchor="ctr"/>
        <a:lstStyle/>
        <a:p>
          <a:pPr algn="ctr"/>
          <a:r>
            <a:rPr kumimoji="1" lang="ja-JP" altLang="en-US" sz="1100" b="1">
              <a:latin typeface="メイリオ"/>
              <a:ea typeface="メイリオ"/>
            </a:rPr>
            <a:t>現</a:t>
          </a:r>
          <a:r>
            <a:rPr kumimoji="1" lang="ja-JP" altLang="en-US" sz="1100" b="1">
              <a:latin typeface="メイリオ"/>
              <a:ea typeface="メイリオ"/>
            </a:rPr>
            <a:t>在の収入を</a:t>
          </a:r>
          <a:endParaRPr kumimoji="1" lang="ja-JP" altLang="en-US" sz="1100" b="1">
            <a:latin typeface="メイリオ"/>
            <a:ea typeface="メイリオ"/>
          </a:endParaRPr>
        </a:p>
        <a:p>
          <a:pPr algn="ctr"/>
          <a:r>
            <a:rPr kumimoji="1" lang="ja-JP" altLang="en-US" sz="1100" b="1">
              <a:latin typeface="メイリオ"/>
              <a:ea typeface="メイリオ"/>
            </a:rPr>
            <a:t>給与明細を元に入力して</a:t>
          </a:r>
          <a:r>
            <a:rPr kumimoji="1" lang="ja-JP" altLang="en-US" sz="1100" b="1">
              <a:latin typeface="メイリオ"/>
              <a:ea typeface="メイリオ"/>
            </a:rPr>
            <a:t>みよ</a:t>
          </a:r>
          <a:r>
            <a:rPr kumimoji="1" lang="ja-JP" altLang="en-US" sz="1100" b="1">
              <a:latin typeface="メイリオ"/>
              <a:ea typeface="メイリオ"/>
            </a:rPr>
            <a:t>う！</a:t>
          </a:r>
          <a:endParaRPr kumimoji="1" lang="ja-JP" altLang="en-US" sz="1100">
            <a:latin typeface="メイリオ"/>
            <a:ea typeface="メイリオ"/>
          </a:endParaRPr>
        </a:p>
      </xdr:txBody>
    </xdr:sp>
    <xdr:clientData/>
  </xdr:twoCellAnchor>
  <xdr:twoCellAnchor>
    <xdr:from xmlns:xdr="http://schemas.openxmlformats.org/drawingml/2006/spreadsheetDrawing">
      <xdr:col>4</xdr:col>
      <xdr:colOff>9525</xdr:colOff>
      <xdr:row>3</xdr:row>
      <xdr:rowOff>69850</xdr:rowOff>
    </xdr:from>
    <xdr:to xmlns:xdr="http://schemas.openxmlformats.org/drawingml/2006/spreadsheetDrawing">
      <xdr:col>15</xdr:col>
      <xdr:colOff>1032510</xdr:colOff>
      <xdr:row>5</xdr:row>
      <xdr:rowOff>76835</xdr:rowOff>
    </xdr:to>
    <xdr:sp macro="" textlink="">
      <xdr:nvSpPr>
        <xdr:cNvPr id="19" name="図形 14"/>
        <xdr:cNvSpPr/>
      </xdr:nvSpPr>
      <xdr:spPr>
        <a:xfrm>
          <a:off x="3438525" y="1079500"/>
          <a:ext cx="10166985" cy="359410"/>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anchor="ctr"/>
        <a:lstStyle/>
        <a:p>
          <a:pPr algn="ctr"/>
          <a:r>
            <a:rPr kumimoji="1" lang="ja-JP" altLang="en-US" sz="1400" b="1">
              <a:latin typeface="メイリオ"/>
              <a:ea typeface="メイリオ"/>
            </a:rPr>
            <a:t>育　児　休　業　中</a:t>
          </a:r>
          <a:endParaRPr kumimoji="1" lang="ja-JP" altLang="en-US" sz="1400" b="1">
            <a:latin typeface="メイリオ"/>
            <a:ea typeface="メイリオ"/>
          </a:endParaRPr>
        </a:p>
      </xdr:txBody>
    </xdr:sp>
    <xdr:clientData/>
  </xdr:twoCellAnchor>
  <xdr:twoCellAnchor editAs="oneCell">
    <xdr:from xmlns:xdr="http://schemas.openxmlformats.org/drawingml/2006/spreadsheetDrawing">
      <xdr:col>1</xdr:col>
      <xdr:colOff>267335</xdr:colOff>
      <xdr:row>3</xdr:row>
      <xdr:rowOff>114300</xdr:rowOff>
    </xdr:from>
    <xdr:to xmlns:xdr="http://schemas.openxmlformats.org/drawingml/2006/spreadsheetDrawing">
      <xdr:col>2</xdr:col>
      <xdr:colOff>399415</xdr:colOff>
      <xdr:row>11</xdr:row>
      <xdr:rowOff>75565</xdr:rowOff>
    </xdr:to>
    <xdr:pic macro="">
      <xdr:nvPicPr>
        <xdr:cNvPr id="20" name="図 15"/>
        <xdr:cNvPicPr>
          <a:picLocks noChangeAspect="1"/>
        </xdr:cNvPicPr>
      </xdr:nvPicPr>
      <xdr:blipFill>
        <a:blip xmlns:r="http://schemas.openxmlformats.org/officeDocument/2006/relationships" r:embed="rId1"/>
        <a:stretch>
          <a:fillRect/>
        </a:stretch>
      </xdr:blipFill>
      <xdr:spPr>
        <a:xfrm>
          <a:off x="553085" y="1123950"/>
          <a:ext cx="1465580" cy="1361440"/>
        </a:xfrm>
        <a:prstGeom prst="rect">
          <a:avLst/>
        </a:prstGeom>
        <a:noFill/>
        <a:ln>
          <a:noFill/>
        </a:ln>
      </xdr:spPr>
    </xdr:pic>
    <xdr:clientData/>
  </xdr:twoCellAnchor>
  <xdr:twoCellAnchor>
    <xdr:from xmlns:xdr="http://schemas.openxmlformats.org/drawingml/2006/spreadsheetDrawing">
      <xdr:col>3</xdr:col>
      <xdr:colOff>73660</xdr:colOff>
      <xdr:row>16</xdr:row>
      <xdr:rowOff>0</xdr:rowOff>
    </xdr:from>
    <xdr:to xmlns:xdr="http://schemas.openxmlformats.org/drawingml/2006/spreadsheetDrawing">
      <xdr:col>3</xdr:col>
      <xdr:colOff>593725</xdr:colOff>
      <xdr:row>31</xdr:row>
      <xdr:rowOff>23495</xdr:rowOff>
    </xdr:to>
    <xdr:sp macro="" textlink="">
      <xdr:nvSpPr>
        <xdr:cNvPr id="21" name="図形 5"/>
        <xdr:cNvSpPr/>
      </xdr:nvSpPr>
      <xdr:spPr>
        <a:xfrm rot="5400000">
          <a:off x="2740660" y="3486150"/>
          <a:ext cx="520065" cy="3671570"/>
        </a:xfrm>
        <a:prstGeom prst="triangle">
          <a:avLst/>
        </a:prstGeom>
        <a:ln w="25400" cap="flat" cmpd="sng" algn="ctr">
          <a:noFill/>
          <a:prstDash val="solid"/>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xdr:col>
      <xdr:colOff>894080</xdr:colOff>
      <xdr:row>15</xdr:row>
      <xdr:rowOff>53340</xdr:rowOff>
    </xdr:from>
    <xdr:to xmlns:xdr="http://schemas.openxmlformats.org/drawingml/2006/spreadsheetDrawing">
      <xdr:col>1</xdr:col>
      <xdr:colOff>1243330</xdr:colOff>
      <xdr:row>15</xdr:row>
      <xdr:rowOff>225425</xdr:rowOff>
    </xdr:to>
    <xdr:sp macro="" textlink="">
      <xdr:nvSpPr>
        <xdr:cNvPr id="22" name="図形 6"/>
        <xdr:cNvSpPr/>
      </xdr:nvSpPr>
      <xdr:spPr>
        <a:xfrm>
          <a:off x="1179830" y="3291840"/>
          <a:ext cx="349250" cy="17208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 Type="http://schemas.openxmlformats.org/officeDocument/2006/relationships/vmlDrawing" Target="../drawings/vmlDrawing1.vml" Id="rId3" /><Relationship Type="http://schemas.openxmlformats.org/officeDocument/2006/relationships/comments" Target="../comments1.xml" Id="rId4"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A40"/>
  <sheetViews>
    <sheetView showGridLines="0" tabSelected="1" topLeftCell="A13" zoomScale="90" zoomScaleNormal="90" workbookViewId="0">
      <selection activeCell="C17" sqref="C17"/>
    </sheetView>
  </sheetViews>
  <sheetFormatPr defaultRowHeight="18.75"/>
  <cols>
    <col min="1" max="1" width="3.75" style="1" customWidth="1"/>
    <col min="2" max="2" width="17.5" style="1" customWidth="1"/>
    <col min="3" max="3" width="13.75" style="1" customWidth="1"/>
    <col min="4" max="4" width="10" style="1" customWidth="1"/>
    <col min="5" max="5" width="3.75" style="1" customWidth="1"/>
    <col min="6" max="6" width="17.5" style="1" customWidth="1"/>
    <col min="7" max="7" width="13.75" style="1" customWidth="1"/>
    <col min="8" max="8" width="7.5" style="1" customWidth="1"/>
    <col min="9" max="9" width="3.75" style="1" customWidth="1"/>
    <col min="10" max="10" width="17.5" style="1" customWidth="1"/>
    <col min="11" max="11" width="13.75" style="1" customWidth="1"/>
    <col min="12" max="12" width="7.5" style="1" customWidth="1"/>
    <col min="13" max="13" width="3.75" style="1" customWidth="1"/>
    <col min="14" max="14" width="17.5" style="1" customWidth="1"/>
    <col min="15" max="16" width="13.75" style="1" customWidth="1"/>
    <col min="17" max="16384" width="9" style="1" customWidth="1"/>
  </cols>
  <sheetData>
    <row r="1" spans="1:16" ht="42" customHeight="1">
      <c r="A1" s="3" t="s">
        <v>101</v>
      </c>
    </row>
    <row r="2" spans="1:16" ht="18.75" customHeight="1">
      <c r="A2" s="4" t="s">
        <v>108</v>
      </c>
      <c r="L2" s="99" t="s">
        <v>113</v>
      </c>
    </row>
    <row r="3" spans="1:16" ht="18.75" customHeight="1">
      <c r="A3" s="4" t="s">
        <v>105</v>
      </c>
      <c r="L3" s="99"/>
    </row>
    <row r="4" spans="1:16" ht="9" customHeight="1"/>
    <row r="5" spans="1:16">
      <c r="E5" s="48"/>
      <c r="F5" s="58"/>
      <c r="G5" s="58"/>
      <c r="I5" s="48"/>
      <c r="J5" s="58"/>
      <c r="K5" s="58"/>
      <c r="M5" s="48"/>
      <c r="N5" s="58"/>
      <c r="O5" s="103"/>
      <c r="P5" s="103"/>
    </row>
    <row r="6" spans="1:16" s="2" customFormat="1" ht="26.25" customHeight="1">
      <c r="E6" s="49" t="s">
        <v>76</v>
      </c>
      <c r="F6" s="49"/>
      <c r="G6" s="49"/>
      <c r="I6" s="49" t="s">
        <v>78</v>
      </c>
      <c r="J6" s="49"/>
      <c r="K6" s="49"/>
      <c r="M6" s="49" t="s">
        <v>81</v>
      </c>
      <c r="N6" s="49"/>
      <c r="O6" s="49"/>
      <c r="P6" s="49"/>
    </row>
    <row r="7" spans="1:16" ht="3.75" customHeight="1">
      <c r="E7" s="50"/>
      <c r="F7" s="59"/>
      <c r="G7" s="71"/>
      <c r="I7" s="50"/>
      <c r="J7" s="59"/>
      <c r="K7" s="71"/>
      <c r="M7" s="50"/>
      <c r="N7" s="59"/>
      <c r="O7" s="104"/>
      <c r="P7" s="110"/>
    </row>
    <row r="8" spans="1:16">
      <c r="E8" s="51" t="s">
        <v>75</v>
      </c>
      <c r="F8" s="60"/>
      <c r="G8" s="72"/>
      <c r="I8" s="51" t="s">
        <v>79</v>
      </c>
      <c r="J8" s="60"/>
      <c r="K8" s="72"/>
      <c r="M8" s="51" t="s">
        <v>80</v>
      </c>
      <c r="N8" s="60"/>
      <c r="O8" s="60"/>
      <c r="P8" s="72"/>
    </row>
    <row r="9" spans="1:16" s="2" customFormat="1">
      <c r="E9" s="52" t="s">
        <v>109</v>
      </c>
      <c r="F9" s="61"/>
      <c r="G9" s="73"/>
      <c r="I9" s="52" t="s">
        <v>110</v>
      </c>
      <c r="J9" s="61"/>
      <c r="K9" s="73"/>
      <c r="M9" s="52" t="s">
        <v>111</v>
      </c>
      <c r="N9" s="61"/>
      <c r="O9" s="61"/>
      <c r="P9" s="73"/>
    </row>
    <row r="10" spans="1:16" s="2" customFormat="1" ht="3.75" customHeight="1">
      <c r="E10" s="53"/>
      <c r="F10" s="62"/>
      <c r="G10" s="74"/>
      <c r="I10" s="84"/>
      <c r="J10" s="62"/>
      <c r="K10" s="74"/>
      <c r="M10" s="84"/>
      <c r="N10" s="62"/>
      <c r="O10" s="62"/>
      <c r="P10" s="74"/>
    </row>
    <row r="11" spans="1:16" s="2" customFormat="1" ht="11.25" customHeight="1">
      <c r="I11" s="85"/>
      <c r="M11" s="85"/>
      <c r="O11" s="62"/>
      <c r="P11" s="62"/>
    </row>
    <row r="12" spans="1:16" ht="19.5">
      <c r="E12" s="48"/>
      <c r="F12" s="58"/>
      <c r="G12" s="58"/>
      <c r="I12" s="48"/>
      <c r="J12" s="58"/>
      <c r="K12" s="58"/>
      <c r="M12" s="48"/>
      <c r="N12" s="58"/>
      <c r="O12" s="105" t="s">
        <v>72</v>
      </c>
      <c r="P12" s="105" t="s">
        <v>73</v>
      </c>
    </row>
    <row r="13" spans="1:16" ht="20.25">
      <c r="E13" s="54" t="s">
        <v>85</v>
      </c>
      <c r="F13" s="63"/>
      <c r="G13" s="75">
        <v>23</v>
      </c>
      <c r="I13" s="54" t="s">
        <v>85</v>
      </c>
      <c r="J13" s="63"/>
      <c r="K13" s="93">
        <v>23</v>
      </c>
      <c r="M13" s="54" t="s">
        <v>85</v>
      </c>
      <c r="N13" s="63"/>
      <c r="O13" s="106">
        <v>23</v>
      </c>
      <c r="P13" s="111">
        <v>21</v>
      </c>
    </row>
    <row r="14" spans="1:16" ht="20.25">
      <c r="E14" s="55" t="s">
        <v>97</v>
      </c>
      <c r="F14" s="56"/>
      <c r="G14" s="14"/>
      <c r="I14" s="63" t="s">
        <v>74</v>
      </c>
      <c r="J14" s="89"/>
      <c r="K14" s="94">
        <v>14</v>
      </c>
      <c r="M14" s="63" t="s">
        <v>74</v>
      </c>
      <c r="N14" s="89"/>
      <c r="O14" s="107">
        <v>14</v>
      </c>
      <c r="P14" s="112">
        <v>7</v>
      </c>
    </row>
    <row r="15" spans="1:16" ht="5.25" customHeight="1">
      <c r="E15" s="56"/>
      <c r="F15" s="56"/>
      <c r="I15" s="56"/>
      <c r="J15" s="56"/>
      <c r="K15" s="14"/>
      <c r="M15" s="56"/>
      <c r="N15" s="56"/>
      <c r="O15" s="14"/>
      <c r="P15" s="14"/>
    </row>
    <row r="16" spans="1:16" ht="19.5">
      <c r="B16" s="14"/>
      <c r="C16" s="27" t="s">
        <v>32</v>
      </c>
      <c r="G16" s="27" t="s">
        <v>32</v>
      </c>
      <c r="K16" s="27" t="s">
        <v>32</v>
      </c>
      <c r="O16" s="108"/>
      <c r="P16" s="27" t="s">
        <v>32</v>
      </c>
    </row>
    <row r="17" spans="1:17" ht="19.5">
      <c r="A17" s="5" t="s">
        <v>55</v>
      </c>
      <c r="B17" s="15" t="s">
        <v>92</v>
      </c>
      <c r="C17" s="28">
        <v>278400</v>
      </c>
      <c r="E17" s="5" t="s">
        <v>55</v>
      </c>
      <c r="F17" s="64" t="s">
        <v>18</v>
      </c>
      <c r="G17" s="76">
        <v>0</v>
      </c>
      <c r="I17" s="5" t="s">
        <v>55</v>
      </c>
      <c r="J17" s="64" t="s">
        <v>18</v>
      </c>
      <c r="K17" s="76">
        <f>ROUNDDOWN($C$17*K14/K13,0)</f>
        <v>169460</v>
      </c>
      <c r="M17" s="5" t="s">
        <v>55</v>
      </c>
      <c r="N17" s="64" t="s">
        <v>18</v>
      </c>
      <c r="O17" s="76">
        <f>ROUNDDOWN($C$17*O14/O13,0)</f>
        <v>169460</v>
      </c>
      <c r="P17" s="76">
        <f>ROUNDDOWN($C$17*P14/P13,0)</f>
        <v>92800</v>
      </c>
    </row>
    <row r="18" spans="1:17">
      <c r="A18" s="6"/>
      <c r="B18" s="16" t="s">
        <v>0</v>
      </c>
      <c r="C18" s="29">
        <v>10000</v>
      </c>
      <c r="E18" s="6"/>
      <c r="F18" s="65" t="s">
        <v>0</v>
      </c>
      <c r="G18" s="77">
        <v>0</v>
      </c>
      <c r="I18" s="6"/>
      <c r="J18" s="65" t="s">
        <v>0</v>
      </c>
      <c r="K18" s="77">
        <f>ROUNDDOWN($C$18*K14/K13,0)</f>
        <v>6086</v>
      </c>
      <c r="M18" s="6"/>
      <c r="N18" s="65" t="s">
        <v>0</v>
      </c>
      <c r="O18" s="77">
        <f>ROUNDDOWN($C$18*O14/O13,0)</f>
        <v>6086</v>
      </c>
      <c r="P18" s="77">
        <f>ROUNDDOWN($C$18*P14/P13,0)</f>
        <v>3333</v>
      </c>
      <c r="Q18" s="39"/>
    </row>
    <row r="19" spans="1:17">
      <c r="A19" s="6"/>
      <c r="B19" s="16" t="s">
        <v>17</v>
      </c>
      <c r="C19" s="29">
        <v>27000</v>
      </c>
      <c r="E19" s="6"/>
      <c r="F19" s="65" t="s">
        <v>17</v>
      </c>
      <c r="G19" s="77">
        <v>0</v>
      </c>
      <c r="I19" s="6"/>
      <c r="J19" s="65" t="s">
        <v>17</v>
      </c>
      <c r="K19" s="77">
        <f>ROUNDDOWN($C$19*K14/K13,0)</f>
        <v>16434</v>
      </c>
      <c r="M19" s="6"/>
      <c r="N19" s="65" t="s">
        <v>17</v>
      </c>
      <c r="O19" s="77">
        <f>ROUNDDOWN($C$19*O14/O13,0)</f>
        <v>16434</v>
      </c>
      <c r="P19" s="77">
        <f>ROUNDDOWN($C$19*P14/P13,0)</f>
        <v>9000</v>
      </c>
    </row>
    <row r="20" spans="1:17">
      <c r="A20" s="6"/>
      <c r="B20" s="16" t="s">
        <v>4</v>
      </c>
      <c r="C20" s="30">
        <v>3300</v>
      </c>
      <c r="E20" s="6"/>
      <c r="F20" s="65" t="s">
        <v>4</v>
      </c>
      <c r="G20" s="77">
        <v>0</v>
      </c>
      <c r="I20" s="6"/>
      <c r="J20" s="65" t="s">
        <v>4</v>
      </c>
      <c r="K20" s="77">
        <f>$C$20</f>
        <v>3300</v>
      </c>
      <c r="M20" s="6"/>
      <c r="N20" s="65" t="s">
        <v>4</v>
      </c>
      <c r="O20" s="77">
        <f>$C$20</f>
        <v>3300</v>
      </c>
      <c r="P20" s="77">
        <f>$C$20</f>
        <v>3300</v>
      </c>
    </row>
    <row r="21" spans="1:17" ht="19.5">
      <c r="A21" s="6"/>
      <c r="B21" s="17" t="s">
        <v>112</v>
      </c>
      <c r="C21" s="31">
        <v>12600</v>
      </c>
      <c r="E21" s="6"/>
      <c r="F21" s="66" t="s">
        <v>28</v>
      </c>
      <c r="G21" s="78">
        <f>標準報酬月額等級表等!$B$61*G13</f>
        <v>238073</v>
      </c>
      <c r="I21" s="6"/>
      <c r="J21" s="66" t="s">
        <v>28</v>
      </c>
      <c r="K21" s="78">
        <f>標準報酬月額等級表等!$B$61*(K13-K14)</f>
        <v>93159</v>
      </c>
      <c r="M21" s="6"/>
      <c r="N21" s="66" t="s">
        <v>28</v>
      </c>
      <c r="O21" s="78">
        <f>標準報酬月額等級表等!$B$61*(O13-O14)</f>
        <v>93159</v>
      </c>
      <c r="P21" s="78">
        <f>標準報酬月額等級表等!$B$61*(P13-P14)</f>
        <v>144914</v>
      </c>
    </row>
    <row r="22" spans="1:17" ht="19.5">
      <c r="A22" s="7"/>
      <c r="B22" s="18" t="s">
        <v>69</v>
      </c>
      <c r="C22" s="32">
        <f>SUM(C17:C21)</f>
        <v>331300</v>
      </c>
      <c r="E22" s="7"/>
      <c r="F22" s="18" t="s">
        <v>69</v>
      </c>
      <c r="G22" s="35">
        <f>SUM(G17:G21)</f>
        <v>238073</v>
      </c>
      <c r="I22" s="7"/>
      <c r="J22" s="18" t="s">
        <v>69</v>
      </c>
      <c r="K22" s="35">
        <f>SUM(K17:K21)</f>
        <v>288439</v>
      </c>
      <c r="M22" s="7"/>
      <c r="N22" s="18" t="s">
        <v>69</v>
      </c>
      <c r="O22" s="35">
        <f>SUM(O17:O21)</f>
        <v>288439</v>
      </c>
      <c r="P22" s="35">
        <f>SUM(P17:P21)</f>
        <v>253347</v>
      </c>
    </row>
    <row r="23" spans="1:17" ht="19.5">
      <c r="A23" s="5" t="s">
        <v>12</v>
      </c>
      <c r="B23" s="15" t="s">
        <v>60</v>
      </c>
      <c r="C23" s="28">
        <v>16856</v>
      </c>
      <c r="E23" s="5" t="s">
        <v>12</v>
      </c>
      <c r="F23" s="64" t="s">
        <v>60</v>
      </c>
      <c r="G23" s="76">
        <v>0</v>
      </c>
      <c r="I23" s="5" t="s">
        <v>12</v>
      </c>
      <c r="J23" s="64" t="s">
        <v>60</v>
      </c>
      <c r="K23" s="76">
        <f>IF(COUNTA(K13:K14)="","",C23)</f>
        <v>16856</v>
      </c>
      <c r="M23" s="5" t="s">
        <v>12</v>
      </c>
      <c r="N23" s="64" t="s">
        <v>60</v>
      </c>
      <c r="O23" s="76">
        <v>0</v>
      </c>
      <c r="P23" s="76">
        <f>$C$23</f>
        <v>16856</v>
      </c>
    </row>
    <row r="24" spans="1:17">
      <c r="A24" s="6"/>
      <c r="B24" s="19" t="s">
        <v>70</v>
      </c>
      <c r="C24" s="33">
        <v>34770</v>
      </c>
      <c r="E24" s="6"/>
      <c r="F24" s="67" t="s">
        <v>70</v>
      </c>
      <c r="G24" s="77">
        <v>0</v>
      </c>
      <c r="I24" s="6"/>
      <c r="J24" s="67" t="s">
        <v>70</v>
      </c>
      <c r="K24" s="77">
        <f>$C$24</f>
        <v>34770</v>
      </c>
      <c r="M24" s="6"/>
      <c r="N24" s="67" t="s">
        <v>70</v>
      </c>
      <c r="O24" s="77">
        <v>0</v>
      </c>
      <c r="P24" s="77">
        <f>$C$24</f>
        <v>34770</v>
      </c>
    </row>
    <row r="25" spans="1:17">
      <c r="A25" s="6"/>
      <c r="B25" s="19" t="s">
        <v>71</v>
      </c>
      <c r="C25" s="33">
        <v>2850</v>
      </c>
      <c r="E25" s="6"/>
      <c r="F25" s="67" t="s">
        <v>71</v>
      </c>
      <c r="G25" s="77">
        <v>0</v>
      </c>
      <c r="I25" s="6"/>
      <c r="J25" s="67" t="s">
        <v>71</v>
      </c>
      <c r="K25" s="77">
        <f>$C$25</f>
        <v>2850</v>
      </c>
      <c r="M25" s="6"/>
      <c r="N25" s="67" t="s">
        <v>71</v>
      </c>
      <c r="O25" s="77">
        <v>0</v>
      </c>
      <c r="P25" s="77">
        <f>$C$25</f>
        <v>2850</v>
      </c>
    </row>
    <row r="26" spans="1:17">
      <c r="A26" s="6"/>
      <c r="B26" s="16" t="s">
        <v>14</v>
      </c>
      <c r="C26" s="29">
        <v>11620</v>
      </c>
      <c r="E26" s="6"/>
      <c r="F26" s="65" t="s">
        <v>14</v>
      </c>
      <c r="G26" s="77">
        <v>0</v>
      </c>
      <c r="I26" s="6"/>
      <c r="J26" s="65" t="s">
        <v>86</v>
      </c>
      <c r="K26" s="77">
        <f>$C$26</f>
        <v>11620</v>
      </c>
      <c r="M26" s="6"/>
      <c r="N26" s="65" t="s">
        <v>86</v>
      </c>
      <c r="O26" s="77">
        <f>$C$26</f>
        <v>11620</v>
      </c>
      <c r="P26" s="77">
        <f>$C$26</f>
        <v>11620</v>
      </c>
    </row>
    <row r="27" spans="1:17" ht="19.5">
      <c r="A27" s="6"/>
      <c r="B27" s="16" t="s">
        <v>8</v>
      </c>
      <c r="C27" s="34">
        <v>17800</v>
      </c>
      <c r="E27" s="6"/>
      <c r="F27" s="65" t="s">
        <v>87</v>
      </c>
      <c r="G27" s="77">
        <f>$C$27</f>
        <v>17800</v>
      </c>
      <c r="I27" s="6"/>
      <c r="J27" s="65" t="s">
        <v>8</v>
      </c>
      <c r="K27" s="77">
        <f>$C$27</f>
        <v>17800</v>
      </c>
      <c r="M27" s="6"/>
      <c r="N27" s="65" t="s">
        <v>8</v>
      </c>
      <c r="O27" s="77">
        <f>$C$27</f>
        <v>17800</v>
      </c>
      <c r="P27" s="77">
        <f>$C$27</f>
        <v>17800</v>
      </c>
    </row>
    <row r="28" spans="1:17" ht="20.25">
      <c r="A28" s="6"/>
      <c r="B28" s="20" t="s">
        <v>3</v>
      </c>
      <c r="C28" s="32">
        <f>ROUNDDOWN(C17*5/1000,0)</f>
        <v>1392</v>
      </c>
      <c r="E28" s="6"/>
      <c r="F28" s="68" t="s">
        <v>3</v>
      </c>
      <c r="G28" s="79">
        <v>0</v>
      </c>
      <c r="I28" s="6"/>
      <c r="J28" s="68" t="s">
        <v>3</v>
      </c>
      <c r="K28" s="79">
        <f>$C$28</f>
        <v>1392</v>
      </c>
      <c r="M28" s="6"/>
      <c r="N28" s="68" t="s">
        <v>3</v>
      </c>
      <c r="O28" s="79">
        <v>0</v>
      </c>
      <c r="P28" s="79">
        <f>$C$28</f>
        <v>1392</v>
      </c>
    </row>
    <row r="29" spans="1:17" ht="19.5">
      <c r="A29" s="7"/>
      <c r="B29" s="18" t="s">
        <v>69</v>
      </c>
      <c r="C29" s="35">
        <f>SUM(C23:C28)</f>
        <v>85288</v>
      </c>
      <c r="E29" s="7"/>
      <c r="F29" s="18" t="s">
        <v>69</v>
      </c>
      <c r="G29" s="35">
        <f>SUM(G23:G28)</f>
        <v>17800</v>
      </c>
      <c r="I29" s="7"/>
      <c r="J29" s="18" t="s">
        <v>69</v>
      </c>
      <c r="K29" s="35">
        <f>SUM(K23:K28)</f>
        <v>85288</v>
      </c>
      <c r="M29" s="7"/>
      <c r="N29" s="18" t="s">
        <v>69</v>
      </c>
      <c r="O29" s="35">
        <f>SUM(O23:O28)</f>
        <v>29420</v>
      </c>
      <c r="P29" s="35">
        <f>SUM(P23:P28)</f>
        <v>85288</v>
      </c>
    </row>
    <row r="30" spans="1:17" ht="11.25" customHeight="1"/>
    <row r="31" spans="1:17" ht="26.25" customHeight="1">
      <c r="A31" s="8" t="s">
        <v>29</v>
      </c>
      <c r="B31" s="21"/>
      <c r="C31" s="36">
        <f>C22-C29</f>
        <v>246012</v>
      </c>
      <c r="E31" s="8" t="s">
        <v>29</v>
      </c>
      <c r="F31" s="21"/>
      <c r="G31" s="36">
        <f>G22-G29</f>
        <v>220273</v>
      </c>
      <c r="I31" s="8" t="s">
        <v>29</v>
      </c>
      <c r="J31" s="21"/>
      <c r="K31" s="36">
        <f>K22-K29</f>
        <v>203151</v>
      </c>
      <c r="M31" s="8" t="s">
        <v>29</v>
      </c>
      <c r="N31" s="21"/>
      <c r="O31" s="109">
        <f>O22-O29</f>
        <v>259019</v>
      </c>
      <c r="P31" s="36">
        <f>P22-P29</f>
        <v>168059</v>
      </c>
    </row>
    <row r="32" spans="1:17" ht="12" customHeight="1"/>
    <row r="33" spans="1:27" ht="20.25">
      <c r="A33" s="9" t="s">
        <v>61</v>
      </c>
      <c r="B33" s="22"/>
      <c r="C33" s="37" t="s">
        <v>23</v>
      </c>
      <c r="E33" s="57" t="s">
        <v>88</v>
      </c>
      <c r="F33" s="69"/>
      <c r="G33" s="69"/>
      <c r="H33" s="69"/>
      <c r="I33" s="69"/>
      <c r="J33" s="69"/>
      <c r="K33" s="69"/>
      <c r="L33" s="69"/>
      <c r="M33" s="69"/>
      <c r="N33" s="69"/>
      <c r="O33" s="69"/>
      <c r="P33" s="69"/>
    </row>
    <row r="34" spans="1:27" ht="19.5">
      <c r="A34" s="9" t="s">
        <v>89</v>
      </c>
      <c r="B34" s="23"/>
      <c r="C34" s="38">
        <f>IF(C33="","",VLOOKUP(C33,標準報酬月額等級表,3,FALSE))</f>
        <v>15450</v>
      </c>
      <c r="E34" s="57" t="s">
        <v>102</v>
      </c>
      <c r="F34" s="69"/>
      <c r="G34" s="69"/>
      <c r="H34" s="69"/>
      <c r="I34" s="69"/>
      <c r="J34" s="69"/>
      <c r="K34" s="69"/>
      <c r="L34" s="69"/>
      <c r="M34" s="69"/>
      <c r="N34" s="69"/>
      <c r="O34" s="69"/>
      <c r="P34" s="69"/>
      <c r="W34" s="116"/>
      <c r="X34" s="116"/>
      <c r="Y34" s="116"/>
      <c r="Z34" s="116"/>
      <c r="AA34" s="116"/>
    </row>
    <row r="35" spans="1:27" ht="19.5">
      <c r="C35" s="39"/>
      <c r="F35" s="70"/>
      <c r="G35" s="70"/>
      <c r="H35" s="70"/>
      <c r="I35" s="70"/>
      <c r="J35" s="70"/>
      <c r="K35" s="70"/>
      <c r="L35" s="70"/>
      <c r="M35" s="70"/>
      <c r="N35" s="70"/>
      <c r="O35" s="70"/>
      <c r="P35" s="70"/>
      <c r="W35" s="116"/>
      <c r="X35" s="116"/>
      <c r="Y35" s="116"/>
      <c r="Z35" s="116"/>
      <c r="AA35" s="116"/>
    </row>
    <row r="36" spans="1:27" ht="15" customHeight="1">
      <c r="A36" s="10"/>
      <c r="B36" s="10"/>
      <c r="C36" s="10"/>
      <c r="D36" s="10"/>
      <c r="E36" s="10"/>
      <c r="F36" s="10"/>
      <c r="G36" s="10"/>
      <c r="H36" s="10"/>
      <c r="I36" s="10"/>
      <c r="J36" s="10"/>
      <c r="K36" s="10"/>
      <c r="L36" s="10"/>
      <c r="M36" s="10"/>
      <c r="N36" s="10"/>
      <c r="O36" s="10"/>
      <c r="P36" s="10"/>
      <c r="W36" s="116"/>
      <c r="X36" s="117"/>
      <c r="Y36" s="117"/>
      <c r="Z36" s="117"/>
      <c r="AA36" s="117"/>
    </row>
    <row r="37" spans="1:27" ht="45" customHeight="1">
      <c r="A37" s="11" t="s">
        <v>98</v>
      </c>
      <c r="B37" s="24"/>
      <c r="C37" s="40" t="s">
        <v>84</v>
      </c>
      <c r="D37" s="44"/>
      <c r="E37" s="44"/>
      <c r="F37" s="44"/>
      <c r="G37" s="44"/>
      <c r="H37" s="80"/>
      <c r="I37" s="86" t="s">
        <v>14</v>
      </c>
      <c r="J37" s="90"/>
      <c r="K37" s="95" t="s">
        <v>77</v>
      </c>
      <c r="L37" s="100"/>
      <c r="M37" s="100"/>
      <c r="N37" s="100"/>
      <c r="O37" s="100"/>
      <c r="P37" s="113"/>
      <c r="W37" s="116"/>
      <c r="X37" s="117"/>
      <c r="Y37" s="117"/>
      <c r="Z37" s="117"/>
      <c r="AA37" s="117"/>
    </row>
    <row r="38" spans="1:27" ht="60" customHeight="1">
      <c r="A38" s="12" t="s">
        <v>4</v>
      </c>
      <c r="B38" s="25"/>
      <c r="C38" s="41" t="s">
        <v>99</v>
      </c>
      <c r="D38" s="45"/>
      <c r="E38" s="45"/>
      <c r="F38" s="45"/>
      <c r="G38" s="45"/>
      <c r="H38" s="81"/>
      <c r="I38" s="12" t="s">
        <v>8</v>
      </c>
      <c r="J38" s="25"/>
      <c r="K38" s="96" t="s">
        <v>67</v>
      </c>
      <c r="L38" s="46"/>
      <c r="M38" s="46"/>
      <c r="N38" s="46"/>
      <c r="O38" s="46"/>
      <c r="P38" s="82"/>
      <c r="W38" s="116"/>
      <c r="X38" s="117"/>
      <c r="Y38" s="117"/>
      <c r="Z38" s="117"/>
      <c r="AA38" s="117"/>
    </row>
    <row r="39" spans="1:27" ht="79.5" customHeight="1">
      <c r="A39" s="12" t="s">
        <v>82</v>
      </c>
      <c r="B39" s="25"/>
      <c r="C39" s="42" t="s">
        <v>103</v>
      </c>
      <c r="D39" s="46"/>
      <c r="E39" s="46"/>
      <c r="F39" s="46"/>
      <c r="G39" s="46"/>
      <c r="H39" s="82"/>
      <c r="I39" s="87" t="s">
        <v>3</v>
      </c>
      <c r="J39" s="91"/>
      <c r="K39" s="97" t="s">
        <v>5</v>
      </c>
      <c r="L39" s="101"/>
      <c r="M39" s="101"/>
      <c r="N39" s="101"/>
      <c r="O39" s="101"/>
      <c r="P39" s="114"/>
      <c r="W39" s="116"/>
      <c r="X39" s="117"/>
      <c r="Y39" s="117"/>
      <c r="Z39" s="117"/>
      <c r="AA39" s="117"/>
    </row>
    <row r="40" spans="1:27" ht="82.5" customHeight="1">
      <c r="A40" s="13" t="s">
        <v>83</v>
      </c>
      <c r="B40" s="26"/>
      <c r="C40" s="43" t="s">
        <v>100</v>
      </c>
      <c r="D40" s="47"/>
      <c r="E40" s="47"/>
      <c r="F40" s="47"/>
      <c r="G40" s="47"/>
      <c r="H40" s="83"/>
      <c r="I40" s="88" t="s">
        <v>96</v>
      </c>
      <c r="J40" s="92"/>
      <c r="K40" s="98" t="s">
        <v>104</v>
      </c>
      <c r="L40" s="102"/>
      <c r="M40" s="102"/>
      <c r="N40" s="102"/>
      <c r="O40" s="102"/>
      <c r="P40" s="115"/>
      <c r="W40" s="116"/>
      <c r="X40" s="116"/>
      <c r="Y40" s="116"/>
      <c r="Z40" s="116"/>
      <c r="AA40" s="116"/>
    </row>
  </sheetData>
  <mergeCells count="38">
    <mergeCell ref="E6:G6"/>
    <mergeCell ref="I6:K6"/>
    <mergeCell ref="M6:P6"/>
    <mergeCell ref="E8:G8"/>
    <mergeCell ref="I8:K8"/>
    <mergeCell ref="M8:P8"/>
    <mergeCell ref="E9:G9"/>
    <mergeCell ref="I9:K9"/>
    <mergeCell ref="M9:P9"/>
    <mergeCell ref="E13:F13"/>
    <mergeCell ref="I13:J13"/>
    <mergeCell ref="M13:N13"/>
    <mergeCell ref="I14:J14"/>
    <mergeCell ref="M14:N14"/>
    <mergeCell ref="A37:B37"/>
    <mergeCell ref="C37:H37"/>
    <mergeCell ref="I37:J37"/>
    <mergeCell ref="K37:P37"/>
    <mergeCell ref="A38:B38"/>
    <mergeCell ref="C38:H38"/>
    <mergeCell ref="I38:J38"/>
    <mergeCell ref="K38:P38"/>
    <mergeCell ref="A39:B39"/>
    <mergeCell ref="C39:H39"/>
    <mergeCell ref="I39:J39"/>
    <mergeCell ref="K39:P39"/>
    <mergeCell ref="A40:B40"/>
    <mergeCell ref="C40:H40"/>
    <mergeCell ref="I40:J40"/>
    <mergeCell ref="K40:P40"/>
    <mergeCell ref="A17:A22"/>
    <mergeCell ref="E17:E22"/>
    <mergeCell ref="I17:I22"/>
    <mergeCell ref="M17:M22"/>
    <mergeCell ref="A23:A29"/>
    <mergeCell ref="E23:E29"/>
    <mergeCell ref="I23:I29"/>
    <mergeCell ref="M23:M29"/>
  </mergeCells>
  <phoneticPr fontId="1" type="Hiragana"/>
  <dataValidations count="15">
    <dataValidation allowBlank="1" showDropDown="0" showInputMessage="1" showErrorMessage="1" prompt="給与明細の『給料』の金額を入力してください。" sqref="C17"/>
    <dataValidation allowBlank="1" showDropDown="0" showInputMessage="1" showErrorMessage="1" prompt="給与明細の『扶養手当』の金額を入力してください。" sqref="C18"/>
    <dataValidation allowBlank="1" showDropDown="0" showInputMessage="1" showErrorMessage="1" prompt="給与明細の『住居手当』の金額を入力してください。" sqref="C19"/>
    <dataValidation allowBlank="1" showDropDown="0" showInputMessage="1" showErrorMessage="1" prompt="給与明細の『短期掛金』の金額を入力してください。" sqref="C23"/>
    <dataValidation allowBlank="1" showDropDown="0" showInputMessage="1" showErrorMessage="1" prompt="給与明細の『長期厚生掛金』の金額を入力してください。" sqref="C24"/>
    <dataValidation allowBlank="1" showDropDown="0" showInputMessage="1" showErrorMessage="1" prompt="給与明細の『長期退職掛金』の金額を入力してください。" sqref="C25"/>
    <dataValidation allowBlank="1" showDropDown="0" showInputMessage="1" showErrorMessage="1" prompt="給与明細の『所得税』の金額を入力してください。" sqref="C26"/>
    <dataValidation allowBlank="1" showDropDown="0" showInputMessage="1" showErrorMessage="1" prompt="給与明細の『住民税』の金額を入力してください。" sqref="C27"/>
    <dataValidation allowBlank="1" showDropDown="0" showInputMessage="1" showErrorMessage="1" prompt="給与明細の『通勤手当』の金額を入力してください。" sqref="C20"/>
    <dataValidation allowBlank="1" showDropDown="0" showInputMessage="1" showErrorMessage="1" prompt="１月の要勤務日数を入力してください。_x000a_※土日は除き、祝日や年末年始は含みます。" sqref="G13 K13"/>
    <dataValidation allowBlank="1" showDropDown="0" showInputMessage="1" showErrorMessage="1" prompt="育休を開始する月の１月の要勤務日数を入力してください。_x000a_※土日は除き、祝日や年末年始は含みます。" sqref="O13"/>
    <dataValidation allowBlank="1" showDropDown="0" showInputMessage="1" showErrorMessage="1" prompt="育休から復帰する月の１月の要勤務日数を入力してください。_x000a_※土日は除き、祝日や年末年始は含みます。" sqref="P13"/>
    <dataValidation allowBlank="1" showDropDown="0" showInputMessage="1" showErrorMessage="1" prompt="１月の勤務日数を入力してください。_x000a_※祝日や年末年始の休日は含みます。" sqref="K14"/>
    <dataValidation allowBlank="1" showDropDown="0" showInputMessage="1" showErrorMessage="1" prompt="育休を開始する月の１月の勤務日数を入力してください。_x000a_※祝日や年末年始の休日は含みます。" sqref="O14"/>
    <dataValidation allowBlank="1" showDropDown="0" showInputMessage="1" showErrorMessage="1" prompt="育休から復帰する月の１月の勤務日数を入力してください。_x000a_※祝日や年末年始の休日は含みます。" sqref="P14"/>
  </dataValidations>
  <printOptions horizontalCentered="1" verticalCentered="1"/>
  <pageMargins left="0.19685039370078736" right="0.19685039370078736" top="0.11811023622047244" bottom="0.11811023622047244" header="0.51181102362204722" footer="0.51181102362204722"/>
  <pageSetup paperSize="9" scale="69" fitToWidth="1" fitToHeight="1" orientation="landscape"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0" showDropDown="0" showInputMessage="1" showErrorMessage="1" prompt="該当する短期の等級を選択してください。_x000a_※給与明細の短期掛金欄に『標準報酬等級』が記載されています。">
          <x14:formula1>
            <xm:f>標準報酬月額等級表等!$A$6:$A$51</xm:f>
          </x14:formula1>
          <xm:sqref>C33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F61"/>
  <sheetViews>
    <sheetView showGridLines="0" zoomScale="75" zoomScaleNormal="75" workbookViewId="0">
      <selection activeCell="B12" sqref="B12"/>
    </sheetView>
  </sheetViews>
  <sheetFormatPr defaultRowHeight="15" customHeight="1"/>
  <cols>
    <col min="1" max="1" width="19.625" bestFit="1" customWidth="1"/>
    <col min="2" max="3" width="16" customWidth="1"/>
    <col min="4" max="4" width="11.25" customWidth="1"/>
    <col min="5" max="5" width="5" style="118" customWidth="1"/>
    <col min="6" max="6" width="11.25" customWidth="1"/>
  </cols>
  <sheetData>
    <row r="1" spans="1:6" ht="15" customHeight="1">
      <c r="A1" t="s">
        <v>90</v>
      </c>
      <c r="B1" s="127" t="s">
        <v>106</v>
      </c>
    </row>
    <row r="3" spans="1:6" ht="15" customHeight="1">
      <c r="F3" s="127" t="s">
        <v>94</v>
      </c>
    </row>
    <row r="4" spans="1:6" ht="15" customHeight="1">
      <c r="A4" s="119" t="s">
        <v>39</v>
      </c>
      <c r="B4" s="128" t="s">
        <v>7</v>
      </c>
      <c r="C4" s="134" t="s">
        <v>68</v>
      </c>
      <c r="D4" s="139" t="s">
        <v>1</v>
      </c>
      <c r="E4" s="144"/>
      <c r="F4" s="150"/>
    </row>
    <row r="5" spans="1:6" ht="15" customHeight="1">
      <c r="A5" s="120"/>
      <c r="B5" s="120"/>
      <c r="C5" s="135"/>
      <c r="D5" s="140" t="s">
        <v>33</v>
      </c>
      <c r="E5" s="145"/>
      <c r="F5" s="151" t="s">
        <v>37</v>
      </c>
    </row>
    <row r="6" spans="1:6" ht="15" customHeight="1">
      <c r="A6" s="121" t="s">
        <v>40</v>
      </c>
      <c r="B6" s="129">
        <v>98000</v>
      </c>
      <c r="C6" s="136">
        <f t="shared" ref="C6:C51" si="0">ROUND(B6/22,-1)</f>
        <v>4450</v>
      </c>
      <c r="D6" s="141">
        <v>93000</v>
      </c>
      <c r="E6" s="146" t="s">
        <v>36</v>
      </c>
      <c r="F6" s="152">
        <v>101000</v>
      </c>
    </row>
    <row r="7" spans="1:6" ht="15" customHeight="1">
      <c r="A7" s="122" t="s">
        <v>24</v>
      </c>
      <c r="B7" s="130">
        <v>104000</v>
      </c>
      <c r="C7" s="137">
        <f t="shared" si="0"/>
        <v>4730</v>
      </c>
      <c r="D7" s="142">
        <v>101000</v>
      </c>
      <c r="E7" s="147" t="s">
        <v>36</v>
      </c>
      <c r="F7" s="153">
        <v>107000</v>
      </c>
    </row>
    <row r="8" spans="1:6" ht="15" customHeight="1">
      <c r="A8" s="122" t="s">
        <v>42</v>
      </c>
      <c r="B8" s="130">
        <v>110000</v>
      </c>
      <c r="C8" s="137">
        <f t="shared" si="0"/>
        <v>5000</v>
      </c>
      <c r="D8" s="142">
        <v>107000</v>
      </c>
      <c r="E8" s="147" t="s">
        <v>36</v>
      </c>
      <c r="F8" s="153">
        <v>114000</v>
      </c>
    </row>
    <row r="9" spans="1:6" ht="15" customHeight="1">
      <c r="A9" s="122" t="s">
        <v>43</v>
      </c>
      <c r="B9" s="130">
        <v>118000</v>
      </c>
      <c r="C9" s="137">
        <f t="shared" si="0"/>
        <v>5360</v>
      </c>
      <c r="D9" s="142">
        <v>114000</v>
      </c>
      <c r="E9" s="147" t="s">
        <v>36</v>
      </c>
      <c r="F9" s="153">
        <v>122000</v>
      </c>
    </row>
    <row r="10" spans="1:6" ht="15" customHeight="1">
      <c r="A10" s="122" t="s">
        <v>45</v>
      </c>
      <c r="B10" s="130">
        <v>126000</v>
      </c>
      <c r="C10" s="137">
        <f t="shared" si="0"/>
        <v>5730</v>
      </c>
      <c r="D10" s="142">
        <v>122000</v>
      </c>
      <c r="E10" s="147" t="s">
        <v>36</v>
      </c>
      <c r="F10" s="153">
        <v>130000</v>
      </c>
    </row>
    <row r="11" spans="1:6" ht="15" customHeight="1">
      <c r="A11" s="122" t="s">
        <v>26</v>
      </c>
      <c r="B11" s="130">
        <v>134000</v>
      </c>
      <c r="C11" s="137">
        <f t="shared" si="0"/>
        <v>6090</v>
      </c>
      <c r="D11" s="142">
        <v>130000</v>
      </c>
      <c r="E11" s="147" t="s">
        <v>36</v>
      </c>
      <c r="F11" s="153">
        <v>138000</v>
      </c>
    </row>
    <row r="12" spans="1:6" ht="15" customHeight="1">
      <c r="A12" s="122" t="s">
        <v>41</v>
      </c>
      <c r="B12" s="130">
        <v>142000</v>
      </c>
      <c r="C12" s="137">
        <f t="shared" si="0"/>
        <v>6450</v>
      </c>
      <c r="D12" s="142">
        <v>138000</v>
      </c>
      <c r="E12" s="147" t="s">
        <v>36</v>
      </c>
      <c r="F12" s="153">
        <v>146000</v>
      </c>
    </row>
    <row r="13" spans="1:6" ht="15" customHeight="1">
      <c r="A13" s="122" t="s">
        <v>11</v>
      </c>
      <c r="B13" s="130">
        <v>150000</v>
      </c>
      <c r="C13" s="137">
        <f t="shared" si="0"/>
        <v>6820</v>
      </c>
      <c r="D13" s="142">
        <v>146000</v>
      </c>
      <c r="E13" s="147" t="s">
        <v>36</v>
      </c>
      <c r="F13" s="153">
        <v>155000</v>
      </c>
    </row>
    <row r="14" spans="1:6" ht="15" customHeight="1">
      <c r="A14" s="122" t="s">
        <v>30</v>
      </c>
      <c r="B14" s="130">
        <v>160000</v>
      </c>
      <c r="C14" s="137">
        <f t="shared" si="0"/>
        <v>7270</v>
      </c>
      <c r="D14" s="142">
        <v>155000</v>
      </c>
      <c r="E14" s="147" t="s">
        <v>36</v>
      </c>
      <c r="F14" s="153">
        <v>165000</v>
      </c>
    </row>
    <row r="15" spans="1:6" ht="15" customHeight="1">
      <c r="A15" s="122" t="s">
        <v>47</v>
      </c>
      <c r="B15" s="130">
        <v>170000</v>
      </c>
      <c r="C15" s="137">
        <f t="shared" si="0"/>
        <v>7730</v>
      </c>
      <c r="D15" s="142">
        <v>165000</v>
      </c>
      <c r="E15" s="147" t="s">
        <v>36</v>
      </c>
      <c r="F15" s="153">
        <v>175000</v>
      </c>
    </row>
    <row r="16" spans="1:6" ht="15" customHeight="1">
      <c r="A16" s="122" t="s">
        <v>49</v>
      </c>
      <c r="B16" s="130">
        <v>180000</v>
      </c>
      <c r="C16" s="137">
        <f t="shared" si="0"/>
        <v>8180</v>
      </c>
      <c r="D16" s="142">
        <v>175000</v>
      </c>
      <c r="E16" s="147" t="s">
        <v>36</v>
      </c>
      <c r="F16" s="153">
        <v>185000</v>
      </c>
    </row>
    <row r="17" spans="1:6" ht="15" customHeight="1">
      <c r="A17" s="122" t="s">
        <v>50</v>
      </c>
      <c r="B17" s="130">
        <v>190000</v>
      </c>
      <c r="C17" s="137">
        <f t="shared" si="0"/>
        <v>8640</v>
      </c>
      <c r="D17" s="142">
        <v>185000</v>
      </c>
      <c r="E17" s="147" t="s">
        <v>36</v>
      </c>
      <c r="F17" s="153">
        <v>195000</v>
      </c>
    </row>
    <row r="18" spans="1:6" ht="15" customHeight="1">
      <c r="A18" s="122" t="s">
        <v>51</v>
      </c>
      <c r="B18" s="130">
        <v>200000</v>
      </c>
      <c r="C18" s="137">
        <f t="shared" si="0"/>
        <v>9090</v>
      </c>
      <c r="D18" s="142">
        <v>195000</v>
      </c>
      <c r="E18" s="147" t="s">
        <v>36</v>
      </c>
      <c r="F18" s="153">
        <v>210000</v>
      </c>
    </row>
    <row r="19" spans="1:6" ht="15" customHeight="1">
      <c r="A19" s="122" t="s">
        <v>16</v>
      </c>
      <c r="B19" s="130">
        <v>220000</v>
      </c>
      <c r="C19" s="137">
        <f t="shared" si="0"/>
        <v>10000</v>
      </c>
      <c r="D19" s="142">
        <v>210000</v>
      </c>
      <c r="E19" s="147" t="s">
        <v>36</v>
      </c>
      <c r="F19" s="153">
        <v>230000</v>
      </c>
    </row>
    <row r="20" spans="1:6" ht="15" customHeight="1">
      <c r="A20" s="122" t="s">
        <v>10</v>
      </c>
      <c r="B20" s="130">
        <v>240000</v>
      </c>
      <c r="C20" s="137">
        <f t="shared" si="0"/>
        <v>10910</v>
      </c>
      <c r="D20" s="142">
        <v>230000</v>
      </c>
      <c r="E20" s="147" t="s">
        <v>36</v>
      </c>
      <c r="F20" s="153">
        <v>250000</v>
      </c>
    </row>
    <row r="21" spans="1:6" ht="15" customHeight="1">
      <c r="A21" s="122" t="s">
        <v>19</v>
      </c>
      <c r="B21" s="130">
        <v>260000</v>
      </c>
      <c r="C21" s="137">
        <f t="shared" si="0"/>
        <v>11820</v>
      </c>
      <c r="D21" s="142">
        <v>250000</v>
      </c>
      <c r="E21" s="147" t="s">
        <v>36</v>
      </c>
      <c r="F21" s="153">
        <v>270000</v>
      </c>
    </row>
    <row r="22" spans="1:6" ht="15" customHeight="1">
      <c r="A22" s="122" t="s">
        <v>52</v>
      </c>
      <c r="B22" s="130">
        <v>280000</v>
      </c>
      <c r="C22" s="137">
        <f t="shared" si="0"/>
        <v>12730</v>
      </c>
      <c r="D22" s="142">
        <v>270000</v>
      </c>
      <c r="E22" s="147" t="s">
        <v>36</v>
      </c>
      <c r="F22" s="153">
        <v>290000</v>
      </c>
    </row>
    <row r="23" spans="1:6" ht="15" customHeight="1">
      <c r="A23" s="122" t="s">
        <v>25</v>
      </c>
      <c r="B23" s="130">
        <v>300000</v>
      </c>
      <c r="C23" s="137">
        <f t="shared" si="0"/>
        <v>13640</v>
      </c>
      <c r="D23" s="142">
        <v>290000</v>
      </c>
      <c r="E23" s="147" t="s">
        <v>36</v>
      </c>
      <c r="F23" s="153">
        <v>310000</v>
      </c>
    </row>
    <row r="24" spans="1:6" ht="15" customHeight="1">
      <c r="A24" s="122" t="s">
        <v>53</v>
      </c>
      <c r="B24" s="130">
        <v>320000</v>
      </c>
      <c r="C24" s="137">
        <f t="shared" si="0"/>
        <v>14550</v>
      </c>
      <c r="D24" s="142">
        <v>310000</v>
      </c>
      <c r="E24" s="147" t="s">
        <v>36</v>
      </c>
      <c r="F24" s="153">
        <v>330000</v>
      </c>
    </row>
    <row r="25" spans="1:6" ht="15" customHeight="1">
      <c r="A25" s="122" t="s">
        <v>23</v>
      </c>
      <c r="B25" s="130">
        <v>340000</v>
      </c>
      <c r="C25" s="137">
        <f t="shared" si="0"/>
        <v>15450</v>
      </c>
      <c r="D25" s="142">
        <v>330000</v>
      </c>
      <c r="E25" s="147" t="s">
        <v>36</v>
      </c>
      <c r="F25" s="153">
        <v>350000</v>
      </c>
    </row>
    <row r="26" spans="1:6" ht="15" customHeight="1">
      <c r="A26" s="122" t="s">
        <v>54</v>
      </c>
      <c r="B26" s="130">
        <v>360000</v>
      </c>
      <c r="C26" s="137">
        <f t="shared" si="0"/>
        <v>16360</v>
      </c>
      <c r="D26" s="142">
        <v>350000</v>
      </c>
      <c r="E26" s="147" t="s">
        <v>36</v>
      </c>
      <c r="F26" s="153">
        <v>370000</v>
      </c>
    </row>
    <row r="27" spans="1:6" ht="15" customHeight="1">
      <c r="A27" s="122" t="s">
        <v>44</v>
      </c>
      <c r="B27" s="130">
        <v>380000</v>
      </c>
      <c r="C27" s="137">
        <f t="shared" si="0"/>
        <v>17270</v>
      </c>
      <c r="D27" s="142">
        <v>370000</v>
      </c>
      <c r="E27" s="147" t="s">
        <v>36</v>
      </c>
      <c r="F27" s="153">
        <v>395000</v>
      </c>
    </row>
    <row r="28" spans="1:6" ht="15" customHeight="1">
      <c r="A28" s="122" t="s">
        <v>38</v>
      </c>
      <c r="B28" s="130">
        <v>410000</v>
      </c>
      <c r="C28" s="137">
        <f t="shared" si="0"/>
        <v>18640</v>
      </c>
      <c r="D28" s="142">
        <v>395000</v>
      </c>
      <c r="E28" s="147" t="s">
        <v>36</v>
      </c>
      <c r="F28" s="153">
        <v>425000</v>
      </c>
    </row>
    <row r="29" spans="1:6" ht="15" customHeight="1">
      <c r="A29" s="122" t="s">
        <v>2</v>
      </c>
      <c r="B29" s="130">
        <v>440000</v>
      </c>
      <c r="C29" s="137">
        <f t="shared" si="0"/>
        <v>20000</v>
      </c>
      <c r="D29" s="142">
        <v>425000</v>
      </c>
      <c r="E29" s="147" t="s">
        <v>36</v>
      </c>
      <c r="F29" s="153">
        <v>455000</v>
      </c>
    </row>
    <row r="30" spans="1:6" ht="15" customHeight="1">
      <c r="A30" s="122" t="s">
        <v>22</v>
      </c>
      <c r="B30" s="130">
        <v>470000</v>
      </c>
      <c r="C30" s="137">
        <f t="shared" si="0"/>
        <v>21360</v>
      </c>
      <c r="D30" s="142">
        <v>455000</v>
      </c>
      <c r="E30" s="147" t="s">
        <v>36</v>
      </c>
      <c r="F30" s="153">
        <v>485000</v>
      </c>
    </row>
    <row r="31" spans="1:6" ht="15" customHeight="1">
      <c r="A31" s="122" t="s">
        <v>9</v>
      </c>
      <c r="B31" s="130">
        <v>500000</v>
      </c>
      <c r="C31" s="137">
        <f t="shared" si="0"/>
        <v>22730</v>
      </c>
      <c r="D31" s="142">
        <v>485000</v>
      </c>
      <c r="E31" s="147" t="s">
        <v>36</v>
      </c>
      <c r="F31" s="153">
        <v>515000</v>
      </c>
    </row>
    <row r="32" spans="1:6" ht="15" customHeight="1">
      <c r="A32" s="122" t="s">
        <v>31</v>
      </c>
      <c r="B32" s="130">
        <v>530000</v>
      </c>
      <c r="C32" s="137">
        <f t="shared" si="0"/>
        <v>24090</v>
      </c>
      <c r="D32" s="142">
        <v>515000</v>
      </c>
      <c r="E32" s="147" t="s">
        <v>36</v>
      </c>
      <c r="F32" s="153">
        <v>545000</v>
      </c>
    </row>
    <row r="33" spans="1:6" ht="15" customHeight="1">
      <c r="A33" s="122" t="s">
        <v>56</v>
      </c>
      <c r="B33" s="130">
        <v>560000</v>
      </c>
      <c r="C33" s="137">
        <f t="shared" si="0"/>
        <v>25450</v>
      </c>
      <c r="D33" s="142">
        <v>545000</v>
      </c>
      <c r="E33" s="147" t="s">
        <v>36</v>
      </c>
      <c r="F33" s="153">
        <v>575000</v>
      </c>
    </row>
    <row r="34" spans="1:6" ht="15" customHeight="1">
      <c r="A34" s="122" t="s">
        <v>57</v>
      </c>
      <c r="B34" s="130">
        <v>590000</v>
      </c>
      <c r="C34" s="137">
        <f t="shared" si="0"/>
        <v>26820</v>
      </c>
      <c r="D34" s="142">
        <v>575000</v>
      </c>
      <c r="E34" s="147" t="s">
        <v>36</v>
      </c>
      <c r="F34" s="153">
        <v>605000</v>
      </c>
    </row>
    <row r="35" spans="1:6" ht="15" customHeight="1">
      <c r="A35" s="122" t="s">
        <v>58</v>
      </c>
      <c r="B35" s="130">
        <v>620000</v>
      </c>
      <c r="C35" s="137">
        <f t="shared" si="0"/>
        <v>28180</v>
      </c>
      <c r="D35" s="142">
        <v>605000</v>
      </c>
      <c r="E35" s="147" t="s">
        <v>36</v>
      </c>
      <c r="F35" s="153">
        <v>635000</v>
      </c>
    </row>
    <row r="36" spans="1:6" ht="15" customHeight="1">
      <c r="A36" s="122" t="s">
        <v>15</v>
      </c>
      <c r="B36" s="130">
        <v>650000</v>
      </c>
      <c r="C36" s="137">
        <f t="shared" si="0"/>
        <v>29550</v>
      </c>
      <c r="D36" s="142">
        <v>635000</v>
      </c>
      <c r="E36" s="147" t="s">
        <v>36</v>
      </c>
      <c r="F36" s="153">
        <v>665000</v>
      </c>
    </row>
    <row r="37" spans="1:6" ht="15" customHeight="1">
      <c r="A37" s="122" t="s">
        <v>21</v>
      </c>
      <c r="B37" s="130">
        <v>680000</v>
      </c>
      <c r="C37" s="137">
        <f t="shared" si="0"/>
        <v>30910</v>
      </c>
      <c r="D37" s="142">
        <v>665000</v>
      </c>
      <c r="E37" s="147" t="s">
        <v>36</v>
      </c>
      <c r="F37" s="153">
        <v>695000</v>
      </c>
    </row>
    <row r="38" spans="1:6" ht="15" customHeight="1">
      <c r="A38" s="122" t="s">
        <v>46</v>
      </c>
      <c r="B38" s="130">
        <v>710000</v>
      </c>
      <c r="C38" s="137">
        <f t="shared" si="0"/>
        <v>32270</v>
      </c>
      <c r="D38" s="142">
        <v>695000</v>
      </c>
      <c r="E38" s="147" t="s">
        <v>36</v>
      </c>
      <c r="F38" s="153">
        <v>730000</v>
      </c>
    </row>
    <row r="39" spans="1:6" ht="15" customHeight="1">
      <c r="A39" s="122" t="s">
        <v>6</v>
      </c>
      <c r="B39" s="130">
        <v>750000</v>
      </c>
      <c r="C39" s="137">
        <f t="shared" si="0"/>
        <v>34090</v>
      </c>
      <c r="D39" s="142">
        <v>730000</v>
      </c>
      <c r="E39" s="147" t="s">
        <v>36</v>
      </c>
      <c r="F39" s="153">
        <v>770000</v>
      </c>
    </row>
    <row r="40" spans="1:6" ht="15" customHeight="1">
      <c r="A40" s="122" t="s">
        <v>59</v>
      </c>
      <c r="B40" s="130">
        <v>790000</v>
      </c>
      <c r="C40" s="137">
        <f t="shared" si="0"/>
        <v>35910</v>
      </c>
      <c r="D40" s="142">
        <v>770000</v>
      </c>
      <c r="E40" s="147" t="s">
        <v>36</v>
      </c>
      <c r="F40" s="153">
        <v>810000</v>
      </c>
    </row>
    <row r="41" spans="1:6" ht="15" customHeight="1">
      <c r="A41" s="122" t="s">
        <v>48</v>
      </c>
      <c r="B41" s="130">
        <v>830000</v>
      </c>
      <c r="C41" s="137">
        <f t="shared" si="0"/>
        <v>37730</v>
      </c>
      <c r="D41" s="142">
        <v>810000</v>
      </c>
      <c r="E41" s="147" t="s">
        <v>36</v>
      </c>
      <c r="F41" s="153">
        <v>855000</v>
      </c>
    </row>
    <row r="42" spans="1:6" ht="15" customHeight="1">
      <c r="A42" s="122" t="s">
        <v>34</v>
      </c>
      <c r="B42" s="130">
        <v>880000</v>
      </c>
      <c r="C42" s="137">
        <f t="shared" si="0"/>
        <v>40000</v>
      </c>
      <c r="D42" s="142">
        <v>855000</v>
      </c>
      <c r="E42" s="147" t="s">
        <v>36</v>
      </c>
      <c r="F42" s="153">
        <v>905000</v>
      </c>
    </row>
    <row r="43" spans="1:6" ht="15" customHeight="1">
      <c r="A43" s="122" t="s">
        <v>62</v>
      </c>
      <c r="B43" s="130">
        <v>930000</v>
      </c>
      <c r="C43" s="137">
        <f t="shared" si="0"/>
        <v>42270</v>
      </c>
      <c r="D43" s="142">
        <v>905000</v>
      </c>
      <c r="E43" s="147" t="s">
        <v>36</v>
      </c>
      <c r="F43" s="153">
        <v>955000</v>
      </c>
    </row>
    <row r="44" spans="1:6" ht="15" customHeight="1">
      <c r="A44" s="122" t="s">
        <v>63</v>
      </c>
      <c r="B44" s="130">
        <v>980000</v>
      </c>
      <c r="C44" s="137">
        <f t="shared" si="0"/>
        <v>44550</v>
      </c>
      <c r="D44" s="142">
        <v>955000</v>
      </c>
      <c r="E44" s="147" t="s">
        <v>36</v>
      </c>
      <c r="F44" s="153">
        <v>1005000</v>
      </c>
    </row>
    <row r="45" spans="1:6" ht="15" customHeight="1">
      <c r="A45" s="122" t="s">
        <v>20</v>
      </c>
      <c r="B45" s="130">
        <v>1030000</v>
      </c>
      <c r="C45" s="137">
        <f t="shared" si="0"/>
        <v>46820</v>
      </c>
      <c r="D45" s="142">
        <v>1005000</v>
      </c>
      <c r="E45" s="147" t="s">
        <v>36</v>
      </c>
      <c r="F45" s="153">
        <v>1055000</v>
      </c>
    </row>
    <row r="46" spans="1:6" ht="15" customHeight="1">
      <c r="A46" s="122" t="s">
        <v>64</v>
      </c>
      <c r="B46" s="130">
        <v>1090000</v>
      </c>
      <c r="C46" s="137">
        <f t="shared" si="0"/>
        <v>49550</v>
      </c>
      <c r="D46" s="142">
        <v>1055000</v>
      </c>
      <c r="E46" s="147" t="s">
        <v>36</v>
      </c>
      <c r="F46" s="153">
        <v>1115000</v>
      </c>
    </row>
    <row r="47" spans="1:6" ht="15" customHeight="1">
      <c r="A47" s="122" t="s">
        <v>35</v>
      </c>
      <c r="B47" s="130">
        <v>1150000</v>
      </c>
      <c r="C47" s="137">
        <f t="shared" si="0"/>
        <v>52270</v>
      </c>
      <c r="D47" s="142">
        <v>1115000</v>
      </c>
      <c r="E47" s="147" t="s">
        <v>36</v>
      </c>
      <c r="F47" s="153">
        <v>1175000</v>
      </c>
    </row>
    <row r="48" spans="1:6" ht="15" customHeight="1">
      <c r="A48" s="122" t="s">
        <v>13</v>
      </c>
      <c r="B48" s="130">
        <v>1210000</v>
      </c>
      <c r="C48" s="137">
        <f t="shared" si="0"/>
        <v>55000</v>
      </c>
      <c r="D48" s="142">
        <v>1175000</v>
      </c>
      <c r="E48" s="147" t="s">
        <v>36</v>
      </c>
      <c r="F48" s="153">
        <v>1235000</v>
      </c>
    </row>
    <row r="49" spans="1:6" ht="15" customHeight="1">
      <c r="A49" s="122" t="s">
        <v>27</v>
      </c>
      <c r="B49" s="130">
        <v>1270000</v>
      </c>
      <c r="C49" s="137">
        <f t="shared" si="0"/>
        <v>57730</v>
      </c>
      <c r="D49" s="142">
        <v>1235000</v>
      </c>
      <c r="E49" s="147" t="s">
        <v>36</v>
      </c>
      <c r="F49" s="153">
        <v>1295000</v>
      </c>
    </row>
    <row r="50" spans="1:6" ht="15" customHeight="1">
      <c r="A50" s="122" t="s">
        <v>65</v>
      </c>
      <c r="B50" s="130">
        <v>1330000</v>
      </c>
      <c r="C50" s="137">
        <f t="shared" si="0"/>
        <v>60450</v>
      </c>
      <c r="D50" s="142">
        <v>1295000</v>
      </c>
      <c r="E50" s="147" t="s">
        <v>36</v>
      </c>
      <c r="F50" s="153">
        <v>1355000</v>
      </c>
    </row>
    <row r="51" spans="1:6" ht="15" customHeight="1">
      <c r="A51" s="123" t="s">
        <v>66</v>
      </c>
      <c r="B51" s="131">
        <v>1390000</v>
      </c>
      <c r="C51" s="138">
        <f t="shared" si="0"/>
        <v>63180</v>
      </c>
      <c r="D51" s="143">
        <v>1355000</v>
      </c>
      <c r="E51" s="148" t="s">
        <v>36</v>
      </c>
      <c r="F51" s="154"/>
    </row>
    <row r="54" spans="1:6" ht="15" customHeight="1">
      <c r="A54" s="124" t="s">
        <v>7</v>
      </c>
      <c r="B54" s="132">
        <f>VLOOKUP(試算表!$C$33,標準報酬月額等級表,2,FALSE)</f>
        <v>340000</v>
      </c>
      <c r="E54" s="149"/>
      <c r="F54" s="155"/>
    </row>
    <row r="56" spans="1:6" ht="15" customHeight="1">
      <c r="A56" s="124" t="s">
        <v>95</v>
      </c>
      <c r="B56" s="132">
        <f>VLOOKUP(試算表!$C$33,標準報酬月額等級表,3,FALSE)</f>
        <v>15450</v>
      </c>
    </row>
    <row r="59" spans="1:6" ht="15" customHeight="1">
      <c r="A59" s="125" t="s">
        <v>91</v>
      </c>
      <c r="B59" s="132">
        <v>13832</v>
      </c>
      <c r="C59" t="s">
        <v>107</v>
      </c>
    </row>
    <row r="61" spans="1:6" ht="15" customHeight="1">
      <c r="A61" s="126" t="s">
        <v>93</v>
      </c>
      <c r="B61" s="133">
        <f>IF(AND(ROUNDDOWN(B56*67/100,0)&lt;B59),ROUNDDOWN(B56*67/100,0),B59)</f>
        <v>10351</v>
      </c>
    </row>
  </sheetData>
  <sheetProtection sheet="1" objects="1" scenarios="1"/>
  <mergeCells count="1">
    <mergeCell ref="D4:F4"/>
  </mergeCells>
  <phoneticPr fontId="1"/>
  <printOptions horizontalCentered="1" verticalCentered="1"/>
  <pageMargins left="0.7" right="0.7" top="0.39370078740157483" bottom="0.19685039370078736" header="0.3" footer="0.3"/>
  <pageSetup paperSize="9" scale="9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試算表</vt:lpstr>
      <vt:lpstr>標準報酬月額等級表等</vt:lpstr>
    </vt:vector>
  </TitlesOfParts>
  <Company>高知県</Company>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441827</dc:creator>
  <cp:lastModifiedBy>454942</cp:lastModifiedBy>
  <dcterms:created xsi:type="dcterms:W3CDTF">2018-10-09T01:39:04Z</dcterms:created>
  <dcterms:modified xsi:type="dcterms:W3CDTF">2021-04-19T05:15:25Z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2.1.12.0</vt:lpwstr>
      <vt:lpwstr>3.0.2.0</vt:lpwstr>
      <vt:lpwstr>3.0.4.0</vt:lpwstr>
    </vt:vector>
  </property>
  <property fmtid="{DCFEDD21-7773-49B2-8022-6FC58DB5260B}" pid="3" name="LastSavedVersion">
    <vt:lpwstr>3.0.4.0</vt:lpwstr>
  </property>
  <property fmtid="{DCFEDD21-7773-49B2-8022-6FC58DB5260B}" pid="4" name="LastSavedDate">
    <vt:filetime>2021-04-19T05:15:25Z</vt:filetime>
  </property>
</Properties>
</file>