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onchonas01\建設課\簡水\⑪経営比較分析表\R05年度\"/>
    </mc:Choice>
  </mc:AlternateContent>
  <xr:revisionPtr revIDLastSave="0" documentId="13_ncr:1_{8228083A-0477-4F58-B23F-4369C2A08188}" xr6:coauthVersionLast="36" xr6:coauthVersionMax="36" xr10:uidLastSave="{00000000-0000-0000-0000-000000000000}"/>
  <workbookProtection workbookAlgorithmName="SHA-512" workbookHashValue="JgutiAm9BK3qf7+jgCbK6LKwmUU2u+Xt/dvGDwryaIYIw1Scv/gmIA2McQOQAIEyMSMNsrTctQsNnAeVfUViyg==" workbookSaltValue="hxA10JPBP4kqQffZza6TA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<sst xmlns="http://schemas.openxmlformats.org/spreadsheetml/2006/main" count="236" uniqueCount="120">
  <si>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</si>
  <si>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</si>
  <si>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</si>
  <si>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</si>
  <si>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</si>
  <si>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</si>
  <si>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</si>
  <si>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</si>
  <si>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</si>
  <si>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</si>
  <si>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</si>
  <si>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</si>
  <si>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</si>
  <si>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</si>
  <si>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</si>
  <si>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</si>
  <si>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</si>
  <si>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</si>
  <si>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</si>
  <si>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</si>
  <si>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</si>
  <si>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</si>
  <si>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</si>
  <si>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</si>
  <si>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</si>
  <si>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</si>
  <si>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</si>
  <si>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</si>
  <si>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</si>
  <si>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</si>
  <si>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</si>
  <si>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</si>
  <si>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</si>
  <si>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</si>
  <si>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</si>
  <si>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</si>
  <si>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</si>
  <si>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</si>
  <si>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</si>
  <si>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</si>
  <si>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</si>
  <si>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</si>
  <si>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</si>
  <si>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</si>
  <si>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</si>
  <si>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</si>
  <si>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</si>
  <si>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</si>
  <si>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</si>
  <si>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</si>
  <si>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</si>
  <si>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</si>
  <si>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</si>
  <si>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</si>
  <si>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</si>
  <si>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</si>
  <si>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</si>
  <si>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</si>
  <si>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</si>
  <si>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</si>
  <si>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</si>
  <si>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</si>
  <si>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</si>
  <si>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</si>
  <si>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</si>
  <si>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</si>
  <si>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</si>
  <si>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</si>
  <si>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</si>
  <si>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</si>
  <si>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</si>
  <si>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</si>
  <si>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</si>
  <si>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</si>
  <si>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</si>
  <si>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</si>
  <si>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</si>
  <si>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</si>
  <si>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</si>
  <si>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</si>
  <si>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</si>
  <si>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</si>
  <si>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</si>
  <si>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</si>
  <si>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</si>
  <si>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</si>
  <si>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</si>
  <si>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</si>
  <si>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</si>
  <si>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</si>
  <si>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</si>
  <si>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</si>
  <si>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</si>
  <si>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</si>
  <si>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</si>
  <si>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</si>
  <si>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</si>
  <si>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</si>
  <si>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</si>
  <si>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</si>
  <si>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</si>
  <si>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</si>
  <si>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</si>
  <si>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</si>
  <si>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</si>
  <si>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</si>
  <si>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</si>
  <si>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</si>
  <si>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</si>
  <si>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</si>
  <si>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</si>
  <si>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</si>
  <si>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</si>
  <si>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</si>
  <si>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</si>
  <si>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</si>
  <si>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</si>
  <si>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【健全性】　　　　　　　　　　　　　　　　　　　　　　　　　　　　　　　　　　　　　　　　　　　　　　　　　　　　　　　　　　　　　　　収益的収支比率を見ても給水収益だけでは賄えないため、一般会計からの繰入金により維持している状態である。単年度収支が赤字であるため適正な施設使用料金の見直しの必要性について継続的に検討を続け、経営改善に向けた取り組みが必要である。　　　　　　　　　　【効率性】　　　　　　　　　　　　　　　　　　　　　　　　　　　　　　　　　　　　　　　　　　　　　　　　　　　　　　　　　　　　　　　　　　　　使用者人口減少に伴う使用料の減少を踏まえた事業経営に取り組まなければならない。</t>
    <phoneticPr fontId="4"/>
  </si>
  <si>
    <t>　施設等の機能診断を行い、診断結果から最適整備構想を策定し、耐用年数を迎えた通信設備や機械等の更新を行っている。今後においても、経営戦略をもとに経営改善を図り、計画的な維持修繕や機械・管路等の更新に取り組む必要がある。</t>
    <phoneticPr fontId="4"/>
  </si>
  <si>
    <t>　単年度収支が赤字の状態が続いており、経営戦略をもとに更なる使用料の見直し、費用削減等の経営改善に向けた取り組みが必要であり、効率的かつ安定的な経営を行っていく。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</si>
</sst>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7-4661-B8AC-D4BC924375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867-4661-B8AC-D4BC924375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57.77</c:v>
                </c:pt>
                <c:pt idx="1">
                  <c:v>67.88</c:v>
                </c:pt>
                <c:pt idx="2">
                  <c:v>77.2</c:v>
                </c:pt>
                <c:pt idx="3">
                  <c:v>75.91</c:v>
                </c:pt>
                <c:pt idx="4">
                  <c:v>75.650000000000006</c:v>
                </c:pt>
              </c:numCache>
            </c:numRef>
          </c:val>
          <c:extLst>
            <c:ext xmlns:c16="http://schemas.microsoft.com/office/drawing/2014/chart" uri="{C3380CC4-5D6E-409C-BE32-E72D297353CC}">
              <c16:uniqueId val="{00000000-3729-4F4A-8DF1-B81ED11BC6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729-4F4A-8DF1-B81ED11BC6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81.489999999999995</c:v>
                </c:pt>
                <c:pt idx="1">
                  <c:v>86.73</c:v>
                </c:pt>
                <c:pt idx="2">
                  <c:v>82.7</c:v>
                </c:pt>
                <c:pt idx="3">
                  <c:v>82.01</c:v>
                </c:pt>
                <c:pt idx="4">
                  <c:v>85.55</c:v>
                </c:pt>
              </c:numCache>
            </c:numRef>
          </c:val>
          <c:extLst>
            <c:ext xmlns:c16="http://schemas.microsoft.com/office/drawing/2014/chart" uri="{C3380CC4-5D6E-409C-BE32-E72D297353CC}">
              <c16:uniqueId val="{00000000-1023-40FA-993F-C3C5E0F46F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023-40FA-993F-C3C5E0F46F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93.34</c:v>
                </c:pt>
                <c:pt idx="1">
                  <c:v>84.85</c:v>
                </c:pt>
                <c:pt idx="2">
                  <c:v>72.12</c:v>
                </c:pt>
                <c:pt idx="3">
                  <c:v>84.69</c:v>
                </c:pt>
                <c:pt idx="4">
                  <c:v>96.83</c:v>
                </c:pt>
              </c:numCache>
            </c:numRef>
          </c:val>
          <c:extLst>
            <c:ext xmlns:c16="http://schemas.microsoft.com/office/drawing/2014/chart" uri="{C3380CC4-5D6E-409C-BE32-E72D297353CC}">
              <c16:uniqueId val="{00000000-FFCA-42AB-983D-C651A5DA6A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A-42AB-983D-C651A5DA6A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75-4F57-9BC0-7EDEEF8B63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5-4F57-9BC0-7EDEEF8B63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6-4482-A302-8DB12AF16F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6-4482-A302-8DB12AF16F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6-4C0D-AA5D-BEF7138944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6-4C0D-AA5D-BEF7138944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2-4FF7-B732-BB9914E491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2-4FF7-B732-BB9914E491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135.77000000000001</c:v>
                </c:pt>
                <c:pt idx="2">
                  <c:v>97.39</c:v>
                </c:pt>
                <c:pt idx="3">
                  <c:v>98.57</c:v>
                </c:pt>
                <c:pt idx="4">
                  <c:v>1780.05</c:v>
                </c:pt>
              </c:numCache>
            </c:numRef>
          </c:val>
          <c:extLst>
            <c:ext xmlns:c16="http://schemas.microsoft.com/office/drawing/2014/chart" uri="{C3380CC4-5D6E-409C-BE32-E72D297353CC}">
              <c16:uniqueId val="{00000000-C687-4878-AA3B-F91DC31FF1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687-4878-AA3B-F91DC31FF1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82.58</c:v>
                </c:pt>
                <c:pt idx="1">
                  <c:v>73.010000000000005</c:v>
                </c:pt>
                <c:pt idx="2">
                  <c:v>46.74</c:v>
                </c:pt>
                <c:pt idx="3">
                  <c:v>52.78</c:v>
                </c:pt>
                <c:pt idx="4">
                  <c:v>52.93</c:v>
                </c:pt>
              </c:numCache>
            </c:numRef>
          </c:val>
          <c:extLst>
            <c:ext xmlns:c16="http://schemas.microsoft.com/office/drawing/2014/chart" uri="{C3380CC4-5D6E-409C-BE32-E72D297353CC}">
              <c16:uniqueId val="{00000000-D7B0-4579-96D0-EBA8E5307C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7B0-4579-96D0-EBA8E5307C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144.54</c:v>
                </c:pt>
                <c:pt idx="1">
                  <c:v>138.97999999999999</c:v>
                </c:pt>
                <c:pt idx="2">
                  <c:v>191.77</c:v>
                </c:pt>
                <c:pt idx="3">
                  <c:v>170.61</c:v>
                </c:pt>
                <c:pt idx="4">
                  <c:v>170.91</c:v>
                </c:pt>
              </c:numCache>
            </c:numRef>
          </c:val>
          <c:extLst>
            <c:ext xmlns:c16="http://schemas.microsoft.com/office/drawing/2014/chart" uri="{C3380CC4-5D6E-409C-BE32-E72D297353CC}">
              <c16:uniqueId val="{00000000-5CD7-4DE9-A3E3-B9660CC602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CD7-4DE9-A3E3-B9660CC602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仁淀川町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4795</v>
      </c>
      <c r="AM8" s="37"/>
      <c r="AN8" s="37"/>
      <c r="AO8" s="37"/>
      <c r="AP8" s="37"/>
      <c r="AQ8" s="37"/>
      <c r="AR8" s="37"/>
      <c r="AS8" s="37"/>
      <c r="AT8" s="38">
        <f>データ!T6</f>
        <v>333</v>
      </c>
      <c r="AU8" s="38"/>
      <c r="AV8" s="38"/>
      <c r="AW8" s="38"/>
      <c r="AX8" s="38"/>
      <c r="AY8" s="38"/>
      <c r="AZ8" s="38"/>
      <c r="BA8" s="38"/>
      <c r="BB8" s="38">
        <f>データ!U6</f>
        <v>14.4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16.02</v>
      </c>
      <c r="Q10" s="38"/>
      <c r="R10" s="38"/>
      <c r="S10" s="38"/>
      <c r="T10" s="38"/>
      <c r="U10" s="38"/>
      <c r="V10" s="38"/>
      <c r="W10" s="38">
        <f>データ!Q6</f>
        <v>100</v>
      </c>
      <c r="X10" s="38"/>
      <c r="Y10" s="38"/>
      <c r="Z10" s="38"/>
      <c r="AA10" s="38"/>
      <c r="AB10" s="38"/>
      <c r="AC10" s="38"/>
      <c r="AD10" s="37">
        <f>データ!R6</f>
        <v>2400</v>
      </c>
      <c r="AE10" s="37"/>
      <c r="AF10" s="37"/>
      <c r="AG10" s="37"/>
      <c r="AH10" s="37"/>
      <c r="AI10" s="37"/>
      <c r="AJ10" s="37"/>
      <c r="AK10" s="2"/>
      <c r="AL10" s="37">
        <f>データ!V6</f>
        <v>761</v>
      </c>
      <c r="AM10" s="37"/>
      <c r="AN10" s="37"/>
      <c r="AO10" s="37"/>
      <c r="AP10" s="37"/>
      <c r="AQ10" s="37"/>
      <c r="AR10" s="37"/>
      <c r="AS10" s="37"/>
      <c r="AT10" s="38">
        <f>データ!W6</f>
        <v>0.32</v>
      </c>
      <c r="AU10" s="38"/>
      <c r="AV10" s="38"/>
      <c r="AW10" s="38"/>
      <c r="AX10" s="38"/>
      <c r="AY10" s="38"/>
      <c r="AZ10" s="38"/>
      <c r="BA10" s="38"/>
      <c r="BB10" s="38">
        <f>データ!X6</f>
        <v>2378.13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JBXSny7N86VJcaSzSa+3r/IcrMaLYElPg9nJyfUW7sHHlIF8KeuBhNCsckEi9sVO0I4Z6Mv98EFhf9PKk6lLGw==" saltValue="4jizDjZtogFjHxQo9l1b8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393878</v>
      </c>
      <c r="D6" s="19">
        <f t="shared" si="3"/>
        <v>47</v>
      </c>
      <c r="E6" s="19">
        <f t="shared" si="3"/>
        <v>17</v>
      </c>
      <c r="F6" s="19">
        <f t="shared" si="3"/>
        <v>5</v>
      </c>
      <c r="G6" s="19">
        <f t="shared" si="3"/>
        <v>0</v>
      </c>
      <c r="H6" s="19" t="str">
        <f t="shared" si="3"/>
        <v>高知県　仁淀川町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16.02</v>
      </c>
      <c r="Q6" s="20">
        <f t="shared" si="3"/>
        <v>100</v>
      </c>
      <c r="R6" s="20">
        <f t="shared" si="3"/>
        <v>2400</v>
      </c>
      <c r="S6" s="20">
        <f t="shared" si="3"/>
        <v>4795</v>
      </c>
      <c r="T6" s="20">
        <f t="shared" si="3"/>
        <v>333</v>
      </c>
      <c r="U6" s="20">
        <f t="shared" si="3"/>
        <v>14.4</v>
      </c>
      <c r="V6" s="20">
        <f t="shared" si="3"/>
        <v>761</v>
      </c>
      <c r="W6" s="20">
        <f t="shared" si="3"/>
        <v>0.32</v>
      </c>
      <c r="X6" s="20">
        <f t="shared" si="3"/>
        <v>2378.13</v>
      </c>
      <c r="Y6" s="21">
        <f>IF(Y7="",NA(),Y7)</f>
        <v>93.34</v>
      </c>
      <c r="Z6" s="21">
        <f t="shared" ref="Z6:AH6" si="4">IF(Z7="",NA(),Z7)</f>
        <v>84.85</v>
      </c>
      <c r="AA6" s="21">
        <f t="shared" si="4"/>
        <v>72.12</v>
      </c>
      <c r="AB6" s="21">
        <f t="shared" si="4"/>
        <v>84.69</v>
      </c>
      <c r="AC6" s="21">
        <f t="shared" si="4"/>
        <v>96.83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135.77000000000001</v>
      </c>
      <c r="BH6" s="21">
        <f t="shared" si="7"/>
        <v>97.39</v>
      </c>
      <c r="BI6" s="21">
        <f t="shared" si="7"/>
        <v>98.57</v>
      </c>
      <c r="BJ6" s="21">
        <f t="shared" si="7"/>
        <v>1780.05</v>
      </c>
      <c r="BK6" s="21">
        <f t="shared" si="7"/>
        <v>789.46</v>
      </c>
      <c r="BL6" s="21">
        <f t="shared" si="7"/>
        <v>826.83</v>
      </c>
      <c r="BM6" s="21">
        <f t="shared" si="7"/>
        <v>867.83</v>
      </c>
      <c r="BN6" s="21">
        <f t="shared" si="7"/>
        <v>791.76</v>
      </c>
      <c r="BO6" s="21">
        <f t="shared" si="7"/>
        <v>900.82</v>
      </c>
      <c r="BP6" s="20" t="str">
        <f>IF(BP7="","",IF(BP7="-","【-】","【"&amp;SUBSTITUTE(TEXT(BP7,"#,##0.00"),"-","△")&amp;"】"))</f>
        <v>【809.19】</v>
      </c>
      <c r="BQ6" s="21">
        <f>IF(BQ7="",NA(),BQ7)</f>
        <v>82.58</v>
      </c>
      <c r="BR6" s="21">
        <f t="shared" ref="BR6:BZ6" si="8">IF(BR7="",NA(),BR7)</f>
        <v>73.010000000000005</v>
      </c>
      <c r="BS6" s="21">
        <f t="shared" si="8"/>
        <v>46.74</v>
      </c>
      <c r="BT6" s="21">
        <f t="shared" si="8"/>
        <v>52.78</v>
      </c>
      <c r="BU6" s="21">
        <f t="shared" si="8"/>
        <v>52.93</v>
      </c>
      <c r="BV6" s="21">
        <f t="shared" si="8"/>
        <v>57.77</v>
      </c>
      <c r="BW6" s="21">
        <f t="shared" si="8"/>
        <v>57.31</v>
      </c>
      <c r="BX6" s="21">
        <f t="shared" si="8"/>
        <v>57.08</v>
      </c>
      <c r="BY6" s="21">
        <f t="shared" si="8"/>
        <v>56.26</v>
      </c>
      <c r="BZ6" s="21">
        <f t="shared" si="8"/>
        <v>52.94</v>
      </c>
      <c r="CA6" s="20" t="str">
        <f>IF(CA7="","",IF(CA7="-","【-】","【"&amp;SUBSTITUTE(TEXT(CA7,"#,##0.00"),"-","△")&amp;"】"))</f>
        <v>【57.02】</v>
      </c>
      <c r="CB6" s="21">
        <f>IF(CB7="",NA(),CB7)</f>
        <v>144.54</v>
      </c>
      <c r="CC6" s="21">
        <f t="shared" ref="CC6:CK6" si="9">IF(CC7="",NA(),CC7)</f>
        <v>138.97999999999999</v>
      </c>
      <c r="CD6" s="21">
        <f t="shared" si="9"/>
        <v>191.77</v>
      </c>
      <c r="CE6" s="21">
        <f t="shared" si="9"/>
        <v>170.61</v>
      </c>
      <c r="CF6" s="21">
        <f t="shared" si="9"/>
        <v>170.91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57.77</v>
      </c>
      <c r="CN6" s="21">
        <f t="shared" ref="CN6:CV6" si="10">IF(CN7="",NA(),CN7)</f>
        <v>67.88</v>
      </c>
      <c r="CO6" s="21">
        <f t="shared" si="10"/>
        <v>77.2</v>
      </c>
      <c r="CP6" s="21">
        <f t="shared" si="10"/>
        <v>75.91</v>
      </c>
      <c r="CQ6" s="21">
        <f t="shared" si="10"/>
        <v>75.650000000000006</v>
      </c>
      <c r="CR6" s="21">
        <f t="shared" si="10"/>
        <v>50.68</v>
      </c>
      <c r="CS6" s="21">
        <f t="shared" si="10"/>
        <v>50.14</v>
      </c>
      <c r="CT6" s="21">
        <f t="shared" si="10"/>
        <v>54.83</v>
      </c>
      <c r="CU6" s="21">
        <f t="shared" si="10"/>
        <v>66.53</v>
      </c>
      <c r="CV6" s="21">
        <f t="shared" si="10"/>
        <v>52.35</v>
      </c>
      <c r="CW6" s="20" t="str">
        <f>IF(CW7="","",IF(CW7="-","【-】","【"&amp;SUBSTITUTE(TEXT(CW7,"#,##0.00"),"-","△")&amp;"】"))</f>
        <v>【52.55】</v>
      </c>
      <c r="CX6" s="21">
        <f>IF(CX7="",NA(),CX7)</f>
        <v>81.489999999999995</v>
      </c>
      <c r="CY6" s="21">
        <f t="shared" ref="CY6:DG6" si="11">IF(CY7="",NA(),CY7)</f>
        <v>86.73</v>
      </c>
      <c r="CZ6" s="21">
        <f t="shared" si="11"/>
        <v>82.7</v>
      </c>
      <c r="DA6" s="21">
        <f t="shared" si="11"/>
        <v>82.01</v>
      </c>
      <c r="DB6" s="21">
        <f t="shared" si="11"/>
        <v>85.55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393878</v>
      </c>
      <c r="D7" s="23">
        <v>47</v>
      </c>
      <c r="E7" s="23">
        <v>17</v>
      </c>
      <c r="F7" s="23">
        <v>5</v>
      </c>
      <c r="G7" s="23">
        <v>0</v>
      </c>
      <c r="H7" s="23" t="s">
        <v>97</v>
      </c>
      <c r="I7" s="23" t="s">
        <v>98</v>
      </c>
      <c r="J7" s="23" t="s">
        <v>99</v>
      </c>
      <c r="K7" s="23" t="s">
        <v>100</v>
      </c>
      <c r="L7" s="23" t="s">
        <v>101</v>
      </c>
      <c r="M7" s="23" t="s">
        <v>102</v>
      </c>
      <c r="N7" s="24" t="s">
        <v>103</v>
      </c>
      <c r="O7" s="24" t="s">
        <v>104</v>
      </c>
      <c r="P7" s="24">
        <v>16.02</v>
      </c>
      <c r="Q7" s="24">
        <v>100</v>
      </c>
      <c r="R7" s="24">
        <v>2400</v>
      </c>
      <c r="S7" s="24">
        <v>4795</v>
      </c>
      <c r="T7" s="24">
        <v>333</v>
      </c>
      <c r="U7" s="24">
        <v>14.4</v>
      </c>
      <c r="V7" s="24">
        <v>761</v>
      </c>
      <c r="W7" s="24">
        <v>0.32</v>
      </c>
      <c r="X7" s="24">
        <v>2378.13</v>
      </c>
      <c r="Y7" s="24">
        <v>93.34</v>
      </c>
      <c r="Z7" s="24">
        <v>84.85</v>
      </c>
      <c r="AA7" s="24">
        <v>72.12</v>
      </c>
      <c r="AB7" s="24">
        <v>84.69</v>
      </c>
      <c r="AC7" s="24">
        <v>96.83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135.77000000000001</v>
      </c>
      <c r="BH7" s="24">
        <v>97.39</v>
      </c>
      <c r="BI7" s="24">
        <v>98.57</v>
      </c>
      <c r="BJ7" s="24">
        <v>1780.05</v>
      </c>
      <c r="BK7" s="24">
        <v>789.46</v>
      </c>
      <c r="BL7" s="24">
        <v>826.83</v>
      </c>
      <c r="BM7" s="24">
        <v>867.83</v>
      </c>
      <c r="BN7" s="24">
        <v>791.76</v>
      </c>
      <c r="BO7" s="24">
        <v>900.82</v>
      </c>
      <c r="BP7" s="24">
        <v>809.19</v>
      </c>
      <c r="BQ7" s="24">
        <v>82.58</v>
      </c>
      <c r="BR7" s="24">
        <v>73.010000000000005</v>
      </c>
      <c r="BS7" s="24">
        <v>46.74</v>
      </c>
      <c r="BT7" s="24">
        <v>52.78</v>
      </c>
      <c r="BU7" s="24">
        <v>52.93</v>
      </c>
      <c r="BV7" s="24">
        <v>57.77</v>
      </c>
      <c r="BW7" s="24">
        <v>57.31</v>
      </c>
      <c r="BX7" s="24">
        <v>57.08</v>
      </c>
      <c r="BY7" s="24">
        <v>56.26</v>
      </c>
      <c r="BZ7" s="24">
        <v>52.94</v>
      </c>
      <c r="CA7" s="24">
        <v>57.02</v>
      </c>
      <c r="CB7" s="24">
        <v>144.54</v>
      </c>
      <c r="CC7" s="24">
        <v>138.97999999999999</v>
      </c>
      <c r="CD7" s="24">
        <v>191.77</v>
      </c>
      <c r="CE7" s="24">
        <v>170.61</v>
      </c>
      <c r="CF7" s="24">
        <v>170.91</v>
      </c>
      <c r="CG7" s="24">
        <v>274.35000000000002</v>
      </c>
      <c r="CH7" s="24">
        <v>273.52</v>
      </c>
      <c r="CI7" s="24">
        <v>274.99</v>
      </c>
      <c r="CJ7" s="24">
        <v>282.08999999999997</v>
      </c>
      <c r="CK7" s="24">
        <v>303.27999999999997</v>
      </c>
      <c r="CL7" s="24">
        <v>273.68</v>
      </c>
      <c r="CM7" s="24">
        <v>57.77</v>
      </c>
      <c r="CN7" s="24">
        <v>67.88</v>
      </c>
      <c r="CO7" s="24">
        <v>77.2</v>
      </c>
      <c r="CP7" s="24">
        <v>75.91</v>
      </c>
      <c r="CQ7" s="24">
        <v>75.650000000000006</v>
      </c>
      <c r="CR7" s="24">
        <v>50.68</v>
      </c>
      <c r="CS7" s="24">
        <v>50.14</v>
      </c>
      <c r="CT7" s="24">
        <v>54.83</v>
      </c>
      <c r="CU7" s="24">
        <v>66.53</v>
      </c>
      <c r="CV7" s="24">
        <v>52.35</v>
      </c>
      <c r="CW7" s="24">
        <v>52.55</v>
      </c>
      <c r="CX7" s="24">
        <v>81.489999999999995</v>
      </c>
      <c r="CY7" s="24">
        <v>86.73</v>
      </c>
      <c r="CZ7" s="24">
        <v>82.7</v>
      </c>
      <c r="DA7" s="24">
        <v>82.01</v>
      </c>
      <c r="DB7" s="24">
        <v>85.55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2023-12-12T02:55:59Z</dcterms:created>
  <dcterms:modified xsi:type="dcterms:W3CDTF">2024-02-29T02:30:52Z</dcterms:modified>
  <cp:category/>
</cp:coreProperties>
</file>