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T:\2130町民環境課(水道)\03下水道\00 諸務\調査物（田中）\R5\経営比較分析表\"/>
    </mc:Choice>
  </mc:AlternateContent>
  <xr:revisionPtr revIDLastSave="0" documentId="13_ncr:1_{2B2EB1B1-A5D1-4DC3-99BF-AEA8AD7975B6}" xr6:coauthVersionLast="47" xr6:coauthVersionMax="47" xr10:uidLastSave="{00000000-0000-0000-0000-000000000000}"/>
  <workbookProtection workbookAlgorithmName="SHA-512" workbookHashValue="03bSjrI5f1Vi86RH4ZduHYhp7lbJS1EbyVDrUxmzP3HYyYiHnVTIup2T9tElWwuWp5DrKWRGUGApbjIMwHpo8Q==" workbookSaltValue="TwDdkZA+Jz5nXLYcrFWpqA==" workbookSpinCount="100000" lockStructure="1"/>
  <bookViews>
    <workbookView xWindow="-120" yWindow="-120" windowWidth="29040" windowHeight="1572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BB8" i="4" s="1"/>
  <c r="T6" i="5"/>
  <c r="AT8" i="4" s="1"/>
  <c r="S6" i="5"/>
  <c r="AL8" i="4" s="1"/>
  <c r="R6" i="5"/>
  <c r="Q6" i="5"/>
  <c r="P6" i="5"/>
  <c r="O6" i="5"/>
  <c r="I10" i="4" s="1"/>
  <c r="N6" i="5"/>
  <c r="M6" i="5"/>
  <c r="L6" i="5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E86" i="4"/>
  <c r="BB10" i="4"/>
  <c r="AD10" i="4"/>
  <c r="W10" i="4"/>
  <c r="P10" i="4"/>
  <c r="B10" i="4"/>
  <c r="AD8" i="4"/>
  <c r="W8" i="4"/>
</calcChain>
</file>

<file path=xl/sharedStrings.xml><?xml version="1.0" encoding="utf-8"?>
<sst xmlns="http://schemas.openxmlformats.org/spreadsheetml/2006/main" count="236" uniqueCount="120">
  <si>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</si>
  <si>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</si>
  <si>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</si>
  <si>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</si>
  <si>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</si>
  <si>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</si>
  <si>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</si>
  <si>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</si>
  <si>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</si>
  <si>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</si>
  <si>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</si>
  <si>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</si>
  <si>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</si>
  <si>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</si>
  <si>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</si>
  <si>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</si>
  <si>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</si>
  <si>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</si>
  <si>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</si>
  <si>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</si>
  <si>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</si>
  <si>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</si>
  <si>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</si>
  <si>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</si>
  <si>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</si>
  <si>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</si>
  <si>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</si>
  <si>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</si>
  <si>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</si>
  <si>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</si>
  <si>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</si>
  <si>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</si>
  <si>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</si>
  <si>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</si>
  <si>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</si>
  <si>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</si>
  <si>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</si>
  <si>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</si>
  <si>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</si>
  <si>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</si>
  <si>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</si>
  <si>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</si>
  <si>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</si>
  <si>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</si>
  <si>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</si>
  <si>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</si>
  <si>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</si>
  <si>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</si>
  <si>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</si>
  <si>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</si>
  <si>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</si>
  <si>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</si>
  <si>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</si>
  <si>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</si>
  <si>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</si>
  <si>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</si>
  <si>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</si>
  <si>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</si>
  <si>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</si>
  <si>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</si>
  <si>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</si>
  <si>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</si>
  <si>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</si>
  <si>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</si>
  <si>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</si>
  <si>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</si>
  <si>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</si>
  <si>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</si>
  <si>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</si>
  <si>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</si>
  <si>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</si>
  <si>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</si>
  <si>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</si>
  <si>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</si>
  <si>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</si>
  <si>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</si>
  <si>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</si>
  <si>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</si>
  <si>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</si>
  <si>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</si>
  <si>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</si>
  <si>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</si>
  <si>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</si>
  <si>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</si>
  <si>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</si>
  <si>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</si>
  <si>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</si>
  <si>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</si>
  <si>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</si>
  <si>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</si>
  <si>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</si>
  <si>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</si>
  <si>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</si>
  <si>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</si>
  <si>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</si>
  <si>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</si>
  <si>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</si>
  <si>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</si>
  <si>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高知県　中土佐町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</si>
  <si>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</si>
  <si>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</si>
  <si>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</si>
  <si>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</si>
  <si>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</si>
  <si>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</si>
  <si>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</si>
  <si>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</si>
  <si>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</si>
  <si>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</si>
  <si>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</si>
  <si>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</si>
  <si>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</si>
  <si>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</si>
  <si>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</si>
  <si>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</si>
  <si>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</si>
  <si>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</si>
  <si>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管路については、近年整備してきたことから、耐用年数も十分であり、現時点では、問題点はないものと考える。</t>
    <rPh sb="0" eb="2">
      <t>カンロ</t>
    </rPh>
    <rPh sb="8" eb="10">
      <t>キンネン</t>
    </rPh>
    <rPh sb="10" eb="12">
      <t>セイビ</t>
    </rPh>
    <rPh sb="21" eb="23">
      <t>タイヨウ</t>
    </rPh>
    <rPh sb="23" eb="25">
      <t>ネンスウ</t>
    </rPh>
    <rPh sb="26" eb="28">
      <t>ジュウブン</t>
    </rPh>
    <rPh sb="32" eb="35">
      <t>ゲンジテン</t>
    </rPh>
    <rPh sb="38" eb="41">
      <t>モンダイテン</t>
    </rPh>
    <rPh sb="47" eb="48">
      <t>カンガ</t>
    </rPh>
    <phoneticPr fontId="4"/>
  </si>
  <si>
    <t>急激な人口減少及び高齢化に伴う流入量の減少傾向が続いている。今後とも維持管理及び汚水処理費の削減に努めたい。</t>
    <rPh sb="0" eb="2">
      <t>キュウゲキ</t>
    </rPh>
    <rPh sb="3" eb="8">
      <t>ジンコウゲンショウオヨ</t>
    </rPh>
    <rPh sb="9" eb="12">
      <t>コウレイカ</t>
    </rPh>
    <rPh sb="13" eb="14">
      <t>トモナ</t>
    </rPh>
    <rPh sb="15" eb="19">
      <t>リュウニ</t>
    </rPh>
    <rPh sb="19" eb="23">
      <t>ゲンショウケイコウ</t>
    </rPh>
    <rPh sb="24" eb="25">
      <t>ツヅ</t>
    </rPh>
    <rPh sb="30" eb="32">
      <t>コンゴ</t>
    </rPh>
    <rPh sb="34" eb="39">
      <t>イジカンリオヨ</t>
    </rPh>
    <rPh sb="40" eb="45">
      <t>オスイショリヒ</t>
    </rPh>
    <rPh sb="46" eb="48">
      <t>サクゲン</t>
    </rPh>
    <rPh sb="49" eb="50">
      <t>ツト</t>
    </rPh>
    <phoneticPr fontId="4"/>
  </si>
  <si>
    <t>①人口減少及び高齢化により、収益が減っているため、基金より繰入している。
④法適化のための投資による増加。
⑤委託費減少による、汚水処理費の減少。
⑥委託費減少による、汚水処理費の減少。
⑦人口減少により、類似団体と比較して、施設加入率は低い水準となっている。
⑧高齢世帯が多く水洗化が進まず、類似団体と比較して、低い水準となっている。</t>
    <rPh sb="1" eb="5">
      <t>ジンコウゲンショウ</t>
    </rPh>
    <rPh sb="5" eb="6">
      <t>オヨ</t>
    </rPh>
    <rPh sb="7" eb="10">
      <t>コウレイカ</t>
    </rPh>
    <rPh sb="14" eb="16">
      <t>シュウエキ</t>
    </rPh>
    <rPh sb="17" eb="18">
      <t>ヘ</t>
    </rPh>
    <rPh sb="25" eb="27">
      <t>キキン</t>
    </rPh>
    <rPh sb="29" eb="31">
      <t>クリイレ</t>
    </rPh>
    <rPh sb="38" eb="41">
      <t>ホウテキカ</t>
    </rPh>
    <rPh sb="45" eb="47">
      <t>トウシ</t>
    </rPh>
    <rPh sb="50" eb="52">
      <t>ゾウカ</t>
    </rPh>
    <rPh sb="55" eb="58">
      <t>イタクヒ</t>
    </rPh>
    <rPh sb="58" eb="60">
      <t>ゲンショウ</t>
    </rPh>
    <rPh sb="64" eb="69">
      <t>オスイショリヒ</t>
    </rPh>
    <rPh sb="70" eb="72">
      <t>ゲンショウ</t>
    </rPh>
    <rPh sb="75" eb="80">
      <t>イタクヒゲンショウ</t>
    </rPh>
    <rPh sb="84" eb="89">
      <t>オスイショリヒ</t>
    </rPh>
    <rPh sb="90" eb="92">
      <t>ゲンショウ</t>
    </rPh>
    <rPh sb="95" eb="99">
      <t>ジンコウゲンショウ</t>
    </rPh>
    <rPh sb="103" eb="107">
      <t>ルイジダンタイ</t>
    </rPh>
    <rPh sb="108" eb="110">
      <t>ヒカク</t>
    </rPh>
    <rPh sb="113" eb="118">
      <t>シセツカニュウリツ</t>
    </rPh>
    <rPh sb="119" eb="120">
      <t>ヒク</t>
    </rPh>
    <rPh sb="121" eb="123">
      <t>スイジュン</t>
    </rPh>
    <rPh sb="137" eb="138">
      <t>オオ</t>
    </rPh>
    <rPh sb="139" eb="142">
      <t>スイセンカ</t>
    </rPh>
    <rPh sb="143" eb="144">
      <t>スス</t>
    </rPh>
    <rPh sb="147" eb="151">
      <t>ルイジダンタイ</t>
    </rPh>
    <rPh sb="152" eb="154">
      <t>ヒカク</t>
    </rPh>
    <rPh sb="157" eb="158">
      <t>ヒク</t>
    </rPh>
    <rPh sb="159" eb="161">
      <t>スイジュン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</si>
</sst>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CD-4C50-B5E5-BBFD99581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0.02</c:v>
                </c:pt>
                <c:pt idx="2">
                  <c:v>0.25</c:v>
                </c:pt>
                <c:pt idx="3">
                  <c:v>0.05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CD-4C50-B5E5-BBFD99581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49.02</c:v>
                </c:pt>
                <c:pt idx="1">
                  <c:v>48.8</c:v>
                </c:pt>
                <c:pt idx="2">
                  <c:v>47.7</c:v>
                </c:pt>
                <c:pt idx="3">
                  <c:v>45.73</c:v>
                </c:pt>
                <c:pt idx="4">
                  <c:v>46.39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06-401A-BA35-A3F16ED0E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50.68</c:v>
                </c:pt>
                <c:pt idx="1">
                  <c:v>50.14</c:v>
                </c:pt>
                <c:pt idx="2">
                  <c:v>54.83</c:v>
                </c:pt>
                <c:pt idx="3">
                  <c:v>66.53</c:v>
                </c:pt>
                <c:pt idx="4">
                  <c:v>52.35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06-401A-BA35-A3F16ED0E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94.89</c:v>
                </c:pt>
                <c:pt idx="1">
                  <c:v>94.53</c:v>
                </c:pt>
                <c:pt idx="2">
                  <c:v>95.26</c:v>
                </c:pt>
                <c:pt idx="3">
                  <c:v>73.7</c:v>
                </c:pt>
                <c:pt idx="4">
                  <c:v>76.66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26-4A79-B250-640887E5B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84.86</c:v>
                </c:pt>
                <c:pt idx="1">
                  <c:v>84.98</c:v>
                </c:pt>
                <c:pt idx="2">
                  <c:v>84.7</c:v>
                </c:pt>
                <c:pt idx="3">
                  <c:v>84.67</c:v>
                </c:pt>
                <c:pt idx="4">
                  <c:v>84.39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26-4A79-B250-640887E5B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101.38</c:v>
                </c:pt>
                <c:pt idx="1">
                  <c:v>98.34</c:v>
                </c:pt>
                <c:pt idx="2">
                  <c:v>102.4</c:v>
                </c:pt>
                <c:pt idx="3">
                  <c:v>101.41</c:v>
                </c:pt>
                <c:pt idx="4">
                  <c:v>88.43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AB-4365-BF1B-FA215EC57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AB-4365-BF1B-FA215EC57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59-428D-B12E-F84DD8F1C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59-428D-B12E-F84DD8F1C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3-462B-8D97-FFCE9807C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33-462B-8D97-FFCE9807C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3A-46FD-B4AC-EF1D57C37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3A-46FD-B4AC-EF1D57C37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4B-4809-B56E-67397E863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4B-4809-B56E-67397E863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1778.8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F9-46ED-91E7-B026DE552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789.46</c:v>
                </c:pt>
                <c:pt idx="1">
                  <c:v>826.83</c:v>
                </c:pt>
                <c:pt idx="2">
                  <c:v>867.83</c:v>
                </c:pt>
                <c:pt idx="3">
                  <c:v>791.76</c:v>
                </c:pt>
                <c:pt idx="4">
                  <c:v>900.82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F9-46ED-91E7-B026DE552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85.29</c:v>
                </c:pt>
                <c:pt idx="1">
                  <c:v>83.46</c:v>
                </c:pt>
                <c:pt idx="2">
                  <c:v>79.510000000000005</c:v>
                </c:pt>
                <c:pt idx="3">
                  <c:v>35.200000000000003</c:v>
                </c:pt>
                <c:pt idx="4">
                  <c:v>48.29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7E-4705-9E1A-ABB754629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57.77</c:v>
                </c:pt>
                <c:pt idx="1">
                  <c:v>57.31</c:v>
                </c:pt>
                <c:pt idx="2">
                  <c:v>57.08</c:v>
                </c:pt>
                <c:pt idx="3">
                  <c:v>56.26</c:v>
                </c:pt>
                <c:pt idx="4">
                  <c:v>52.94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7E-4705-9E1A-ABB754629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150.94</c:v>
                </c:pt>
                <c:pt idx="1">
                  <c:v>159.59</c:v>
                </c:pt>
                <c:pt idx="2">
                  <c:v>167.61</c:v>
                </c:pt>
                <c:pt idx="3">
                  <c:v>389.4</c:v>
                </c:pt>
                <c:pt idx="4">
                  <c:v>285.93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20-4FFA-8E47-18C246CD0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274.35000000000002</c:v>
                </c:pt>
                <c:pt idx="1">
                  <c:v>273.52</c:v>
                </c:pt>
                <c:pt idx="2">
                  <c:v>274.99</c:v>
                </c:pt>
                <c:pt idx="3">
                  <c:v>282.08999999999997</c:v>
                </c:pt>
                <c:pt idx="4">
                  <c:v>303.27999999999997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20-4FFA-8E47-18C246CD0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【809.19】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N14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高知県　中土佐町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1" t="s">
        <v>1</v>
      </c>
      <c r="C7" s="51"/>
      <c r="D7" s="51"/>
      <c r="E7" s="51"/>
      <c r="F7" s="51"/>
      <c r="G7" s="51"/>
      <c r="H7" s="51"/>
      <c r="I7" s="51" t="s">
        <v>2</v>
      </c>
      <c r="J7" s="51"/>
      <c r="K7" s="51"/>
      <c r="L7" s="51"/>
      <c r="M7" s="51"/>
      <c r="N7" s="51"/>
      <c r="O7" s="51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3"/>
      <c r="AL7" s="51" t="s">
        <v>6</v>
      </c>
      <c r="AM7" s="51"/>
      <c r="AN7" s="51"/>
      <c r="AO7" s="51"/>
      <c r="AP7" s="51"/>
      <c r="AQ7" s="51"/>
      <c r="AR7" s="51"/>
      <c r="AS7" s="51"/>
      <c r="AT7" s="51" t="s">
        <v>7</v>
      </c>
      <c r="AU7" s="51"/>
      <c r="AV7" s="51"/>
      <c r="AW7" s="51"/>
      <c r="AX7" s="51"/>
      <c r="AY7" s="51"/>
      <c r="AZ7" s="51"/>
      <c r="BA7" s="51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農業集落排水</v>
      </c>
      <c r="Q8" s="65"/>
      <c r="R8" s="65"/>
      <c r="S8" s="65"/>
      <c r="T8" s="65"/>
      <c r="U8" s="65"/>
      <c r="V8" s="65"/>
      <c r="W8" s="65" t="str">
        <f>データ!L6</f>
        <v>F2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5">
        <f>データ!S6</f>
        <v>6106</v>
      </c>
      <c r="AM8" s="45"/>
      <c r="AN8" s="45"/>
      <c r="AO8" s="45"/>
      <c r="AP8" s="45"/>
      <c r="AQ8" s="45"/>
      <c r="AR8" s="45"/>
      <c r="AS8" s="45"/>
      <c r="AT8" s="46">
        <f>データ!T6</f>
        <v>193.21</v>
      </c>
      <c r="AU8" s="46"/>
      <c r="AV8" s="46"/>
      <c r="AW8" s="46"/>
      <c r="AX8" s="46"/>
      <c r="AY8" s="46"/>
      <c r="AZ8" s="46"/>
      <c r="BA8" s="46"/>
      <c r="BB8" s="46">
        <f>データ!U6</f>
        <v>31.6</v>
      </c>
      <c r="BC8" s="46"/>
      <c r="BD8" s="46"/>
      <c r="BE8" s="46"/>
      <c r="BF8" s="46"/>
      <c r="BG8" s="46"/>
      <c r="BH8" s="46"/>
      <c r="BI8" s="46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51" t="s">
        <v>12</v>
      </c>
      <c r="C9" s="51"/>
      <c r="D9" s="51"/>
      <c r="E9" s="51"/>
      <c r="F9" s="51"/>
      <c r="G9" s="51"/>
      <c r="H9" s="51"/>
      <c r="I9" s="51" t="s">
        <v>13</v>
      </c>
      <c r="J9" s="51"/>
      <c r="K9" s="51"/>
      <c r="L9" s="51"/>
      <c r="M9" s="51"/>
      <c r="N9" s="51"/>
      <c r="O9" s="51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51" t="s">
        <v>16</v>
      </c>
      <c r="AE9" s="51"/>
      <c r="AF9" s="51"/>
      <c r="AG9" s="51"/>
      <c r="AH9" s="51"/>
      <c r="AI9" s="51"/>
      <c r="AJ9" s="51"/>
      <c r="AK9" s="3"/>
      <c r="AL9" s="51" t="s">
        <v>17</v>
      </c>
      <c r="AM9" s="51"/>
      <c r="AN9" s="51"/>
      <c r="AO9" s="51"/>
      <c r="AP9" s="51"/>
      <c r="AQ9" s="51"/>
      <c r="AR9" s="51"/>
      <c r="AS9" s="51"/>
      <c r="AT9" s="51" t="s">
        <v>18</v>
      </c>
      <c r="AU9" s="51"/>
      <c r="AV9" s="51"/>
      <c r="AW9" s="51"/>
      <c r="AX9" s="51"/>
      <c r="AY9" s="51"/>
      <c r="AZ9" s="51"/>
      <c r="BA9" s="51"/>
      <c r="BB9" s="51" t="s">
        <v>19</v>
      </c>
      <c r="BC9" s="51"/>
      <c r="BD9" s="51"/>
      <c r="BE9" s="51"/>
      <c r="BF9" s="51"/>
      <c r="BG9" s="51"/>
      <c r="BH9" s="51"/>
      <c r="BI9" s="51"/>
      <c r="BJ9" s="3"/>
      <c r="BK9" s="3"/>
      <c r="BL9" s="52" t="s">
        <v>20</v>
      </c>
      <c r="BM9" s="53"/>
      <c r="BN9" s="54" t="s">
        <v>21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12.66</v>
      </c>
      <c r="Q10" s="46"/>
      <c r="R10" s="46"/>
      <c r="S10" s="46"/>
      <c r="T10" s="46"/>
      <c r="U10" s="46"/>
      <c r="V10" s="46"/>
      <c r="W10" s="46">
        <f>データ!Q6</f>
        <v>91.21</v>
      </c>
      <c r="X10" s="46"/>
      <c r="Y10" s="46"/>
      <c r="Z10" s="46"/>
      <c r="AA10" s="46"/>
      <c r="AB10" s="46"/>
      <c r="AC10" s="46"/>
      <c r="AD10" s="45">
        <f>データ!R6</f>
        <v>2420</v>
      </c>
      <c r="AE10" s="45"/>
      <c r="AF10" s="45"/>
      <c r="AG10" s="45"/>
      <c r="AH10" s="45"/>
      <c r="AI10" s="45"/>
      <c r="AJ10" s="45"/>
      <c r="AK10" s="2"/>
      <c r="AL10" s="45">
        <f>データ!V6</f>
        <v>767</v>
      </c>
      <c r="AM10" s="45"/>
      <c r="AN10" s="45"/>
      <c r="AO10" s="45"/>
      <c r="AP10" s="45"/>
      <c r="AQ10" s="45"/>
      <c r="AR10" s="45"/>
      <c r="AS10" s="45"/>
      <c r="AT10" s="46">
        <f>データ!W6</f>
        <v>0.49</v>
      </c>
      <c r="AU10" s="46"/>
      <c r="AV10" s="46"/>
      <c r="AW10" s="46"/>
      <c r="AX10" s="46"/>
      <c r="AY10" s="46"/>
      <c r="AZ10" s="46"/>
      <c r="BA10" s="46"/>
      <c r="BB10" s="46">
        <f>データ!X6</f>
        <v>1565.31</v>
      </c>
      <c r="BC10" s="46"/>
      <c r="BD10" s="46"/>
      <c r="BE10" s="46"/>
      <c r="BF10" s="46"/>
      <c r="BG10" s="46"/>
      <c r="BH10" s="46"/>
      <c r="BI10" s="46"/>
      <c r="BJ10" s="2"/>
      <c r="BK10" s="2"/>
      <c r="BL10" s="47" t="s">
        <v>22</v>
      </c>
      <c r="BM10" s="48"/>
      <c r="BN10" s="49" t="s">
        <v>23</v>
      </c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5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119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117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118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【809.19】</v>
      </c>
      <c r="I86" s="12" t="str">
        <f>データ!CA6</f>
        <v>【57.02】</v>
      </c>
      <c r="J86" s="12" t="str">
        <f>データ!CL6</f>
        <v>【273.68】</v>
      </c>
      <c r="K86" s="12" t="str">
        <f>データ!CW6</f>
        <v>【52.55】</v>
      </c>
      <c r="L86" s="12" t="str">
        <f>データ!DH6</f>
        <v>【87.30】</v>
      </c>
      <c r="M86" s="12" t="s">
        <v>44</v>
      </c>
      <c r="N86" s="12" t="s">
        <v>44</v>
      </c>
      <c r="O86" s="12" t="str">
        <f>データ!EO6</f>
        <v>【0.02】</v>
      </c>
    </row>
  </sheetData>
  <sheetProtection algorithmName="SHA-512" hashValue="mJ0eNi+ImNimDh6MR+n1FgYBTefd8A+yzXYWTHhaPB2+jDcg9vt4D41/nMxC6RRufEbsre3w8U4p4zUAn8YXqA==" saltValue="O+3neDnMBMwPQ5CzJhW8uA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2022</v>
      </c>
      <c r="C6" s="19">
        <f t="shared" ref="C6:X6" si="3">C7</f>
        <v>394017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高知県　中土佐町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12.66</v>
      </c>
      <c r="Q6" s="20">
        <f t="shared" si="3"/>
        <v>91.21</v>
      </c>
      <c r="R6" s="20">
        <f t="shared" si="3"/>
        <v>2420</v>
      </c>
      <c r="S6" s="20">
        <f t="shared" si="3"/>
        <v>6106</v>
      </c>
      <c r="T6" s="20">
        <f t="shared" si="3"/>
        <v>193.21</v>
      </c>
      <c r="U6" s="20">
        <f t="shared" si="3"/>
        <v>31.6</v>
      </c>
      <c r="V6" s="20">
        <f t="shared" si="3"/>
        <v>767</v>
      </c>
      <c r="W6" s="20">
        <f t="shared" si="3"/>
        <v>0.49</v>
      </c>
      <c r="X6" s="20">
        <f t="shared" si="3"/>
        <v>1565.31</v>
      </c>
      <c r="Y6" s="21">
        <f>IF(Y7="",NA(),Y7)</f>
        <v>101.38</v>
      </c>
      <c r="Z6" s="21">
        <f t="shared" ref="Z6:AH6" si="4">IF(Z7="",NA(),Z7)</f>
        <v>98.34</v>
      </c>
      <c r="AA6" s="21">
        <f t="shared" si="4"/>
        <v>102.4</v>
      </c>
      <c r="AB6" s="21">
        <f t="shared" si="4"/>
        <v>101.41</v>
      </c>
      <c r="AC6" s="21">
        <f t="shared" si="4"/>
        <v>88.43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1">
        <f t="shared" si="7"/>
        <v>1778.8</v>
      </c>
      <c r="BK6" s="21">
        <f t="shared" si="7"/>
        <v>789.46</v>
      </c>
      <c r="BL6" s="21">
        <f t="shared" si="7"/>
        <v>826.83</v>
      </c>
      <c r="BM6" s="21">
        <f t="shared" si="7"/>
        <v>867.83</v>
      </c>
      <c r="BN6" s="21">
        <f t="shared" si="7"/>
        <v>791.76</v>
      </c>
      <c r="BO6" s="21">
        <f t="shared" si="7"/>
        <v>900.82</v>
      </c>
      <c r="BP6" s="20" t="str">
        <f>IF(BP7="","",IF(BP7="-","【-】","【"&amp;SUBSTITUTE(TEXT(BP7,"#,##0.00"),"-","△")&amp;"】"))</f>
        <v>【809.19】</v>
      </c>
      <c r="BQ6" s="21">
        <f>IF(BQ7="",NA(),BQ7)</f>
        <v>85.29</v>
      </c>
      <c r="BR6" s="21">
        <f t="shared" ref="BR6:BZ6" si="8">IF(BR7="",NA(),BR7)</f>
        <v>83.46</v>
      </c>
      <c r="BS6" s="21">
        <f t="shared" si="8"/>
        <v>79.510000000000005</v>
      </c>
      <c r="BT6" s="21">
        <f t="shared" si="8"/>
        <v>35.200000000000003</v>
      </c>
      <c r="BU6" s="21">
        <f t="shared" si="8"/>
        <v>48.29</v>
      </c>
      <c r="BV6" s="21">
        <f t="shared" si="8"/>
        <v>57.77</v>
      </c>
      <c r="BW6" s="21">
        <f t="shared" si="8"/>
        <v>57.31</v>
      </c>
      <c r="BX6" s="21">
        <f t="shared" si="8"/>
        <v>57.08</v>
      </c>
      <c r="BY6" s="21">
        <f t="shared" si="8"/>
        <v>56.26</v>
      </c>
      <c r="BZ6" s="21">
        <f t="shared" si="8"/>
        <v>52.94</v>
      </c>
      <c r="CA6" s="20" t="str">
        <f>IF(CA7="","",IF(CA7="-","【-】","【"&amp;SUBSTITUTE(TEXT(CA7,"#,##0.00"),"-","△")&amp;"】"))</f>
        <v>【57.02】</v>
      </c>
      <c r="CB6" s="21">
        <f>IF(CB7="",NA(),CB7)</f>
        <v>150.94</v>
      </c>
      <c r="CC6" s="21">
        <f t="shared" ref="CC6:CK6" si="9">IF(CC7="",NA(),CC7)</f>
        <v>159.59</v>
      </c>
      <c r="CD6" s="21">
        <f t="shared" si="9"/>
        <v>167.61</v>
      </c>
      <c r="CE6" s="21">
        <f t="shared" si="9"/>
        <v>389.4</v>
      </c>
      <c r="CF6" s="21">
        <f t="shared" si="9"/>
        <v>285.93</v>
      </c>
      <c r="CG6" s="21">
        <f t="shared" si="9"/>
        <v>274.35000000000002</v>
      </c>
      <c r="CH6" s="21">
        <f t="shared" si="9"/>
        <v>273.52</v>
      </c>
      <c r="CI6" s="21">
        <f t="shared" si="9"/>
        <v>274.99</v>
      </c>
      <c r="CJ6" s="21">
        <f t="shared" si="9"/>
        <v>282.08999999999997</v>
      </c>
      <c r="CK6" s="21">
        <f t="shared" si="9"/>
        <v>303.27999999999997</v>
      </c>
      <c r="CL6" s="20" t="str">
        <f>IF(CL7="","",IF(CL7="-","【-】","【"&amp;SUBSTITUTE(TEXT(CL7,"#,##0.00"),"-","△")&amp;"】"))</f>
        <v>【273.68】</v>
      </c>
      <c r="CM6" s="21">
        <f>IF(CM7="",NA(),CM7)</f>
        <v>49.02</v>
      </c>
      <c r="CN6" s="21">
        <f t="shared" ref="CN6:CV6" si="10">IF(CN7="",NA(),CN7)</f>
        <v>48.8</v>
      </c>
      <c r="CO6" s="21">
        <f t="shared" si="10"/>
        <v>47.7</v>
      </c>
      <c r="CP6" s="21">
        <f t="shared" si="10"/>
        <v>45.73</v>
      </c>
      <c r="CQ6" s="21">
        <f t="shared" si="10"/>
        <v>46.39</v>
      </c>
      <c r="CR6" s="21">
        <f t="shared" si="10"/>
        <v>50.68</v>
      </c>
      <c r="CS6" s="21">
        <f t="shared" si="10"/>
        <v>50.14</v>
      </c>
      <c r="CT6" s="21">
        <f t="shared" si="10"/>
        <v>54.83</v>
      </c>
      <c r="CU6" s="21">
        <f t="shared" si="10"/>
        <v>66.53</v>
      </c>
      <c r="CV6" s="21">
        <f t="shared" si="10"/>
        <v>52.35</v>
      </c>
      <c r="CW6" s="20" t="str">
        <f>IF(CW7="","",IF(CW7="-","【-】","【"&amp;SUBSTITUTE(TEXT(CW7,"#,##0.00"),"-","△")&amp;"】"))</f>
        <v>【52.55】</v>
      </c>
      <c r="CX6" s="21">
        <f>IF(CX7="",NA(),CX7)</f>
        <v>94.89</v>
      </c>
      <c r="CY6" s="21">
        <f t="shared" ref="CY6:DG6" si="11">IF(CY7="",NA(),CY7)</f>
        <v>94.53</v>
      </c>
      <c r="CZ6" s="21">
        <f t="shared" si="11"/>
        <v>95.26</v>
      </c>
      <c r="DA6" s="21">
        <f t="shared" si="11"/>
        <v>73.7</v>
      </c>
      <c r="DB6" s="21">
        <f t="shared" si="11"/>
        <v>76.66</v>
      </c>
      <c r="DC6" s="21">
        <f t="shared" si="11"/>
        <v>84.86</v>
      </c>
      <c r="DD6" s="21">
        <f t="shared" si="11"/>
        <v>84.98</v>
      </c>
      <c r="DE6" s="21">
        <f t="shared" si="11"/>
        <v>84.7</v>
      </c>
      <c r="DF6" s="21">
        <f t="shared" si="11"/>
        <v>84.67</v>
      </c>
      <c r="DG6" s="21">
        <f t="shared" si="11"/>
        <v>84.39</v>
      </c>
      <c r="DH6" s="20" t="str">
        <f>IF(DH7="","",IF(DH7="-","【-】","【"&amp;SUBSTITUTE(TEXT(DH7,"#,##0.00"),"-","△")&amp;"】"))</f>
        <v>【87.30】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0.01</v>
      </c>
      <c r="EK6" s="21">
        <f t="shared" si="14"/>
        <v>0.02</v>
      </c>
      <c r="EL6" s="21">
        <f t="shared" si="14"/>
        <v>0.25</v>
      </c>
      <c r="EM6" s="21">
        <f t="shared" si="14"/>
        <v>0.05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5" s="22" customFormat="1" x14ac:dyDescent="0.15">
      <c r="A7" s="14"/>
      <c r="B7" s="23">
        <v>2022</v>
      </c>
      <c r="C7" s="23">
        <v>394017</v>
      </c>
      <c r="D7" s="23">
        <v>47</v>
      </c>
      <c r="E7" s="23">
        <v>17</v>
      </c>
      <c r="F7" s="23">
        <v>5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12.66</v>
      </c>
      <c r="Q7" s="24">
        <v>91.21</v>
      </c>
      <c r="R7" s="24">
        <v>2420</v>
      </c>
      <c r="S7" s="24">
        <v>6106</v>
      </c>
      <c r="T7" s="24">
        <v>193.21</v>
      </c>
      <c r="U7" s="24">
        <v>31.6</v>
      </c>
      <c r="V7" s="24">
        <v>767</v>
      </c>
      <c r="W7" s="24">
        <v>0.49</v>
      </c>
      <c r="X7" s="24">
        <v>1565.31</v>
      </c>
      <c r="Y7" s="24">
        <v>101.38</v>
      </c>
      <c r="Z7" s="24">
        <v>98.34</v>
      </c>
      <c r="AA7" s="24">
        <v>102.4</v>
      </c>
      <c r="AB7" s="24">
        <v>101.41</v>
      </c>
      <c r="AC7" s="24">
        <v>88.43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1778.8</v>
      </c>
      <c r="BK7" s="24">
        <v>789.46</v>
      </c>
      <c r="BL7" s="24">
        <v>826.83</v>
      </c>
      <c r="BM7" s="24">
        <v>867.83</v>
      </c>
      <c r="BN7" s="24">
        <v>791.76</v>
      </c>
      <c r="BO7" s="24">
        <v>900.82</v>
      </c>
      <c r="BP7" s="24">
        <v>809.19</v>
      </c>
      <c r="BQ7" s="24">
        <v>85.29</v>
      </c>
      <c r="BR7" s="24">
        <v>83.46</v>
      </c>
      <c r="BS7" s="24">
        <v>79.510000000000005</v>
      </c>
      <c r="BT7" s="24">
        <v>35.200000000000003</v>
      </c>
      <c r="BU7" s="24">
        <v>48.29</v>
      </c>
      <c r="BV7" s="24">
        <v>57.77</v>
      </c>
      <c r="BW7" s="24">
        <v>57.31</v>
      </c>
      <c r="BX7" s="24">
        <v>57.08</v>
      </c>
      <c r="BY7" s="24">
        <v>56.26</v>
      </c>
      <c r="BZ7" s="24">
        <v>52.94</v>
      </c>
      <c r="CA7" s="24">
        <v>57.02</v>
      </c>
      <c r="CB7" s="24">
        <v>150.94</v>
      </c>
      <c r="CC7" s="24">
        <v>159.59</v>
      </c>
      <c r="CD7" s="24">
        <v>167.61</v>
      </c>
      <c r="CE7" s="24">
        <v>389.4</v>
      </c>
      <c r="CF7" s="24">
        <v>285.93</v>
      </c>
      <c r="CG7" s="24">
        <v>274.35000000000002</v>
      </c>
      <c r="CH7" s="24">
        <v>273.52</v>
      </c>
      <c r="CI7" s="24">
        <v>274.99</v>
      </c>
      <c r="CJ7" s="24">
        <v>282.08999999999997</v>
      </c>
      <c r="CK7" s="24">
        <v>303.27999999999997</v>
      </c>
      <c r="CL7" s="24">
        <v>273.68</v>
      </c>
      <c r="CM7" s="24">
        <v>49.02</v>
      </c>
      <c r="CN7" s="24">
        <v>48.8</v>
      </c>
      <c r="CO7" s="24">
        <v>47.7</v>
      </c>
      <c r="CP7" s="24">
        <v>45.73</v>
      </c>
      <c r="CQ7" s="24">
        <v>46.39</v>
      </c>
      <c r="CR7" s="24">
        <v>50.68</v>
      </c>
      <c r="CS7" s="24">
        <v>50.14</v>
      </c>
      <c r="CT7" s="24">
        <v>54.83</v>
      </c>
      <c r="CU7" s="24">
        <v>66.53</v>
      </c>
      <c r="CV7" s="24">
        <v>52.35</v>
      </c>
      <c r="CW7" s="24">
        <v>52.55</v>
      </c>
      <c r="CX7" s="24">
        <v>94.89</v>
      </c>
      <c r="CY7" s="24">
        <v>94.53</v>
      </c>
      <c r="CZ7" s="24">
        <v>95.26</v>
      </c>
      <c r="DA7" s="24">
        <v>73.7</v>
      </c>
      <c r="DB7" s="24">
        <v>76.66</v>
      </c>
      <c r="DC7" s="24">
        <v>84.86</v>
      </c>
      <c r="DD7" s="24">
        <v>84.98</v>
      </c>
      <c r="DE7" s="24">
        <v>84.7</v>
      </c>
      <c r="DF7" s="24">
        <v>84.67</v>
      </c>
      <c r="DG7" s="24">
        <v>84.39</v>
      </c>
      <c r="DH7" s="24">
        <v>87.3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0.01</v>
      </c>
      <c r="EK7" s="24">
        <v>0.02</v>
      </c>
      <c r="EL7" s="24">
        <v>0.25</v>
      </c>
      <c r="EM7" s="24">
        <v>0.05</v>
      </c>
      <c r="EN7" s="24">
        <v>0.03</v>
      </c>
      <c r="EO7" s="24">
        <v>0.02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115</v>
      </c>
      <c r="E13" t="s">
        <v>115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坂出 陽生</cp:lastModifiedBy>
  <dcterms:created xsi:type="dcterms:W3CDTF">2023-12-12T02:55:59Z</dcterms:created>
  <dcterms:modified xsi:type="dcterms:W3CDTF">2024-02-02T00:39:22Z</dcterms:modified>
  <cp:category/>
</cp:coreProperties>
</file>