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oyfmp/s1FWZIUooS07i7TVM5qHvcBy20OnmT0KPgNUMa7k9MprYBFyMCmqPwhtULvS+wKTCOaQGcLoNlQwuxg==" workbookSaltValue="zq7I4/dGbD3P3JiK2ur6p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<sst xmlns="http://schemas.openxmlformats.org/spreadsheetml/2006/main" xmlns:r="http://schemas.openxmlformats.org/officeDocument/2006/relationships" count="116" uniqueCount="116">
  <si>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</si>
  <si>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</si>
  <si>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</si>
  <si>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</si>
  <si>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</si>
  <si>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</si>
  <si>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</si>
  <si>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</si>
  <si>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</si>
  <si>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</si>
  <si>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</si>
  <si>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</si>
  <si>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</si>
  <si>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</si>
  <si>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</si>
  <si>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</si>
  <si>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</si>
  <si>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</si>
  <si>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</si>
  <si>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</si>
  <si>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</si>
  <si>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</si>
  <si>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</si>
  <si>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</si>
  <si>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</si>
  <si>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</si>
  <si>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</si>
  <si>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</si>
  <si>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</si>
  <si>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</si>
  <si>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</si>
  <si>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</si>
  <si>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</si>
  <si>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</si>
  <si>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</si>
  <si>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</si>
  <si>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</si>
  <si>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</si>
  <si>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</si>
  <si>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</si>
  <si>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</si>
  <si>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</si>
  <si>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</si>
  <si>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</si>
  <si>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</si>
  <si>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</si>
  <si>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</si>
  <si>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</si>
  <si>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</si>
  <si>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</si>
  <si>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</si>
  <si>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</si>
  <si>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</si>
  <si>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</si>
  <si>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</si>
  <si>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</si>
  <si>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</si>
  <si>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</si>
  <si>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</si>
  <si>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</si>
  <si>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</si>
  <si>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</si>
  <si>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</si>
  <si>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</si>
  <si>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</si>
  <si>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</si>
  <si>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</si>
  <si>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</si>
  <si>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</si>
  <si>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</si>
  <si>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</si>
  <si>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</si>
  <si>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</si>
  <si>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</si>
  <si>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</si>
  <si>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</si>
  <si>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</si>
  <si>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</si>
  <si>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</si>
  <si>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</si>
  <si>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</si>
  <si>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</si>
  <si>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</si>
  <si>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</si>
  <si>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</si>
  <si>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</si>
  <si>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</si>
  <si>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</si>
  <si>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</si>
  <si>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</si>
  <si>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</si>
  <si>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</si>
  <si>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</si>
  <si>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</si>
  <si>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</si>
  <si>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</si>
  <si>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</si>
  <si>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越知町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</si>
  <si>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</si>
  <si>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</si>
  <si>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</si>
  <si>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</si>
  <si>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</si>
  <si>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</si>
  <si>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</si>
  <si>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</si>
  <si>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</si>
  <si>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</si>
  <si>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</si>
  <si>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</si>
  <si>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</si>
  <si>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</si>
  <si>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</si>
  <si>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 100％を下回っており、企業債残高の割合が高いことから他会計からの繰入金への依存度が高くなっている。
④地方債の返済は一般会計の繰入に依存している状況である。
⑤下水道使用料により汚水処理費を賄えている状況ではあるが、収益的収支比率等に併せ健全的な経営を続けていくため、現在の状況を継続していけるよう管理していく必要がある。
⑥類似団体平均と比較すると、当該値は下回っている状態である。汚水処理としては、最低限の維持管理費で行っているため、現段階では健全的で効率のよい経営であるといえる。
⑦特に施設が遊休状態でもなく、過大なスペックではなく適切な施設規模であるといえる。なお、最大施設利用率は、85.6％であった。
⑧類似団体平均を下回っている。
水洗化率向上のための普及啓蒙活動を行っていく必要がある。</t>
  </si>
  <si>
    <t>③類似団体平均を下回っている。
特定環境保全公共下水道事業の管渠については、現段階では法定耐用年数まで期間があるため改善等は行っていない。ストックマネジメント計画の策定に伴い令和２年度より定期的な点検を実施し、計画的に更新を行う時期を見据えていく。</t>
  </si>
  <si>
    <t>特定環境保全公共下水道事業の経営は、一般会計からの補填により成り立っている。他会計への依存度を少しでも解消させるため、起債事業の厳選や水洗化率の向上を目標とした啓蒙活動を推進していく必要がある。また、ストックマネジメント計画の策定により事業費の平準化を確立できるよう、定期的な点検・更新を行い、バランスのとれた健全的な経営改善を図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</si>
</sst>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53.13</c:v>
                </c:pt>
                <c:pt idx="1">
                  <c:v>53.31</c:v>
                </c:pt>
                <c:pt idx="2">
                  <c:v>54.91</c:v>
                </c:pt>
                <c:pt idx="3">
                  <c:v>52.33</c:v>
                </c:pt>
                <c:pt idx="4">
                  <c:v>50.06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59.72</c:v>
                </c:pt>
                <c:pt idx="1">
                  <c:v>59.95</c:v>
                </c:pt>
                <c:pt idx="2">
                  <c:v>60.89</c:v>
                </c:pt>
                <c:pt idx="3">
                  <c:v>61.36</c:v>
                </c:pt>
                <c:pt idx="4">
                  <c:v>60.55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89.44</c:v>
                </c:pt>
                <c:pt idx="1">
                  <c:v>91.05</c:v>
                </c:pt>
                <c:pt idx="2">
                  <c:v>94.23</c:v>
                </c:pt>
                <c:pt idx="3">
                  <c:v>95.86</c:v>
                </c:pt>
                <c:pt idx="4">
                  <c:v>96.97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91.47</c:v>
                </c:pt>
                <c:pt idx="1">
                  <c:v>92.19</c:v>
                </c:pt>
                <c:pt idx="2">
                  <c:v>94.2</c:v>
                </c:pt>
                <c:pt idx="3">
                  <c:v>93.93</c:v>
                </c:pt>
                <c:pt idx="4">
                  <c:v>92.89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J39"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越知町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5087</v>
      </c>
      <c r="AM8" s="21"/>
      <c r="AN8" s="21"/>
      <c r="AO8" s="21"/>
      <c r="AP8" s="21"/>
      <c r="AQ8" s="21"/>
      <c r="AR8" s="21"/>
      <c r="AS8" s="21"/>
      <c r="AT8" s="7">
        <f>データ!T6</f>
        <v>111.95</v>
      </c>
      <c r="AU8" s="7"/>
      <c r="AV8" s="7"/>
      <c r="AW8" s="7"/>
      <c r="AX8" s="7"/>
      <c r="AY8" s="7"/>
      <c r="AZ8" s="7"/>
      <c r="BA8" s="7"/>
      <c r="BB8" s="7">
        <f>データ!U6</f>
        <v>45.44</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63.85</v>
      </c>
      <c r="Q10" s="7"/>
      <c r="R10" s="7"/>
      <c r="S10" s="7"/>
      <c r="T10" s="7"/>
      <c r="U10" s="7"/>
      <c r="V10" s="7"/>
      <c r="W10" s="7">
        <f>データ!Q6</f>
        <v>100</v>
      </c>
      <c r="X10" s="7"/>
      <c r="Y10" s="7"/>
      <c r="Z10" s="7"/>
      <c r="AA10" s="7"/>
      <c r="AB10" s="7"/>
      <c r="AC10" s="7"/>
      <c r="AD10" s="21">
        <f>データ!R6</f>
        <v>2310</v>
      </c>
      <c r="AE10" s="21"/>
      <c r="AF10" s="21"/>
      <c r="AG10" s="21"/>
      <c r="AH10" s="21"/>
      <c r="AI10" s="21"/>
      <c r="AJ10" s="21"/>
      <c r="AK10" s="2"/>
      <c r="AL10" s="21">
        <f>データ!V6</f>
        <v>3227</v>
      </c>
      <c r="AM10" s="21"/>
      <c r="AN10" s="21"/>
      <c r="AO10" s="21"/>
      <c r="AP10" s="21"/>
      <c r="AQ10" s="21"/>
      <c r="AR10" s="21"/>
      <c r="AS10" s="21"/>
      <c r="AT10" s="7">
        <f>データ!W6</f>
        <v>0.81</v>
      </c>
      <c r="AU10" s="7"/>
      <c r="AV10" s="7"/>
      <c r="AW10" s="7"/>
      <c r="AX10" s="7"/>
      <c r="AY10" s="7"/>
      <c r="AZ10" s="7"/>
      <c r="BA10" s="7"/>
      <c r="BB10" s="7">
        <f>データ!X6</f>
        <v>3983.95</v>
      </c>
      <c r="BC10" s="7"/>
      <c r="BD10" s="7"/>
      <c r="BE10" s="7"/>
      <c r="BF10" s="7"/>
      <c r="BG10" s="7"/>
      <c r="BH10" s="7"/>
      <c r="BI10" s="7"/>
      <c r="BJ10" s="2"/>
      <c r="BK10" s="2"/>
      <c r="BL10" s="29" t="s">
        <v>38</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7</v>
      </c>
      <c r="J85" s="12" t="s">
        <v>50</v>
      </c>
      <c r="K85" s="12" t="s">
        <v>51</v>
      </c>
      <c r="L85" s="12" t="s">
        <v>33</v>
      </c>
      <c r="M85" s="12" t="s">
        <v>36</v>
      </c>
      <c r="N85" s="12" t="s">
        <v>52</v>
      </c>
      <c r="O85" s="12" t="s">
        <v>54</v>
      </c>
    </row>
    <row r="86" spans="1:78" hidden="1">
      <c r="B86" s="12"/>
      <c r="C86" s="12"/>
      <c r="D86" s="12"/>
      <c r="E86" s="12" t="str">
        <f>データ!AI6</f>
        <v/>
      </c>
      <c r="F86" s="12" t="s">
        <v>39</v>
      </c>
      <c r="G86" s="12" t="s">
        <v>39</v>
      </c>
      <c r="H86" s="12" t="str">
        <f>データ!BP6</f>
        <v>【1,182.11】</v>
      </c>
      <c r="I86" s="12" t="str">
        <f>データ!CA6</f>
        <v>【73.78】</v>
      </c>
      <c r="J86" s="12" t="str">
        <f>データ!CL6</f>
        <v>【220.62】</v>
      </c>
      <c r="K86" s="12" t="str">
        <f>データ!CW6</f>
        <v>【42.22】</v>
      </c>
      <c r="L86" s="12" t="str">
        <f>データ!DH6</f>
        <v>【85.67】</v>
      </c>
      <c r="M86" s="12" t="s">
        <v>39</v>
      </c>
      <c r="N86" s="12" t="s">
        <v>39</v>
      </c>
      <c r="O86" s="12" t="str">
        <f>データ!EO6</f>
        <v>【0.13】</v>
      </c>
    </row>
  </sheetData>
  <sheetProtection algorithmName="SHA-512" hashValue="sWFZKZNFmKFU2+XAiVc1uC5RT1PVdrBCJncLObE4AfxRZ/EXcyTRh66N6QrvbMR70gSTOl4w2TdY5SZblrnWPw==" saltValue="dV/R8S2gZ6+aJ8T+UoeFR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32</v>
      </c>
      <c r="C3" s="58" t="s">
        <v>59</v>
      </c>
      <c r="D3" s="58" t="s">
        <v>60</v>
      </c>
      <c r="E3" s="58" t="s">
        <v>3</v>
      </c>
      <c r="F3" s="58" t="s">
        <v>2</v>
      </c>
      <c r="G3" s="58" t="s">
        <v>26</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4</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2022</v>
      </c>
      <c r="C6" s="61">
        <f t="shared" si="1"/>
        <v>394033</v>
      </c>
      <c r="D6" s="61">
        <f t="shared" si="1"/>
        <v>47</v>
      </c>
      <c r="E6" s="61">
        <f t="shared" si="1"/>
        <v>17</v>
      </c>
      <c r="F6" s="61">
        <f t="shared" si="1"/>
        <v>4</v>
      </c>
      <c r="G6" s="61">
        <f t="shared" si="1"/>
        <v>0</v>
      </c>
      <c r="H6" s="61" t="str">
        <f t="shared" si="1"/>
        <v>高知県　越知町</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63.85</v>
      </c>
      <c r="Q6" s="70">
        <f t="shared" si="1"/>
        <v>100</v>
      </c>
      <c r="R6" s="70">
        <f t="shared" si="1"/>
        <v>2310</v>
      </c>
      <c r="S6" s="70">
        <f t="shared" si="1"/>
        <v>5087</v>
      </c>
      <c r="T6" s="70">
        <f t="shared" si="1"/>
        <v>111.95</v>
      </c>
      <c r="U6" s="70">
        <f t="shared" si="1"/>
        <v>45.44</v>
      </c>
      <c r="V6" s="70">
        <f t="shared" si="1"/>
        <v>3227</v>
      </c>
      <c r="W6" s="70">
        <f t="shared" si="1"/>
        <v>0.81</v>
      </c>
      <c r="X6" s="70">
        <f t="shared" si="1"/>
        <v>3983.95</v>
      </c>
      <c r="Y6" s="78">
        <f t="shared" ref="Y6:AH6" si="2">IF(Y7="",NA(),Y7)</f>
        <v>89.44</v>
      </c>
      <c r="Z6" s="78">
        <f t="shared" si="2"/>
        <v>91.05</v>
      </c>
      <c r="AA6" s="78">
        <f t="shared" si="2"/>
        <v>94.23</v>
      </c>
      <c r="AB6" s="78">
        <f t="shared" si="2"/>
        <v>95.86</v>
      </c>
      <c r="AC6" s="78">
        <f t="shared" si="2"/>
        <v>96.97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1194.1500000000001</v>
      </c>
      <c r="BL6" s="78">
        <f t="shared" si="5"/>
        <v>1206.79</v>
      </c>
      <c r="BM6" s="78">
        <f t="shared" si="5"/>
        <v>1258.43</v>
      </c>
      <c r="BN6" s="78">
        <f t="shared" si="5"/>
        <v>1163.75</v>
      </c>
      <c r="BO6" s="78">
        <f t="shared" si="5"/>
        <v>1195.47</v>
      </c>
      <c r="BP6" s="70" t="str">
        <f>IF(BP7="","",IF(BP7="-","【-】","【"&amp;SUBSTITUTE(TEXT(BP7,"#,##0.00"),"-","△")&amp;"】"))</f>
        <v>【1,182.11】</v>
      </c>
      <c r="BQ6" s="78">
        <f t="shared" ref="BQ6:BZ6" si="6">IF(BQ7="",NA(),BQ7)</f>
        <v>91.47</v>
      </c>
      <c r="BR6" s="78">
        <f t="shared" si="6"/>
        <v>92.19</v>
      </c>
      <c r="BS6" s="78">
        <f t="shared" si="6"/>
        <v>94.2</v>
      </c>
      <c r="BT6" s="78">
        <f t="shared" si="6"/>
        <v>93.93</v>
      </c>
      <c r="BU6" s="78">
        <f t="shared" si="6"/>
        <v>92.89</v>
      </c>
      <c r="BV6" s="78">
        <f t="shared" si="6"/>
        <v>72.260000000000005</v>
      </c>
      <c r="BW6" s="78">
        <f t="shared" si="6"/>
        <v>71.84</v>
      </c>
      <c r="BX6" s="78">
        <f t="shared" si="6"/>
        <v>73.36</v>
      </c>
      <c r="BY6" s="78">
        <f t="shared" si="6"/>
        <v>72.599999999999994</v>
      </c>
      <c r="BZ6" s="78">
        <f t="shared" si="6"/>
        <v>69.430000000000007</v>
      </c>
      <c r="CA6" s="70" t="str">
        <f>IF(CA7="","",IF(CA7="-","【-】","【"&amp;SUBSTITUTE(TEXT(CA7,"#,##0.00"),"-","△")&amp;"】"))</f>
        <v>【73.78】</v>
      </c>
      <c r="CB6" s="78">
        <f t="shared" ref="CB6:CK6" si="7">IF(CB7="",NA(),CB7)</f>
        <v>150</v>
      </c>
      <c r="CC6" s="78">
        <f t="shared" si="7"/>
        <v>150</v>
      </c>
      <c r="CD6" s="78">
        <f t="shared" si="7"/>
        <v>150</v>
      </c>
      <c r="CE6" s="78">
        <f t="shared" si="7"/>
        <v>150</v>
      </c>
      <c r="CF6" s="78">
        <f t="shared" si="7"/>
        <v>150</v>
      </c>
      <c r="CG6" s="78">
        <f t="shared" si="7"/>
        <v>230.02</v>
      </c>
      <c r="CH6" s="78">
        <f t="shared" si="7"/>
        <v>228.47</v>
      </c>
      <c r="CI6" s="78">
        <f t="shared" si="7"/>
        <v>224.88</v>
      </c>
      <c r="CJ6" s="78">
        <f t="shared" si="7"/>
        <v>228.64</v>
      </c>
      <c r="CK6" s="78">
        <f t="shared" si="7"/>
        <v>239.46</v>
      </c>
      <c r="CL6" s="70" t="str">
        <f>IF(CL7="","",IF(CL7="-","【-】","【"&amp;SUBSTITUTE(TEXT(CL7,"#,##0.00"),"-","△")&amp;"】"))</f>
        <v>【220.62】</v>
      </c>
      <c r="CM6" s="78">
        <f t="shared" ref="CM6:CV6" si="8">IF(CM7="",NA(),CM7)</f>
        <v>53.13</v>
      </c>
      <c r="CN6" s="78">
        <f t="shared" si="8"/>
        <v>53.31</v>
      </c>
      <c r="CO6" s="78">
        <f t="shared" si="8"/>
        <v>54.91</v>
      </c>
      <c r="CP6" s="78">
        <f t="shared" si="8"/>
        <v>52.33</v>
      </c>
      <c r="CQ6" s="78">
        <f t="shared" si="8"/>
        <v>50.06</v>
      </c>
      <c r="CR6" s="78">
        <f t="shared" si="8"/>
        <v>42.56</v>
      </c>
      <c r="CS6" s="78">
        <f t="shared" si="8"/>
        <v>42.47</v>
      </c>
      <c r="CT6" s="78">
        <f t="shared" si="8"/>
        <v>42.4</v>
      </c>
      <c r="CU6" s="78">
        <f t="shared" si="8"/>
        <v>42.28</v>
      </c>
      <c r="CV6" s="78">
        <f t="shared" si="8"/>
        <v>41.06</v>
      </c>
      <c r="CW6" s="70" t="str">
        <f>IF(CW7="","",IF(CW7="-","【-】","【"&amp;SUBSTITUTE(TEXT(CW7,"#,##0.00"),"-","△")&amp;"】"))</f>
        <v>【42.22】</v>
      </c>
      <c r="CX6" s="78">
        <f t="shared" ref="CX6:DG6" si="9">IF(CX7="",NA(),CX7)</f>
        <v>59.72</v>
      </c>
      <c r="CY6" s="78">
        <f t="shared" si="9"/>
        <v>59.95</v>
      </c>
      <c r="CZ6" s="78">
        <f t="shared" si="9"/>
        <v>60.89</v>
      </c>
      <c r="DA6" s="78">
        <f t="shared" si="9"/>
        <v>61.36</v>
      </c>
      <c r="DB6" s="78">
        <f t="shared" si="9"/>
        <v>60.55</v>
      </c>
      <c r="DC6" s="78">
        <f t="shared" si="9"/>
        <v>83.32</v>
      </c>
      <c r="DD6" s="78">
        <f t="shared" si="9"/>
        <v>83.75</v>
      </c>
      <c r="DE6" s="78">
        <f t="shared" si="9"/>
        <v>84.19</v>
      </c>
      <c r="DF6" s="78">
        <f t="shared" si="9"/>
        <v>84.34</v>
      </c>
      <c r="DG6" s="78">
        <f t="shared" si="9"/>
        <v>84.34</v>
      </c>
      <c r="DH6" s="70" t="str">
        <f>IF(DH7="","",IF(DH7="-","【-】","【"&amp;SUBSTITUTE(TEXT(DH7,"#,##0.00"),"-","△")&amp;"】"))</f>
        <v>【85.67】</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8.e-002</v>
      </c>
      <c r="EO6" s="70" t="str">
        <f>IF(EO7="","",IF(EO7="-","【-】","【"&amp;SUBSTITUTE(TEXT(EO7,"#,##0.00"),"-","△")&amp;"】"))</f>
        <v>【0.13】</v>
      </c>
    </row>
    <row r="7" spans="1:145" s="55" customFormat="1">
      <c r="A7" s="56"/>
      <c r="B7" s="62">
        <v>2022</v>
      </c>
      <c r="C7" s="62">
        <v>394033</v>
      </c>
      <c r="D7" s="62">
        <v>47</v>
      </c>
      <c r="E7" s="62">
        <v>17</v>
      </c>
      <c r="F7" s="62">
        <v>4</v>
      </c>
      <c r="G7" s="62">
        <v>0</v>
      </c>
      <c r="H7" s="62" t="s">
        <v>97</v>
      </c>
      <c r="I7" s="62" t="s">
        <v>98</v>
      </c>
      <c r="J7" s="62" t="s">
        <v>99</v>
      </c>
      <c r="K7" s="62" t="s">
        <v>11</v>
      </c>
      <c r="L7" s="62" t="s">
        <v>100</v>
      </c>
      <c r="M7" s="62" t="s">
        <v>101</v>
      </c>
      <c r="N7" s="71" t="s">
        <v>39</v>
      </c>
      <c r="O7" s="71" t="s">
        <v>102</v>
      </c>
      <c r="P7" s="71">
        <v>63.85</v>
      </c>
      <c r="Q7" s="71">
        <v>100</v>
      </c>
      <c r="R7" s="71">
        <v>2310</v>
      </c>
      <c r="S7" s="71">
        <v>5087</v>
      </c>
      <c r="T7" s="71">
        <v>111.95</v>
      </c>
      <c r="U7" s="71">
        <v>45.44</v>
      </c>
      <c r="V7" s="71">
        <v>3227</v>
      </c>
      <c r="W7" s="71">
        <v>0.81</v>
      </c>
      <c r="X7" s="71">
        <v>3983.95</v>
      </c>
      <c r="Y7" s="71">
        <v>89.44</v>
      </c>
      <c r="Z7" s="71">
        <v>91.05</v>
      </c>
      <c r="AA7" s="71">
        <v>94.23</v>
      </c>
      <c r="AB7" s="71">
        <v>95.86</v>
      </c>
      <c r="AC7" s="71">
        <v>96.97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1194.1500000000001</v>
      </c>
      <c r="BL7" s="71">
        <v>1206.79</v>
      </c>
      <c r="BM7" s="71">
        <v>1258.43</v>
      </c>
      <c r="BN7" s="71">
        <v>1163.75</v>
      </c>
      <c r="BO7" s="71">
        <v>1195.47</v>
      </c>
      <c r="BP7" s="71">
        <v>1182.1099999999999</v>
      </c>
      <c r="BQ7" s="71">
        <v>91.47</v>
      </c>
      <c r="BR7" s="71">
        <v>92.19</v>
      </c>
      <c r="BS7" s="71">
        <v>94.2</v>
      </c>
      <c r="BT7" s="71">
        <v>93.93</v>
      </c>
      <c r="BU7" s="71">
        <v>92.89</v>
      </c>
      <c r="BV7" s="71">
        <v>72.260000000000005</v>
      </c>
      <c r="BW7" s="71">
        <v>71.84</v>
      </c>
      <c r="BX7" s="71">
        <v>73.36</v>
      </c>
      <c r="BY7" s="71">
        <v>72.599999999999994</v>
      </c>
      <c r="BZ7" s="71">
        <v>69.430000000000007</v>
      </c>
      <c r="CA7" s="71">
        <v>73.78</v>
      </c>
      <c r="CB7" s="71">
        <v>150</v>
      </c>
      <c r="CC7" s="71">
        <v>150</v>
      </c>
      <c r="CD7" s="71">
        <v>150</v>
      </c>
      <c r="CE7" s="71">
        <v>150</v>
      </c>
      <c r="CF7" s="71">
        <v>150</v>
      </c>
      <c r="CG7" s="71">
        <v>230.02</v>
      </c>
      <c r="CH7" s="71">
        <v>228.47</v>
      </c>
      <c r="CI7" s="71">
        <v>224.88</v>
      </c>
      <c r="CJ7" s="71">
        <v>228.64</v>
      </c>
      <c r="CK7" s="71">
        <v>239.46</v>
      </c>
      <c r="CL7" s="71">
        <v>220.62</v>
      </c>
      <c r="CM7" s="71">
        <v>53.13</v>
      </c>
      <c r="CN7" s="71">
        <v>53.31</v>
      </c>
      <c r="CO7" s="71">
        <v>54.91</v>
      </c>
      <c r="CP7" s="71">
        <v>52.33</v>
      </c>
      <c r="CQ7" s="71">
        <v>50.06</v>
      </c>
      <c r="CR7" s="71">
        <v>42.56</v>
      </c>
      <c r="CS7" s="71">
        <v>42.47</v>
      </c>
      <c r="CT7" s="71">
        <v>42.4</v>
      </c>
      <c r="CU7" s="71">
        <v>42.28</v>
      </c>
      <c r="CV7" s="71">
        <v>41.06</v>
      </c>
      <c r="CW7" s="71">
        <v>42.22</v>
      </c>
      <c r="CX7" s="71">
        <v>59.72</v>
      </c>
      <c r="CY7" s="71">
        <v>59.95</v>
      </c>
      <c r="CZ7" s="71">
        <v>60.89</v>
      </c>
      <c r="DA7" s="71">
        <v>61.36</v>
      </c>
      <c r="DB7" s="71">
        <v>60.55</v>
      </c>
      <c r="DC7" s="71">
        <v>83.32</v>
      </c>
      <c r="DD7" s="71">
        <v>83.75</v>
      </c>
      <c r="DE7" s="71">
        <v>84.19</v>
      </c>
      <c r="DF7" s="71">
        <v>84.34</v>
      </c>
      <c r="DG7" s="71">
        <v>84.34</v>
      </c>
      <c r="DH7" s="71">
        <v>85.67</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0.36</v>
      </c>
      <c r="EL7" s="71">
        <v>0.39</v>
      </c>
      <c r="EM7" s="71">
        <v>0.1</v>
      </c>
      <c r="EN7" s="71">
        <v>8.e-002</v>
      </c>
      <c r="EO7" s="71">
        <v>0.13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2023-12-12T02:51:09Z</dcterms:created>
  <dcterms:modified xsi:type="dcterms:W3CDTF">2024-01-26T11:02:10Z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2024-01-26T11:02:10Z</vt:filetime>
  </property>
</Properties>
</file>