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05" yWindow="0" windowWidth="14610" windowHeight="15585" tabRatio="715"/>
  </bookViews>
  <sheets>
    <sheet name="効果検証様式（集計値）" sheetId="1" r:id="rId1"/>
    <sheet name="R3.4" sheetId="90" r:id="rId2"/>
    <sheet name="R3.5" sheetId="111" r:id="rId3"/>
    <sheet name="R3.6" sheetId="113" r:id="rId4"/>
    <sheet name="R3.7" sheetId="114" r:id="rId5"/>
    <sheet name="R3.8" sheetId="115" r:id="rId6"/>
    <sheet name="R3.9" sheetId="116" r:id="rId7"/>
    <sheet name="R3.10" sheetId="117" r:id="rId8"/>
    <sheet name="R3.11" sheetId="118" r:id="rId9"/>
    <sheet name="R3.12" sheetId="119" r:id="rId10"/>
    <sheet name="R4.1" sheetId="120" r:id="rId11"/>
    <sheet name="R4.2" sheetId="121" r:id="rId12"/>
    <sheet name="R4.3" sheetId="122" r:id="rId13"/>
    <sheet name="R4.4" sheetId="123" r:id="rId14"/>
    <sheet name="R4.5" sheetId="124" r:id="rId15"/>
    <sheet name="R4.6" sheetId="125" r:id="rId16"/>
    <sheet name="R4.7" sheetId="126" r:id="rId17"/>
    <sheet name="R4.8" sheetId="127" r:id="rId18"/>
    <sheet name="R4.9" sheetId="128" r:id="rId19"/>
    <sheet name="R4.10" sheetId="129" r:id="rId20"/>
    <sheet name="R4.11" sheetId="130" r:id="rId21"/>
  </sheets>
  <definedNames>
    <definedName name="_xlnm.Print_Area" localSheetId="0">'効果検証様式（集計値）'!$A$1:$H$40</definedName>
    <definedName name="_xlnm.Print_Area" localSheetId="1">'R3.4'!$A$1:$J$89</definedName>
    <definedName name="_xlnm.Print_Area" localSheetId="2">'R3.5'!$A$1:$J$89</definedName>
    <definedName name="_xlnm.Print_Area" localSheetId="3">'R3.6'!$A$1:$J$89</definedName>
    <definedName name="_xlnm.Print_Area" localSheetId="4">'R3.7'!$A$1:$J$89</definedName>
    <definedName name="_xlnm.Print_Area" localSheetId="5">'R3.8'!$A$1:$J$89</definedName>
    <definedName name="_xlnm.Print_Area" localSheetId="6">'R3.9'!$A$1:$J$89</definedName>
    <definedName name="_xlnm.Print_Area" localSheetId="7">'R3.10'!$A$1:$J$89</definedName>
    <definedName name="_xlnm.Print_Area" localSheetId="8">'R3.11'!$A$1:$J$89</definedName>
    <definedName name="_xlnm.Print_Area" localSheetId="9">'R3.12'!$A$1:$J$89</definedName>
    <definedName name="_xlnm.Print_Area" localSheetId="10">'R4.1'!$A$1:$J$89</definedName>
    <definedName name="_xlnm.Print_Area" localSheetId="11">'R4.2'!$A$1:$J$89</definedName>
    <definedName name="_xlnm.Print_Area" localSheetId="12">'R4.3'!$A$1:$J$89</definedName>
    <definedName name="_xlnm.Print_Area" localSheetId="13">'R4.4'!$A$1:$J$89</definedName>
    <definedName name="_xlnm.Print_Area" localSheetId="14">'R4.5'!$A$1:$J$89</definedName>
    <definedName name="_xlnm.Print_Area" localSheetId="15">'R4.6'!$A$1:$J$89</definedName>
    <definedName name="_xlnm.Print_Area" localSheetId="16">'R4.7'!$A$1:$J$89</definedName>
    <definedName name="_xlnm.Print_Area" localSheetId="17">'R4.8'!$A$1:$J$89</definedName>
    <definedName name="_xlnm.Print_Area" localSheetId="18">'R4.9'!$A$1:$J$89</definedName>
    <definedName name="_xlnm.Print_Area" localSheetId="19">'R4.10'!$A$1:$J$89</definedName>
    <definedName name="_xlnm.Print_Area" localSheetId="20">'R4.11'!$A$1:$J$89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<sst xmlns="http://schemas.openxmlformats.org/spreadsheetml/2006/main" xmlns:r="http://schemas.openxmlformats.org/officeDocument/2006/relationships" count="97" uniqueCount="97">
  <si>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2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</si>
  <si>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2"/>
  </si>
  <si>
    <t>作成年月日</t>
    <rPh sb="0" eb="2">
      <t>サクセイ</t>
    </rPh>
    <rPh sb="2" eb="5">
      <t>ネンガッピ</t>
    </rPh>
    <phoneticPr fontId="2"/>
  </si>
  <si>
    <t>5/1-5/31</t>
  </si>
  <si>
    <t>①</t>
  </si>
  <si>
    <t>割引率（％）</t>
    <rPh sb="0" eb="3">
      <t>ワリビキリツ</t>
    </rPh>
    <phoneticPr fontId="2"/>
  </si>
  <si>
    <t>④-1：旅行会社経由</t>
    <rPh sb="4" eb="6">
      <t>リョコウ</t>
    </rPh>
    <rPh sb="6" eb="8">
      <t>カイシャ</t>
    </rPh>
    <rPh sb="8" eb="10">
      <t>ケイユ</t>
    </rPh>
    <phoneticPr fontId="2"/>
  </si>
  <si>
    <t>※3　③‐２のうち、実際に旅行割引の対象となっていた日数</t>
    <rPh sb="10" eb="12">
      <t>ジッサイ</t>
    </rPh>
    <rPh sb="13" eb="15">
      <t>リョコウ</t>
    </rPh>
    <rPh sb="15" eb="17">
      <t>ワリビキ</t>
    </rPh>
    <rPh sb="18" eb="20">
      <t>タイショウ</t>
    </rPh>
    <rPh sb="26" eb="28">
      <t>ニッスウ</t>
    </rPh>
    <phoneticPr fontId="2"/>
  </si>
  <si>
    <t>高知観光トク割キャンペーン（R3.4.29～R4.10.10）</t>
    <rPh sb="0" eb="4">
      <t>コウチカンコウ</t>
    </rPh>
    <phoneticPr fontId="2"/>
  </si>
  <si>
    <t>適用可</t>
    <rPh sb="0" eb="2">
      <t>テキヨウ</t>
    </rPh>
    <rPh sb="2" eb="3">
      <t>カ</t>
    </rPh>
    <phoneticPr fontId="2"/>
  </si>
  <si>
    <t>都道府県名</t>
    <rPh sb="0" eb="4">
      <t>トドウフケン</t>
    </rPh>
    <rPh sb="4" eb="5">
      <t>メイ</t>
    </rPh>
    <phoneticPr fontId="2"/>
  </si>
  <si>
    <t>②</t>
  </si>
  <si>
    <t>対象商品の内容</t>
  </si>
  <si>
    <t>割引額（固定）（円）</t>
    <rPh sb="0" eb="3">
      <t>ワリビキガク</t>
    </rPh>
    <rPh sb="4" eb="6">
      <t>コテイ</t>
    </rPh>
    <rPh sb="8" eb="9">
      <t>エン</t>
    </rPh>
    <phoneticPr fontId="2"/>
  </si>
  <si>
    <t>合計</t>
    <rPh sb="0" eb="2">
      <t>ゴウケイ</t>
    </rPh>
    <phoneticPr fontId="2"/>
  </si>
  <si>
    <t>事業名（実施期間）</t>
    <rPh sb="0" eb="3">
      <t>ジギョウメイ</t>
    </rPh>
    <rPh sb="4" eb="8">
      <t>ジッシキカン</t>
    </rPh>
    <phoneticPr fontId="2"/>
  </si>
  <si>
    <t xml:space="preserve">②-8：宿直販等（日帰り）　　 </t>
    <rPh sb="9" eb="11">
      <t>ヒガエ</t>
    </rPh>
    <phoneticPr fontId="2"/>
  </si>
  <si>
    <t>④-2：宿直販等</t>
    <rPh sb="4" eb="5">
      <t>ヤド</t>
    </rPh>
    <rPh sb="5" eb="7">
      <t>チョクハン</t>
    </rPh>
    <rPh sb="7" eb="8">
      <t>トウ</t>
    </rPh>
    <phoneticPr fontId="2"/>
  </si>
  <si>
    <t>事業名</t>
    <rPh sb="0" eb="3">
      <t>ジギョウメイ</t>
    </rPh>
    <phoneticPr fontId="2"/>
  </si>
  <si>
    <t>対象商品の数量</t>
    <rPh sb="5" eb="7">
      <t>スウリョウ</t>
    </rPh>
    <phoneticPr fontId="2"/>
  </si>
  <si>
    <t>販売金額（円）</t>
    <rPh sb="0" eb="2">
      <t>ハンバイ</t>
    </rPh>
    <rPh sb="2" eb="4">
      <t>キンガク</t>
    </rPh>
    <rPh sb="5" eb="6">
      <t>エン</t>
    </rPh>
    <phoneticPr fontId="2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</si>
  <si>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2"/>
  </si>
  <si>
    <t>上限額（円）</t>
    <rPh sb="0" eb="3">
      <t>ジョウゲンガク</t>
    </rPh>
    <rPh sb="4" eb="5">
      <t>エン</t>
    </rPh>
    <phoneticPr fontId="2"/>
  </si>
  <si>
    <t>②-1：旅行会社経由</t>
    <rPh sb="4" eb="6">
      <t>リョコウ</t>
    </rPh>
    <rPh sb="6" eb="8">
      <t>カイシャ</t>
    </rPh>
    <rPh sb="8" eb="10">
      <t>ケイユ</t>
    </rPh>
    <phoneticPr fontId="2"/>
  </si>
  <si>
    <t>②-2：旅行会社経由（日帰り）</t>
    <rPh sb="11" eb="13">
      <t>ヒガエ</t>
    </rPh>
    <phoneticPr fontId="2"/>
  </si>
  <si>
    <t>②-3：宿直販等</t>
    <rPh sb="4" eb="5">
      <t>ヤド</t>
    </rPh>
    <rPh sb="5" eb="7">
      <t>チョクハン</t>
    </rPh>
    <rPh sb="7" eb="8">
      <t>トウ</t>
    </rPh>
    <phoneticPr fontId="2"/>
  </si>
  <si>
    <t>②-4：宿直販等（日帰り）</t>
    <rPh sb="9" eb="11">
      <t>ヒガエ</t>
    </rPh>
    <phoneticPr fontId="2"/>
  </si>
  <si>
    <t>補助金額（円）</t>
    <rPh sb="5" eb="6">
      <t>エン</t>
    </rPh>
    <phoneticPr fontId="2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</si>
  <si>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2"/>
  </si>
  <si>
    <t>②-9：ｸｰﾎﾟﾝ使用額</t>
  </si>
  <si>
    <t>旅行割引額</t>
    <rPh sb="0" eb="2">
      <t>リョコウ</t>
    </rPh>
    <rPh sb="2" eb="4">
      <t>ワリビキ</t>
    </rPh>
    <rPh sb="4" eb="5">
      <t>ガク</t>
    </rPh>
    <phoneticPr fontId="2"/>
  </si>
  <si>
    <t>小計</t>
    <rPh sb="0" eb="1">
      <t>ショウ</t>
    </rPh>
    <rPh sb="1" eb="2">
      <t>ケイ</t>
    </rPh>
    <phoneticPr fontId="2"/>
  </si>
  <si>
    <t>②-5：旅行会社経由</t>
    <rPh sb="4" eb="6">
      <t>リョコウ</t>
    </rPh>
    <rPh sb="6" eb="8">
      <t>カイシャ</t>
    </rPh>
    <rPh sb="8" eb="10">
      <t>ケイユ</t>
    </rPh>
    <phoneticPr fontId="2"/>
  </si>
  <si>
    <t>②-11：延べ旅行者数（日帰り）（人）　</t>
    <rPh sb="12" eb="14">
      <t>ヒガエ</t>
    </rPh>
    <phoneticPr fontId="2"/>
  </si>
  <si>
    <t>10/1-10/31</t>
  </si>
  <si>
    <t>②-7：宿直販等</t>
    <rPh sb="4" eb="5">
      <t>ヤド</t>
    </rPh>
    <rPh sb="5" eb="7">
      <t>チョクハン</t>
    </rPh>
    <rPh sb="7" eb="8">
      <t>トウ</t>
    </rPh>
    <phoneticPr fontId="2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</si>
  <si>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2"/>
  </si>
  <si>
    <t>②-12：1人泊あたりの平均旅行代金（円）※2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2"/>
  </si>
  <si>
    <t>②-13：1人あたりの平均旅行代金（日帰り）（円）※2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2"/>
  </si>
  <si>
    <t>③</t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</si>
  <si>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</si>
  <si>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</si>
  <si>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</si>
  <si>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クーポン</t>
  </si>
  <si>
    <t>③-1：販売期間</t>
    <rPh sb="4" eb="6">
      <t>ハンバイ</t>
    </rPh>
    <rPh sb="6" eb="8">
      <t>キカン</t>
    </rPh>
    <phoneticPr fontId="2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</si>
  <si>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2"/>
  </si>
  <si>
    <t>販売金額（円）
※1</t>
    <rPh sb="0" eb="2">
      <t>ハンバイ</t>
    </rPh>
    <rPh sb="2" eb="4">
      <t>キンガク</t>
    </rPh>
    <rPh sb="5" eb="6">
      <t>エン</t>
    </rPh>
    <phoneticPr fontId="2"/>
  </si>
  <si>
    <t>④</t>
  </si>
  <si>
    <t>販路ごとの販売割合</t>
    <rPh sb="0" eb="2">
      <t>ハンロ</t>
    </rPh>
    <rPh sb="5" eb="7">
      <t>ハンバイ</t>
    </rPh>
    <rPh sb="7" eb="9">
      <t>ワリアイ</t>
    </rPh>
    <phoneticPr fontId="2"/>
  </si>
  <si>
    <t>⑤</t>
  </si>
  <si>
    <t>高知県</t>
    <rPh sb="0" eb="3">
      <t>コウチケン</t>
    </rPh>
    <phoneticPr fontId="2"/>
  </si>
  <si>
    <t>②-4：宿直販等（日帰り）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2"/>
  </si>
  <si>
    <t>条件等</t>
    <rPh sb="0" eb="2">
      <t>ジョウケン</t>
    </rPh>
    <rPh sb="2" eb="3">
      <t>トウ</t>
    </rPh>
    <phoneticPr fontId="2"/>
  </si>
  <si>
    <t>旅行割引</t>
    <rPh sb="0" eb="2">
      <t>リョコウ</t>
    </rPh>
    <rPh sb="2" eb="4">
      <t>ワリビキ</t>
    </rPh>
    <phoneticPr fontId="2"/>
  </si>
  <si>
    <t>②-6：旅行会社経由（日帰り）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2"/>
  </si>
  <si>
    <t>②-8：宿直販等（日帰り）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2"/>
  </si>
  <si>
    <t>②-10：延べ宿泊者数（人泊）※1</t>
    <rPh sb="5" eb="6">
      <t>ノ</t>
    </rPh>
    <rPh sb="7" eb="9">
      <t>シュクハク</t>
    </rPh>
    <rPh sb="9" eb="10">
      <t>シャ</t>
    </rPh>
    <rPh sb="10" eb="11">
      <t>スウ</t>
    </rPh>
    <rPh sb="13" eb="14">
      <t>ハク</t>
    </rPh>
    <phoneticPr fontId="2"/>
  </si>
  <si>
    <t>高知観光トク割キャンペーン</t>
    <rPh sb="0" eb="4">
      <t>コウチカンコウ</t>
    </rPh>
    <phoneticPr fontId="2"/>
  </si>
  <si>
    <t>②-11：延べ旅行者数（日帰り）（人）</t>
    <rPh sb="5" eb="6">
      <t>ノ</t>
    </rPh>
    <rPh sb="7" eb="10">
      <t>リョコウシャ</t>
    </rPh>
    <rPh sb="10" eb="11">
      <t>スウ</t>
    </rPh>
    <rPh sb="12" eb="14">
      <t>ヒガエ</t>
    </rPh>
    <phoneticPr fontId="2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</si>
  <si>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2"/>
  </si>
  <si>
    <t>※1　例：2泊3日、3名での旅行の場合、延べ宿泊者数「6人泊」でカウント</t>
    <rPh sb="22" eb="24">
      <t>シュクハク</t>
    </rPh>
    <rPh sb="28" eb="30">
      <t>ニンハク</t>
    </rPh>
    <phoneticPr fontId="2"/>
  </si>
  <si>
    <t>※2　総販売金額÷延べ宿泊（旅行）者数で算出</t>
    <rPh sb="3" eb="4">
      <t>ソウ</t>
    </rPh>
    <rPh sb="4" eb="6">
      <t>ハンバイ</t>
    </rPh>
    <rPh sb="6" eb="8">
      <t>キンガク</t>
    </rPh>
    <rPh sb="9" eb="10">
      <t>ノ</t>
    </rPh>
    <rPh sb="11" eb="13">
      <t>シュクハク</t>
    </rPh>
    <rPh sb="14" eb="16">
      <t>リョコウ</t>
    </rPh>
    <rPh sb="17" eb="18">
      <t>モノ</t>
    </rPh>
    <rPh sb="18" eb="19">
      <t>スウ</t>
    </rPh>
    <rPh sb="20" eb="22">
      <t>サンシュツ</t>
    </rPh>
    <phoneticPr fontId="2"/>
  </si>
  <si>
    <t>③-3：延べ対象旅行期間（日）※4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2"/>
  </si>
  <si>
    <t>※3　事業停止期間などを除いた、実際に旅行割引の対象となっていた日数</t>
  </si>
  <si>
    <t>4/29-4/30</t>
  </si>
  <si>
    <t>5/24までに予約していれば</t>
    <rPh sb="7" eb="9">
      <t>ヨヤク</t>
    </rPh>
    <phoneticPr fontId="2"/>
  </si>
  <si>
    <t>6/1-6/30</t>
  </si>
  <si>
    <t>※5/25-7/25休止期間</t>
    <rPh sb="10" eb="12">
      <t>キュウシ</t>
    </rPh>
    <rPh sb="12" eb="14">
      <t>キカン</t>
    </rPh>
    <phoneticPr fontId="2"/>
  </si>
  <si>
    <t>5/25-7/21は適用可</t>
  </si>
  <si>
    <t>7/1-7/21</t>
  </si>
  <si>
    <t>7/26-7/31</t>
  </si>
  <si>
    <t>※8/17-9/30休止期間</t>
    <rPh sb="10" eb="14">
      <t>キュウシキカン</t>
    </rPh>
    <phoneticPr fontId="2"/>
  </si>
  <si>
    <t>8/1-8/31</t>
  </si>
  <si>
    <t>8/16までの予約であれば</t>
    <rPh sb="7" eb="9">
      <t>ヨヤク</t>
    </rPh>
    <phoneticPr fontId="2"/>
  </si>
  <si>
    <t>9/1-9/30</t>
  </si>
  <si>
    <t>11/1-11/30</t>
  </si>
  <si>
    <t>12/1-12/31</t>
  </si>
  <si>
    <t>1/1-1/31</t>
  </si>
  <si>
    <t>※1/21-3/24は休止期間</t>
    <rPh sb="11" eb="15">
      <t>キュウシキカン</t>
    </rPh>
    <phoneticPr fontId="2"/>
  </si>
  <si>
    <t>1/20までの予約は適用可</t>
    <rPh sb="7" eb="9">
      <t>ヨヤク</t>
    </rPh>
    <rPh sb="10" eb="13">
      <t>テキヨウカ</t>
    </rPh>
    <phoneticPr fontId="2"/>
  </si>
  <si>
    <t>-</t>
  </si>
  <si>
    <t>2/1-2/28</t>
  </si>
  <si>
    <t>3/1-3/10</t>
  </si>
  <si>
    <t>4/1-4/28</t>
  </si>
  <si>
    <t>宿泊1人泊（日帰り1日）あたり</t>
    <rPh sb="0" eb="2">
      <t>シュクハク</t>
    </rPh>
    <rPh sb="3" eb="5">
      <t>ニンハク</t>
    </rPh>
    <rPh sb="6" eb="8">
      <t>ヒガエ</t>
    </rPh>
    <rPh sb="10" eb="11">
      <t>ヒ</t>
    </rPh>
    <phoneticPr fontId="2"/>
  </si>
  <si>
    <t>1000円×2枚</t>
  </si>
  <si>
    <t>5/9-5/31</t>
  </si>
  <si>
    <t>7/1-7/31</t>
  </si>
  <si>
    <t>10/1-10/10</t>
  </si>
  <si>
    <r>
      <t>②-6：</t>
    </r>
    <r>
      <rPr>
        <sz val="6"/>
        <color auto="1"/>
        <rFont val="ＭＳ Ｐゴシック"/>
      </rPr>
      <t xml:space="preserve"> </t>
    </r>
    <r>
      <rPr>
        <sz val="9"/>
        <color auto="1"/>
        <rFont val="ＭＳ Ｐゴシック"/>
      </rPr>
      <t>旅行会社経由(日帰り)</t>
    </r>
    <rPh sb="12" eb="14">
      <t>ヒガエ</t>
    </rPh>
    <phoneticPr fontId="2"/>
  </si>
  <si>
    <r>
      <t>②-13：</t>
    </r>
    <r>
      <rPr>
        <sz val="8"/>
        <color auto="1"/>
        <rFont val="ＭＳ Ｐゴシック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2"/>
  </si>
  <si>
    <t>宿泊1人泊（日帰り1人）あたり</t>
    <rPh sb="0" eb="2">
      <t>シュクハク</t>
    </rPh>
    <rPh sb="3" eb="5">
      <t>ニンハク</t>
    </rPh>
    <rPh sb="6" eb="8">
      <t>ヒガエ</t>
    </rPh>
    <rPh sb="10" eb="11">
      <t>ニン</t>
    </rPh>
    <phoneticPr fontId="2"/>
  </si>
  <si>
    <t>3/25-3/31</t>
  </si>
  <si>
    <t>・実施要領及びマニュアルに不正が発覚した場合、事業者名を公開することや警察に通報する旨を記載
・事業参画時に宿泊施設の客室数や収容人数、旅行事業者の取扱実績等の報告を求め、規模に応じた予算を配分
・補助金の請求内容とクーポン配布枚数の突合
・月毎の補助金額に異常値がないかモニタリング</t>
    <rPh sb="1" eb="5">
      <t>ジッシ</t>
    </rPh>
    <rPh sb="5" eb="6">
      <t>オヨ</t>
    </rPh>
    <rPh sb="13" eb="15">
      <t>フセイ</t>
    </rPh>
    <rPh sb="16" eb="18">
      <t>ハッカク</t>
    </rPh>
    <rPh sb="20" eb="22">
      <t>バ</t>
    </rPh>
    <rPh sb="23" eb="28">
      <t>ジギョ</t>
    </rPh>
    <rPh sb="28" eb="30">
      <t>コウカイ</t>
    </rPh>
    <rPh sb="35" eb="37">
      <t>ケイサツ</t>
    </rPh>
    <rPh sb="38" eb="40">
      <t>ツウホウ</t>
    </rPh>
    <rPh sb="42" eb="43">
      <t>ムネ</t>
    </rPh>
    <rPh sb="44" eb="46">
      <t>キサイ</t>
    </rPh>
    <rPh sb="48" eb="54">
      <t>ジギョウ</t>
    </rPh>
    <rPh sb="54" eb="56">
      <t>シュクハク</t>
    </rPh>
    <rPh sb="56" eb="58">
      <t>シセツ</t>
    </rPh>
    <rPh sb="59" eb="61">
      <t>キャクシツ</t>
    </rPh>
    <rPh sb="61" eb="62">
      <t>スウ</t>
    </rPh>
    <rPh sb="63" eb="67">
      <t>シュウヨ</t>
    </rPh>
    <rPh sb="68" eb="73">
      <t>リョコウジ</t>
    </rPh>
    <rPh sb="74" eb="76">
      <t>トリアツカ</t>
    </rPh>
    <rPh sb="76" eb="78">
      <t>ジッセキ</t>
    </rPh>
    <rPh sb="78" eb="79">
      <t>トウ</t>
    </rPh>
    <rPh sb="80" eb="82">
      <t>ホウコク</t>
    </rPh>
    <rPh sb="83" eb="84">
      <t>モト</t>
    </rPh>
    <rPh sb="86" eb="88">
      <t>キボ</t>
    </rPh>
    <rPh sb="89" eb="90">
      <t>オウ</t>
    </rPh>
    <rPh sb="92" eb="94">
      <t>ヨサン</t>
    </rPh>
    <rPh sb="95" eb="97">
      <t>ハイブン</t>
    </rPh>
    <rPh sb="99" eb="102">
      <t>ホジョキン</t>
    </rPh>
    <rPh sb="103" eb="105">
      <t>セイキュウ</t>
    </rPh>
    <rPh sb="105" eb="107">
      <t>ナイヨウ</t>
    </rPh>
    <rPh sb="112" eb="114">
      <t>ハイフ</t>
    </rPh>
    <rPh sb="114" eb="116">
      <t>マイスウ</t>
    </rPh>
    <rPh sb="117" eb="119">
      <t>トツゴウ</t>
    </rPh>
    <rPh sb="121" eb="122">
      <t>ツキ</t>
    </rPh>
    <rPh sb="122" eb="123">
      <t>マイ</t>
    </rPh>
    <rPh sb="124" eb="128">
      <t>ホジョ</t>
    </rPh>
    <rPh sb="129" eb="132">
      <t>イジョウチ</t>
    </rPh>
    <phoneticPr fontId="2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</si>
  <si>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ワリ</t>
    </rPh>
    <phoneticPr fontId="2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</si>
  <si>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</t>
    </rPh>
    <phoneticPr fontId="2"/>
  </si>
  <si>
    <t>②-14：割引水準及びｸｰﾎﾟﾝ付与水準</t>
    <rPh sb="5" eb="7">
      <t>ワリビキ</t>
    </rPh>
    <rPh sb="7" eb="9">
      <t>スイジュン</t>
    </rPh>
    <rPh sb="9" eb="10">
      <t>オヨ</t>
    </rPh>
    <rPh sb="16" eb="18">
      <t>フヨ</t>
    </rPh>
    <rPh sb="18" eb="20">
      <t>スイジュン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</si>
</sst>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_);[Red]\(0\)"/>
    <numFmt numFmtId="177" formatCode="#,##0_);[Red]\(#,##0\)"/>
    <numFmt numFmtId="178" formatCode="#,##0_ "/>
  </numFmts>
  <fonts count="11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0"/>
      <color auto="1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9"/>
      <color theme="1"/>
      <name val="ＭＳ Ｐゴシック"/>
      <family val="3"/>
    </font>
    <font>
      <sz val="11"/>
      <color theme="1"/>
      <name val="游ゴシック"/>
      <family val="3"/>
      <scheme val="minor"/>
    </font>
    <font>
      <sz val="10"/>
      <color theme="1"/>
      <name val="ＭＳ Ｐゴシック"/>
      <family val="3"/>
    </font>
    <font>
      <b/>
      <sz val="10"/>
      <color theme="1"/>
      <name val="ＭＳ Ｐゴシック"/>
      <family val="3"/>
    </font>
    <font>
      <sz val="9"/>
      <color rgb="FFFF000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medium">
        <color indexed="64"/>
      </right>
      <top/>
      <bottom style="dotted">
        <color auto="1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7" fillId="0" borderId="0" applyFont="0" applyFill="0" applyBorder="0" applyAlignment="0" applyProtection="0">
      <alignment vertical="center"/>
    </xf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3" fontId="5" fillId="0" borderId="13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3" fontId="5" fillId="0" borderId="22" xfId="0" applyNumberFormat="1" applyFont="1" applyBorder="1" applyAlignment="1">
      <alignment horizontal="right" vertical="center"/>
    </xf>
    <xf numFmtId="38" fontId="5" fillId="0" borderId="13" xfId="2" applyFont="1" applyBorder="1" applyAlignment="1">
      <alignment horizontal="right" vertical="center"/>
    </xf>
    <xf numFmtId="38" fontId="5" fillId="0" borderId="18" xfId="2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57" fontId="5" fillId="0" borderId="20" xfId="0" applyNumberFormat="1" applyFont="1" applyBorder="1" applyAlignment="1">
      <alignment horizontal="center" vertical="center"/>
    </xf>
    <xf numFmtId="57" fontId="5" fillId="0" borderId="21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3" fontId="5" fillId="0" borderId="28" xfId="0" applyNumberFormat="1" applyFont="1" applyBorder="1" applyAlignment="1">
      <alignment horizontal="right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30" xfId="0" applyNumberFormat="1" applyFont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38" fontId="5" fillId="0" borderId="28" xfId="2" applyFont="1" applyBorder="1" applyAlignment="1">
      <alignment horizontal="right" vertical="center"/>
    </xf>
    <xf numFmtId="38" fontId="5" fillId="0" borderId="32" xfId="2" applyFont="1" applyBorder="1" applyAlignment="1">
      <alignment horizontal="right" vertical="center"/>
    </xf>
    <xf numFmtId="3" fontId="5" fillId="0" borderId="33" xfId="0" applyNumberFormat="1" applyFont="1" applyBorder="1" applyAlignment="1">
      <alignment horizontal="right" vertical="center"/>
    </xf>
    <xf numFmtId="3" fontId="5" fillId="0" borderId="32" xfId="0" applyNumberFormat="1" applyFont="1" applyBorder="1" applyAlignment="1">
      <alignment horizontal="right" vertical="center"/>
    </xf>
    <xf numFmtId="57" fontId="5" fillId="0" borderId="34" xfId="0" applyNumberFormat="1" applyFont="1" applyBorder="1" applyAlignment="1">
      <alignment horizontal="center" vertical="center"/>
    </xf>
    <xf numFmtId="57" fontId="5" fillId="0" borderId="35" xfId="0" applyNumberFormat="1" applyFont="1" applyBorder="1" applyAlignment="1">
      <alignment horizontal="center" vertical="center"/>
    </xf>
    <xf numFmtId="176" fontId="5" fillId="0" borderId="36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9" fontId="5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quotePrefix="1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8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6" fillId="0" borderId="1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44" xfId="0" applyFont="1" applyBorder="1" applyAlignment="1">
      <alignment horizontal="right" vertical="center"/>
    </xf>
    <xf numFmtId="0" fontId="6" fillId="0" borderId="19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/>
    </xf>
    <xf numFmtId="0" fontId="6" fillId="0" borderId="45" xfId="0" applyFont="1" applyBorder="1" applyAlignment="1">
      <alignment horizontal="right" vertical="center"/>
    </xf>
    <xf numFmtId="0" fontId="6" fillId="0" borderId="19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0" fillId="2" borderId="23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3" fontId="6" fillId="0" borderId="28" xfId="0" applyNumberFormat="1" applyFont="1" applyBorder="1" applyAlignment="1">
      <alignment vertical="center"/>
    </xf>
    <xf numFmtId="3" fontId="6" fillId="0" borderId="29" xfId="0" applyNumberFormat="1" applyFont="1" applyBorder="1" applyAlignment="1">
      <alignment vertical="center"/>
    </xf>
    <xf numFmtId="3" fontId="5" fillId="0" borderId="29" xfId="0" applyNumberFormat="1" applyFont="1" applyBorder="1" applyAlignment="1">
      <alignment vertical="center"/>
    </xf>
    <xf numFmtId="3" fontId="6" fillId="0" borderId="47" xfId="0" applyNumberFormat="1" applyFont="1" applyBorder="1" applyAlignment="1">
      <alignment vertical="center"/>
    </xf>
    <xf numFmtId="3" fontId="5" fillId="0" borderId="48" xfId="0" applyNumberFormat="1" applyFont="1" applyBorder="1" applyAlignment="1">
      <alignment vertical="center"/>
    </xf>
    <xf numFmtId="3" fontId="10" fillId="2" borderId="14" xfId="0" applyNumberFormat="1" applyFont="1" applyFill="1" applyBorder="1" applyAlignment="1">
      <alignment horizontal="right" vertical="center"/>
    </xf>
    <xf numFmtId="3" fontId="10" fillId="2" borderId="15" xfId="0" applyNumberFormat="1" applyFont="1" applyFill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10" fillId="2" borderId="19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5" fillId="0" borderId="45" xfId="0" applyNumberFormat="1" applyFont="1" applyBorder="1" applyAlignment="1">
      <alignment horizontal="right" vertical="center"/>
    </xf>
    <xf numFmtId="38" fontId="5" fillId="0" borderId="33" xfId="2" applyFont="1" applyBorder="1" applyAlignment="1">
      <alignment horizontal="right" vertical="center"/>
    </xf>
    <xf numFmtId="0" fontId="6" fillId="0" borderId="50" xfId="0" applyFont="1" applyBorder="1" applyAlignment="1">
      <alignment horizontal="center" vertical="center"/>
    </xf>
    <xf numFmtId="57" fontId="10" fillId="2" borderId="51" xfId="0" applyNumberFormat="1" applyFont="1" applyFill="1" applyBorder="1" applyAlignment="1">
      <alignment horizontal="center" vertical="center"/>
    </xf>
    <xf numFmtId="57" fontId="10" fillId="2" borderId="52" xfId="0" applyNumberFormat="1" applyFont="1" applyFill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right" vertical="center"/>
    </xf>
    <xf numFmtId="3" fontId="10" fillId="0" borderId="15" xfId="0" applyNumberFormat="1" applyFont="1" applyBorder="1" applyAlignment="1">
      <alignment horizontal="right" vertical="center"/>
    </xf>
    <xf numFmtId="3" fontId="10" fillId="2" borderId="49" xfId="0" applyNumberFormat="1" applyFont="1" applyFill="1" applyBorder="1" applyAlignment="1">
      <alignment horizontal="right" vertical="center"/>
    </xf>
    <xf numFmtId="3" fontId="10" fillId="0" borderId="19" xfId="0" applyNumberFormat="1" applyFont="1" applyBorder="1" applyAlignment="1">
      <alignment horizontal="right" vertical="center"/>
    </xf>
    <xf numFmtId="3" fontId="10" fillId="2" borderId="45" xfId="0" applyNumberFormat="1" applyFont="1" applyFill="1" applyBorder="1" applyAlignment="1">
      <alignment horizontal="right" vertical="center"/>
    </xf>
    <xf numFmtId="178" fontId="10" fillId="0" borderId="0" xfId="0" applyNumberFormat="1" applyFont="1" applyAlignment="1">
      <alignment horizontal="center" vertical="center"/>
    </xf>
    <xf numFmtId="57" fontId="10" fillId="2" borderId="53" xfId="0" applyNumberFormat="1" applyFont="1" applyFill="1" applyBorder="1" applyAlignment="1">
      <alignment horizontal="center" vertical="center"/>
    </xf>
    <xf numFmtId="57" fontId="10" fillId="2" borderId="25" xfId="0" applyNumberFormat="1" applyFont="1" applyFill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vertical="center"/>
    </xf>
    <xf numFmtId="176" fontId="10" fillId="0" borderId="14" xfId="0" applyNumberFormat="1" applyFont="1" applyBorder="1" applyAlignment="1">
      <alignment vertical="center"/>
    </xf>
    <xf numFmtId="176" fontId="10" fillId="0" borderId="14" xfId="0" applyNumberFormat="1" applyFont="1" applyBorder="1" applyAlignment="1">
      <alignment horizontal="right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176" fontId="10" fillId="2" borderId="49" xfId="0" applyNumberFormat="1" applyFont="1" applyFill="1" applyBorder="1" applyAlignment="1">
      <alignment horizontal="center" vertical="center"/>
    </xf>
    <xf numFmtId="176" fontId="5" fillId="0" borderId="19" xfId="0" applyNumberFormat="1" applyFont="1" applyBorder="1" applyAlignment="1">
      <alignment horizontal="center" vertical="center"/>
    </xf>
    <xf numFmtId="176" fontId="10" fillId="0" borderId="19" xfId="0" applyNumberFormat="1" applyFont="1" applyBorder="1" applyAlignment="1">
      <alignment horizontal="center" vertical="center"/>
    </xf>
    <xf numFmtId="176" fontId="10" fillId="2" borderId="45" xfId="0" applyNumberFormat="1" applyFont="1" applyFill="1" applyBorder="1" applyAlignment="1">
      <alignment vertical="center"/>
    </xf>
    <xf numFmtId="57" fontId="10" fillId="2" borderId="54" xfId="0" applyNumberFormat="1" applyFont="1" applyFill="1" applyBorder="1" applyAlignment="1">
      <alignment horizontal="center" vertical="center"/>
    </xf>
    <xf numFmtId="57" fontId="10" fillId="2" borderId="55" xfId="0" applyNumberFormat="1" applyFont="1" applyFill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vertical="center"/>
    </xf>
    <xf numFmtId="0" fontId="5" fillId="0" borderId="3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2" borderId="56" xfId="0" applyFont="1" applyFill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0" fillId="2" borderId="48" xfId="0" applyFont="1" applyFill="1" applyBorder="1" applyAlignment="1">
      <alignment horizontal="left" vertical="center"/>
    </xf>
    <xf numFmtId="57" fontId="10" fillId="2" borderId="57" xfId="0" applyNumberFormat="1" applyFont="1" applyFill="1" applyBorder="1" applyAlignment="1">
      <alignment horizontal="center" vertical="center"/>
    </xf>
    <xf numFmtId="57" fontId="10" fillId="2" borderId="31" xfId="0" applyNumberFormat="1" applyFont="1" applyFill="1" applyBorder="1" applyAlignment="1">
      <alignment horizontal="center" vertical="center"/>
    </xf>
    <xf numFmtId="9" fontId="5" fillId="0" borderId="31" xfId="0" applyNumberFormat="1" applyFont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 wrapText="1"/>
    </xf>
    <xf numFmtId="3" fontId="5" fillId="0" borderId="28" xfId="0" applyNumberFormat="1" applyFont="1" applyBorder="1" applyAlignment="1">
      <alignment vertical="center"/>
    </xf>
    <xf numFmtId="3" fontId="5" fillId="0" borderId="47" xfId="0" applyNumberFormat="1" applyFont="1" applyBorder="1" applyAlignment="1">
      <alignment vertical="center"/>
    </xf>
    <xf numFmtId="14" fontId="5" fillId="0" borderId="29" xfId="0" applyNumberFormat="1" applyFont="1" applyBorder="1" applyAlignment="1">
      <alignment horizontal="left" vertical="center"/>
    </xf>
    <xf numFmtId="3" fontId="5" fillId="0" borderId="58" xfId="0" applyNumberFormat="1" applyFont="1" applyBorder="1" applyAlignment="1">
      <alignment vertical="center"/>
    </xf>
    <xf numFmtId="3" fontId="5" fillId="0" borderId="59" xfId="0" applyNumberFormat="1" applyFont="1" applyBorder="1" applyAlignment="1">
      <alignment vertical="center"/>
    </xf>
    <xf numFmtId="3" fontId="5" fillId="0" borderId="60" xfId="0" applyNumberFormat="1" applyFont="1" applyBorder="1" applyAlignment="1">
      <alignment vertical="center"/>
    </xf>
    <xf numFmtId="3" fontId="5" fillId="0" borderId="61" xfId="0" applyNumberFormat="1" applyFont="1" applyBorder="1" applyAlignment="1">
      <alignment vertical="center"/>
    </xf>
    <xf numFmtId="3" fontId="5" fillId="0" borderId="62" xfId="0" applyNumberFormat="1" applyFont="1" applyBorder="1" applyAlignment="1">
      <alignment vertical="center"/>
    </xf>
  </cellXfs>
  <cellStyles count="3">
    <cellStyle name="標準" xfId="0" builtinId="0"/>
    <cellStyle name="標準 5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theme" Target="theme/theme1.xml" /><Relationship Id="rId23" Type="http://schemas.openxmlformats.org/officeDocument/2006/relationships/sharedStrings" Target="sharedStrings.xml" /><Relationship Id="rId2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39"/>
  <sheetViews>
    <sheetView tabSelected="1" view="pageBreakPreview" zoomScaleSheetLayoutView="100" workbookViewId="0">
      <selection activeCell="K2" sqref="K2"/>
    </sheetView>
  </sheetViews>
  <sheetFormatPr defaultColWidth="9" defaultRowHeight="12"/>
  <cols>
    <col min="1" max="1" width="0.75" style="1" customWidth="1"/>
    <col min="2" max="2" width="3.125" style="1" bestFit="1" customWidth="1"/>
    <col min="3" max="3" width="10.625" style="1" customWidth="1"/>
    <col min="4" max="4" width="20.625" style="1" customWidth="1"/>
    <col min="5" max="5" width="25.625" style="1" customWidth="1"/>
    <col min="6" max="6" width="10.625" style="1" customWidth="1"/>
    <col min="7" max="7" width="15.625" style="1" customWidth="1"/>
    <col min="8" max="8" width="0.875" style="1" customWidth="1"/>
    <col min="9" max="9" width="9" style="1"/>
    <col min="10" max="10" width="11.625" style="1" bestFit="1" customWidth="1"/>
    <col min="11" max="11" width="10.625" style="1" bestFit="1" customWidth="1"/>
    <col min="12" max="12" width="9.25" style="1" bestFit="1" customWidth="1"/>
    <col min="13" max="16384" width="9" style="1"/>
  </cols>
  <sheetData>
    <row r="1" spans="1:15" ht="18.75" customHeight="1">
      <c r="A1" s="2" t="s">
        <v>94</v>
      </c>
      <c r="B1" s="2"/>
      <c r="C1" s="2"/>
      <c r="D1" s="2"/>
      <c r="E1" s="2"/>
      <c r="F1" s="2"/>
      <c r="G1" s="2"/>
      <c r="H1" s="2"/>
    </row>
    <row r="2" spans="1:15">
      <c r="B2" s="2"/>
      <c r="C2" s="3" t="s">
        <v>10</v>
      </c>
      <c r="D2" s="24" t="s">
        <v>50</v>
      </c>
      <c r="E2" s="4"/>
      <c r="F2" s="3" t="s">
        <v>2</v>
      </c>
      <c r="G2" s="56">
        <v>45439</v>
      </c>
    </row>
    <row r="3" spans="1:15" ht="15" customHeight="1">
      <c r="B3" s="2"/>
      <c r="C3" s="4"/>
      <c r="D3" s="4"/>
      <c r="E3" s="4"/>
      <c r="F3" s="4"/>
      <c r="G3" s="4"/>
      <c r="H3" s="4"/>
    </row>
    <row r="4" spans="1:15" ht="15" customHeight="1">
      <c r="B4" s="1" t="s">
        <v>4</v>
      </c>
      <c r="C4" s="4" t="s">
        <v>12</v>
      </c>
      <c r="D4" s="4"/>
      <c r="E4" s="4"/>
      <c r="F4" s="4"/>
      <c r="G4" s="4"/>
    </row>
    <row r="5" spans="1:15" ht="32.25" customHeight="1">
      <c r="C5" s="5" t="s">
        <v>15</v>
      </c>
      <c r="D5" s="25"/>
      <c r="E5" s="38" t="s">
        <v>8</v>
      </c>
      <c r="F5" s="38"/>
      <c r="G5" s="57"/>
      <c r="H5" s="20"/>
    </row>
    <row r="6" spans="1:15" ht="15" customHeight="1"/>
    <row r="7" spans="1:15" ht="15" customHeight="1">
      <c r="B7" s="1" t="s">
        <v>11</v>
      </c>
      <c r="C7" s="4" t="s">
        <v>19</v>
      </c>
      <c r="D7" s="4"/>
      <c r="E7" s="4"/>
      <c r="F7" s="4"/>
    </row>
    <row r="8" spans="1:15" ht="15" customHeight="1">
      <c r="C8" s="6" t="s">
        <v>46</v>
      </c>
      <c r="D8" s="26" t="s">
        <v>23</v>
      </c>
      <c r="E8" s="39">
        <f>SUM('R3.4:R4.10'!E6)</f>
        <v>394835226</v>
      </c>
      <c r="F8" s="39"/>
      <c r="G8" s="58"/>
      <c r="H8" s="20"/>
    </row>
    <row r="9" spans="1:15" ht="15" customHeight="1">
      <c r="C9" s="7"/>
      <c r="D9" s="27" t="s">
        <v>24</v>
      </c>
      <c r="E9" s="40">
        <f>SUM('R3.4:R4.10'!E7)</f>
        <v>241942860</v>
      </c>
      <c r="F9" s="40"/>
      <c r="G9" s="59"/>
      <c r="H9" s="20"/>
      <c r="J9" s="75"/>
      <c r="K9" s="76"/>
      <c r="L9" s="76"/>
      <c r="M9" s="76"/>
      <c r="N9" s="76"/>
    </row>
    <row r="10" spans="1:15" ht="15" customHeight="1">
      <c r="C10" s="7"/>
      <c r="D10" s="27" t="s">
        <v>25</v>
      </c>
      <c r="E10" s="40">
        <f>SUM('R3.4:R4.10'!E8)</f>
        <v>3255036286</v>
      </c>
      <c r="F10" s="40"/>
      <c r="G10" s="59"/>
      <c r="H10" s="20"/>
      <c r="J10" s="76"/>
      <c r="K10" s="77"/>
      <c r="L10" s="77"/>
      <c r="M10" s="77"/>
      <c r="N10" s="77"/>
    </row>
    <row r="11" spans="1:15" ht="15" customHeight="1">
      <c r="C11" s="8"/>
      <c r="D11" s="28" t="s">
        <v>26</v>
      </c>
      <c r="E11" s="41">
        <f>SUM('R3.4:R4.10'!E9)</f>
        <v>0</v>
      </c>
      <c r="F11" s="41"/>
      <c r="G11" s="60"/>
      <c r="H11" s="20"/>
      <c r="J11" s="76"/>
      <c r="K11" s="77"/>
      <c r="L11" s="77"/>
      <c r="M11" s="77"/>
      <c r="N11" s="77"/>
    </row>
    <row r="12" spans="1:15" ht="15" customHeight="1">
      <c r="C12" s="9" t="s">
        <v>14</v>
      </c>
      <c r="D12" s="29"/>
      <c r="E12" s="42">
        <f>SUM(E8:G11)</f>
        <v>3891814372</v>
      </c>
      <c r="F12" s="54"/>
      <c r="G12" s="61"/>
      <c r="H12" s="20"/>
      <c r="J12" s="76"/>
      <c r="K12" s="77"/>
      <c r="L12" s="77"/>
      <c r="M12" s="77"/>
      <c r="N12" s="77"/>
    </row>
    <row r="13" spans="1:15">
      <c r="C13" s="10" t="s">
        <v>27</v>
      </c>
      <c r="D13" s="30"/>
      <c r="E13" s="30"/>
      <c r="F13" s="30"/>
      <c r="G13" s="62"/>
      <c r="H13" s="72"/>
      <c r="J13" s="76"/>
      <c r="K13" s="77"/>
      <c r="L13" s="76"/>
      <c r="M13" s="76"/>
      <c r="N13" s="80"/>
      <c r="O13" s="81"/>
    </row>
    <row r="14" spans="1:15" ht="15" customHeight="1">
      <c r="C14" s="11" t="s">
        <v>30</v>
      </c>
      <c r="D14" s="27" t="s">
        <v>32</v>
      </c>
      <c r="E14" s="40">
        <f>SUM('R3.4:R4.10'!E23)</f>
        <v>111626338</v>
      </c>
      <c r="F14" s="40"/>
      <c r="G14" s="59"/>
      <c r="H14" s="73"/>
      <c r="J14" s="76"/>
      <c r="K14" s="76"/>
      <c r="L14" s="76"/>
      <c r="M14" s="76"/>
      <c r="N14" s="80"/>
      <c r="O14" s="81"/>
    </row>
    <row r="15" spans="1:15" ht="15" customHeight="1">
      <c r="C15" s="11"/>
      <c r="D15" s="31" t="s">
        <v>89</v>
      </c>
      <c r="E15" s="40">
        <f>SUM('R3.4:R4.10'!E34)</f>
        <v>124171548</v>
      </c>
      <c r="F15" s="40"/>
      <c r="G15" s="59"/>
      <c r="H15" s="73"/>
      <c r="J15" s="76"/>
      <c r="K15" s="76"/>
      <c r="L15" s="76"/>
      <c r="M15" s="76"/>
      <c r="N15" s="76"/>
    </row>
    <row r="16" spans="1:15" ht="15" customHeight="1">
      <c r="C16" s="11"/>
      <c r="D16" s="27" t="s">
        <v>35</v>
      </c>
      <c r="E16" s="40">
        <f>SUM('R3.4:R4.10'!E45)</f>
        <v>1402302247</v>
      </c>
      <c r="F16" s="40"/>
      <c r="G16" s="59"/>
      <c r="H16" s="73"/>
      <c r="J16" s="76"/>
      <c r="K16" s="78"/>
      <c r="L16" s="78"/>
      <c r="M16" s="76"/>
      <c r="N16" s="76"/>
    </row>
    <row r="17" spans="2:14" ht="15" customHeight="1">
      <c r="C17" s="11"/>
      <c r="D17" s="31" t="s">
        <v>16</v>
      </c>
      <c r="E17" s="40">
        <f>SUM('R3.4:R4.10'!E56)</f>
        <v>0</v>
      </c>
      <c r="F17" s="40"/>
      <c r="G17" s="59"/>
      <c r="H17" s="73"/>
      <c r="J17" s="76"/>
      <c r="K17" s="78"/>
      <c r="L17" s="76"/>
      <c r="M17" s="76"/>
      <c r="N17" s="76"/>
    </row>
    <row r="18" spans="2:14" ht="15" customHeight="1">
      <c r="C18" s="12" t="s">
        <v>29</v>
      </c>
      <c r="D18" s="32"/>
      <c r="E18" s="41">
        <f>SUM('R3.4:R4.11'!E67)</f>
        <v>890697000</v>
      </c>
      <c r="F18" s="41"/>
      <c r="G18" s="60"/>
      <c r="H18" s="73"/>
      <c r="J18" s="76"/>
      <c r="K18" s="79"/>
      <c r="L18" s="76"/>
      <c r="M18" s="76"/>
      <c r="N18" s="76"/>
    </row>
    <row r="19" spans="2:14" ht="15" customHeight="1">
      <c r="C19" s="9" t="s">
        <v>14</v>
      </c>
      <c r="D19" s="29"/>
      <c r="E19" s="42">
        <f>SUM(E14:G18)</f>
        <v>2528797133</v>
      </c>
      <c r="F19" s="54"/>
      <c r="G19" s="61"/>
      <c r="H19" s="73"/>
    </row>
    <row r="20" spans="2:14" ht="15" customHeight="1">
      <c r="C20" s="13" t="s">
        <v>56</v>
      </c>
      <c r="D20" s="26"/>
      <c r="E20" s="43">
        <f>SUM('R3.4:R4.10'!E69)</f>
        <v>413673</v>
      </c>
      <c r="F20" s="43"/>
      <c r="G20" s="63"/>
      <c r="H20" s="20"/>
    </row>
    <row r="21" spans="2:14" ht="15" customHeight="1">
      <c r="C21" s="14" t="s">
        <v>33</v>
      </c>
      <c r="D21" s="33"/>
      <c r="E21" s="44">
        <f>SUM('R3.4:R4.10'!E70)</f>
        <v>30587</v>
      </c>
      <c r="F21" s="44"/>
      <c r="G21" s="64"/>
      <c r="H21" s="20"/>
    </row>
    <row r="22" spans="2:14" ht="15" customHeight="1">
      <c r="C22" s="15" t="s">
        <v>37</v>
      </c>
      <c r="D22" s="34"/>
      <c r="E22" s="45">
        <f>(E8+E10)/E20</f>
        <v>8823.0837207166041</v>
      </c>
      <c r="F22" s="45"/>
      <c r="G22" s="65"/>
      <c r="H22" s="20"/>
    </row>
    <row r="23" spans="2:14" ht="15" customHeight="1">
      <c r="C23" s="16" t="s">
        <v>90</v>
      </c>
      <c r="D23" s="35"/>
      <c r="E23" s="46">
        <f>(E9+E11)/E21</f>
        <v>7909.9898649753159</v>
      </c>
      <c r="F23" s="46"/>
      <c r="G23" s="66"/>
      <c r="H23" s="20"/>
    </row>
    <row r="24" spans="2:14" ht="15" customHeight="1">
      <c r="C24" s="17" t="s">
        <v>60</v>
      </c>
      <c r="D24" s="20"/>
      <c r="E24" s="20"/>
      <c r="F24" s="20"/>
      <c r="G24" s="20"/>
      <c r="H24" s="20"/>
    </row>
    <row r="25" spans="2:14" ht="15" customHeight="1">
      <c r="C25" s="17" t="s">
        <v>61</v>
      </c>
      <c r="D25" s="20"/>
      <c r="F25" s="20"/>
      <c r="G25" s="20"/>
      <c r="H25" s="20"/>
    </row>
    <row r="26" spans="2:14" ht="15" customHeight="1"/>
    <row r="27" spans="2:14" ht="15" customHeight="1">
      <c r="B27" s="1" t="s">
        <v>39</v>
      </c>
      <c r="C27" s="4" t="s">
        <v>40</v>
      </c>
      <c r="D27" s="4"/>
      <c r="E27" s="4"/>
      <c r="F27" s="4"/>
    </row>
    <row r="28" spans="2:14" ht="12.75">
      <c r="C28" s="4"/>
      <c r="D28" s="4"/>
      <c r="E28" s="47" t="s">
        <v>41</v>
      </c>
      <c r="F28" s="47" t="s">
        <v>42</v>
      </c>
      <c r="G28" s="47"/>
      <c r="H28" s="47"/>
    </row>
    <row r="29" spans="2:14" ht="15" customHeight="1">
      <c r="C29" s="18" t="s">
        <v>44</v>
      </c>
      <c r="D29" s="36"/>
      <c r="E29" s="48">
        <v>44315</v>
      </c>
      <c r="F29" s="48">
        <v>44844</v>
      </c>
      <c r="G29" s="67"/>
      <c r="H29" s="74"/>
    </row>
    <row r="30" spans="2:14" ht="15" customHeight="1">
      <c r="C30" s="19" t="s">
        <v>45</v>
      </c>
      <c r="D30" s="37"/>
      <c r="E30" s="49">
        <v>44315</v>
      </c>
      <c r="F30" s="49">
        <v>44844</v>
      </c>
      <c r="G30" s="68"/>
      <c r="H30" s="74"/>
    </row>
    <row r="31" spans="2:14" ht="15" customHeight="1">
      <c r="C31" s="19" t="s">
        <v>1</v>
      </c>
      <c r="D31" s="37"/>
      <c r="E31" s="50">
        <f>SUM('R3.4:R4.11'!E80:I80)</f>
        <v>502</v>
      </c>
      <c r="F31" s="55"/>
      <c r="G31" s="69"/>
      <c r="H31" s="74"/>
    </row>
    <row r="32" spans="2:14" ht="15" customHeight="1">
      <c r="C32" s="20" t="s">
        <v>7</v>
      </c>
      <c r="D32" s="20"/>
      <c r="E32" s="51"/>
      <c r="F32" s="51"/>
      <c r="G32" s="51"/>
      <c r="H32" s="74"/>
    </row>
    <row r="33" spans="2:8" ht="15" customHeight="1"/>
    <row r="34" spans="2:8" ht="15" customHeight="1">
      <c r="B34" s="1" t="s">
        <v>47</v>
      </c>
      <c r="C34" s="4" t="s">
        <v>28</v>
      </c>
      <c r="D34" s="4"/>
      <c r="E34" s="4"/>
      <c r="F34" s="4"/>
    </row>
    <row r="35" spans="2:8" ht="15" customHeight="1">
      <c r="C35" s="21" t="s">
        <v>48</v>
      </c>
      <c r="D35" s="36" t="s">
        <v>6</v>
      </c>
      <c r="E35" s="52">
        <f>(SUM(E8:G9))/E12</f>
        <v>0.1636198505718453</v>
      </c>
      <c r="F35" s="52"/>
      <c r="G35" s="70"/>
    </row>
    <row r="36" spans="2:8" ht="15" customHeight="1">
      <c r="C36" s="22"/>
      <c r="D36" s="37" t="s">
        <v>17</v>
      </c>
      <c r="E36" s="53">
        <f>(SUM(E10:G11))/E12</f>
        <v>0.83638014942815453</v>
      </c>
      <c r="F36" s="53"/>
      <c r="G36" s="71"/>
    </row>
    <row r="37" spans="2:8" ht="15" customHeight="1"/>
    <row r="38" spans="2:8" ht="15" customHeight="1">
      <c r="B38" s="1" t="s">
        <v>49</v>
      </c>
      <c r="C38" s="4" t="s">
        <v>21</v>
      </c>
      <c r="D38" s="4"/>
      <c r="E38" s="4"/>
      <c r="F38" s="4"/>
      <c r="G38" s="4"/>
      <c r="H38" s="4"/>
    </row>
    <row r="39" spans="2:8" ht="69.95" customHeight="1">
      <c r="C39" s="23" t="s">
        <v>0</v>
      </c>
      <c r="D39" s="38" t="s">
        <v>93</v>
      </c>
      <c r="E39" s="38"/>
      <c r="F39" s="38"/>
      <c r="G39" s="57"/>
      <c r="H39" s="20"/>
    </row>
  </sheetData>
  <mergeCells count="44">
    <mergeCell ref="A1:H1"/>
    <mergeCell ref="C4:F4"/>
    <mergeCell ref="C5:D5"/>
    <mergeCell ref="E5:G5"/>
    <mergeCell ref="C7:F7"/>
    <mergeCell ref="E8:G8"/>
    <mergeCell ref="E9:G9"/>
    <mergeCell ref="E10:G10"/>
    <mergeCell ref="E11:G11"/>
    <mergeCell ref="C12:D12"/>
    <mergeCell ref="E12:G12"/>
    <mergeCell ref="C13:G13"/>
    <mergeCell ref="E14:G14"/>
    <mergeCell ref="E15:G15"/>
    <mergeCell ref="E16:G16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7:F27"/>
    <mergeCell ref="F28:G28"/>
    <mergeCell ref="C29:D29"/>
    <mergeCell ref="F29:G29"/>
    <mergeCell ref="C30:D30"/>
    <mergeCell ref="F30:G30"/>
    <mergeCell ref="C31:D31"/>
    <mergeCell ref="E31:G31"/>
    <mergeCell ref="C34:F34"/>
    <mergeCell ref="E35:G35"/>
    <mergeCell ref="E36:G36"/>
    <mergeCell ref="C38:H38"/>
    <mergeCell ref="D39:G39"/>
    <mergeCell ref="C8:C11"/>
    <mergeCell ref="C14:C17"/>
    <mergeCell ref="C35:C36"/>
  </mergeCells>
  <phoneticPr fontId="2"/>
  <pageMargins left="0.51181102362204722" right="0.11811023622047244" top="0.55118110236220474" bottom="0.19685039370078741" header="0.31496062992125984" footer="0.11811023622047244"/>
  <pageSetup paperSize="9" scale="96" fitToWidth="1" fitToHeight="1" orientation="portrait" usePrinterDefaults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88"/>
  <sheetViews>
    <sheetView view="pageBreakPreview" topLeftCell="A7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27">
        <v>28613994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8">
        <v>26156016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376684091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30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431454101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76</v>
      </c>
    </row>
    <row r="14" spans="1:10" ht="15" hidden="1" customHeight="1">
      <c r="C14" s="92"/>
      <c r="D14" s="113"/>
      <c r="E14" s="132"/>
      <c r="F14" s="40"/>
      <c r="G14" s="160"/>
      <c r="H14" s="149"/>
      <c r="I14" s="179"/>
    </row>
    <row r="15" spans="1:10" ht="15" hidden="1" customHeight="1">
      <c r="C15" s="92"/>
      <c r="D15" s="113"/>
      <c r="E15" s="132"/>
      <c r="F15" s="40"/>
      <c r="G15" s="160"/>
      <c r="H15" s="149"/>
      <c r="I15" s="179"/>
    </row>
    <row r="16" spans="1:10" ht="15" hidden="1" customHeight="1">
      <c r="C16" s="92"/>
      <c r="D16" s="113"/>
      <c r="E16" s="132"/>
      <c r="F16" s="40"/>
      <c r="G16" s="160"/>
      <c r="H16" s="149"/>
      <c r="I16" s="179"/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4">
        <v>15492315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76</v>
      </c>
    </row>
    <row r="25" spans="3:9" ht="15" hidden="1" customHeight="1">
      <c r="C25" s="92"/>
      <c r="D25" s="113"/>
      <c r="E25" s="132"/>
      <c r="F25" s="40"/>
      <c r="G25" s="160"/>
      <c r="H25" s="149"/>
      <c r="I25" s="179"/>
    </row>
    <row r="26" spans="3:9" ht="15" hidden="1" customHeight="1">
      <c r="C26" s="92"/>
      <c r="D26" s="113"/>
      <c r="E26" s="132"/>
      <c r="F26" s="40"/>
      <c r="G26" s="160"/>
      <c r="H26" s="149"/>
      <c r="I26" s="179"/>
    </row>
    <row r="27" spans="3:9" ht="15" hidden="1" customHeight="1">
      <c r="C27" s="92"/>
      <c r="D27" s="113"/>
      <c r="E27" s="132"/>
      <c r="F27" s="40"/>
      <c r="G27" s="160"/>
      <c r="H27" s="149"/>
      <c r="I27" s="179"/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4">
        <v>14141506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83" t="s">
        <v>76</v>
      </c>
    </row>
    <row r="36" spans="3:9" ht="15" hidden="1" customHeight="1">
      <c r="C36" s="92"/>
      <c r="D36" s="113"/>
      <c r="E36" s="132"/>
      <c r="F36" s="40"/>
      <c r="G36" s="160"/>
      <c r="H36" s="149"/>
      <c r="I36" s="179"/>
    </row>
    <row r="37" spans="3:9" ht="15" hidden="1" customHeight="1">
      <c r="C37" s="92"/>
      <c r="D37" s="113"/>
      <c r="E37" s="132"/>
      <c r="F37" s="40"/>
      <c r="G37" s="160"/>
      <c r="H37" s="149"/>
      <c r="I37" s="179"/>
    </row>
    <row r="38" spans="3:9" ht="15" hidden="1" customHeight="1">
      <c r="C38" s="92"/>
      <c r="D38" s="113"/>
      <c r="E38" s="132"/>
      <c r="F38" s="40"/>
      <c r="G38" s="160"/>
      <c r="H38" s="149"/>
      <c r="I38" s="179"/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152050324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4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4">
        <v>73028000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254712145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46922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3133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8637.6984143898389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8348.5528247685925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1</v>
      </c>
      <c r="D80" s="123"/>
      <c r="E80" s="50">
        <v>31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0.12694284252498042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0.87305715747501955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89" fitToWidth="1" fitToHeight="1" orientation="portrait" usePrinterDefaults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88"/>
  <sheetViews>
    <sheetView view="pageBreakPreview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27">
        <v>5053869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8">
        <v>2805747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185086562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30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192946178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77</v>
      </c>
    </row>
    <row r="14" spans="1:10" ht="15" customHeight="1">
      <c r="C14" s="92"/>
      <c r="D14" s="113"/>
      <c r="E14" s="132"/>
      <c r="F14" s="40"/>
      <c r="G14" s="160"/>
      <c r="H14" s="149"/>
      <c r="I14" s="179" t="s">
        <v>78</v>
      </c>
    </row>
    <row r="15" spans="1:10" ht="15" customHeight="1">
      <c r="C15" s="92"/>
      <c r="D15" s="113"/>
      <c r="E15" s="132"/>
      <c r="F15" s="40"/>
      <c r="G15" s="160"/>
      <c r="H15" s="149"/>
      <c r="I15" s="179" t="s">
        <v>79</v>
      </c>
    </row>
    <row r="16" spans="1:10" ht="15" hidden="1" customHeight="1">
      <c r="C16" s="92"/>
      <c r="D16" s="113"/>
      <c r="E16" s="132"/>
      <c r="F16" s="40"/>
      <c r="G16" s="160"/>
      <c r="H16" s="149"/>
      <c r="I16" s="179"/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4">
        <v>2736288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77</v>
      </c>
    </row>
    <row r="25" spans="3:9" ht="15" customHeight="1">
      <c r="C25" s="92"/>
      <c r="D25" s="113"/>
      <c r="E25" s="132"/>
      <c r="F25" s="40"/>
      <c r="G25" s="160"/>
      <c r="H25" s="149"/>
      <c r="I25" s="179" t="s">
        <v>78</v>
      </c>
    </row>
    <row r="26" spans="3:9" ht="15" customHeight="1">
      <c r="C26" s="92"/>
      <c r="D26" s="113"/>
      <c r="E26" s="132"/>
      <c r="F26" s="40"/>
      <c r="G26" s="160"/>
      <c r="H26" s="149"/>
      <c r="I26" s="179" t="s">
        <v>79</v>
      </c>
    </row>
    <row r="27" spans="3:9" ht="15" hidden="1" customHeight="1">
      <c r="C27" s="92"/>
      <c r="D27" s="113"/>
      <c r="E27" s="132"/>
      <c r="F27" s="40"/>
      <c r="G27" s="160"/>
      <c r="H27" s="149"/>
      <c r="I27" s="179"/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4">
        <v>1519100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79" t="s">
        <v>77</v>
      </c>
    </row>
    <row r="36" spans="3:9" ht="15" customHeight="1">
      <c r="C36" s="92"/>
      <c r="D36" s="113"/>
      <c r="E36" s="132"/>
      <c r="F36" s="40"/>
      <c r="G36" s="160"/>
      <c r="H36" s="149"/>
      <c r="I36" s="179" t="s">
        <v>78</v>
      </c>
    </row>
    <row r="37" spans="3:9" ht="15" customHeight="1">
      <c r="C37" s="92"/>
      <c r="D37" s="113"/>
      <c r="E37" s="132"/>
      <c r="F37" s="40"/>
      <c r="G37" s="160"/>
      <c r="H37" s="149"/>
      <c r="I37" s="179" t="s">
        <v>79</v>
      </c>
    </row>
    <row r="38" spans="3:9" ht="15" hidden="1" customHeight="1">
      <c r="C38" s="92"/>
      <c r="D38" s="113"/>
      <c r="E38" s="132"/>
      <c r="F38" s="40"/>
      <c r="G38" s="160"/>
      <c r="H38" s="149"/>
      <c r="I38" s="179"/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76464347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4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4">
        <v>101569000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182288735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23241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282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8181.2499892431479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9949.4574468085102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62</v>
      </c>
      <c r="D80" s="123"/>
      <c r="E80" s="50">
        <v>31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4.0734758684880509e-002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0.95926524131511925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94" fitToWidth="1" fitToHeight="1" orientation="portrait" usePrinterDefaults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88"/>
  <sheetViews>
    <sheetView view="pageBreakPreview" topLeftCell="A9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27">
        <v>2610891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8">
        <v>1205247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28510016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30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32326154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81</v>
      </c>
    </row>
    <row r="14" spans="1:10" ht="15" customHeight="1">
      <c r="C14" s="92"/>
      <c r="D14" s="113"/>
      <c r="E14" s="132"/>
      <c r="F14" s="40"/>
      <c r="G14" s="160"/>
      <c r="H14" s="149"/>
      <c r="I14" s="179" t="s">
        <v>78</v>
      </c>
    </row>
    <row r="15" spans="1:10" ht="15" customHeight="1">
      <c r="C15" s="92"/>
      <c r="D15" s="113"/>
      <c r="E15" s="132"/>
      <c r="F15" s="40"/>
      <c r="G15" s="160"/>
      <c r="H15" s="149"/>
      <c r="I15" s="179" t="s">
        <v>79</v>
      </c>
    </row>
    <row r="16" spans="1:10" ht="15" hidden="1" customHeight="1">
      <c r="C16" s="92"/>
      <c r="D16" s="113"/>
      <c r="E16" s="132"/>
      <c r="F16" s="40"/>
      <c r="G16" s="160"/>
      <c r="H16" s="149"/>
      <c r="I16" s="179"/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4">
        <v>1413600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81</v>
      </c>
    </row>
    <row r="25" spans="3:9" ht="15" customHeight="1">
      <c r="C25" s="92"/>
      <c r="D25" s="113"/>
      <c r="E25" s="132"/>
      <c r="F25" s="40"/>
      <c r="G25" s="160"/>
      <c r="H25" s="149"/>
      <c r="I25" s="179" t="s">
        <v>78</v>
      </c>
    </row>
    <row r="26" spans="3:9" ht="15" customHeight="1">
      <c r="C26" s="92"/>
      <c r="D26" s="113"/>
      <c r="E26" s="132"/>
      <c r="F26" s="40"/>
      <c r="G26" s="160"/>
      <c r="H26" s="149"/>
      <c r="I26" s="179" t="s">
        <v>79</v>
      </c>
    </row>
    <row r="27" spans="3:9" ht="15" hidden="1" customHeight="1">
      <c r="C27" s="92"/>
      <c r="D27" s="113"/>
      <c r="E27" s="132"/>
      <c r="F27" s="40"/>
      <c r="G27" s="160"/>
      <c r="H27" s="149"/>
      <c r="I27" s="179"/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4">
        <v>652550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79" t="s">
        <v>81</v>
      </c>
    </row>
    <row r="36" spans="3:9" ht="15" customHeight="1">
      <c r="C36" s="92"/>
      <c r="D36" s="113"/>
      <c r="E36" s="132"/>
      <c r="F36" s="40"/>
      <c r="G36" s="160"/>
      <c r="H36" s="149"/>
      <c r="I36" s="179" t="s">
        <v>78</v>
      </c>
    </row>
    <row r="37" spans="3:9" ht="15" customHeight="1">
      <c r="C37" s="92"/>
      <c r="D37" s="113"/>
      <c r="E37" s="132"/>
      <c r="F37" s="40"/>
      <c r="G37" s="160"/>
      <c r="H37" s="149"/>
      <c r="I37" s="179" t="s">
        <v>79</v>
      </c>
    </row>
    <row r="38" spans="3:9" ht="15" hidden="1" customHeight="1">
      <c r="C38" s="92"/>
      <c r="D38" s="113"/>
      <c r="E38" s="132"/>
      <c r="F38" s="40"/>
      <c r="G38" s="160"/>
      <c r="H38" s="149"/>
      <c r="I38" s="179"/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17493202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4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4">
        <v>34345000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53904352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5274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121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5900.8166477057266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9960.7190082644629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62</v>
      </c>
      <c r="D80" s="123"/>
      <c r="E80" s="50">
        <v>28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0.11805109880996052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0.88194890119003955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89" fitToWidth="1" fitToHeight="1" orientation="portrait" usePrinterDefaults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88"/>
  <sheetViews>
    <sheetView view="pageBreakPreview" topLeftCell="A7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27">
        <v>324360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8">
        <v>723486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7467130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30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8514976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82</v>
      </c>
    </row>
    <row r="14" spans="1:10" ht="15" customHeight="1">
      <c r="C14" s="92"/>
      <c r="D14" s="113"/>
      <c r="E14" s="132"/>
      <c r="F14" s="40"/>
      <c r="G14" s="160"/>
      <c r="H14" s="149"/>
      <c r="I14" s="179" t="s">
        <v>92</v>
      </c>
    </row>
    <row r="15" spans="1:10" ht="15" customHeight="1">
      <c r="C15" s="92"/>
      <c r="D15" s="113"/>
      <c r="E15" s="132"/>
      <c r="F15" s="40"/>
      <c r="G15" s="160"/>
      <c r="H15" s="149"/>
      <c r="I15" s="179" t="s">
        <v>78</v>
      </c>
    </row>
    <row r="16" spans="1:10" ht="15" customHeight="1">
      <c r="C16" s="92"/>
      <c r="D16" s="113"/>
      <c r="E16" s="132"/>
      <c r="F16" s="40"/>
      <c r="G16" s="160"/>
      <c r="H16" s="149"/>
      <c r="I16" s="179" t="s">
        <v>79</v>
      </c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4">
        <f>1524037-1383192</f>
        <v>140845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82</v>
      </c>
    </row>
    <row r="25" spans="3:9" ht="15" customHeight="1">
      <c r="C25" s="92"/>
      <c r="D25" s="113"/>
      <c r="E25" s="132"/>
      <c r="F25" s="40"/>
      <c r="G25" s="160"/>
      <c r="H25" s="149"/>
      <c r="I25" s="179" t="s">
        <v>92</v>
      </c>
    </row>
    <row r="26" spans="3:9" ht="15" customHeight="1">
      <c r="C26" s="92"/>
      <c r="D26" s="113"/>
      <c r="E26" s="132"/>
      <c r="F26" s="40"/>
      <c r="G26" s="160"/>
      <c r="H26" s="149"/>
      <c r="I26" s="179" t="s">
        <v>78</v>
      </c>
    </row>
    <row r="27" spans="3:9" ht="15" customHeight="1">
      <c r="C27" s="92"/>
      <c r="D27" s="113"/>
      <c r="E27" s="132"/>
      <c r="F27" s="40"/>
      <c r="G27" s="160"/>
      <c r="H27" s="149"/>
      <c r="I27" s="179" t="s">
        <v>79</v>
      </c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4">
        <f>2882940-2568785</f>
        <v>314155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79" t="s">
        <v>82</v>
      </c>
    </row>
    <row r="36" spans="3:9" ht="15" customHeight="1">
      <c r="C36" s="92"/>
      <c r="D36" s="113"/>
      <c r="E36" s="132"/>
      <c r="F36" s="40"/>
      <c r="G36" s="160"/>
      <c r="H36" s="149"/>
      <c r="I36" s="179" t="s">
        <v>92</v>
      </c>
    </row>
    <row r="37" spans="3:9" ht="15" customHeight="1">
      <c r="C37" s="92"/>
      <c r="D37" s="113"/>
      <c r="E37" s="132"/>
      <c r="F37" s="40"/>
      <c r="G37" s="160"/>
      <c r="H37" s="149"/>
      <c r="I37" s="179" t="s">
        <v>78</v>
      </c>
    </row>
    <row r="38" spans="3:9" ht="15" customHeight="1">
      <c r="C38" s="92"/>
      <c r="D38" s="113"/>
      <c r="E38" s="132"/>
      <c r="F38" s="40"/>
      <c r="G38" s="160"/>
      <c r="H38" s="149"/>
      <c r="I38" s="179" t="s">
        <v>79</v>
      </c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3733565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4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4">
        <v>22743000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26931565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1113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71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7000.4402515723268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10189.943661971831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1</v>
      </c>
      <c r="D80" s="123"/>
      <c r="E80" s="50">
        <v>17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0.12305918419499948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0.8769408158050005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92" fitToWidth="1" fitToHeight="1" orientation="portrait" usePrinterDefaults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88"/>
  <sheetViews>
    <sheetView view="pageBreakPreview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90">
        <v>21900138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9">
        <f>E34*2</f>
        <v>24656452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185702529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91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232259119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83</v>
      </c>
    </row>
    <row r="14" spans="1:10" ht="15" hidden="1" customHeight="1">
      <c r="C14" s="92"/>
      <c r="D14" s="113"/>
      <c r="E14" s="132"/>
      <c r="F14" s="40"/>
      <c r="G14" s="160"/>
      <c r="H14" s="149"/>
      <c r="I14" s="179"/>
    </row>
    <row r="15" spans="1:10" ht="15" hidden="1" customHeight="1">
      <c r="C15" s="92"/>
      <c r="D15" s="113"/>
      <c r="E15" s="132"/>
      <c r="F15" s="40"/>
      <c r="G15" s="160"/>
      <c r="H15" s="149"/>
      <c r="I15" s="179"/>
    </row>
    <row r="16" spans="1:10" ht="15" hidden="1" customHeight="1">
      <c r="C16" s="92"/>
      <c r="D16" s="113"/>
      <c r="E16" s="132"/>
      <c r="F16" s="40"/>
      <c r="G16" s="160"/>
      <c r="H16" s="149"/>
      <c r="I16" s="179"/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6">
        <f>3577439+2568785</f>
        <v>6146224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83</v>
      </c>
    </row>
    <row r="25" spans="3:9" ht="15" hidden="1" customHeight="1">
      <c r="C25" s="92"/>
      <c r="D25" s="113"/>
      <c r="E25" s="132"/>
      <c r="F25" s="40"/>
      <c r="G25" s="160"/>
      <c r="H25" s="149"/>
      <c r="I25" s="179"/>
    </row>
    <row r="26" spans="3:9" ht="15" hidden="1" customHeight="1">
      <c r="C26" s="92"/>
      <c r="D26" s="113"/>
      <c r="E26" s="132"/>
      <c r="F26" s="40"/>
      <c r="G26" s="160"/>
      <c r="H26" s="149"/>
      <c r="I26" s="179"/>
    </row>
    <row r="27" spans="3:9" ht="15" hidden="1" customHeight="1">
      <c r="C27" s="92"/>
      <c r="D27" s="113"/>
      <c r="E27" s="132"/>
      <c r="F27" s="40"/>
      <c r="G27" s="160"/>
      <c r="H27" s="149"/>
      <c r="I27" s="179"/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6">
        <f>11082034+1383192-137000</f>
        <v>12328226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79" t="s">
        <v>83</v>
      </c>
    </row>
    <row r="36" spans="3:9" ht="15" hidden="1" customHeight="1">
      <c r="C36" s="92"/>
      <c r="D36" s="113"/>
      <c r="E36" s="132"/>
      <c r="F36" s="40"/>
      <c r="G36" s="160"/>
      <c r="H36" s="149"/>
      <c r="I36" s="179"/>
    </row>
    <row r="37" spans="3:9" ht="15" hidden="1" customHeight="1">
      <c r="C37" s="92"/>
      <c r="D37" s="113"/>
      <c r="E37" s="132"/>
      <c r="F37" s="40"/>
      <c r="G37" s="160"/>
      <c r="H37" s="149"/>
      <c r="I37" s="179"/>
    </row>
    <row r="38" spans="3:9" ht="15" hidden="1" customHeight="1">
      <c r="C38" s="92"/>
      <c r="D38" s="113"/>
      <c r="E38" s="132"/>
      <c r="F38" s="40"/>
      <c r="G38" s="160"/>
      <c r="H38" s="149"/>
      <c r="I38" s="179"/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89803553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6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6">
        <v>14414000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122692003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26561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2966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7816.0711946086367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8313.0316925151728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62</v>
      </c>
      <c r="D80" s="123"/>
      <c r="E80" s="50">
        <v>28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0.20045107464650289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0.79954892535349709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89" fitToWidth="1" fitToHeight="1" orientation="portrait" usePrinterDefaults="1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88"/>
  <sheetViews>
    <sheetView view="pageBreakPreview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90">
        <v>28218140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9">
        <f>E34*2</f>
        <v>38752168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207974190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91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274944498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86</v>
      </c>
    </row>
    <row r="14" spans="1:10" ht="15" hidden="1" customHeight="1">
      <c r="C14" s="92"/>
      <c r="D14" s="113"/>
      <c r="E14" s="132"/>
      <c r="F14" s="40"/>
      <c r="G14" s="160"/>
      <c r="H14" s="149"/>
      <c r="I14" s="179"/>
    </row>
    <row r="15" spans="1:10" ht="15" hidden="1" customHeight="1">
      <c r="C15" s="92"/>
      <c r="D15" s="113"/>
      <c r="E15" s="132"/>
      <c r="F15" s="40"/>
      <c r="G15" s="160"/>
      <c r="H15" s="149"/>
      <c r="I15" s="179"/>
    </row>
    <row r="16" spans="1:10" ht="15" hidden="1" customHeight="1">
      <c r="C16" s="92"/>
      <c r="D16" s="113"/>
      <c r="E16" s="132"/>
      <c r="F16" s="40"/>
      <c r="G16" s="160"/>
      <c r="H16" s="149"/>
      <c r="I16" s="179"/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6">
        <v>5414449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86</v>
      </c>
    </row>
    <row r="25" spans="3:9" ht="15" hidden="1" customHeight="1">
      <c r="C25" s="92"/>
      <c r="D25" s="113"/>
      <c r="E25" s="132"/>
      <c r="F25" s="40"/>
      <c r="G25" s="160"/>
      <c r="H25" s="149"/>
      <c r="I25" s="179"/>
    </row>
    <row r="26" spans="3:9" ht="15" hidden="1" customHeight="1">
      <c r="C26" s="92"/>
      <c r="D26" s="113"/>
      <c r="E26" s="132"/>
      <c r="F26" s="40"/>
      <c r="G26" s="160"/>
      <c r="H26" s="149"/>
      <c r="I26" s="179"/>
    </row>
    <row r="27" spans="3:9" ht="15" hidden="1" customHeight="1">
      <c r="C27" s="92"/>
      <c r="D27" s="113"/>
      <c r="E27" s="132"/>
      <c r="F27" s="40"/>
      <c r="G27" s="160"/>
      <c r="H27" s="149"/>
      <c r="I27" s="179"/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6">
        <v>19376084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79" t="s">
        <v>86</v>
      </c>
    </row>
    <row r="36" spans="3:9" ht="15" hidden="1" customHeight="1">
      <c r="C36" s="92"/>
      <c r="D36" s="113"/>
      <c r="E36" s="132"/>
      <c r="F36" s="40"/>
      <c r="G36" s="160"/>
      <c r="H36" s="149"/>
      <c r="I36" s="179"/>
    </row>
    <row r="37" spans="3:9" ht="15" hidden="1" customHeight="1">
      <c r="C37" s="92"/>
      <c r="D37" s="113"/>
      <c r="E37" s="132"/>
      <c r="F37" s="40"/>
      <c r="G37" s="160"/>
      <c r="H37" s="149"/>
      <c r="I37" s="179"/>
    </row>
    <row r="38" spans="3:9" ht="15" hidden="1" customHeight="1">
      <c r="C38" s="92"/>
      <c r="D38" s="113"/>
      <c r="E38" s="132"/>
      <c r="F38" s="40"/>
      <c r="G38" s="160"/>
      <c r="H38" s="149"/>
      <c r="I38" s="179"/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85714955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6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6">
        <v>41109000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151614488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24815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4489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9518.1273423332659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8632.6950323011806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1</v>
      </c>
      <c r="D80" s="123"/>
      <c r="E80" s="50">
        <v>23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0.24357755287759933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0.7564224471224007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89" fitToWidth="1" fitToHeight="1" orientation="portrait" usePrinterDefaults="1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88"/>
  <sheetViews>
    <sheetView view="pageBreakPreview" topLeftCell="A4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90">
        <v>127258502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9">
        <f>E34*2</f>
        <v>41413076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330544556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91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499216134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66</v>
      </c>
    </row>
    <row r="14" spans="1:10" ht="15" hidden="1" customHeight="1">
      <c r="C14" s="92"/>
      <c r="D14" s="113"/>
      <c r="E14" s="132"/>
      <c r="F14" s="40"/>
      <c r="G14" s="160"/>
      <c r="H14" s="149"/>
      <c r="I14" s="179"/>
    </row>
    <row r="15" spans="1:10" ht="15" hidden="1" customHeight="1">
      <c r="C15" s="92"/>
      <c r="D15" s="113"/>
      <c r="E15" s="132"/>
      <c r="F15" s="40"/>
      <c r="G15" s="160"/>
      <c r="H15" s="149"/>
      <c r="I15" s="179"/>
    </row>
    <row r="16" spans="1:10" ht="15" hidden="1" customHeight="1">
      <c r="C16" s="92"/>
      <c r="D16" s="113"/>
      <c r="E16" s="132"/>
      <c r="F16" s="40"/>
      <c r="G16" s="160"/>
      <c r="H16" s="149"/>
      <c r="I16" s="179"/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6">
        <v>27170518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66</v>
      </c>
    </row>
    <row r="25" spans="3:9" ht="15" hidden="1" customHeight="1">
      <c r="C25" s="92"/>
      <c r="D25" s="113"/>
      <c r="E25" s="132"/>
      <c r="F25" s="40"/>
      <c r="G25" s="160"/>
      <c r="H25" s="149"/>
      <c r="I25" s="179"/>
    </row>
    <row r="26" spans="3:9" ht="15" hidden="1" customHeight="1">
      <c r="C26" s="92"/>
      <c r="D26" s="113"/>
      <c r="E26" s="132"/>
      <c r="F26" s="40"/>
      <c r="G26" s="160"/>
      <c r="H26" s="149"/>
      <c r="I26" s="179"/>
    </row>
    <row r="27" spans="3:9" ht="15" hidden="1" customHeight="1">
      <c r="C27" s="92"/>
      <c r="D27" s="113"/>
      <c r="E27" s="132"/>
      <c r="F27" s="40"/>
      <c r="G27" s="160"/>
      <c r="H27" s="149"/>
      <c r="I27" s="179"/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6">
        <v>20706538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83" t="s">
        <v>66</v>
      </c>
    </row>
    <row r="36" spans="3:9" ht="15" hidden="1" customHeight="1">
      <c r="C36" s="92"/>
      <c r="D36" s="113"/>
      <c r="E36" s="132"/>
      <c r="F36" s="40"/>
      <c r="G36" s="160"/>
      <c r="H36" s="149"/>
      <c r="I36" s="179"/>
    </row>
    <row r="37" spans="3:9" ht="15" hidden="1" customHeight="1">
      <c r="C37" s="92"/>
      <c r="D37" s="113"/>
      <c r="E37" s="132"/>
      <c r="F37" s="40"/>
      <c r="G37" s="160"/>
      <c r="H37" s="149"/>
      <c r="I37" s="179"/>
    </row>
    <row r="38" spans="3:9" ht="15" hidden="1" customHeight="1">
      <c r="C38" s="92"/>
      <c r="D38" s="113"/>
      <c r="E38" s="132"/>
      <c r="F38" s="40"/>
      <c r="G38" s="160"/>
      <c r="H38" s="149"/>
      <c r="I38" s="179"/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136347262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6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6">
        <v>70524000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254748318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41244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5227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11099.870478130153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7922.9148651233982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1</v>
      </c>
      <c r="D80" s="123"/>
      <c r="E80" s="50">
        <v>30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0.33787285007900003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0.66212714992099997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89" fitToWidth="1" fitToHeight="1" orientation="portrait" usePrinterDefaults="1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88"/>
  <sheetViews>
    <sheetView view="pageBreakPreview" topLeftCell="A7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90">
        <v>55441031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9">
        <f>E34*2</f>
        <v>16258824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332564642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91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404264497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87</v>
      </c>
    </row>
    <row r="14" spans="1:10" ht="15" hidden="1" customHeight="1">
      <c r="C14" s="92"/>
      <c r="D14" s="113"/>
      <c r="E14" s="132"/>
      <c r="F14" s="40"/>
      <c r="G14" s="160"/>
      <c r="H14" s="149"/>
      <c r="I14" s="179"/>
    </row>
    <row r="15" spans="1:10" ht="15" hidden="1" customHeight="1">
      <c r="C15" s="92"/>
      <c r="D15" s="113"/>
      <c r="E15" s="132"/>
      <c r="F15" s="40"/>
      <c r="G15" s="160"/>
      <c r="H15" s="149"/>
      <c r="I15" s="179"/>
    </row>
    <row r="16" spans="1:10" ht="15" hidden="1" customHeight="1">
      <c r="C16" s="92"/>
      <c r="D16" s="113"/>
      <c r="E16" s="132"/>
      <c r="F16" s="40"/>
      <c r="G16" s="160"/>
      <c r="H16" s="149"/>
      <c r="I16" s="179"/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6">
        <v>14832075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87</v>
      </c>
    </row>
    <row r="25" spans="3:9" ht="15" hidden="1" customHeight="1">
      <c r="C25" s="92"/>
      <c r="D25" s="113"/>
      <c r="E25" s="132"/>
      <c r="F25" s="40"/>
      <c r="G25" s="160"/>
      <c r="H25" s="149"/>
      <c r="I25" s="179"/>
    </row>
    <row r="26" spans="3:9" ht="15" hidden="1" customHeight="1">
      <c r="C26" s="92"/>
      <c r="D26" s="113"/>
      <c r="E26" s="132"/>
      <c r="F26" s="40"/>
      <c r="G26" s="160"/>
      <c r="H26" s="149"/>
      <c r="I26" s="179"/>
    </row>
    <row r="27" spans="3:9" ht="15" hidden="1" customHeight="1">
      <c r="C27" s="92"/>
      <c r="D27" s="113"/>
      <c r="E27" s="132"/>
      <c r="F27" s="40"/>
      <c r="G27" s="160"/>
      <c r="H27" s="149"/>
      <c r="I27" s="179"/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6">
        <v>8129412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79" t="s">
        <v>87</v>
      </c>
    </row>
    <row r="36" spans="3:9" ht="15" hidden="1" customHeight="1">
      <c r="C36" s="92"/>
      <c r="D36" s="113"/>
      <c r="E36" s="132"/>
      <c r="F36" s="40"/>
      <c r="G36" s="160"/>
      <c r="H36" s="149"/>
      <c r="I36" s="179"/>
    </row>
    <row r="37" spans="3:9" ht="15" hidden="1" customHeight="1">
      <c r="C37" s="92"/>
      <c r="D37" s="113"/>
      <c r="E37" s="132"/>
      <c r="F37" s="40"/>
      <c r="G37" s="160"/>
      <c r="H37" s="149"/>
      <c r="I37" s="179"/>
    </row>
    <row r="38" spans="3:9" ht="15" hidden="1" customHeight="1">
      <c r="C38" s="92"/>
      <c r="D38" s="113"/>
      <c r="E38" s="132"/>
      <c r="F38" s="40"/>
      <c r="G38" s="160"/>
      <c r="H38" s="149"/>
      <c r="I38" s="179"/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135726387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6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6">
        <v>96526000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255213874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39904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2465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9723.4781726142737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6595.8718052738341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1</v>
      </c>
      <c r="D80" s="123"/>
      <c r="E80" s="50">
        <v>31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0.17735877261564229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0.82264122738435774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89" fitToWidth="1" fitToHeight="1" orientation="portrait" usePrinterDefaults="1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88"/>
  <sheetViews>
    <sheetView view="pageBreakPreview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90">
        <v>24050180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9">
        <f>E34*2</f>
        <v>23359034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393103620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91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440512834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72</v>
      </c>
    </row>
    <row r="14" spans="1:10" ht="15" hidden="1" customHeight="1">
      <c r="C14" s="92"/>
      <c r="D14" s="113"/>
      <c r="E14" s="132"/>
      <c r="F14" s="40"/>
      <c r="G14" s="160"/>
      <c r="H14" s="149"/>
      <c r="I14" s="179"/>
    </row>
    <row r="15" spans="1:10" ht="15" hidden="1" customHeight="1">
      <c r="C15" s="92"/>
      <c r="D15" s="113"/>
      <c r="E15" s="132"/>
      <c r="F15" s="40"/>
      <c r="G15" s="160"/>
      <c r="H15" s="149"/>
      <c r="I15" s="179"/>
    </row>
    <row r="16" spans="1:10" ht="15" hidden="1" customHeight="1">
      <c r="C16" s="92"/>
      <c r="D16" s="113"/>
      <c r="E16" s="132"/>
      <c r="F16" s="40"/>
      <c r="G16" s="160"/>
      <c r="H16" s="149"/>
      <c r="I16" s="179"/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6">
        <v>6554093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72</v>
      </c>
    </row>
    <row r="25" spans="3:9" ht="15" hidden="1" customHeight="1">
      <c r="C25" s="92"/>
      <c r="D25" s="113"/>
      <c r="E25" s="132"/>
      <c r="F25" s="40"/>
      <c r="G25" s="160"/>
      <c r="H25" s="149"/>
      <c r="I25" s="179"/>
    </row>
    <row r="26" spans="3:9" ht="15" hidden="1" customHeight="1">
      <c r="C26" s="92"/>
      <c r="D26" s="113"/>
      <c r="E26" s="132"/>
      <c r="F26" s="40"/>
      <c r="G26" s="160"/>
      <c r="H26" s="149"/>
      <c r="I26" s="179"/>
    </row>
    <row r="27" spans="3:9" ht="15" hidden="1" customHeight="1">
      <c r="C27" s="92"/>
      <c r="D27" s="113"/>
      <c r="E27" s="132"/>
      <c r="F27" s="40"/>
      <c r="G27" s="160"/>
      <c r="H27" s="149"/>
      <c r="I27" s="179"/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6">
        <v>11679517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79" t="s">
        <v>72</v>
      </c>
    </row>
    <row r="36" spans="3:9" ht="15" hidden="1" customHeight="1">
      <c r="C36" s="92"/>
      <c r="D36" s="113"/>
      <c r="E36" s="132"/>
      <c r="F36" s="40"/>
      <c r="G36" s="160"/>
      <c r="H36" s="149"/>
      <c r="I36" s="179"/>
    </row>
    <row r="37" spans="3:9" ht="15" hidden="1" customHeight="1">
      <c r="C37" s="92"/>
      <c r="D37" s="113"/>
      <c r="E37" s="132"/>
      <c r="F37" s="40"/>
      <c r="G37" s="160"/>
      <c r="H37" s="149"/>
      <c r="I37" s="179"/>
    </row>
    <row r="38" spans="3:9" ht="15" hidden="1" customHeight="1">
      <c r="C38" s="92"/>
      <c r="D38" s="113"/>
      <c r="E38" s="132"/>
      <c r="F38" s="40"/>
      <c r="G38" s="160"/>
      <c r="H38" s="149"/>
      <c r="I38" s="179"/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155515835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6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6">
        <v>73349000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247098445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41890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3163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9958.3146335640959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7385.0882073980401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1</v>
      </c>
      <c r="D80" s="123"/>
      <c r="E80" s="50">
        <v>31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0.10762277586672991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0.89237722413327003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89" fitToWidth="1" fitToHeight="1" orientation="portrait" usePrinterDefaults="1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88"/>
  <sheetViews>
    <sheetView view="pageBreakPreview" topLeftCell="A4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90">
        <v>51106148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9">
        <f>E34*2</f>
        <v>7415520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308221486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91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366743154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74</v>
      </c>
    </row>
    <row r="14" spans="1:10" ht="15" hidden="1" customHeight="1">
      <c r="C14" s="92"/>
      <c r="D14" s="113"/>
      <c r="E14" s="132"/>
      <c r="F14" s="40"/>
      <c r="G14" s="160"/>
      <c r="H14" s="149"/>
      <c r="I14" s="179"/>
    </row>
    <row r="15" spans="1:10" ht="15" hidden="1" customHeight="1">
      <c r="C15" s="92"/>
      <c r="D15" s="113"/>
      <c r="E15" s="132"/>
      <c r="F15" s="40"/>
      <c r="G15" s="160"/>
      <c r="H15" s="149"/>
      <c r="I15" s="179"/>
    </row>
    <row r="16" spans="1:10" ht="15" hidden="1" customHeight="1">
      <c r="C16" s="92"/>
      <c r="D16" s="113"/>
      <c r="E16" s="132"/>
      <c r="F16" s="40"/>
      <c r="G16" s="160"/>
      <c r="H16" s="149"/>
      <c r="I16" s="179"/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6">
        <v>8772338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74</v>
      </c>
    </row>
    <row r="25" spans="3:9" ht="15" hidden="1" customHeight="1">
      <c r="C25" s="92"/>
      <c r="D25" s="113"/>
      <c r="E25" s="132"/>
      <c r="F25" s="40"/>
      <c r="G25" s="160"/>
      <c r="H25" s="149"/>
      <c r="I25" s="179"/>
    </row>
    <row r="26" spans="3:9" ht="15" hidden="1" customHeight="1">
      <c r="C26" s="92"/>
      <c r="D26" s="113"/>
      <c r="E26" s="132"/>
      <c r="F26" s="40"/>
      <c r="G26" s="160"/>
      <c r="H26" s="149"/>
      <c r="I26" s="179"/>
    </row>
    <row r="27" spans="3:9" ht="15" hidden="1" customHeight="1">
      <c r="C27" s="92"/>
      <c r="D27" s="113"/>
      <c r="E27" s="132"/>
      <c r="F27" s="40"/>
      <c r="G27" s="160"/>
      <c r="H27" s="149"/>
      <c r="I27" s="179"/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6">
        <v>3707760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79" t="s">
        <v>74</v>
      </c>
    </row>
    <row r="36" spans="3:9" ht="15" hidden="1" customHeight="1">
      <c r="C36" s="92"/>
      <c r="D36" s="113"/>
      <c r="E36" s="132"/>
      <c r="F36" s="40"/>
      <c r="G36" s="160"/>
      <c r="H36" s="149"/>
      <c r="I36" s="179"/>
    </row>
    <row r="37" spans="3:9" ht="15" hidden="1" customHeight="1">
      <c r="C37" s="92"/>
      <c r="D37" s="113"/>
      <c r="E37" s="132"/>
      <c r="F37" s="40"/>
      <c r="G37" s="160"/>
      <c r="H37" s="149"/>
      <c r="I37" s="179"/>
    </row>
    <row r="38" spans="3:9" ht="15" hidden="1" customHeight="1">
      <c r="C38" s="92"/>
      <c r="D38" s="113"/>
      <c r="E38" s="132"/>
      <c r="F38" s="40"/>
      <c r="G38" s="160"/>
      <c r="H38" s="149"/>
      <c r="I38" s="179"/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128050455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6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6">
        <v>92198000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232728553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36810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1398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9761.6852485737563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5304.377682403433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1</v>
      </c>
      <c r="D80" s="123"/>
      <c r="E80" s="50">
        <v>30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0.15957126223547721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0.84042873776452276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94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88"/>
  <sheetViews>
    <sheetView view="pageBreakPreview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27">
        <v>350000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8">
        <v>217500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6936485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30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7503985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64</v>
      </c>
    </row>
    <row r="14" spans="1:10" ht="15" hidden="1" customHeight="1">
      <c r="C14" s="92"/>
      <c r="D14" s="113"/>
      <c r="E14" s="132"/>
      <c r="F14" s="40"/>
      <c r="G14" s="160"/>
      <c r="H14" s="149"/>
      <c r="I14" s="179"/>
    </row>
    <row r="15" spans="1:10" ht="15" hidden="1" customHeight="1">
      <c r="C15" s="92"/>
      <c r="D15" s="113"/>
      <c r="E15" s="132"/>
      <c r="F15" s="40"/>
      <c r="G15" s="160"/>
      <c r="H15" s="149"/>
      <c r="I15" s="179"/>
    </row>
    <row r="16" spans="1:10" ht="15" hidden="1" customHeight="1">
      <c r="C16" s="92"/>
      <c r="D16" s="113"/>
      <c r="E16" s="132"/>
      <c r="F16" s="40"/>
      <c r="G16" s="160"/>
      <c r="H16" s="149"/>
      <c r="I16" s="179"/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4">
        <v>150000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64</v>
      </c>
    </row>
    <row r="25" spans="3:9" ht="15" hidden="1" customHeight="1">
      <c r="C25" s="92"/>
      <c r="D25" s="113"/>
      <c r="E25" s="132"/>
      <c r="F25" s="40"/>
      <c r="G25" s="160"/>
      <c r="H25" s="149"/>
      <c r="I25" s="179"/>
    </row>
    <row r="26" spans="3:9" ht="15" hidden="1" customHeight="1">
      <c r="C26" s="92"/>
      <c r="D26" s="113"/>
      <c r="E26" s="132"/>
      <c r="F26" s="40"/>
      <c r="G26" s="160"/>
      <c r="H26" s="149"/>
      <c r="I26" s="179"/>
    </row>
    <row r="27" spans="3:9" ht="15" hidden="1" customHeight="1">
      <c r="C27" s="92"/>
      <c r="D27" s="113"/>
      <c r="E27" s="132"/>
      <c r="F27" s="40"/>
      <c r="G27" s="160"/>
      <c r="H27" s="149"/>
      <c r="I27" s="179"/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4">
        <v>54375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83" t="s">
        <v>64</v>
      </c>
    </row>
    <row r="36" spans="3:9" ht="15" hidden="1" customHeight="1">
      <c r="C36" s="92"/>
      <c r="D36" s="113"/>
      <c r="E36" s="132"/>
      <c r="F36" s="40"/>
      <c r="G36" s="160"/>
      <c r="H36" s="149"/>
      <c r="I36" s="179"/>
    </row>
    <row r="37" spans="3:9" ht="15" hidden="1" customHeight="1">
      <c r="C37" s="92"/>
      <c r="D37" s="113"/>
      <c r="E37" s="132"/>
      <c r="F37" s="40"/>
      <c r="G37" s="160"/>
      <c r="H37" s="149"/>
      <c r="I37" s="179"/>
    </row>
    <row r="38" spans="3:9" ht="15" hidden="1" customHeight="1">
      <c r="C38" s="92"/>
      <c r="D38" s="113"/>
      <c r="E38" s="132"/>
      <c r="F38" s="40"/>
      <c r="G38" s="160"/>
      <c r="H38" s="149"/>
      <c r="I38" s="179"/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2744232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4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4">
        <v>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2948607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812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25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8973.5036945812808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8700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1</v>
      </c>
      <c r="D80" s="123"/>
      <c r="E80" s="50">
        <v>2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7.5626483794943619e-002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0.92437351620505637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89" fitToWidth="1" fitToHeight="1" orientation="portrait" usePrinterDefaults="1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88"/>
  <sheetViews>
    <sheetView view="pageBreakPreview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90">
        <v>11046402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9">
        <f>E34*2</f>
        <v>3323410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116370694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91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130740506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92" t="s">
        <v>88</v>
      </c>
    </row>
    <row r="14" spans="1:10" ht="15" hidden="1" customHeight="1">
      <c r="C14" s="92"/>
      <c r="D14" s="113"/>
      <c r="E14" s="132"/>
      <c r="F14" s="40"/>
      <c r="G14" s="160"/>
      <c r="H14" s="149"/>
      <c r="I14" s="179"/>
    </row>
    <row r="15" spans="1:10" ht="15" hidden="1" customHeight="1">
      <c r="C15" s="92"/>
      <c r="D15" s="113"/>
      <c r="E15" s="132"/>
      <c r="F15" s="40"/>
      <c r="G15" s="160"/>
      <c r="H15" s="149"/>
      <c r="I15" s="179"/>
    </row>
    <row r="16" spans="1:10" ht="15" hidden="1" customHeight="1">
      <c r="C16" s="92"/>
      <c r="D16" s="113"/>
      <c r="E16" s="132"/>
      <c r="F16" s="40"/>
      <c r="G16" s="160"/>
      <c r="H16" s="149"/>
      <c r="I16" s="179"/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6">
        <v>1762990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92" t="s">
        <v>88</v>
      </c>
    </row>
    <row r="25" spans="3:9" ht="15" hidden="1" customHeight="1">
      <c r="C25" s="92"/>
      <c r="D25" s="113"/>
      <c r="E25" s="132"/>
      <c r="F25" s="40"/>
      <c r="G25" s="160"/>
      <c r="H25" s="149"/>
      <c r="I25" s="179"/>
    </row>
    <row r="26" spans="3:9" ht="15" hidden="1" customHeight="1">
      <c r="C26" s="92"/>
      <c r="D26" s="113"/>
      <c r="E26" s="132"/>
      <c r="F26" s="40"/>
      <c r="G26" s="160"/>
      <c r="H26" s="149"/>
      <c r="I26" s="179"/>
    </row>
    <row r="27" spans="3:9" ht="15" hidden="1" customHeight="1">
      <c r="C27" s="92"/>
      <c r="D27" s="113"/>
      <c r="E27" s="132"/>
      <c r="F27" s="40"/>
      <c r="G27" s="160"/>
      <c r="H27" s="149"/>
      <c r="I27" s="179"/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6">
        <v>1661705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92" t="s">
        <v>88</v>
      </c>
    </row>
    <row r="36" spans="3:9" ht="15" hidden="1" customHeight="1">
      <c r="C36" s="92"/>
      <c r="D36" s="113"/>
      <c r="E36" s="132"/>
      <c r="F36" s="40"/>
      <c r="G36" s="160"/>
      <c r="H36" s="149"/>
      <c r="I36" s="179"/>
    </row>
    <row r="37" spans="3:9" ht="15" hidden="1" customHeight="1">
      <c r="C37" s="92"/>
      <c r="D37" s="113"/>
      <c r="E37" s="132"/>
      <c r="F37" s="40"/>
      <c r="G37" s="160"/>
      <c r="H37" s="149"/>
      <c r="I37" s="179"/>
    </row>
    <row r="38" spans="3:9" ht="15" hidden="1" customHeight="1">
      <c r="C38" s="92"/>
      <c r="D38" s="113"/>
      <c r="E38" s="132"/>
      <c r="F38" s="40"/>
      <c r="G38" s="160"/>
      <c r="H38" s="149"/>
      <c r="I38" s="179"/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47469367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6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6">
        <v>104535000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155429062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13295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598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9583.8357277171872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5557.5418060200673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1</v>
      </c>
      <c r="D80" s="123"/>
      <c r="E80" s="50">
        <v>10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0.10991094068428954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0.89008905931571025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94" fitToWidth="1" fitToHeight="1" orientation="portrait" usePrinterDefaults="1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88"/>
  <sheetViews>
    <sheetView view="pageBreakPreview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93">
        <v>0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94">
        <f>E34*2</f>
        <v>0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95">
        <v>0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96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97">
        <f>SUM(E6:E9)</f>
        <v>0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/>
      <c r="H13" s="149"/>
      <c r="I13" s="192"/>
    </row>
    <row r="14" spans="1:10" ht="15" hidden="1" customHeight="1">
      <c r="C14" s="92"/>
      <c r="D14" s="113"/>
      <c r="E14" s="132"/>
      <c r="F14" s="40"/>
      <c r="G14" s="160"/>
      <c r="H14" s="149"/>
      <c r="I14" s="179"/>
    </row>
    <row r="15" spans="1:10" ht="15" hidden="1" customHeight="1">
      <c r="C15" s="92"/>
      <c r="D15" s="113"/>
      <c r="E15" s="132"/>
      <c r="F15" s="40"/>
      <c r="G15" s="160"/>
      <c r="H15" s="149"/>
      <c r="I15" s="179"/>
    </row>
    <row r="16" spans="1:10" ht="15" hidden="1" customHeight="1">
      <c r="C16" s="92"/>
      <c r="D16" s="113"/>
      <c r="E16" s="132"/>
      <c r="F16" s="40"/>
      <c r="G16" s="160"/>
      <c r="H16" s="149"/>
      <c r="I16" s="179"/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6">
        <v>0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/>
      <c r="H24" s="149"/>
      <c r="I24" s="192"/>
    </row>
    <row r="25" spans="3:9" ht="15" hidden="1" customHeight="1">
      <c r="C25" s="92"/>
      <c r="D25" s="113"/>
      <c r="E25" s="132"/>
      <c r="F25" s="40"/>
      <c r="G25" s="160"/>
      <c r="H25" s="149"/>
      <c r="I25" s="179"/>
    </row>
    <row r="26" spans="3:9" ht="15" hidden="1" customHeight="1">
      <c r="C26" s="92"/>
      <c r="D26" s="113"/>
      <c r="E26" s="132"/>
      <c r="F26" s="40"/>
      <c r="G26" s="160"/>
      <c r="H26" s="149"/>
      <c r="I26" s="179"/>
    </row>
    <row r="27" spans="3:9" ht="15" hidden="1" customHeight="1">
      <c r="C27" s="92"/>
      <c r="D27" s="113"/>
      <c r="E27" s="132"/>
      <c r="F27" s="40"/>
      <c r="G27" s="160"/>
      <c r="H27" s="149"/>
      <c r="I27" s="179"/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6">
        <v>0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/>
      <c r="H35" s="172"/>
      <c r="I35" s="192"/>
    </row>
    <row r="36" spans="3:9" ht="15" hidden="1" customHeight="1">
      <c r="C36" s="92"/>
      <c r="D36" s="113"/>
      <c r="E36" s="132"/>
      <c r="F36" s="40"/>
      <c r="G36" s="160"/>
      <c r="H36" s="149"/>
      <c r="I36" s="179"/>
    </row>
    <row r="37" spans="3:9" ht="15" hidden="1" customHeight="1">
      <c r="C37" s="92"/>
      <c r="D37" s="113"/>
      <c r="E37" s="132"/>
      <c r="F37" s="40"/>
      <c r="G37" s="160"/>
      <c r="H37" s="149"/>
      <c r="I37" s="179"/>
    </row>
    <row r="38" spans="3:9" ht="15" hidden="1" customHeight="1">
      <c r="C38" s="92"/>
      <c r="D38" s="113"/>
      <c r="E38" s="132"/>
      <c r="F38" s="40"/>
      <c r="G38" s="160"/>
      <c r="H38" s="149"/>
      <c r="I38" s="179"/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0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6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84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6">
        <v>2725000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2725000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0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0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v>0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v>0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1</v>
      </c>
      <c r="D80" s="123"/>
      <c r="E80" s="50">
        <v>0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 t="s">
        <v>80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 t="s">
        <v>80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89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88"/>
  <sheetViews>
    <sheetView view="pageBreakPreview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27">
        <v>10734579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8">
        <v>9798847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127351993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30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147885419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3</v>
      </c>
    </row>
    <row r="14" spans="1:10" ht="15" customHeight="1">
      <c r="C14" s="92"/>
      <c r="D14" s="113"/>
      <c r="E14" s="132"/>
      <c r="F14" s="40"/>
      <c r="G14" s="160"/>
      <c r="H14" s="149"/>
      <c r="I14" s="179" t="s">
        <v>67</v>
      </c>
    </row>
    <row r="15" spans="1:10" ht="15" customHeight="1">
      <c r="C15" s="92"/>
      <c r="D15" s="113"/>
      <c r="E15" s="132"/>
      <c r="F15" s="40"/>
      <c r="G15" s="160"/>
      <c r="H15" s="149"/>
      <c r="I15" s="179" t="s">
        <v>65</v>
      </c>
    </row>
    <row r="16" spans="1:10" ht="15" customHeight="1">
      <c r="C16" s="92"/>
      <c r="D16" s="113"/>
      <c r="E16" s="132"/>
      <c r="F16" s="40"/>
      <c r="G16" s="160"/>
      <c r="H16" s="149"/>
      <c r="I16" s="179" t="s">
        <v>68</v>
      </c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4">
        <v>5811963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3</v>
      </c>
    </row>
    <row r="25" spans="3:9" ht="15" customHeight="1">
      <c r="C25" s="92"/>
      <c r="D25" s="113"/>
      <c r="E25" s="132"/>
      <c r="F25" s="40"/>
      <c r="G25" s="160"/>
      <c r="H25" s="149"/>
      <c r="I25" s="179" t="s">
        <v>67</v>
      </c>
    </row>
    <row r="26" spans="3:9" ht="15" customHeight="1">
      <c r="C26" s="92"/>
      <c r="D26" s="113"/>
      <c r="E26" s="132"/>
      <c r="F26" s="40"/>
      <c r="G26" s="160"/>
      <c r="H26" s="149"/>
      <c r="I26" s="179" t="s">
        <v>65</v>
      </c>
    </row>
    <row r="27" spans="3:9" ht="15" customHeight="1">
      <c r="C27" s="92"/>
      <c r="D27" s="113"/>
      <c r="E27" s="132"/>
      <c r="F27" s="40"/>
      <c r="G27" s="160"/>
      <c r="H27" s="149"/>
      <c r="I27" s="179" t="s">
        <v>68</v>
      </c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4">
        <v>5100960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79" t="s">
        <v>3</v>
      </c>
    </row>
    <row r="36" spans="3:9" ht="15" customHeight="1">
      <c r="C36" s="92"/>
      <c r="D36" s="113"/>
      <c r="E36" s="132"/>
      <c r="F36" s="40"/>
      <c r="G36" s="160"/>
      <c r="H36" s="149"/>
      <c r="I36" s="179" t="s">
        <v>67</v>
      </c>
    </row>
    <row r="37" spans="3:9" ht="15" customHeight="1">
      <c r="C37" s="92"/>
      <c r="D37" s="113"/>
      <c r="E37" s="132"/>
      <c r="F37" s="40"/>
      <c r="G37" s="160"/>
      <c r="H37" s="149"/>
      <c r="I37" s="179" t="s">
        <v>65</v>
      </c>
    </row>
    <row r="38" spans="3:9" ht="15" customHeight="1">
      <c r="C38" s="92"/>
      <c r="D38" s="113"/>
      <c r="E38" s="132"/>
      <c r="F38" s="40"/>
      <c r="G38" s="160"/>
      <c r="H38" s="149"/>
      <c r="I38" s="179" t="s">
        <v>68</v>
      </c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62759372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4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4">
        <v>9430000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83102295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18771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1121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7356.3780299398004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8741.1659232827824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1</v>
      </c>
      <c r="D80" s="123"/>
      <c r="E80" s="50">
        <v>31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0.13884685954062856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0.86115314045937141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89" fitToWidth="1" fitToHeight="1" orientation="portrait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88"/>
  <sheetViews>
    <sheetView view="pageBreakPreview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27">
        <v>1196776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8">
        <v>1144075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21311374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30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23652225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66</v>
      </c>
    </row>
    <row r="14" spans="1:10" ht="15" customHeight="1">
      <c r="C14" s="92"/>
      <c r="D14" s="113"/>
      <c r="E14" s="132"/>
      <c r="F14" s="40"/>
      <c r="G14" s="160"/>
      <c r="H14" s="149"/>
      <c r="I14" s="179" t="s">
        <v>67</v>
      </c>
    </row>
    <row r="15" spans="1:10" ht="15" customHeight="1">
      <c r="C15" s="92"/>
      <c r="D15" s="113"/>
      <c r="E15" s="132"/>
      <c r="F15" s="40"/>
      <c r="G15" s="160"/>
      <c r="H15" s="149"/>
      <c r="I15" s="179" t="s">
        <v>65</v>
      </c>
    </row>
    <row r="16" spans="1:10" ht="15" customHeight="1">
      <c r="C16" s="92"/>
      <c r="D16" s="113"/>
      <c r="E16" s="132"/>
      <c r="F16" s="40"/>
      <c r="G16" s="160"/>
      <c r="H16" s="149"/>
      <c r="I16" s="179" t="s">
        <v>68</v>
      </c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4">
        <v>647964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66</v>
      </c>
    </row>
    <row r="25" spans="3:9" ht="15" customHeight="1">
      <c r="C25" s="92"/>
      <c r="D25" s="113"/>
      <c r="E25" s="132"/>
      <c r="F25" s="40"/>
      <c r="G25" s="160"/>
      <c r="H25" s="149"/>
      <c r="I25" s="179" t="s">
        <v>67</v>
      </c>
    </row>
    <row r="26" spans="3:9" ht="15" customHeight="1">
      <c r="C26" s="92"/>
      <c r="D26" s="113"/>
      <c r="E26" s="132"/>
      <c r="F26" s="40"/>
      <c r="G26" s="160"/>
      <c r="H26" s="149"/>
      <c r="I26" s="179" t="s">
        <v>65</v>
      </c>
    </row>
    <row r="27" spans="3:9" ht="15" customHeight="1">
      <c r="C27" s="92"/>
      <c r="D27" s="113"/>
      <c r="E27" s="132"/>
      <c r="F27" s="40"/>
      <c r="G27" s="160"/>
      <c r="H27" s="149"/>
      <c r="I27" s="179" t="s">
        <v>68</v>
      </c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4">
        <v>619430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79" t="s">
        <v>66</v>
      </c>
    </row>
    <row r="36" spans="3:9" ht="15" customHeight="1">
      <c r="C36" s="92"/>
      <c r="D36" s="113"/>
      <c r="E36" s="132"/>
      <c r="F36" s="40"/>
      <c r="G36" s="160"/>
      <c r="H36" s="149"/>
      <c r="I36" s="179" t="s">
        <v>67</v>
      </c>
    </row>
    <row r="37" spans="3:9" ht="15" customHeight="1">
      <c r="C37" s="92"/>
      <c r="D37" s="113"/>
      <c r="E37" s="132"/>
      <c r="F37" s="40"/>
      <c r="G37" s="160"/>
      <c r="H37" s="149"/>
      <c r="I37" s="179" t="s">
        <v>65</v>
      </c>
    </row>
    <row r="38" spans="3:9" ht="15" customHeight="1">
      <c r="C38" s="92"/>
      <c r="D38" s="113"/>
      <c r="E38" s="132"/>
      <c r="F38" s="40"/>
      <c r="G38" s="160"/>
      <c r="H38" s="149"/>
      <c r="I38" s="179" t="s">
        <v>68</v>
      </c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10655687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4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4">
        <v>24500000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36423081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3218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123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6994.4530764449964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9301.4227642276419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1</v>
      </c>
      <c r="D80" s="123"/>
      <c r="E80" s="50">
        <v>30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9.8969589541787292e-002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0.90103041045821275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92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88"/>
  <sheetViews>
    <sheetView view="pageBreakPreview" topLeftCell="A2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27">
        <v>604517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8">
        <v>977902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26527265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30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28109684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69</v>
      </c>
    </row>
    <row r="14" spans="1:10" ht="15" customHeight="1">
      <c r="C14" s="92"/>
      <c r="D14" s="113"/>
      <c r="E14" s="132"/>
      <c r="F14" s="40"/>
      <c r="G14" s="160"/>
      <c r="H14" s="149"/>
      <c r="I14" s="179" t="s">
        <v>70</v>
      </c>
    </row>
    <row r="15" spans="1:10" ht="15" customHeight="1">
      <c r="C15" s="92"/>
      <c r="D15" s="113"/>
      <c r="E15" s="132"/>
      <c r="F15" s="40"/>
      <c r="G15" s="160"/>
      <c r="H15" s="149"/>
      <c r="I15" s="179" t="s">
        <v>67</v>
      </c>
    </row>
    <row r="16" spans="1:10" ht="15" customHeight="1">
      <c r="C16" s="92"/>
      <c r="D16" s="113"/>
      <c r="E16" s="132"/>
      <c r="F16" s="40"/>
      <c r="G16" s="160"/>
      <c r="H16" s="149"/>
      <c r="I16" s="179" t="s">
        <v>65</v>
      </c>
    </row>
    <row r="17" spans="3:9" ht="15" customHeight="1">
      <c r="C17" s="92"/>
      <c r="D17" s="113"/>
      <c r="E17" s="132"/>
      <c r="F17" s="149"/>
      <c r="G17" s="161"/>
      <c r="H17" s="40"/>
      <c r="I17" s="179" t="s">
        <v>68</v>
      </c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4">
        <v>327300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69</v>
      </c>
    </row>
    <row r="25" spans="3:9" ht="15" customHeight="1">
      <c r="C25" s="92"/>
      <c r="D25" s="113"/>
      <c r="E25" s="132"/>
      <c r="F25" s="40"/>
      <c r="G25" s="160"/>
      <c r="H25" s="149"/>
      <c r="I25" s="179" t="s">
        <v>70</v>
      </c>
    </row>
    <row r="26" spans="3:9" ht="15" customHeight="1">
      <c r="C26" s="92"/>
      <c r="D26" s="113"/>
      <c r="E26" s="132"/>
      <c r="F26" s="40"/>
      <c r="G26" s="160"/>
      <c r="H26" s="149"/>
      <c r="I26" s="179" t="s">
        <v>67</v>
      </c>
    </row>
    <row r="27" spans="3:9" ht="15" customHeight="1">
      <c r="C27" s="92"/>
      <c r="D27" s="113"/>
      <c r="E27" s="132"/>
      <c r="F27" s="40"/>
      <c r="G27" s="160"/>
      <c r="H27" s="149"/>
      <c r="I27" s="179" t="s">
        <v>65</v>
      </c>
    </row>
    <row r="28" spans="3:9" ht="15" customHeight="1">
      <c r="C28" s="92"/>
      <c r="D28" s="113"/>
      <c r="E28" s="132"/>
      <c r="F28" s="149"/>
      <c r="G28" s="161"/>
      <c r="H28" s="40"/>
      <c r="I28" s="179" t="s">
        <v>68</v>
      </c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4">
        <v>529460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79" t="s">
        <v>69</v>
      </c>
    </row>
    <row r="36" spans="3:9" ht="15" customHeight="1">
      <c r="C36" s="92"/>
      <c r="D36" s="113"/>
      <c r="E36" s="132"/>
      <c r="F36" s="40"/>
      <c r="G36" s="160"/>
      <c r="H36" s="149"/>
      <c r="I36" s="179" t="s">
        <v>70</v>
      </c>
    </row>
    <row r="37" spans="3:9" ht="15" customHeight="1">
      <c r="C37" s="92"/>
      <c r="D37" s="113"/>
      <c r="E37" s="132"/>
      <c r="F37" s="40"/>
      <c r="G37" s="160"/>
      <c r="H37" s="149"/>
      <c r="I37" s="179" t="s">
        <v>67</v>
      </c>
    </row>
    <row r="38" spans="3:9" ht="15" customHeight="1">
      <c r="C38" s="92"/>
      <c r="D38" s="113"/>
      <c r="E38" s="132"/>
      <c r="F38" s="40"/>
      <c r="G38" s="160"/>
      <c r="H38" s="149"/>
      <c r="I38" s="179" t="s">
        <v>65</v>
      </c>
    </row>
    <row r="39" spans="3:9" ht="15" customHeight="1">
      <c r="C39" s="92"/>
      <c r="D39" s="113"/>
      <c r="E39" s="132"/>
      <c r="F39" s="40"/>
      <c r="G39" s="161"/>
      <c r="H39" s="40"/>
      <c r="I39" s="179" t="s">
        <v>68</v>
      </c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15653271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4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4">
        <v>9801000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26311031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4630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104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5859.9961123110152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9402.9038461538457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1</v>
      </c>
      <c r="D80" s="123"/>
      <c r="E80" s="50">
        <v>27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5.6294442868870385e-002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0.94370555713112958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87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88"/>
  <sheetViews>
    <sheetView view="pageBreakPreview" topLeftCell="A10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27">
        <v>1723543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8">
        <v>1547603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98690328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30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101961474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72</v>
      </c>
    </row>
    <row r="14" spans="1:10" ht="15" customHeight="1">
      <c r="C14" s="92"/>
      <c r="D14" s="113"/>
      <c r="E14" s="132"/>
      <c r="F14" s="40"/>
      <c r="G14" s="160"/>
      <c r="H14" s="149"/>
      <c r="I14" s="179" t="s">
        <v>71</v>
      </c>
    </row>
    <row r="15" spans="1:10" ht="15" customHeight="1">
      <c r="C15" s="92"/>
      <c r="D15" s="113"/>
      <c r="E15" s="132"/>
      <c r="F15" s="40"/>
      <c r="G15" s="160"/>
      <c r="H15" s="149"/>
      <c r="I15" s="179" t="s">
        <v>73</v>
      </c>
    </row>
    <row r="16" spans="1:10" ht="15" customHeight="1">
      <c r="C16" s="92"/>
      <c r="D16" s="113"/>
      <c r="E16" s="132"/>
      <c r="F16" s="40"/>
      <c r="G16" s="160"/>
      <c r="H16" s="149"/>
      <c r="I16" s="179" t="s">
        <v>9</v>
      </c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4">
        <v>933168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72</v>
      </c>
    </row>
    <row r="25" spans="3:9" ht="15" customHeight="1">
      <c r="C25" s="92"/>
      <c r="D25" s="113"/>
      <c r="E25" s="132"/>
      <c r="F25" s="40"/>
      <c r="G25" s="160"/>
      <c r="H25" s="149"/>
      <c r="I25" s="179" t="s">
        <v>71</v>
      </c>
    </row>
    <row r="26" spans="3:9" ht="15" customHeight="1">
      <c r="C26" s="92"/>
      <c r="D26" s="113"/>
      <c r="E26" s="132"/>
      <c r="F26" s="40"/>
      <c r="G26" s="160"/>
      <c r="H26" s="149"/>
      <c r="I26" s="179" t="s">
        <v>73</v>
      </c>
    </row>
    <row r="27" spans="3:9" ht="15" customHeight="1">
      <c r="C27" s="92"/>
      <c r="D27" s="113"/>
      <c r="E27" s="132"/>
      <c r="F27" s="40"/>
      <c r="G27" s="160"/>
      <c r="H27" s="149"/>
      <c r="I27" s="179" t="s">
        <v>9</v>
      </c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4">
        <v>837910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79" t="s">
        <v>72</v>
      </c>
    </row>
    <row r="36" spans="3:9" ht="15" customHeight="1">
      <c r="C36" s="92"/>
      <c r="D36" s="113"/>
      <c r="E36" s="132"/>
      <c r="F36" s="40"/>
      <c r="G36" s="160"/>
      <c r="H36" s="149"/>
      <c r="I36" s="179" t="s">
        <v>71</v>
      </c>
    </row>
    <row r="37" spans="3:9" ht="15" customHeight="1">
      <c r="C37" s="92"/>
      <c r="D37" s="113"/>
      <c r="E37" s="132"/>
      <c r="F37" s="40"/>
      <c r="G37" s="160"/>
      <c r="H37" s="149"/>
      <c r="I37" s="179" t="s">
        <v>73</v>
      </c>
    </row>
    <row r="38" spans="3:9" ht="15" customHeight="1">
      <c r="C38" s="92"/>
      <c r="D38" s="113"/>
      <c r="E38" s="132"/>
      <c r="F38" s="40"/>
      <c r="G38" s="160"/>
      <c r="H38" s="149"/>
      <c r="I38" s="179" t="s">
        <v>9</v>
      </c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61191995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4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4">
        <v>18438000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81401073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17529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189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5728.4426379143133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8188.3756613756614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1</v>
      </c>
      <c r="D80" s="123"/>
      <c r="E80" s="50">
        <v>31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3.2082176450293376e-002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0.96791782354970635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92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88"/>
  <sheetViews>
    <sheetView view="pageBreakPreview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27">
        <v>1268927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8">
        <v>1921849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11174468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30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14365244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74</v>
      </c>
    </row>
    <row r="14" spans="1:10" ht="15" customHeight="1">
      <c r="C14" s="92"/>
      <c r="D14" s="113"/>
      <c r="E14" s="132"/>
      <c r="F14" s="40"/>
      <c r="G14" s="160"/>
      <c r="H14" s="149"/>
      <c r="I14" s="179" t="s">
        <v>71</v>
      </c>
    </row>
    <row r="15" spans="1:10" ht="15" customHeight="1">
      <c r="C15" s="92"/>
      <c r="D15" s="113"/>
      <c r="E15" s="132"/>
      <c r="F15" s="40"/>
      <c r="G15" s="160"/>
      <c r="H15" s="149"/>
      <c r="I15" s="179" t="s">
        <v>73</v>
      </c>
    </row>
    <row r="16" spans="1:10" ht="15" customHeight="1">
      <c r="C16" s="92"/>
      <c r="D16" s="113"/>
      <c r="E16" s="132"/>
      <c r="F16" s="40"/>
      <c r="G16" s="160"/>
      <c r="H16" s="149"/>
      <c r="I16" s="179" t="s">
        <v>9</v>
      </c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4">
        <v>687028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74</v>
      </c>
    </row>
    <row r="25" spans="3:9" ht="15" customHeight="1">
      <c r="C25" s="92"/>
      <c r="D25" s="113"/>
      <c r="E25" s="132"/>
      <c r="F25" s="40"/>
      <c r="G25" s="160"/>
      <c r="H25" s="149"/>
      <c r="I25" s="179" t="s">
        <v>71</v>
      </c>
    </row>
    <row r="26" spans="3:9" ht="15" customHeight="1">
      <c r="C26" s="92"/>
      <c r="D26" s="113"/>
      <c r="E26" s="132"/>
      <c r="F26" s="40"/>
      <c r="G26" s="160"/>
      <c r="H26" s="149"/>
      <c r="I26" s="179" t="s">
        <v>73</v>
      </c>
    </row>
    <row r="27" spans="3:9" ht="15" customHeight="1">
      <c r="C27" s="92"/>
      <c r="D27" s="113"/>
      <c r="E27" s="132"/>
      <c r="F27" s="40"/>
      <c r="G27" s="160"/>
      <c r="H27" s="149"/>
      <c r="I27" s="179" t="s">
        <v>9</v>
      </c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4">
        <v>1040536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79" t="s">
        <v>74</v>
      </c>
    </row>
    <row r="36" spans="3:9" ht="15" customHeight="1">
      <c r="C36" s="92"/>
      <c r="D36" s="113"/>
      <c r="E36" s="132"/>
      <c r="F36" s="40"/>
      <c r="G36" s="160"/>
      <c r="H36" s="149"/>
      <c r="I36" s="179" t="s">
        <v>71</v>
      </c>
    </row>
    <row r="37" spans="3:9" ht="15" customHeight="1">
      <c r="C37" s="92"/>
      <c r="D37" s="113"/>
      <c r="E37" s="132"/>
      <c r="F37" s="40"/>
      <c r="G37" s="160"/>
      <c r="H37" s="149"/>
      <c r="I37" s="179" t="s">
        <v>73</v>
      </c>
    </row>
    <row r="38" spans="3:9" ht="15" customHeight="1">
      <c r="C38" s="92"/>
      <c r="D38" s="113"/>
      <c r="E38" s="132"/>
      <c r="F38" s="40"/>
      <c r="G38" s="160"/>
      <c r="H38" s="149"/>
      <c r="I38" s="179" t="s">
        <v>9</v>
      </c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14505126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4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4">
        <v>21768000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38000690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3879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399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3207.8873420984792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4816.6641604010028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1</v>
      </c>
      <c r="D80" s="123"/>
      <c r="E80" s="50">
        <v>30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0.2221177725905665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0.77788222740943347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8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88"/>
  <sheetViews>
    <sheetView view="pageBreakPreview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27">
        <v>6482868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8">
        <v>9164712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211201935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30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226849515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34</v>
      </c>
    </row>
    <row r="14" spans="1:10" ht="15" hidden="1" customHeight="1">
      <c r="C14" s="92"/>
      <c r="D14" s="113"/>
      <c r="E14" s="132"/>
      <c r="F14" s="40"/>
      <c r="G14" s="160"/>
      <c r="H14" s="149"/>
      <c r="I14" s="179"/>
    </row>
    <row r="15" spans="1:10" ht="15" hidden="1" customHeight="1">
      <c r="C15" s="92"/>
      <c r="D15" s="113"/>
      <c r="E15" s="132"/>
      <c r="F15" s="40"/>
      <c r="G15" s="160"/>
      <c r="H15" s="149"/>
      <c r="I15" s="179"/>
    </row>
    <row r="16" spans="1:10" ht="15" hidden="1" customHeight="1">
      <c r="C16" s="92"/>
      <c r="D16" s="113"/>
      <c r="E16" s="132"/>
      <c r="F16" s="40"/>
      <c r="G16" s="160"/>
      <c r="H16" s="149"/>
      <c r="I16" s="179"/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4">
        <v>3509983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34</v>
      </c>
    </row>
    <row r="25" spans="3:9" ht="15" hidden="1" customHeight="1">
      <c r="C25" s="92"/>
      <c r="D25" s="113"/>
      <c r="E25" s="132"/>
      <c r="F25" s="40"/>
      <c r="G25" s="160"/>
      <c r="H25" s="149"/>
      <c r="I25" s="179"/>
    </row>
    <row r="26" spans="3:9" ht="15" hidden="1" customHeight="1">
      <c r="C26" s="92"/>
      <c r="D26" s="113"/>
      <c r="E26" s="132"/>
      <c r="F26" s="40"/>
      <c r="G26" s="160"/>
      <c r="H26" s="149"/>
      <c r="I26" s="179"/>
    </row>
    <row r="27" spans="3:9" ht="15" hidden="1" customHeight="1">
      <c r="C27" s="92"/>
      <c r="D27" s="113"/>
      <c r="E27" s="132"/>
      <c r="F27" s="40"/>
      <c r="G27" s="160"/>
      <c r="H27" s="149"/>
      <c r="I27" s="179"/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4">
        <v>4961999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83" t="s">
        <v>34</v>
      </c>
    </row>
    <row r="36" spans="3:9" ht="15" hidden="1" customHeight="1">
      <c r="C36" s="92"/>
      <c r="D36" s="113"/>
      <c r="E36" s="132"/>
      <c r="F36" s="40"/>
      <c r="G36" s="160"/>
      <c r="H36" s="149"/>
      <c r="I36" s="179"/>
    </row>
    <row r="37" spans="3:9" ht="15" hidden="1" customHeight="1">
      <c r="C37" s="92"/>
      <c r="D37" s="113"/>
      <c r="E37" s="132"/>
      <c r="F37" s="40"/>
      <c r="G37" s="160"/>
      <c r="H37" s="149"/>
      <c r="I37" s="179"/>
    </row>
    <row r="38" spans="3:9" ht="15" hidden="1" customHeight="1">
      <c r="C38" s="92"/>
      <c r="D38" s="113"/>
      <c r="E38" s="132"/>
      <c r="F38" s="40"/>
      <c r="G38" s="160"/>
      <c r="H38" s="149"/>
      <c r="I38" s="179"/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89512273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4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4">
        <v>25103000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123087255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27619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1075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7881.7047322495382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8525.3134883720923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1</v>
      </c>
      <c r="D80" s="123"/>
      <c r="E80" s="50">
        <v>31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6.8977797902719781e-002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0.93102220209728004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94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88"/>
  <sheetViews>
    <sheetView view="pageBreakPreview" zoomScaleSheetLayoutView="100" workbookViewId="0">
      <selection activeCell="F12" sqref="F12"/>
    </sheetView>
  </sheetViews>
  <sheetFormatPr defaultColWidth="9" defaultRowHeight="12"/>
  <cols>
    <col min="1" max="1" width="0.75" style="82" customWidth="1"/>
    <col min="2" max="2" width="3.125" style="82" bestFit="1" customWidth="1"/>
    <col min="3" max="3" width="10.625" style="82" customWidth="1"/>
    <col min="4" max="4" width="24.625" style="82" customWidth="1"/>
    <col min="5" max="6" width="10.625" style="82" customWidth="1"/>
    <col min="7" max="8" width="6.625" style="82" customWidth="1"/>
    <col min="9" max="9" width="19.625" style="82" customWidth="1"/>
    <col min="10" max="10" width="0.875" style="82" customWidth="1"/>
    <col min="11" max="16384" width="9" style="82"/>
  </cols>
  <sheetData>
    <row r="1" spans="1:10" ht="18.75" customHeight="1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15" customHeight="1">
      <c r="B2" s="82" t="s">
        <v>4</v>
      </c>
      <c r="C2" s="84" t="s">
        <v>12</v>
      </c>
      <c r="D2" s="84"/>
      <c r="E2" s="84"/>
      <c r="F2" s="84"/>
      <c r="G2" s="84"/>
      <c r="H2" s="84"/>
    </row>
    <row r="3" spans="1:10" ht="19.5" customHeight="1">
      <c r="C3" s="85" t="s">
        <v>18</v>
      </c>
      <c r="D3" s="105"/>
      <c r="E3" s="126" t="s">
        <v>57</v>
      </c>
      <c r="F3" s="145"/>
      <c r="G3" s="145"/>
      <c r="H3" s="145"/>
      <c r="I3" s="176"/>
    </row>
    <row r="4" spans="1:10" ht="15" customHeight="1"/>
    <row r="5" spans="1:10" ht="15" customHeight="1">
      <c r="B5" s="82" t="s">
        <v>11</v>
      </c>
      <c r="C5" s="84" t="s">
        <v>19</v>
      </c>
      <c r="D5" s="84"/>
      <c r="E5" s="84"/>
      <c r="F5" s="84"/>
      <c r="G5" s="84"/>
    </row>
    <row r="6" spans="1:10" ht="15" customHeight="1">
      <c r="C6" s="86" t="s">
        <v>20</v>
      </c>
      <c r="D6" s="106" t="s">
        <v>23</v>
      </c>
      <c r="E6" s="127">
        <v>16850361</v>
      </c>
      <c r="F6" s="146"/>
      <c r="G6" s="146"/>
      <c r="H6" s="146"/>
      <c r="I6" s="146"/>
    </row>
    <row r="7" spans="1:10" ht="15" customHeight="1">
      <c r="C7" s="87"/>
      <c r="D7" s="107" t="s">
        <v>36</v>
      </c>
      <c r="E7" s="128">
        <v>31101392</v>
      </c>
      <c r="F7" s="146"/>
      <c r="G7" s="146"/>
      <c r="H7" s="146"/>
      <c r="I7" s="146"/>
    </row>
    <row r="8" spans="1:10" ht="15" customHeight="1">
      <c r="C8" s="87"/>
      <c r="D8" s="107" t="s">
        <v>25</v>
      </c>
      <c r="E8" s="129">
        <v>279612922</v>
      </c>
      <c r="F8" s="146"/>
      <c r="G8" s="146"/>
      <c r="H8" s="146"/>
      <c r="I8" s="146"/>
    </row>
    <row r="9" spans="1:10" ht="15" customHeight="1">
      <c r="C9" s="88"/>
      <c r="D9" s="108" t="s">
        <v>51</v>
      </c>
      <c r="E9" s="130">
        <v>0</v>
      </c>
      <c r="F9" s="146"/>
      <c r="G9" s="146"/>
      <c r="H9" s="146"/>
      <c r="I9" s="146"/>
    </row>
    <row r="10" spans="1:10" ht="15" customHeight="1">
      <c r="C10" s="89" t="s">
        <v>14</v>
      </c>
      <c r="D10" s="109"/>
      <c r="E10" s="131">
        <f>SUM(E6:E9)</f>
        <v>327564675</v>
      </c>
      <c r="F10" s="146"/>
      <c r="G10" s="146"/>
      <c r="H10" s="146"/>
      <c r="I10" s="146"/>
    </row>
    <row r="11" spans="1:10" ht="21" customHeight="1">
      <c r="C11" s="90" t="s">
        <v>27</v>
      </c>
      <c r="D11" s="110"/>
      <c r="E11" s="110"/>
      <c r="F11" s="147" t="s">
        <v>96</v>
      </c>
      <c r="G11" s="147"/>
      <c r="H11" s="147"/>
      <c r="I11" s="177"/>
    </row>
    <row r="12" spans="1:10" ht="21.95" customHeight="1">
      <c r="C12" s="91"/>
      <c r="D12" s="111"/>
      <c r="E12" s="111"/>
      <c r="F12" s="148" t="s">
        <v>13</v>
      </c>
      <c r="G12" s="148" t="s">
        <v>5</v>
      </c>
      <c r="H12" s="148" t="s">
        <v>22</v>
      </c>
      <c r="I12" s="178" t="s">
        <v>52</v>
      </c>
    </row>
    <row r="13" spans="1:10" ht="15" customHeight="1">
      <c r="C13" s="92" t="s">
        <v>53</v>
      </c>
      <c r="D13" s="112" t="s">
        <v>32</v>
      </c>
      <c r="E13" s="132"/>
      <c r="F13" s="40"/>
      <c r="G13" s="160">
        <v>50</v>
      </c>
      <c r="H13" s="149">
        <v>5000</v>
      </c>
      <c r="I13" s="179" t="s">
        <v>75</v>
      </c>
    </row>
    <row r="14" spans="1:10" ht="15" hidden="1" customHeight="1">
      <c r="C14" s="92"/>
      <c r="D14" s="113"/>
      <c r="E14" s="132"/>
      <c r="F14" s="40"/>
      <c r="G14" s="160"/>
      <c r="H14" s="149"/>
      <c r="I14" s="179"/>
    </row>
    <row r="15" spans="1:10" ht="15" hidden="1" customHeight="1">
      <c r="C15" s="92"/>
      <c r="D15" s="113"/>
      <c r="E15" s="132"/>
      <c r="F15" s="40"/>
      <c r="G15" s="160"/>
      <c r="H15" s="149"/>
      <c r="I15" s="179"/>
    </row>
    <row r="16" spans="1:10" ht="15" hidden="1" customHeight="1">
      <c r="C16" s="92"/>
      <c r="D16" s="113"/>
      <c r="E16" s="132"/>
      <c r="F16" s="40"/>
      <c r="G16" s="160"/>
      <c r="H16" s="149"/>
      <c r="I16" s="179"/>
    </row>
    <row r="17" spans="3:9" ht="15" hidden="1" customHeight="1">
      <c r="C17" s="92"/>
      <c r="D17" s="113"/>
      <c r="E17" s="132"/>
      <c r="F17" s="149"/>
      <c r="G17" s="161"/>
      <c r="H17" s="40"/>
      <c r="I17" s="179"/>
    </row>
    <row r="18" spans="3:9" ht="15" hidden="1" customHeight="1">
      <c r="C18" s="92"/>
      <c r="D18" s="113"/>
      <c r="E18" s="132"/>
      <c r="F18" s="149"/>
      <c r="G18" s="161"/>
      <c r="H18" s="40"/>
      <c r="I18" s="179"/>
    </row>
    <row r="19" spans="3:9" ht="15" hidden="1" customHeight="1">
      <c r="C19" s="92"/>
      <c r="D19" s="113"/>
      <c r="E19" s="132"/>
      <c r="F19" s="150"/>
      <c r="G19" s="162"/>
      <c r="H19" s="151"/>
      <c r="I19" s="180"/>
    </row>
    <row r="20" spans="3:9" ht="15" hidden="1" customHeight="1">
      <c r="C20" s="92"/>
      <c r="D20" s="113"/>
      <c r="E20" s="132"/>
      <c r="F20" s="150"/>
      <c r="G20" s="163"/>
      <c r="H20" s="151"/>
      <c r="I20" s="180"/>
    </row>
    <row r="21" spans="3:9" ht="15" hidden="1" customHeight="1">
      <c r="C21" s="92"/>
      <c r="D21" s="113"/>
      <c r="E21" s="132"/>
      <c r="F21" s="151"/>
      <c r="G21" s="164"/>
      <c r="H21" s="151"/>
      <c r="I21" s="180"/>
    </row>
    <row r="22" spans="3:9" ht="15" hidden="1" customHeight="1">
      <c r="C22" s="92"/>
      <c r="D22" s="114"/>
      <c r="E22" s="133"/>
      <c r="F22" s="152"/>
      <c r="G22" s="165"/>
      <c r="H22" s="152"/>
      <c r="I22" s="181"/>
    </row>
    <row r="23" spans="3:9" ht="15" customHeight="1">
      <c r="C23" s="93"/>
      <c r="D23" s="115" t="s">
        <v>31</v>
      </c>
      <c r="E23" s="134">
        <v>9123197</v>
      </c>
      <c r="F23" s="153"/>
      <c r="G23" s="166"/>
      <c r="H23" s="153"/>
      <c r="I23" s="182"/>
    </row>
    <row r="24" spans="3:9" ht="15" customHeight="1">
      <c r="C24" s="92"/>
      <c r="D24" s="116" t="s">
        <v>54</v>
      </c>
      <c r="E24" s="135"/>
      <c r="F24" s="45"/>
      <c r="G24" s="160">
        <v>50</v>
      </c>
      <c r="H24" s="149">
        <v>5000</v>
      </c>
      <c r="I24" s="179" t="s">
        <v>75</v>
      </c>
    </row>
    <row r="25" spans="3:9" ht="15" hidden="1" customHeight="1">
      <c r="C25" s="92"/>
      <c r="D25" s="113"/>
      <c r="E25" s="132"/>
      <c r="F25" s="40"/>
      <c r="G25" s="160"/>
      <c r="H25" s="149"/>
      <c r="I25" s="179"/>
    </row>
    <row r="26" spans="3:9" ht="15" hidden="1" customHeight="1">
      <c r="C26" s="92"/>
      <c r="D26" s="113"/>
      <c r="E26" s="132"/>
      <c r="F26" s="40"/>
      <c r="G26" s="160"/>
      <c r="H26" s="149"/>
      <c r="I26" s="179"/>
    </row>
    <row r="27" spans="3:9" ht="15" hidden="1" customHeight="1">
      <c r="C27" s="92"/>
      <c r="D27" s="113"/>
      <c r="E27" s="132"/>
      <c r="F27" s="40"/>
      <c r="G27" s="160"/>
      <c r="H27" s="149"/>
      <c r="I27" s="179"/>
    </row>
    <row r="28" spans="3:9" ht="15" hidden="1" customHeight="1">
      <c r="C28" s="92"/>
      <c r="D28" s="113"/>
      <c r="E28" s="132"/>
      <c r="F28" s="149"/>
      <c r="G28" s="161"/>
      <c r="H28" s="40"/>
      <c r="I28" s="179"/>
    </row>
    <row r="29" spans="3:9" ht="15" hidden="1" customHeight="1">
      <c r="C29" s="92"/>
      <c r="D29" s="113"/>
      <c r="E29" s="132"/>
      <c r="F29" s="150"/>
      <c r="G29" s="162"/>
      <c r="H29" s="151"/>
      <c r="I29" s="180"/>
    </row>
    <row r="30" spans="3:9" ht="15" hidden="1" customHeight="1">
      <c r="C30" s="92"/>
      <c r="D30" s="113"/>
      <c r="E30" s="132"/>
      <c r="F30" s="150"/>
      <c r="G30" s="162"/>
      <c r="H30" s="151"/>
      <c r="I30" s="180"/>
    </row>
    <row r="31" spans="3:9" ht="15" hidden="1" customHeight="1">
      <c r="C31" s="92"/>
      <c r="D31" s="113"/>
      <c r="E31" s="132"/>
      <c r="F31" s="150"/>
      <c r="G31" s="163"/>
      <c r="H31" s="151"/>
      <c r="I31" s="180"/>
    </row>
    <row r="32" spans="3:9" ht="15" hidden="1" customHeight="1">
      <c r="C32" s="92"/>
      <c r="D32" s="113"/>
      <c r="E32" s="132"/>
      <c r="F32" s="151"/>
      <c r="G32" s="164"/>
      <c r="H32" s="151"/>
      <c r="I32" s="180"/>
    </row>
    <row r="33" spans="3:9" ht="15" hidden="1" customHeight="1">
      <c r="C33" s="92"/>
      <c r="D33" s="114"/>
      <c r="E33" s="133"/>
      <c r="F33" s="152"/>
      <c r="G33" s="165"/>
      <c r="H33" s="152"/>
      <c r="I33" s="181"/>
    </row>
    <row r="34" spans="3:9" ht="15" customHeight="1">
      <c r="C34" s="93"/>
      <c r="D34" s="115" t="s">
        <v>31</v>
      </c>
      <c r="E34" s="134">
        <v>16810325</v>
      </c>
      <c r="F34" s="153"/>
      <c r="G34" s="166"/>
      <c r="H34" s="153"/>
      <c r="I34" s="182"/>
    </row>
    <row r="35" spans="3:9" ht="15" customHeight="1">
      <c r="C35" s="92"/>
      <c r="D35" s="117" t="s">
        <v>35</v>
      </c>
      <c r="E35" s="135"/>
      <c r="F35" s="45"/>
      <c r="G35" s="167">
        <v>50</v>
      </c>
      <c r="H35" s="172">
        <v>5000</v>
      </c>
      <c r="I35" s="183" t="s">
        <v>75</v>
      </c>
    </row>
    <row r="36" spans="3:9" ht="15" hidden="1" customHeight="1">
      <c r="C36" s="92"/>
      <c r="D36" s="113"/>
      <c r="E36" s="132"/>
      <c r="F36" s="40"/>
      <c r="G36" s="160"/>
      <c r="H36" s="149"/>
      <c r="I36" s="179"/>
    </row>
    <row r="37" spans="3:9" ht="15" hidden="1" customHeight="1">
      <c r="C37" s="92"/>
      <c r="D37" s="113"/>
      <c r="E37" s="132"/>
      <c r="F37" s="40"/>
      <c r="G37" s="160"/>
      <c r="H37" s="149"/>
      <c r="I37" s="179"/>
    </row>
    <row r="38" spans="3:9" ht="15" hidden="1" customHeight="1">
      <c r="C38" s="92"/>
      <c r="D38" s="113"/>
      <c r="E38" s="132"/>
      <c r="F38" s="40"/>
      <c r="G38" s="160"/>
      <c r="H38" s="149"/>
      <c r="I38" s="179"/>
    </row>
    <row r="39" spans="3:9" ht="15" hidden="1" customHeight="1">
      <c r="C39" s="92"/>
      <c r="D39" s="113"/>
      <c r="E39" s="132"/>
      <c r="F39" s="40"/>
      <c r="G39" s="161"/>
      <c r="H39" s="40"/>
      <c r="I39" s="179"/>
    </row>
    <row r="40" spans="3:9" ht="15" hidden="1" customHeight="1">
      <c r="C40" s="92"/>
      <c r="D40" s="113"/>
      <c r="E40" s="132"/>
      <c r="F40" s="151"/>
      <c r="G40" s="162"/>
      <c r="H40" s="151"/>
      <c r="I40" s="180"/>
    </row>
    <row r="41" spans="3:9" ht="15" hidden="1" customHeight="1">
      <c r="C41" s="92"/>
      <c r="D41" s="113"/>
      <c r="E41" s="132"/>
      <c r="F41" s="151"/>
      <c r="G41" s="162"/>
      <c r="H41" s="151"/>
      <c r="I41" s="180"/>
    </row>
    <row r="42" spans="3:9" ht="15" hidden="1" customHeight="1">
      <c r="C42" s="92"/>
      <c r="D42" s="113"/>
      <c r="E42" s="132"/>
      <c r="F42" s="151"/>
      <c r="G42" s="164"/>
      <c r="H42" s="151"/>
      <c r="I42" s="180"/>
    </row>
    <row r="43" spans="3:9" ht="15" hidden="1" customHeight="1">
      <c r="C43" s="92"/>
      <c r="D43" s="113"/>
      <c r="E43" s="132"/>
      <c r="F43" s="151"/>
      <c r="G43" s="164"/>
      <c r="H43" s="151"/>
      <c r="I43" s="180"/>
    </row>
    <row r="44" spans="3:9" ht="15" hidden="1" customHeight="1">
      <c r="C44" s="92"/>
      <c r="D44" s="114"/>
      <c r="E44" s="133"/>
      <c r="F44" s="152"/>
      <c r="G44" s="165"/>
      <c r="H44" s="152"/>
      <c r="I44" s="181"/>
    </row>
    <row r="45" spans="3:9" ht="15" customHeight="1">
      <c r="C45" s="93"/>
      <c r="D45" s="115" t="s">
        <v>31</v>
      </c>
      <c r="E45" s="136">
        <v>116911039</v>
      </c>
      <c r="F45" s="153"/>
      <c r="G45" s="166"/>
      <c r="H45" s="153"/>
      <c r="I45" s="182"/>
    </row>
    <row r="46" spans="3:9" ht="15" customHeight="1">
      <c r="C46" s="92"/>
      <c r="D46" s="117" t="s">
        <v>55</v>
      </c>
      <c r="E46" s="135"/>
      <c r="F46" s="154"/>
      <c r="G46" s="168"/>
      <c r="H46" s="173"/>
      <c r="I46" s="184"/>
    </row>
    <row r="47" spans="3:9" ht="15" hidden="1" customHeight="1">
      <c r="C47" s="92"/>
      <c r="D47" s="113"/>
      <c r="E47" s="132"/>
      <c r="F47" s="151"/>
      <c r="G47" s="164"/>
      <c r="H47" s="150"/>
      <c r="I47" s="180"/>
    </row>
    <row r="48" spans="3:9" ht="15" hidden="1" customHeight="1">
      <c r="C48" s="92"/>
      <c r="D48" s="113"/>
      <c r="E48" s="132"/>
      <c r="F48" s="151"/>
      <c r="G48" s="164"/>
      <c r="H48" s="150"/>
      <c r="I48" s="180"/>
    </row>
    <row r="49" spans="3:9" ht="15" hidden="1" customHeight="1">
      <c r="C49" s="92"/>
      <c r="D49" s="113"/>
      <c r="E49" s="132"/>
      <c r="F49" s="151"/>
      <c r="G49" s="164"/>
      <c r="H49" s="150"/>
      <c r="I49" s="180"/>
    </row>
    <row r="50" spans="3:9" ht="15" hidden="1" customHeight="1">
      <c r="C50" s="92"/>
      <c r="D50" s="113"/>
      <c r="E50" s="132"/>
      <c r="F50" s="151"/>
      <c r="G50" s="162"/>
      <c r="H50" s="151"/>
      <c r="I50" s="180"/>
    </row>
    <row r="51" spans="3:9" ht="15" hidden="1" customHeight="1">
      <c r="C51" s="92"/>
      <c r="D51" s="113"/>
      <c r="E51" s="132"/>
      <c r="F51" s="151"/>
      <c r="G51" s="162"/>
      <c r="H51" s="151"/>
      <c r="I51" s="180"/>
    </row>
    <row r="52" spans="3:9" ht="15" hidden="1" customHeight="1">
      <c r="C52" s="92"/>
      <c r="D52" s="113"/>
      <c r="E52" s="132"/>
      <c r="F52" s="151"/>
      <c r="G52" s="162"/>
      <c r="H52" s="151"/>
      <c r="I52" s="180"/>
    </row>
    <row r="53" spans="3:9" ht="15" hidden="1" customHeight="1">
      <c r="C53" s="92"/>
      <c r="D53" s="113"/>
      <c r="E53" s="132"/>
      <c r="F53" s="151"/>
      <c r="G53" s="164"/>
      <c r="H53" s="151"/>
      <c r="I53" s="180"/>
    </row>
    <row r="54" spans="3:9" ht="15" hidden="1" customHeight="1">
      <c r="C54" s="92"/>
      <c r="D54" s="113"/>
      <c r="E54" s="132"/>
      <c r="F54" s="151"/>
      <c r="G54" s="164"/>
      <c r="H54" s="151"/>
      <c r="I54" s="180"/>
    </row>
    <row r="55" spans="3:9" ht="15" hidden="1" customHeight="1">
      <c r="C55" s="92"/>
      <c r="D55" s="114"/>
      <c r="E55" s="133"/>
      <c r="F55" s="152"/>
      <c r="G55" s="165"/>
      <c r="H55" s="152"/>
      <c r="I55" s="181"/>
    </row>
    <row r="56" spans="3:9" ht="15" customHeight="1">
      <c r="C56" s="93"/>
      <c r="D56" s="115" t="s">
        <v>31</v>
      </c>
      <c r="E56" s="134">
        <v>0</v>
      </c>
      <c r="F56" s="153"/>
      <c r="G56" s="166"/>
      <c r="H56" s="153"/>
      <c r="I56" s="182"/>
    </row>
    <row r="57" spans="3:9" ht="15" customHeight="1">
      <c r="C57" s="94" t="s">
        <v>43</v>
      </c>
      <c r="D57" s="117" t="s">
        <v>29</v>
      </c>
      <c r="E57" s="135"/>
      <c r="F57" s="45">
        <v>2000</v>
      </c>
      <c r="G57" s="167" t="s">
        <v>80</v>
      </c>
      <c r="H57" s="172" t="s">
        <v>80</v>
      </c>
      <c r="I57" s="183" t="s">
        <v>91</v>
      </c>
    </row>
    <row r="58" spans="3:9" ht="15" hidden="1" customHeight="1">
      <c r="C58" s="94"/>
      <c r="D58" s="113"/>
      <c r="E58" s="132"/>
      <c r="F58" s="40"/>
      <c r="G58" s="160"/>
      <c r="H58" s="149"/>
      <c r="I58" s="179" t="s">
        <v>85</v>
      </c>
    </row>
    <row r="59" spans="3:9" ht="15" hidden="1" customHeight="1">
      <c r="C59" s="94"/>
      <c r="D59" s="113"/>
      <c r="E59" s="132"/>
      <c r="F59" s="151"/>
      <c r="G59" s="164"/>
      <c r="H59" s="150"/>
      <c r="I59" s="180"/>
    </row>
    <row r="60" spans="3:9" ht="15" hidden="1" customHeight="1">
      <c r="C60" s="94"/>
      <c r="D60" s="113"/>
      <c r="E60" s="132"/>
      <c r="F60" s="151"/>
      <c r="G60" s="162"/>
      <c r="H60" s="151"/>
      <c r="I60" s="180"/>
    </row>
    <row r="61" spans="3:9" ht="15" hidden="1" customHeight="1">
      <c r="C61" s="94"/>
      <c r="D61" s="113"/>
      <c r="E61" s="132"/>
      <c r="F61" s="151"/>
      <c r="G61" s="164"/>
      <c r="H61" s="151"/>
      <c r="I61" s="180"/>
    </row>
    <row r="62" spans="3:9" ht="15" hidden="1" customHeight="1">
      <c r="C62" s="94"/>
      <c r="D62" s="113"/>
      <c r="E62" s="132"/>
      <c r="F62" s="151"/>
      <c r="G62" s="164"/>
      <c r="H62" s="151"/>
      <c r="I62" s="180"/>
    </row>
    <row r="63" spans="3:9" ht="15" hidden="1" customHeight="1">
      <c r="C63" s="94"/>
      <c r="D63" s="113"/>
      <c r="E63" s="132"/>
      <c r="F63" s="151"/>
      <c r="G63" s="164"/>
      <c r="H63" s="151"/>
      <c r="I63" s="180"/>
    </row>
    <row r="64" spans="3:9" ht="15" hidden="1" customHeight="1">
      <c r="C64" s="94"/>
      <c r="D64" s="113"/>
      <c r="E64" s="132"/>
      <c r="F64" s="151"/>
      <c r="G64" s="164"/>
      <c r="H64" s="151"/>
      <c r="I64" s="180"/>
    </row>
    <row r="65" spans="2:9" ht="15" hidden="1" customHeight="1">
      <c r="C65" s="94"/>
      <c r="D65" s="113"/>
      <c r="E65" s="132"/>
      <c r="F65" s="151"/>
      <c r="G65" s="164"/>
      <c r="H65" s="151"/>
      <c r="I65" s="180"/>
    </row>
    <row r="66" spans="2:9" ht="15" hidden="1" customHeight="1">
      <c r="C66" s="94"/>
      <c r="D66" s="114"/>
      <c r="E66" s="133"/>
      <c r="F66" s="152"/>
      <c r="G66" s="165"/>
      <c r="H66" s="152"/>
      <c r="I66" s="181"/>
    </row>
    <row r="67" spans="2:9" ht="15" customHeight="1">
      <c r="C67" s="95"/>
      <c r="D67" s="115" t="s">
        <v>31</v>
      </c>
      <c r="E67" s="134">
        <v>54592000</v>
      </c>
      <c r="F67" s="153"/>
      <c r="G67" s="166"/>
      <c r="H67" s="174"/>
      <c r="I67" s="182"/>
    </row>
    <row r="68" spans="2:9" ht="15" customHeight="1">
      <c r="C68" s="96" t="s">
        <v>14</v>
      </c>
      <c r="D68" s="118"/>
      <c r="E68" s="137">
        <f>E23+E34+E45+E56+E67</f>
        <v>197436561</v>
      </c>
      <c r="F68" s="155"/>
      <c r="G68" s="169"/>
      <c r="H68" s="175"/>
      <c r="I68" s="185"/>
    </row>
    <row r="69" spans="2:9" ht="15" customHeight="1">
      <c r="C69" s="97" t="s">
        <v>56</v>
      </c>
      <c r="D69" s="119"/>
      <c r="E69" s="138">
        <v>36146</v>
      </c>
      <c r="F69" s="156"/>
      <c r="G69" s="156"/>
      <c r="H69" s="156"/>
      <c r="I69" s="156"/>
    </row>
    <row r="70" spans="2:9" ht="15" customHeight="1">
      <c r="C70" s="98" t="s">
        <v>58</v>
      </c>
      <c r="D70" s="120"/>
      <c r="E70" s="64">
        <v>3638</v>
      </c>
      <c r="F70" s="156"/>
      <c r="G70" s="156"/>
      <c r="H70" s="156"/>
      <c r="I70" s="156"/>
    </row>
    <row r="71" spans="2:9" ht="15" customHeight="1">
      <c r="C71" s="99" t="s">
        <v>37</v>
      </c>
      <c r="D71" s="106"/>
      <c r="E71" s="58">
        <f>(E6+E8)/E69</f>
        <v>8201.8282244231723</v>
      </c>
      <c r="F71" s="156"/>
      <c r="G71" s="156"/>
      <c r="H71" s="156"/>
      <c r="I71" s="156"/>
    </row>
    <row r="72" spans="2:9" ht="15" customHeight="1">
      <c r="C72" s="98" t="s">
        <v>38</v>
      </c>
      <c r="D72" s="120"/>
      <c r="E72" s="66">
        <f>(E7+E9)/E70</f>
        <v>8549.0357339197362</v>
      </c>
      <c r="F72" s="146"/>
      <c r="G72" s="146"/>
      <c r="H72" s="146"/>
      <c r="I72" s="146"/>
    </row>
    <row r="73" spans="2:9" ht="15" customHeight="1">
      <c r="C73" s="17" t="s">
        <v>60</v>
      </c>
      <c r="D73" s="17"/>
      <c r="E73" s="17"/>
      <c r="F73" s="17"/>
      <c r="G73" s="17"/>
      <c r="H73" s="17"/>
      <c r="I73" s="17"/>
    </row>
    <row r="74" spans="2:9" ht="15" customHeight="1">
      <c r="C74" s="17" t="s">
        <v>59</v>
      </c>
      <c r="D74" s="17"/>
      <c r="E74" s="17"/>
      <c r="F74" s="17"/>
      <c r="G74" s="17"/>
      <c r="H74" s="17"/>
      <c r="I74" s="17"/>
    </row>
    <row r="75" spans="2:9" ht="15" customHeight="1"/>
    <row r="76" spans="2:9" ht="15" customHeight="1">
      <c r="B76" s="82" t="s">
        <v>39</v>
      </c>
      <c r="C76" s="84" t="s">
        <v>40</v>
      </c>
      <c r="D76" s="84"/>
      <c r="E76" s="84"/>
      <c r="F76" s="84"/>
      <c r="G76" s="84"/>
    </row>
    <row r="77" spans="2:9" ht="12.75">
      <c r="C77" s="84"/>
      <c r="D77" s="84"/>
      <c r="E77" s="139" t="s">
        <v>41</v>
      </c>
      <c r="F77" s="139"/>
      <c r="G77" s="139"/>
      <c r="H77" s="139" t="s">
        <v>42</v>
      </c>
      <c r="I77" s="139"/>
    </row>
    <row r="78" spans="2:9" ht="15" customHeight="1">
      <c r="C78" s="100" t="s">
        <v>44</v>
      </c>
      <c r="D78" s="121"/>
      <c r="E78" s="140"/>
      <c r="F78" s="157"/>
      <c r="G78" s="170"/>
      <c r="H78" s="140"/>
      <c r="I78" s="186"/>
    </row>
    <row r="79" spans="2:9" ht="15" customHeight="1">
      <c r="C79" s="101" t="s">
        <v>45</v>
      </c>
      <c r="D79" s="122"/>
      <c r="E79" s="141"/>
      <c r="F79" s="158"/>
      <c r="G79" s="171"/>
      <c r="H79" s="158"/>
      <c r="I79" s="187"/>
    </row>
    <row r="80" spans="2:9" ht="15" customHeight="1">
      <c r="C80" s="102" t="s">
        <v>62</v>
      </c>
      <c r="D80" s="123"/>
      <c r="E80" s="50">
        <v>30</v>
      </c>
      <c r="F80" s="55"/>
      <c r="G80" s="55"/>
      <c r="H80" s="55"/>
      <c r="I80" s="69"/>
    </row>
    <row r="81" spans="2:9" ht="15" customHeight="1">
      <c r="C81" s="17" t="s">
        <v>63</v>
      </c>
      <c r="D81" s="17"/>
      <c r="E81" s="142"/>
      <c r="F81" s="142"/>
      <c r="G81" s="142"/>
      <c r="H81" s="142"/>
      <c r="I81" s="142"/>
    </row>
    <row r="82" spans="2:9" ht="15" customHeight="1"/>
    <row r="83" spans="2:9" ht="15" customHeight="1">
      <c r="B83" s="82" t="s">
        <v>47</v>
      </c>
      <c r="C83" s="84" t="s">
        <v>28</v>
      </c>
      <c r="D83" s="84"/>
      <c r="E83" s="84"/>
      <c r="F83" s="84"/>
      <c r="G83" s="84"/>
    </row>
    <row r="84" spans="2:9" ht="15" customHeight="1">
      <c r="C84" s="103" t="s">
        <v>48</v>
      </c>
      <c r="D84" s="121" t="s">
        <v>6</v>
      </c>
      <c r="E84" s="52">
        <f>(E6+E7)/E10</f>
        <v>0.14638865744604482</v>
      </c>
      <c r="F84" s="52"/>
      <c r="G84" s="52"/>
      <c r="H84" s="52"/>
      <c r="I84" s="70"/>
    </row>
    <row r="85" spans="2:9" ht="15" customHeight="1">
      <c r="C85" s="104"/>
      <c r="D85" s="124" t="s">
        <v>17</v>
      </c>
      <c r="E85" s="143">
        <f>(E8+E9)/E10</f>
        <v>0.85361134255395521</v>
      </c>
      <c r="F85" s="159"/>
      <c r="G85" s="159"/>
      <c r="H85" s="159"/>
      <c r="I85" s="188"/>
    </row>
    <row r="86" spans="2:9" ht="15" customHeight="1"/>
    <row r="87" spans="2:9" ht="15" customHeight="1">
      <c r="B87" s="82" t="s">
        <v>49</v>
      </c>
      <c r="C87" s="84" t="s">
        <v>21</v>
      </c>
      <c r="D87" s="84"/>
      <c r="E87" s="84"/>
      <c r="F87" s="84"/>
      <c r="G87" s="84"/>
      <c r="H87" s="84"/>
      <c r="I87" s="84"/>
    </row>
    <row r="88" spans="2:9" ht="69.95" customHeight="1">
      <c r="C88" s="23" t="s">
        <v>0</v>
      </c>
      <c r="D88" s="125"/>
      <c r="E88" s="144"/>
      <c r="F88" s="144"/>
      <c r="G88" s="144"/>
      <c r="H88" s="144"/>
      <c r="I88" s="189"/>
    </row>
  </sheetData>
  <mergeCells count="44">
    <mergeCell ref="A1:J1"/>
    <mergeCell ref="C2:G2"/>
    <mergeCell ref="C3:D3"/>
    <mergeCell ref="E3:I3"/>
    <mergeCell ref="C5:G5"/>
    <mergeCell ref="F6:I6"/>
    <mergeCell ref="F7:I7"/>
    <mergeCell ref="F8:I8"/>
    <mergeCell ref="F9:I9"/>
    <mergeCell ref="C10:D10"/>
    <mergeCell ref="F11:I11"/>
    <mergeCell ref="C68:D68"/>
    <mergeCell ref="C69:D69"/>
    <mergeCell ref="F69:I69"/>
    <mergeCell ref="C70:D70"/>
    <mergeCell ref="C71:D71"/>
    <mergeCell ref="C72:D72"/>
    <mergeCell ref="F72:I72"/>
    <mergeCell ref="C76:G76"/>
    <mergeCell ref="E77:G77"/>
    <mergeCell ref="H77:I77"/>
    <mergeCell ref="C78:D78"/>
    <mergeCell ref="E78:G78"/>
    <mergeCell ref="H78:I78"/>
    <mergeCell ref="C79:D79"/>
    <mergeCell ref="E79:G79"/>
    <mergeCell ref="H79:I79"/>
    <mergeCell ref="C80:D80"/>
    <mergeCell ref="E80:I80"/>
    <mergeCell ref="C83:G83"/>
    <mergeCell ref="E84:I84"/>
    <mergeCell ref="E85:I85"/>
    <mergeCell ref="C87:I87"/>
    <mergeCell ref="D88:I88"/>
    <mergeCell ref="C6:C9"/>
    <mergeCell ref="C11:E12"/>
    <mergeCell ref="C84:C85"/>
    <mergeCell ref="C13:C56"/>
    <mergeCell ref="D13:D22"/>
    <mergeCell ref="D24:D33"/>
    <mergeCell ref="D35:D44"/>
    <mergeCell ref="D46:D55"/>
    <mergeCell ref="C57:C67"/>
    <mergeCell ref="D57:D66"/>
  </mergeCells>
  <phoneticPr fontId="2"/>
  <pageMargins left="0.51181102362204722" right="0.11811023622047244" top="0.55118110236220474" bottom="0.19685039370078741" header="0.31496062992125984" footer="0.11811023622047244"/>
  <pageSetup paperSize="9" scale="94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効果検証様式（集計値）</vt:lpstr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  <vt:lpstr>R4.4</vt:lpstr>
      <vt:lpstr>R4.5</vt:lpstr>
      <vt:lpstr>R4.6</vt:lpstr>
      <vt:lpstr>R4.7</vt:lpstr>
      <vt:lpstr>R4.8</vt:lpstr>
      <vt:lpstr>R4.9</vt:lpstr>
      <vt:lpstr>R4.10</vt:lpstr>
      <vt:lpstr>R4.11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2015-06-05T18:19:34Z</dcterms:created>
  <dcterms:modified xsi:type="dcterms:W3CDTF">2024-05-29T07:40:56Z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2024-05-29T07:40:56Z</vt:filetime>
  </property>
</Properties>
</file>