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水道)総務係\★下水道事業関係\05 起債・決算統計・交付金・交付税・調査等\01 決算統計\R5\07_経営比較分析表\提出\"/>
    </mc:Choice>
  </mc:AlternateContent>
  <workbookProtection workbookAlgorithmName="SHA-512" workbookHashValue="lOpSVn4XmsnKEe3DYo5vTC8M9GonDenKXMV3V3g/7JNBbjeB04cyn5mHeUHrAw/SAR80YFoDoej4TFeTm9nHSQ==" workbookSaltValue="DNPsq1d6U7l3BqBny84rRw==" workbookSpinCount="100000" lockStructure="1"/>
  <bookViews>
    <workbookView xWindow="0" yWindow="0" windowWidth="23040" windowHeight="921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86" i="4"/>
  <c r="I86" i="4"/>
  <c r="H86" i="4"/>
  <c r="E86" i="4"/>
  <c r="AT10" i="4"/>
  <c r="AL10" i="4"/>
  <c r="I10" i="4"/>
  <c r="AL8" i="4"/>
  <c r="P8" i="4"/>
  <c r="I8" i="4"/>
</calcChain>
</file>

<file path=xl/sharedStrings.xml><?xml version="1.0" encoding="utf-8"?>
<sst xmlns="http://schemas.openxmlformats.org/spreadsheetml/2006/main" count="236" uniqueCount="120">
  <si>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</si>
  <si>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</si>
  <si>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</si>
  <si>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</si>
  <si>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</si>
  <si>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</si>
  <si>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</si>
  <si>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</si>
  <si>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</si>
  <si>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</si>
  <si>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</si>
  <si>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</si>
  <si>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</si>
  <si>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</si>
  <si>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</si>
  <si>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</si>
  <si>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</si>
  <si>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</si>
  <si>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</si>
  <si>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</si>
  <si>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</si>
  <si>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</si>
  <si>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</si>
  <si>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</si>
  <si>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</si>
  <si>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</si>
  <si>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</si>
  <si>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</si>
  <si>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</si>
  <si>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</si>
  <si>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</si>
  <si>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</si>
  <si>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</si>
  <si>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</si>
  <si>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</si>
  <si>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</si>
  <si>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</si>
  <si>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</si>
  <si>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</si>
  <si>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</si>
  <si>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</si>
  <si>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</si>
  <si>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</si>
  <si>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</si>
  <si>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</si>
  <si>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</si>
  <si>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</si>
  <si>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</si>
  <si>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</si>
  <si>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</si>
  <si>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</si>
  <si>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</si>
  <si>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</si>
  <si>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</si>
  <si>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</si>
  <si>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</si>
  <si>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</si>
  <si>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</si>
  <si>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</si>
  <si>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</si>
  <si>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</si>
  <si>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</si>
  <si>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</si>
  <si>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</si>
  <si>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</si>
  <si>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</si>
  <si>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</si>
  <si>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</si>
  <si>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</si>
  <si>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</si>
  <si>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</si>
  <si>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</si>
  <si>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</si>
  <si>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</si>
  <si>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</si>
  <si>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</si>
  <si>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</si>
  <si>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</si>
  <si>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</si>
  <si>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</si>
  <si>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</si>
  <si>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</si>
  <si>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</si>
  <si>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</si>
  <si>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</si>
  <si>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</si>
  <si>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</si>
  <si>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</si>
  <si>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</si>
  <si>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</si>
  <si>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</si>
  <si>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</si>
  <si>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</si>
  <si>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</si>
  <si>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</si>
  <si>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</si>
  <si>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</si>
  <si>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</si>
  <si>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高知県　須崎市</t>
  </si>
  <si>
    <t>法非適用</t>
  </si>
  <si>
    <t>下水道事業</t>
  </si>
  <si>
    <t>漁業集落排水</t>
  </si>
  <si>
    <t>H2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</si>
  <si>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</si>
  <si>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</si>
  <si>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</si>
  <si>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</si>
  <si>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</si>
  <si>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</si>
  <si>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</si>
  <si>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</si>
  <si>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</si>
  <si>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</si>
  <si>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</si>
  <si>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"R"dd</t>
    <phoneticPr fontId="4"/>
  </si>
  <si>
    <t>"R"dd</t>
    <phoneticPr fontId="4"/>
  </si>
  <si>
    <t>←書式設定</t>
    <rPh sb="1" eb="3">
      <t>ショシキ</t>
    </rPh>
    <rPh sb="3" eb="5">
      <t>セッテイ</t>
    </rPh>
    <phoneticPr fontId="4"/>
  </si>
  <si>
    <t xml:space="preserve"> 漁業集落排水施設については、令和2年4月より開始した公共下水道施設等運営事業におけるバンドリング事業の一部として施設の維持管理について包括的民間委託を行っており、トラブル発生時の初動対応等の住民サービスの向上、委託業務内での修繕対応など職員の負担軽減につながっている。
　しかしながら、経営状況が厳しいことには変わりなく、収益の増加は期待できないため、維持管理の効率化や費用削減等を行っていく必要がある。
　令和6年度から地方公営企業法を適用し、公営企業会計へと移行するため、経営状況や資産の老朽化状況のさらなる把握に努め、今後の経営改善につなげていきたいと考えている。</t>
    <phoneticPr fontId="4"/>
  </si>
  <si>
    <t xml:space="preserve"> 機械設備において耐用年数を超過しているものが多くなっていることから、施設の更新も検討していく必要がある。現在は包括的民間委託業務にて優先度の高いものから順次修繕対応にて健全度を保っている状態である。</t>
    <phoneticPr fontId="4"/>
  </si>
  <si>
    <t xml:space="preserve"> 近年、漁業集落の人口減少が進み、それに伴い排水処理施設の利用者も減少している。現在では、生活排水処理構想において施工当初の計画で想定していた利用者数を大きく下回っており、それに伴い徴収可能な使用料も減少している。そのため、処理施設の使用料（収益）のみでは、処理費用を賄えず、公費による補填で運営している状態である。
　令和5年度決算にあたっては、令和6年度からの地方公営企業法の適用に伴う打切決算を行っていることから、例年に比べ経費回収率が低くなっている。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</si>
</sst>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EDB-4430-81A9-14570CEE1C22}"/>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1.6</c:v>
                </c:pt>
                <c:pt idx="2">
                  <c:v>0.01</c:v>
                </c:pt>
                <c:pt idx="3">
                  <c:v>0.01</c:v>
                </c:pt>
                <c:pt idx="4" formatCode="#,##0.00;&quot;△&quot;#,##0.00">
                  <c:v>0</c:v>
                </c:pt>
              </c:numCache>
            </c:numRef>
          </c:val>
          <c:smooth val="0"/>
          <c:extLst>
            <c:ext xmlns:c16="http://schemas.microsoft.com/office/drawing/2014/chart" uri="{C3380CC4-5D6E-409C-BE32-E72D297353CC}">
              <c16:uniqueId val="{00000001-BEDB-4430-81A9-14570CEE1C22}"/>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R&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97.71</c:v>
                </c:pt>
                <c:pt idx="1">
                  <c:v>94.64</c:v>
                </c:pt>
                <c:pt idx="2">
                  <c:v>100.56</c:v>
                </c:pt>
                <c:pt idx="3">
                  <c:v>93.37</c:v>
                </c:pt>
                <c:pt idx="4">
                  <c:v>75.05</c:v>
                </c:pt>
              </c:numCache>
            </c:numRef>
          </c:val>
          <c:extLst>
            <c:ext xmlns:c16="http://schemas.microsoft.com/office/drawing/2014/chart" uri="{C3380CC4-5D6E-409C-BE32-E72D297353CC}">
              <c16:uniqueId val="{00000000-235A-4E27-8F4F-E28A9AC38588}"/>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35A-4E27-8F4F-E28A9AC38588}"/>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R&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688-4504-B4CC-E74331B956EE}"/>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688-4504-B4CC-E74331B956EE}"/>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R&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947-41DF-BCCC-C3085DD5E2E2}"/>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947-41DF-BCCC-C3085DD5E2E2}"/>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R&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880-446E-942D-E513CED400A9}"/>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880-446E-942D-E513CED400A9}"/>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R&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71F-44C9-B496-0CF288159AE2}"/>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71F-44C9-B496-0CF288159AE2}"/>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R&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formatCode="#,##0.00;&quot;△&quot;#,##0.00;&quot;-&quot;">
                  <c:v>49.5</c:v>
                </c:pt>
                <c:pt idx="3">
                  <c:v>0</c:v>
                </c:pt>
                <c:pt idx="4" formatCode="#,##0.00;&quot;△&quot;#,##0.00;&quot;-&quot;">
                  <c:v>7.91</c:v>
                </c:pt>
              </c:numCache>
            </c:numRef>
          </c:val>
          <c:extLst>
            <c:ext xmlns:c16="http://schemas.microsoft.com/office/drawing/2014/chart" uri="{C3380CC4-5D6E-409C-BE32-E72D297353CC}">
              <c16:uniqueId val="{00000000-8A47-4031-93F9-50947ADE4F57}"/>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998.42</c:v>
                </c:pt>
                <c:pt idx="1">
                  <c:v>1095.52</c:v>
                </c:pt>
                <c:pt idx="2">
                  <c:v>1056.55</c:v>
                </c:pt>
                <c:pt idx="3">
                  <c:v>1278.54</c:v>
                </c:pt>
                <c:pt idx="4">
                  <c:v>1149.7</c:v>
                </c:pt>
              </c:numCache>
            </c:numRef>
          </c:val>
          <c:smooth val="0"/>
          <c:extLst>
            <c:ext xmlns:c16="http://schemas.microsoft.com/office/drawing/2014/chart" uri="{C3380CC4-5D6E-409C-BE32-E72D297353CC}">
              <c16:uniqueId val="{00000001-8A47-4031-93F9-50947ADE4F57}"/>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R&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42.09</c:v>
                </c:pt>
                <c:pt idx="1">
                  <c:v>33.409999999999997</c:v>
                </c:pt>
                <c:pt idx="2">
                  <c:v>30.82</c:v>
                </c:pt>
                <c:pt idx="3">
                  <c:v>31.08</c:v>
                </c:pt>
                <c:pt idx="4">
                  <c:v>17.649999999999999</c:v>
                </c:pt>
              </c:numCache>
            </c:numRef>
          </c:val>
          <c:extLst>
            <c:ext xmlns:c16="http://schemas.microsoft.com/office/drawing/2014/chart" uri="{C3380CC4-5D6E-409C-BE32-E72D297353CC}">
              <c16:uniqueId val="{00000000-C83F-4047-BF98-3C0C8DC989FB}"/>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41.41</c:v>
                </c:pt>
                <c:pt idx="1">
                  <c:v>39.64</c:v>
                </c:pt>
                <c:pt idx="2">
                  <c:v>40</c:v>
                </c:pt>
                <c:pt idx="3">
                  <c:v>38.74</c:v>
                </c:pt>
                <c:pt idx="4">
                  <c:v>35.96</c:v>
                </c:pt>
              </c:numCache>
            </c:numRef>
          </c:val>
          <c:smooth val="0"/>
          <c:extLst>
            <c:ext xmlns:c16="http://schemas.microsoft.com/office/drawing/2014/chart" uri="{C3380CC4-5D6E-409C-BE32-E72D297353CC}">
              <c16:uniqueId val="{00000001-C83F-4047-BF98-3C0C8DC989FB}"/>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R&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297.7</c:v>
                </c:pt>
                <c:pt idx="1">
                  <c:v>381.44</c:v>
                </c:pt>
                <c:pt idx="2">
                  <c:v>419.21</c:v>
                </c:pt>
                <c:pt idx="3">
                  <c:v>418.37</c:v>
                </c:pt>
                <c:pt idx="4">
                  <c:v>656</c:v>
                </c:pt>
              </c:numCache>
            </c:numRef>
          </c:val>
          <c:extLst>
            <c:ext xmlns:c16="http://schemas.microsoft.com/office/drawing/2014/chart" uri="{C3380CC4-5D6E-409C-BE32-E72D297353CC}">
              <c16:uniqueId val="{00000000-D0D6-4AD3-9EBA-EE2BF0EC335E}"/>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417.56</c:v>
                </c:pt>
                <c:pt idx="1">
                  <c:v>449.72</c:v>
                </c:pt>
                <c:pt idx="2">
                  <c:v>437.27</c:v>
                </c:pt>
                <c:pt idx="3">
                  <c:v>456.72</c:v>
                </c:pt>
                <c:pt idx="4">
                  <c:v>481.96</c:v>
                </c:pt>
              </c:numCache>
            </c:numRef>
          </c:val>
          <c:smooth val="0"/>
          <c:extLst>
            <c:ext xmlns:c16="http://schemas.microsoft.com/office/drawing/2014/chart" uri="{C3380CC4-5D6E-409C-BE32-E72D297353CC}">
              <c16:uniqueId val="{00000001-D0D6-4AD3-9EBA-EE2BF0EC335E}"/>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R&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30.57</c:v>
                </c:pt>
                <c:pt idx="1">
                  <c:v>30.57</c:v>
                </c:pt>
                <c:pt idx="2">
                  <c:v>29.94</c:v>
                </c:pt>
                <c:pt idx="3">
                  <c:v>29.3</c:v>
                </c:pt>
                <c:pt idx="4">
                  <c:v>28.66</c:v>
                </c:pt>
              </c:numCache>
            </c:numRef>
          </c:val>
          <c:extLst>
            <c:ext xmlns:c16="http://schemas.microsoft.com/office/drawing/2014/chart" uri="{C3380CC4-5D6E-409C-BE32-E72D297353CC}">
              <c16:uniqueId val="{00000000-E8B1-4E20-A034-E6A8AF4E0F5A}"/>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32.479999999999997</c:v>
                </c:pt>
                <c:pt idx="1">
                  <c:v>30.19</c:v>
                </c:pt>
                <c:pt idx="2">
                  <c:v>28.77</c:v>
                </c:pt>
                <c:pt idx="3">
                  <c:v>26.22</c:v>
                </c:pt>
                <c:pt idx="4">
                  <c:v>26.12</c:v>
                </c:pt>
              </c:numCache>
            </c:numRef>
          </c:val>
          <c:smooth val="0"/>
          <c:extLst>
            <c:ext xmlns:c16="http://schemas.microsoft.com/office/drawing/2014/chart" uri="{C3380CC4-5D6E-409C-BE32-E72D297353CC}">
              <c16:uniqueId val="{00000001-E8B1-4E20-A034-E6A8AF4E0F5A}"/>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R&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95.26</c:v>
                </c:pt>
                <c:pt idx="1">
                  <c:v>96.2</c:v>
                </c:pt>
                <c:pt idx="2">
                  <c:v>95.65</c:v>
                </c:pt>
                <c:pt idx="3">
                  <c:v>94.74</c:v>
                </c:pt>
                <c:pt idx="4">
                  <c:v>95.88</c:v>
                </c:pt>
              </c:numCache>
            </c:numRef>
          </c:val>
          <c:extLst>
            <c:ext xmlns:c16="http://schemas.microsoft.com/office/drawing/2014/chart" uri="{C3380CC4-5D6E-409C-BE32-E72D297353CC}">
              <c16:uniqueId val="{00000000-BFB1-46EF-90F2-4A9428D8E63D}"/>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79.2</c:v>
                </c:pt>
                <c:pt idx="1">
                  <c:v>79.09</c:v>
                </c:pt>
                <c:pt idx="2">
                  <c:v>78.900000000000006</c:v>
                </c:pt>
                <c:pt idx="3">
                  <c:v>78.03</c:v>
                </c:pt>
                <c:pt idx="4">
                  <c:v>78.55</c:v>
                </c:pt>
              </c:numCache>
            </c:numRef>
          </c:val>
          <c:smooth val="0"/>
          <c:extLst>
            <c:ext xmlns:c16="http://schemas.microsoft.com/office/drawing/2014/chart" uri="{C3380CC4-5D6E-409C-BE32-E72D297353CC}">
              <c16:uniqueId val="{00000001-BFB1-46EF-90F2-4A9428D8E63D}"/>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R&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【1,069.89】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【28.16】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【426.52】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【39.89】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0" zoomScaleNormal="80" workbookViewId="0">
      <selection activeCell="AL8" sqref="AL8:AS8"/>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row>
    <row r="3" spans="1:78" ht="9.75" customHeight="1" x14ac:dyDescent="0.1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row>
    <row r="4" spans="1:78" ht="9.75" customHeight="1" x14ac:dyDescent="0.1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0" t="str">
        <f>データ!H6</f>
        <v>高知県　須崎市</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9" t="s">
        <v>1</v>
      </c>
      <c r="C7" s="59"/>
      <c r="D7" s="59"/>
      <c r="E7" s="59"/>
      <c r="F7" s="59"/>
      <c r="G7" s="59"/>
      <c r="H7" s="59"/>
      <c r="I7" s="59" t="s">
        <v>2</v>
      </c>
      <c r="J7" s="59"/>
      <c r="K7" s="59"/>
      <c r="L7" s="59"/>
      <c r="M7" s="59"/>
      <c r="N7" s="59"/>
      <c r="O7" s="59"/>
      <c r="P7" s="59" t="s">
        <v>3</v>
      </c>
      <c r="Q7" s="59"/>
      <c r="R7" s="59"/>
      <c r="S7" s="59"/>
      <c r="T7" s="59"/>
      <c r="U7" s="59"/>
      <c r="V7" s="59"/>
      <c r="W7" s="59" t="s">
        <v>4</v>
      </c>
      <c r="X7" s="59"/>
      <c r="Y7" s="59"/>
      <c r="Z7" s="59"/>
      <c r="AA7" s="59"/>
      <c r="AB7" s="59"/>
      <c r="AC7" s="59"/>
      <c r="AD7" s="59" t="s">
        <v>5</v>
      </c>
      <c r="AE7" s="59"/>
      <c r="AF7" s="59"/>
      <c r="AG7" s="59"/>
      <c r="AH7" s="59"/>
      <c r="AI7" s="59"/>
      <c r="AJ7" s="59"/>
      <c r="AK7" s="3"/>
      <c r="AL7" s="59" t="s">
        <v>6</v>
      </c>
      <c r="AM7" s="59"/>
      <c r="AN7" s="59"/>
      <c r="AO7" s="59"/>
      <c r="AP7" s="59"/>
      <c r="AQ7" s="59"/>
      <c r="AR7" s="59"/>
      <c r="AS7" s="59"/>
      <c r="AT7" s="59" t="s">
        <v>7</v>
      </c>
      <c r="AU7" s="59"/>
      <c r="AV7" s="59"/>
      <c r="AW7" s="59"/>
      <c r="AX7" s="59"/>
      <c r="AY7" s="59"/>
      <c r="AZ7" s="59"/>
      <c r="BA7" s="59"/>
      <c r="BB7" s="59" t="s">
        <v>8</v>
      </c>
      <c r="BC7" s="59"/>
      <c r="BD7" s="59"/>
      <c r="BE7" s="59"/>
      <c r="BF7" s="59"/>
      <c r="BG7" s="59"/>
      <c r="BH7" s="59"/>
      <c r="BI7" s="59"/>
      <c r="BJ7" s="3"/>
      <c r="BK7" s="3"/>
      <c r="BL7" s="62" t="s">
        <v>9</v>
      </c>
      <c r="BM7" s="63"/>
      <c r="BN7" s="63"/>
      <c r="BO7" s="63"/>
      <c r="BP7" s="63"/>
      <c r="BQ7" s="63"/>
      <c r="BR7" s="63"/>
      <c r="BS7" s="63"/>
      <c r="BT7" s="63"/>
      <c r="BU7" s="63"/>
      <c r="BV7" s="63"/>
      <c r="BW7" s="63"/>
      <c r="BX7" s="63"/>
      <c r="BY7" s="64"/>
    </row>
    <row r="8" spans="1:78" ht="18.75" customHeight="1" x14ac:dyDescent="0.15">
      <c r="A8" s="2"/>
      <c r="B8" s="65" t="str">
        <f>データ!I6</f>
        <v>法非適用</v>
      </c>
      <c r="C8" s="65"/>
      <c r="D8" s="65"/>
      <c r="E8" s="65"/>
      <c r="F8" s="65"/>
      <c r="G8" s="65"/>
      <c r="H8" s="65"/>
      <c r="I8" s="65" t="str">
        <f>データ!J6</f>
        <v>下水道事業</v>
      </c>
      <c r="J8" s="65"/>
      <c r="K8" s="65"/>
      <c r="L8" s="65"/>
      <c r="M8" s="65"/>
      <c r="N8" s="65"/>
      <c r="O8" s="65"/>
      <c r="P8" s="65" t="str">
        <f>データ!K6</f>
        <v>漁業集落排水</v>
      </c>
      <c r="Q8" s="65"/>
      <c r="R8" s="65"/>
      <c r="S8" s="65"/>
      <c r="T8" s="65"/>
      <c r="U8" s="65"/>
      <c r="V8" s="65"/>
      <c r="W8" s="65" t="str">
        <f>データ!L6</f>
        <v>H2</v>
      </c>
      <c r="X8" s="65"/>
      <c r="Y8" s="65"/>
      <c r="Z8" s="65"/>
      <c r="AA8" s="65"/>
      <c r="AB8" s="65"/>
      <c r="AC8" s="65"/>
      <c r="AD8" s="66" t="str">
        <f>データ!$M$6</f>
        <v>非設置</v>
      </c>
      <c r="AE8" s="66"/>
      <c r="AF8" s="66"/>
      <c r="AG8" s="66"/>
      <c r="AH8" s="66"/>
      <c r="AI8" s="66"/>
      <c r="AJ8" s="66"/>
      <c r="AK8" s="3"/>
      <c r="AL8" s="54">
        <f>データ!S6</f>
        <v>19829</v>
      </c>
      <c r="AM8" s="54"/>
      <c r="AN8" s="54"/>
      <c r="AO8" s="54"/>
      <c r="AP8" s="54"/>
      <c r="AQ8" s="54"/>
      <c r="AR8" s="54"/>
      <c r="AS8" s="54"/>
      <c r="AT8" s="53">
        <f>データ!T6</f>
        <v>135.19999999999999</v>
      </c>
      <c r="AU8" s="53"/>
      <c r="AV8" s="53"/>
      <c r="AW8" s="53"/>
      <c r="AX8" s="53"/>
      <c r="AY8" s="53"/>
      <c r="AZ8" s="53"/>
      <c r="BA8" s="53"/>
      <c r="BB8" s="53">
        <f>データ!U6</f>
        <v>146.66</v>
      </c>
      <c r="BC8" s="53"/>
      <c r="BD8" s="53"/>
      <c r="BE8" s="53"/>
      <c r="BF8" s="53"/>
      <c r="BG8" s="53"/>
      <c r="BH8" s="53"/>
      <c r="BI8" s="53"/>
      <c r="BJ8" s="3"/>
      <c r="BK8" s="3"/>
      <c r="BL8" s="67" t="s">
        <v>10</v>
      </c>
      <c r="BM8" s="68"/>
      <c r="BN8" s="57" t="s">
        <v>11</v>
      </c>
      <c r="BO8" s="57"/>
      <c r="BP8" s="57"/>
      <c r="BQ8" s="57"/>
      <c r="BR8" s="57"/>
      <c r="BS8" s="57"/>
      <c r="BT8" s="57"/>
      <c r="BU8" s="57"/>
      <c r="BV8" s="57"/>
      <c r="BW8" s="57"/>
      <c r="BX8" s="57"/>
      <c r="BY8" s="58"/>
    </row>
    <row r="9" spans="1:78" ht="18.75" customHeight="1" x14ac:dyDescent="0.15">
      <c r="A9" s="2"/>
      <c r="B9" s="59" t="s">
        <v>12</v>
      </c>
      <c r="C9" s="59"/>
      <c r="D9" s="59"/>
      <c r="E9" s="59"/>
      <c r="F9" s="59"/>
      <c r="G9" s="59"/>
      <c r="H9" s="59"/>
      <c r="I9" s="59" t="s">
        <v>13</v>
      </c>
      <c r="J9" s="59"/>
      <c r="K9" s="59"/>
      <c r="L9" s="59"/>
      <c r="M9" s="59"/>
      <c r="N9" s="59"/>
      <c r="O9" s="59"/>
      <c r="P9" s="59" t="s">
        <v>14</v>
      </c>
      <c r="Q9" s="59"/>
      <c r="R9" s="59"/>
      <c r="S9" s="59"/>
      <c r="T9" s="59"/>
      <c r="U9" s="59"/>
      <c r="V9" s="59"/>
      <c r="W9" s="59" t="s">
        <v>15</v>
      </c>
      <c r="X9" s="59"/>
      <c r="Y9" s="59"/>
      <c r="Z9" s="59"/>
      <c r="AA9" s="59"/>
      <c r="AB9" s="59"/>
      <c r="AC9" s="59"/>
      <c r="AD9" s="59" t="s">
        <v>16</v>
      </c>
      <c r="AE9" s="59"/>
      <c r="AF9" s="59"/>
      <c r="AG9" s="59"/>
      <c r="AH9" s="59"/>
      <c r="AI9" s="59"/>
      <c r="AJ9" s="59"/>
      <c r="AK9" s="3"/>
      <c r="AL9" s="59" t="s">
        <v>17</v>
      </c>
      <c r="AM9" s="59"/>
      <c r="AN9" s="59"/>
      <c r="AO9" s="59"/>
      <c r="AP9" s="59"/>
      <c r="AQ9" s="59"/>
      <c r="AR9" s="59"/>
      <c r="AS9" s="59"/>
      <c r="AT9" s="59" t="s">
        <v>18</v>
      </c>
      <c r="AU9" s="59"/>
      <c r="AV9" s="59"/>
      <c r="AW9" s="59"/>
      <c r="AX9" s="59"/>
      <c r="AY9" s="59"/>
      <c r="AZ9" s="59"/>
      <c r="BA9" s="59"/>
      <c r="BB9" s="59" t="s">
        <v>19</v>
      </c>
      <c r="BC9" s="59"/>
      <c r="BD9" s="59"/>
      <c r="BE9" s="59"/>
      <c r="BF9" s="59"/>
      <c r="BG9" s="59"/>
      <c r="BH9" s="59"/>
      <c r="BI9" s="59"/>
      <c r="BJ9" s="3"/>
      <c r="BK9" s="3"/>
      <c r="BL9" s="60" t="s">
        <v>20</v>
      </c>
      <c r="BM9" s="61"/>
      <c r="BN9" s="51" t="s">
        <v>21</v>
      </c>
      <c r="BO9" s="51"/>
      <c r="BP9" s="51"/>
      <c r="BQ9" s="51"/>
      <c r="BR9" s="51"/>
      <c r="BS9" s="51"/>
      <c r="BT9" s="51"/>
      <c r="BU9" s="51"/>
      <c r="BV9" s="51"/>
      <c r="BW9" s="51"/>
      <c r="BX9" s="51"/>
      <c r="BY9" s="52"/>
    </row>
    <row r="10" spans="1:78" ht="18.75" customHeight="1" x14ac:dyDescent="0.15">
      <c r="A10" s="2"/>
      <c r="B10" s="53" t="str">
        <f>データ!N6</f>
        <v>-</v>
      </c>
      <c r="C10" s="53"/>
      <c r="D10" s="53"/>
      <c r="E10" s="53"/>
      <c r="F10" s="53"/>
      <c r="G10" s="53"/>
      <c r="H10" s="53"/>
      <c r="I10" s="53" t="str">
        <f>データ!O6</f>
        <v>該当数値なし</v>
      </c>
      <c r="J10" s="53"/>
      <c r="K10" s="53"/>
      <c r="L10" s="53"/>
      <c r="M10" s="53"/>
      <c r="N10" s="53"/>
      <c r="O10" s="53"/>
      <c r="P10" s="53">
        <f>データ!P6</f>
        <v>0.87</v>
      </c>
      <c r="Q10" s="53"/>
      <c r="R10" s="53"/>
      <c r="S10" s="53"/>
      <c r="T10" s="53"/>
      <c r="U10" s="53"/>
      <c r="V10" s="53"/>
      <c r="W10" s="53">
        <f>データ!Q6</f>
        <v>100</v>
      </c>
      <c r="X10" s="53"/>
      <c r="Y10" s="53"/>
      <c r="Z10" s="53"/>
      <c r="AA10" s="53"/>
      <c r="AB10" s="53"/>
      <c r="AC10" s="53"/>
      <c r="AD10" s="54">
        <f>データ!R6</f>
        <v>2250</v>
      </c>
      <c r="AE10" s="54"/>
      <c r="AF10" s="54"/>
      <c r="AG10" s="54"/>
      <c r="AH10" s="54"/>
      <c r="AI10" s="54"/>
      <c r="AJ10" s="54"/>
      <c r="AK10" s="2"/>
      <c r="AL10" s="54">
        <f>データ!V6</f>
        <v>170</v>
      </c>
      <c r="AM10" s="54"/>
      <c r="AN10" s="54"/>
      <c r="AO10" s="54"/>
      <c r="AP10" s="54"/>
      <c r="AQ10" s="54"/>
      <c r="AR10" s="54"/>
      <c r="AS10" s="54"/>
      <c r="AT10" s="53">
        <f>データ!W6</f>
        <v>0.05</v>
      </c>
      <c r="AU10" s="53"/>
      <c r="AV10" s="53"/>
      <c r="AW10" s="53"/>
      <c r="AX10" s="53"/>
      <c r="AY10" s="53"/>
      <c r="AZ10" s="53"/>
      <c r="BA10" s="53"/>
      <c r="BB10" s="53">
        <f>データ!X6</f>
        <v>3400</v>
      </c>
      <c r="BC10" s="53"/>
      <c r="BD10" s="53"/>
      <c r="BE10" s="53"/>
      <c r="BF10" s="53"/>
      <c r="BG10" s="53"/>
      <c r="BH10" s="53"/>
      <c r="BI10" s="53"/>
      <c r="BJ10" s="2"/>
      <c r="BK10" s="2"/>
      <c r="BL10" s="55" t="s">
        <v>22</v>
      </c>
      <c r="BM10" s="56"/>
      <c r="BN10" s="44" t="s">
        <v>23</v>
      </c>
      <c r="BO10" s="44"/>
      <c r="BP10" s="44"/>
      <c r="BQ10" s="44"/>
      <c r="BR10" s="44"/>
      <c r="BS10" s="44"/>
      <c r="BT10" s="44"/>
      <c r="BU10" s="44"/>
      <c r="BV10" s="44"/>
      <c r="BW10" s="44"/>
      <c r="BX10" s="44"/>
      <c r="BY10" s="4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6" t="s">
        <v>24</v>
      </c>
      <c r="BM11" s="46"/>
      <c r="BN11" s="46"/>
      <c r="BO11" s="46"/>
      <c r="BP11" s="46"/>
      <c r="BQ11" s="46"/>
      <c r="BR11" s="46"/>
      <c r="BS11" s="46"/>
      <c r="BT11" s="46"/>
      <c r="BU11" s="46"/>
      <c r="BV11" s="46"/>
      <c r="BW11" s="46"/>
      <c r="BX11" s="46"/>
      <c r="BY11" s="46"/>
      <c r="BZ11" s="4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6"/>
      <c r="BM12" s="46"/>
      <c r="BN12" s="46"/>
      <c r="BO12" s="46"/>
      <c r="BP12" s="46"/>
      <c r="BQ12" s="46"/>
      <c r="BR12" s="46"/>
      <c r="BS12" s="46"/>
      <c r="BT12" s="46"/>
      <c r="BU12" s="46"/>
      <c r="BV12" s="46"/>
      <c r="BW12" s="46"/>
      <c r="BX12" s="46"/>
      <c r="BY12" s="46"/>
      <c r="BZ12" s="4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7"/>
      <c r="BM13" s="47"/>
      <c r="BN13" s="47"/>
      <c r="BO13" s="47"/>
      <c r="BP13" s="47"/>
      <c r="BQ13" s="47"/>
      <c r="BR13" s="47"/>
      <c r="BS13" s="47"/>
      <c r="BT13" s="47"/>
      <c r="BU13" s="47"/>
      <c r="BV13" s="47"/>
      <c r="BW13" s="47"/>
      <c r="BX13" s="47"/>
      <c r="BY13" s="47"/>
      <c r="BZ13" s="47"/>
    </row>
    <row r="14" spans="1:78" ht="13.5" customHeight="1" x14ac:dyDescent="0.15">
      <c r="A14" s="2"/>
      <c r="B14" s="48" t="s">
        <v>25</v>
      </c>
      <c r="C14" s="49"/>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C14" s="49"/>
      <c r="BD14" s="49"/>
      <c r="BE14" s="49"/>
      <c r="BF14" s="49"/>
      <c r="BG14" s="49"/>
      <c r="BH14" s="49"/>
      <c r="BI14" s="49"/>
      <c r="BJ14" s="50"/>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119</v>
      </c>
      <c r="BM16" s="29"/>
      <c r="BN16" s="29"/>
      <c r="BO16" s="29"/>
      <c r="BP16" s="29"/>
      <c r="BQ16" s="29"/>
      <c r="BR16" s="29"/>
      <c r="BS16" s="29"/>
      <c r="BT16" s="29"/>
      <c r="BU16" s="29"/>
      <c r="BV16" s="29"/>
      <c r="BW16" s="29"/>
      <c r="BX16" s="29"/>
      <c r="BY16" s="29"/>
      <c r="BZ16" s="3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118</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117</v>
      </c>
      <c r="BM66" s="29"/>
      <c r="BN66" s="29"/>
      <c r="BO66" s="29"/>
      <c r="BP66" s="29"/>
      <c r="BQ66" s="29"/>
      <c r="BR66" s="29"/>
      <c r="BS66" s="29"/>
      <c r="BT66" s="29"/>
      <c r="BU66" s="29"/>
      <c r="BV66" s="29"/>
      <c r="BW66" s="29"/>
      <c r="BX66" s="29"/>
      <c r="BY66" s="2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【1,069.89】</v>
      </c>
      <c r="I86" s="12" t="str">
        <f>データ!CA6</f>
        <v>【39.89】</v>
      </c>
      <c r="J86" s="12" t="str">
        <f>データ!CL6</f>
        <v>【426.52】</v>
      </c>
      <c r="K86" s="12" t="str">
        <f>データ!CW6</f>
        <v>【28.16】</v>
      </c>
      <c r="L86" s="12" t="str">
        <f>データ!DH6</f>
        <v>【80.73】</v>
      </c>
      <c r="M86" s="12" t="s">
        <v>44</v>
      </c>
      <c r="N86" s="12" t="s">
        <v>44</v>
      </c>
      <c r="O86" s="12" t="str">
        <f>データ!EO6</f>
        <v>【0.00】</v>
      </c>
    </row>
  </sheetData>
  <sheetProtection algorithmName="SHA-512" hashValue="ANP9XgpV8rqvtEM4LC66SDc1UMVfGphvLK0nkvgADkVoV3WIYuvlcCpoGeEbQTJ1GYd5F1smT/eI+ZFY/5gZtg==" saltValue="5Oaz20PKln8L1MuzhiAcA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2" t="s">
        <v>54</v>
      </c>
      <c r="I3" s="73"/>
      <c r="J3" s="73"/>
      <c r="K3" s="73"/>
      <c r="L3" s="73"/>
      <c r="M3" s="73"/>
      <c r="N3" s="73"/>
      <c r="O3" s="73"/>
      <c r="P3" s="73"/>
      <c r="Q3" s="73"/>
      <c r="R3" s="73"/>
      <c r="S3" s="73"/>
      <c r="T3" s="73"/>
      <c r="U3" s="73"/>
      <c r="V3" s="73"/>
      <c r="W3" s="73"/>
      <c r="X3" s="74"/>
      <c r="Y3" s="78" t="s">
        <v>55</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56</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5" x14ac:dyDescent="0.15">
      <c r="A4" s="14" t="s">
        <v>57</v>
      </c>
      <c r="B4" s="16"/>
      <c r="C4" s="16"/>
      <c r="D4" s="16"/>
      <c r="E4" s="16"/>
      <c r="F4" s="16"/>
      <c r="G4" s="16"/>
      <c r="H4" s="75"/>
      <c r="I4" s="76"/>
      <c r="J4" s="76"/>
      <c r="K4" s="76"/>
      <c r="L4" s="76"/>
      <c r="M4" s="76"/>
      <c r="N4" s="76"/>
      <c r="O4" s="76"/>
      <c r="P4" s="76"/>
      <c r="Q4" s="76"/>
      <c r="R4" s="76"/>
      <c r="S4" s="76"/>
      <c r="T4" s="76"/>
      <c r="U4" s="76"/>
      <c r="V4" s="76"/>
      <c r="W4" s="76"/>
      <c r="X4" s="77"/>
      <c r="Y4" s="71" t="s">
        <v>58</v>
      </c>
      <c r="Z4" s="71"/>
      <c r="AA4" s="71"/>
      <c r="AB4" s="71"/>
      <c r="AC4" s="71"/>
      <c r="AD4" s="71"/>
      <c r="AE4" s="71"/>
      <c r="AF4" s="71"/>
      <c r="AG4" s="71"/>
      <c r="AH4" s="71"/>
      <c r="AI4" s="71"/>
      <c r="AJ4" s="71" t="s">
        <v>59</v>
      </c>
      <c r="AK4" s="71"/>
      <c r="AL4" s="71"/>
      <c r="AM4" s="71"/>
      <c r="AN4" s="71"/>
      <c r="AO4" s="71"/>
      <c r="AP4" s="71"/>
      <c r="AQ4" s="71"/>
      <c r="AR4" s="71"/>
      <c r="AS4" s="71"/>
      <c r="AT4" s="71"/>
      <c r="AU4" s="71" t="s">
        <v>60</v>
      </c>
      <c r="AV4" s="71"/>
      <c r="AW4" s="71"/>
      <c r="AX4" s="71"/>
      <c r="AY4" s="71"/>
      <c r="AZ4" s="71"/>
      <c r="BA4" s="71"/>
      <c r="BB4" s="71"/>
      <c r="BC4" s="71"/>
      <c r="BD4" s="71"/>
      <c r="BE4" s="71"/>
      <c r="BF4" s="71" t="s">
        <v>61</v>
      </c>
      <c r="BG4" s="71"/>
      <c r="BH4" s="71"/>
      <c r="BI4" s="71"/>
      <c r="BJ4" s="71"/>
      <c r="BK4" s="71"/>
      <c r="BL4" s="71"/>
      <c r="BM4" s="71"/>
      <c r="BN4" s="71"/>
      <c r="BO4" s="71"/>
      <c r="BP4" s="71"/>
      <c r="BQ4" s="71" t="s">
        <v>62</v>
      </c>
      <c r="BR4" s="71"/>
      <c r="BS4" s="71"/>
      <c r="BT4" s="71"/>
      <c r="BU4" s="71"/>
      <c r="BV4" s="71"/>
      <c r="BW4" s="71"/>
      <c r="BX4" s="71"/>
      <c r="BY4" s="71"/>
      <c r="BZ4" s="71"/>
      <c r="CA4" s="71"/>
      <c r="CB4" s="71" t="s">
        <v>63</v>
      </c>
      <c r="CC4" s="71"/>
      <c r="CD4" s="71"/>
      <c r="CE4" s="71"/>
      <c r="CF4" s="71"/>
      <c r="CG4" s="71"/>
      <c r="CH4" s="71"/>
      <c r="CI4" s="71"/>
      <c r="CJ4" s="71"/>
      <c r="CK4" s="71"/>
      <c r="CL4" s="71"/>
      <c r="CM4" s="71" t="s">
        <v>64</v>
      </c>
      <c r="CN4" s="71"/>
      <c r="CO4" s="71"/>
      <c r="CP4" s="71"/>
      <c r="CQ4" s="71"/>
      <c r="CR4" s="71"/>
      <c r="CS4" s="71"/>
      <c r="CT4" s="71"/>
      <c r="CU4" s="71"/>
      <c r="CV4" s="71"/>
      <c r="CW4" s="71"/>
      <c r="CX4" s="71" t="s">
        <v>65</v>
      </c>
      <c r="CY4" s="71"/>
      <c r="CZ4" s="71"/>
      <c r="DA4" s="71"/>
      <c r="DB4" s="71"/>
      <c r="DC4" s="71"/>
      <c r="DD4" s="71"/>
      <c r="DE4" s="71"/>
      <c r="DF4" s="71"/>
      <c r="DG4" s="71"/>
      <c r="DH4" s="71"/>
      <c r="DI4" s="71" t="s">
        <v>66</v>
      </c>
      <c r="DJ4" s="71"/>
      <c r="DK4" s="71"/>
      <c r="DL4" s="71"/>
      <c r="DM4" s="71"/>
      <c r="DN4" s="71"/>
      <c r="DO4" s="71"/>
      <c r="DP4" s="71"/>
      <c r="DQ4" s="71"/>
      <c r="DR4" s="71"/>
      <c r="DS4" s="71"/>
      <c r="DT4" s="71" t="s">
        <v>67</v>
      </c>
      <c r="DU4" s="71"/>
      <c r="DV4" s="71"/>
      <c r="DW4" s="71"/>
      <c r="DX4" s="71"/>
      <c r="DY4" s="71"/>
      <c r="DZ4" s="71"/>
      <c r="EA4" s="71"/>
      <c r="EB4" s="71"/>
      <c r="EC4" s="71"/>
      <c r="ED4" s="71"/>
      <c r="EE4" s="71" t="s">
        <v>68</v>
      </c>
      <c r="EF4" s="71"/>
      <c r="EG4" s="71"/>
      <c r="EH4" s="71"/>
      <c r="EI4" s="71"/>
      <c r="EJ4" s="71"/>
      <c r="EK4" s="71"/>
      <c r="EL4" s="71"/>
      <c r="EM4" s="71"/>
      <c r="EN4" s="71"/>
      <c r="EO4" s="71"/>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2023</v>
      </c>
      <c r="C6" s="19">
        <f t="shared" ref="C6:X6" si="3">C7</f>
        <v>392065</v>
      </c>
      <c r="D6" s="19">
        <f t="shared" si="3"/>
        <v>47</v>
      </c>
      <c r="E6" s="19">
        <f t="shared" si="3"/>
        <v>17</v>
      </c>
      <c r="F6" s="19">
        <f t="shared" si="3"/>
        <v>6</v>
      </c>
      <c r="G6" s="19">
        <f t="shared" si="3"/>
        <v>0</v>
      </c>
      <c r="H6" s="19" t="str">
        <f t="shared" si="3"/>
        <v>高知県　須崎市</v>
      </c>
      <c r="I6" s="19" t="str">
        <f t="shared" si="3"/>
        <v>法非適用</v>
      </c>
      <c r="J6" s="19" t="str">
        <f t="shared" si="3"/>
        <v>下水道事業</v>
      </c>
      <c r="K6" s="19" t="str">
        <f t="shared" si="3"/>
        <v>漁業集落排水</v>
      </c>
      <c r="L6" s="19" t="str">
        <f t="shared" si="3"/>
        <v>H2</v>
      </c>
      <c r="M6" s="19" t="str">
        <f t="shared" si="3"/>
        <v>非設置</v>
      </c>
      <c r="N6" s="20" t="str">
        <f t="shared" si="3"/>
        <v>-</v>
      </c>
      <c r="O6" s="20" t="str">
        <f t="shared" si="3"/>
        <v>該当数値なし</v>
      </c>
      <c r="P6" s="20">
        <f t="shared" si="3"/>
        <v>0.87</v>
      </c>
      <c r="Q6" s="20">
        <f t="shared" si="3"/>
        <v>100</v>
      </c>
      <c r="R6" s="20">
        <f t="shared" si="3"/>
        <v>2250</v>
      </c>
      <c r="S6" s="20">
        <f t="shared" si="3"/>
        <v>19829</v>
      </c>
      <c r="T6" s="20">
        <f t="shared" si="3"/>
        <v>135.19999999999999</v>
      </c>
      <c r="U6" s="20">
        <f t="shared" si="3"/>
        <v>146.66</v>
      </c>
      <c r="V6" s="20">
        <f t="shared" si="3"/>
        <v>170</v>
      </c>
      <c r="W6" s="20">
        <f t="shared" si="3"/>
        <v>0.05</v>
      </c>
      <c r="X6" s="20">
        <f t="shared" si="3"/>
        <v>3400</v>
      </c>
      <c r="Y6" s="21">
        <f>IF(Y7="",NA(),Y7)</f>
        <v>97.71</v>
      </c>
      <c r="Z6" s="21">
        <f t="shared" ref="Z6:AH6" si="4">IF(Z7="",NA(),Z7)</f>
        <v>94.64</v>
      </c>
      <c r="AA6" s="21">
        <f t="shared" si="4"/>
        <v>100.56</v>
      </c>
      <c r="AB6" s="21">
        <f t="shared" si="4"/>
        <v>93.37</v>
      </c>
      <c r="AC6" s="21">
        <f t="shared" si="4"/>
        <v>75.05</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1">
        <f t="shared" si="7"/>
        <v>49.5</v>
      </c>
      <c r="BI6" s="20">
        <f t="shared" si="7"/>
        <v>0</v>
      </c>
      <c r="BJ6" s="21">
        <f t="shared" si="7"/>
        <v>7.91</v>
      </c>
      <c r="BK6" s="21">
        <f t="shared" si="7"/>
        <v>998.42</v>
      </c>
      <c r="BL6" s="21">
        <f t="shared" si="7"/>
        <v>1095.52</v>
      </c>
      <c r="BM6" s="21">
        <f t="shared" si="7"/>
        <v>1056.55</v>
      </c>
      <c r="BN6" s="21">
        <f t="shared" si="7"/>
        <v>1278.54</v>
      </c>
      <c r="BO6" s="21">
        <f t="shared" si="7"/>
        <v>1149.7</v>
      </c>
      <c r="BP6" s="20" t="str">
        <f>IF(BP7="","",IF(BP7="-","【-】","【"&amp;SUBSTITUTE(TEXT(BP7,"#,##0.00"),"-","△")&amp;"】"))</f>
        <v>【1,069.89】</v>
      </c>
      <c r="BQ6" s="21">
        <f>IF(BQ7="",NA(),BQ7)</f>
        <v>42.09</v>
      </c>
      <c r="BR6" s="21">
        <f t="shared" ref="BR6:BZ6" si="8">IF(BR7="",NA(),BR7)</f>
        <v>33.409999999999997</v>
      </c>
      <c r="BS6" s="21">
        <f t="shared" si="8"/>
        <v>30.82</v>
      </c>
      <c r="BT6" s="21">
        <f t="shared" si="8"/>
        <v>31.08</v>
      </c>
      <c r="BU6" s="21">
        <f t="shared" si="8"/>
        <v>17.649999999999999</v>
      </c>
      <c r="BV6" s="21">
        <f t="shared" si="8"/>
        <v>41.41</v>
      </c>
      <c r="BW6" s="21">
        <f t="shared" si="8"/>
        <v>39.64</v>
      </c>
      <c r="BX6" s="21">
        <f t="shared" si="8"/>
        <v>40</v>
      </c>
      <c r="BY6" s="21">
        <f t="shared" si="8"/>
        <v>38.74</v>
      </c>
      <c r="BZ6" s="21">
        <f t="shared" si="8"/>
        <v>35.96</v>
      </c>
      <c r="CA6" s="20" t="str">
        <f>IF(CA7="","",IF(CA7="-","【-】","【"&amp;SUBSTITUTE(TEXT(CA7,"#,##0.00"),"-","△")&amp;"】"))</f>
        <v>【39.89】</v>
      </c>
      <c r="CB6" s="21">
        <f>IF(CB7="",NA(),CB7)</f>
        <v>297.7</v>
      </c>
      <c r="CC6" s="21">
        <f t="shared" ref="CC6:CK6" si="9">IF(CC7="",NA(),CC7)</f>
        <v>381.44</v>
      </c>
      <c r="CD6" s="21">
        <f t="shared" si="9"/>
        <v>419.21</v>
      </c>
      <c r="CE6" s="21">
        <f t="shared" si="9"/>
        <v>418.37</v>
      </c>
      <c r="CF6" s="21">
        <f t="shared" si="9"/>
        <v>656</v>
      </c>
      <c r="CG6" s="21">
        <f t="shared" si="9"/>
        <v>417.56</v>
      </c>
      <c r="CH6" s="21">
        <f t="shared" si="9"/>
        <v>449.72</v>
      </c>
      <c r="CI6" s="21">
        <f t="shared" si="9"/>
        <v>437.27</v>
      </c>
      <c r="CJ6" s="21">
        <f t="shared" si="9"/>
        <v>456.72</v>
      </c>
      <c r="CK6" s="21">
        <f t="shared" si="9"/>
        <v>481.96</v>
      </c>
      <c r="CL6" s="20" t="str">
        <f>IF(CL7="","",IF(CL7="-","【-】","【"&amp;SUBSTITUTE(TEXT(CL7,"#,##0.00"),"-","△")&amp;"】"))</f>
        <v>【426.52】</v>
      </c>
      <c r="CM6" s="21">
        <f>IF(CM7="",NA(),CM7)</f>
        <v>30.57</v>
      </c>
      <c r="CN6" s="21">
        <f t="shared" ref="CN6:CV6" si="10">IF(CN7="",NA(),CN7)</f>
        <v>30.57</v>
      </c>
      <c r="CO6" s="21">
        <f t="shared" si="10"/>
        <v>29.94</v>
      </c>
      <c r="CP6" s="21">
        <f t="shared" si="10"/>
        <v>29.3</v>
      </c>
      <c r="CQ6" s="21">
        <f t="shared" si="10"/>
        <v>28.66</v>
      </c>
      <c r="CR6" s="21">
        <f t="shared" si="10"/>
        <v>32.479999999999997</v>
      </c>
      <c r="CS6" s="21">
        <f t="shared" si="10"/>
        <v>30.19</v>
      </c>
      <c r="CT6" s="21">
        <f t="shared" si="10"/>
        <v>28.77</v>
      </c>
      <c r="CU6" s="21">
        <f t="shared" si="10"/>
        <v>26.22</v>
      </c>
      <c r="CV6" s="21">
        <f t="shared" si="10"/>
        <v>26.12</v>
      </c>
      <c r="CW6" s="20" t="str">
        <f>IF(CW7="","",IF(CW7="-","【-】","【"&amp;SUBSTITUTE(TEXT(CW7,"#,##0.00"),"-","△")&amp;"】"))</f>
        <v>【28.16】</v>
      </c>
      <c r="CX6" s="21">
        <f>IF(CX7="",NA(),CX7)</f>
        <v>95.26</v>
      </c>
      <c r="CY6" s="21">
        <f t="shared" ref="CY6:DG6" si="11">IF(CY7="",NA(),CY7)</f>
        <v>96.2</v>
      </c>
      <c r="CZ6" s="21">
        <f t="shared" si="11"/>
        <v>95.65</v>
      </c>
      <c r="DA6" s="21">
        <f t="shared" si="11"/>
        <v>94.74</v>
      </c>
      <c r="DB6" s="21">
        <f t="shared" si="11"/>
        <v>95.88</v>
      </c>
      <c r="DC6" s="21">
        <f t="shared" si="11"/>
        <v>79.2</v>
      </c>
      <c r="DD6" s="21">
        <f t="shared" si="11"/>
        <v>79.09</v>
      </c>
      <c r="DE6" s="21">
        <f t="shared" si="11"/>
        <v>78.900000000000006</v>
      </c>
      <c r="DF6" s="21">
        <f t="shared" si="11"/>
        <v>78.03</v>
      </c>
      <c r="DG6" s="21">
        <f t="shared" si="11"/>
        <v>78.55</v>
      </c>
      <c r="DH6" s="20" t="str">
        <f>IF(DH7="","",IF(DH7="-","【-】","【"&amp;SUBSTITUTE(TEXT(DH7,"#,##0.00"),"-","△")&amp;"】"))</f>
        <v>【80.73】</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0.01</v>
      </c>
      <c r="EK6" s="21">
        <f t="shared" si="14"/>
        <v>1.6</v>
      </c>
      <c r="EL6" s="21">
        <f t="shared" si="14"/>
        <v>0.01</v>
      </c>
      <c r="EM6" s="21">
        <f t="shared" si="14"/>
        <v>0.01</v>
      </c>
      <c r="EN6" s="20">
        <f t="shared" si="14"/>
        <v>0</v>
      </c>
      <c r="EO6" s="20" t="str">
        <f>IF(EO7="","",IF(EO7="-","【-】","【"&amp;SUBSTITUTE(TEXT(EO7,"#,##0.00"),"-","△")&amp;"】"))</f>
        <v>【0.00】</v>
      </c>
    </row>
    <row r="7" spans="1:145" s="22" customFormat="1" x14ac:dyDescent="0.15">
      <c r="A7" s="14"/>
      <c r="B7" s="23">
        <v>2023</v>
      </c>
      <c r="C7" s="23">
        <v>392065</v>
      </c>
      <c r="D7" s="23">
        <v>47</v>
      </c>
      <c r="E7" s="23">
        <v>17</v>
      </c>
      <c r="F7" s="23">
        <v>6</v>
      </c>
      <c r="G7" s="23">
        <v>0</v>
      </c>
      <c r="H7" s="23" t="s">
        <v>98</v>
      </c>
      <c r="I7" s="23" t="s">
        <v>99</v>
      </c>
      <c r="J7" s="23" t="s">
        <v>100</v>
      </c>
      <c r="K7" s="23" t="s">
        <v>101</v>
      </c>
      <c r="L7" s="23" t="s">
        <v>102</v>
      </c>
      <c r="M7" s="23" t="s">
        <v>103</v>
      </c>
      <c r="N7" s="24" t="s">
        <v>104</v>
      </c>
      <c r="O7" s="24" t="s">
        <v>105</v>
      </c>
      <c r="P7" s="24">
        <v>0.87</v>
      </c>
      <c r="Q7" s="24">
        <v>100</v>
      </c>
      <c r="R7" s="24">
        <v>2250</v>
      </c>
      <c r="S7" s="24">
        <v>19829</v>
      </c>
      <c r="T7" s="24">
        <v>135.19999999999999</v>
      </c>
      <c r="U7" s="24">
        <v>146.66</v>
      </c>
      <c r="V7" s="24">
        <v>170</v>
      </c>
      <c r="W7" s="24">
        <v>0.05</v>
      </c>
      <c r="X7" s="24">
        <v>3400</v>
      </c>
      <c r="Y7" s="24">
        <v>97.71</v>
      </c>
      <c r="Z7" s="24">
        <v>94.64</v>
      </c>
      <c r="AA7" s="24">
        <v>100.56</v>
      </c>
      <c r="AB7" s="24">
        <v>93.37</v>
      </c>
      <c r="AC7" s="24">
        <v>75.05</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49.5</v>
      </c>
      <c r="BI7" s="24">
        <v>0</v>
      </c>
      <c r="BJ7" s="24">
        <v>7.91</v>
      </c>
      <c r="BK7" s="24">
        <v>998.42</v>
      </c>
      <c r="BL7" s="24">
        <v>1095.52</v>
      </c>
      <c r="BM7" s="24">
        <v>1056.55</v>
      </c>
      <c r="BN7" s="24">
        <v>1278.54</v>
      </c>
      <c r="BO7" s="24">
        <v>1149.7</v>
      </c>
      <c r="BP7" s="24">
        <v>1069.8900000000001</v>
      </c>
      <c r="BQ7" s="24">
        <v>42.09</v>
      </c>
      <c r="BR7" s="24">
        <v>33.409999999999997</v>
      </c>
      <c r="BS7" s="24">
        <v>30.82</v>
      </c>
      <c r="BT7" s="24">
        <v>31.08</v>
      </c>
      <c r="BU7" s="24">
        <v>17.649999999999999</v>
      </c>
      <c r="BV7" s="24">
        <v>41.41</v>
      </c>
      <c r="BW7" s="24">
        <v>39.64</v>
      </c>
      <c r="BX7" s="24">
        <v>40</v>
      </c>
      <c r="BY7" s="24">
        <v>38.74</v>
      </c>
      <c r="BZ7" s="24">
        <v>35.96</v>
      </c>
      <c r="CA7" s="24">
        <v>39.89</v>
      </c>
      <c r="CB7" s="24">
        <v>297.7</v>
      </c>
      <c r="CC7" s="24">
        <v>381.44</v>
      </c>
      <c r="CD7" s="24">
        <v>419.21</v>
      </c>
      <c r="CE7" s="24">
        <v>418.37</v>
      </c>
      <c r="CF7" s="24">
        <v>656</v>
      </c>
      <c r="CG7" s="24">
        <v>417.56</v>
      </c>
      <c r="CH7" s="24">
        <v>449.72</v>
      </c>
      <c r="CI7" s="24">
        <v>437.27</v>
      </c>
      <c r="CJ7" s="24">
        <v>456.72</v>
      </c>
      <c r="CK7" s="24">
        <v>481.96</v>
      </c>
      <c r="CL7" s="24">
        <v>426.52</v>
      </c>
      <c r="CM7" s="24">
        <v>30.57</v>
      </c>
      <c r="CN7" s="24">
        <v>30.57</v>
      </c>
      <c r="CO7" s="24">
        <v>29.94</v>
      </c>
      <c r="CP7" s="24">
        <v>29.3</v>
      </c>
      <c r="CQ7" s="24">
        <v>28.66</v>
      </c>
      <c r="CR7" s="24">
        <v>32.479999999999997</v>
      </c>
      <c r="CS7" s="24">
        <v>30.19</v>
      </c>
      <c r="CT7" s="24">
        <v>28.77</v>
      </c>
      <c r="CU7" s="24">
        <v>26.22</v>
      </c>
      <c r="CV7" s="24">
        <v>26.12</v>
      </c>
      <c r="CW7" s="24">
        <v>28.16</v>
      </c>
      <c r="CX7" s="24">
        <v>95.26</v>
      </c>
      <c r="CY7" s="24">
        <v>96.2</v>
      </c>
      <c r="CZ7" s="24">
        <v>95.65</v>
      </c>
      <c r="DA7" s="24">
        <v>94.74</v>
      </c>
      <c r="DB7" s="24">
        <v>95.88</v>
      </c>
      <c r="DC7" s="24">
        <v>79.2</v>
      </c>
      <c r="DD7" s="24">
        <v>79.09</v>
      </c>
      <c r="DE7" s="24">
        <v>78.900000000000006</v>
      </c>
      <c r="DF7" s="24">
        <v>78.03</v>
      </c>
      <c r="DG7" s="24">
        <v>78.55</v>
      </c>
      <c r="DH7" s="24">
        <v>80.73</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0.01</v>
      </c>
      <c r="EK7" s="24">
        <v>1.6</v>
      </c>
      <c r="EL7" s="24">
        <v>0.01</v>
      </c>
      <c r="EM7" s="24">
        <v>0.01</v>
      </c>
      <c r="EN7" s="24">
        <v>0</v>
      </c>
      <c r="EO7" s="24">
        <v>0</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DATEVALUE($B7-B11&amp;"/1/"&amp;B12)</f>
        <v>36892</v>
      </c>
      <c r="C10" s="27">
        <f t="shared" ref="C10:F10" si="15">DATEVALUE($B7-C11&amp;"/1/"&amp;C12)</f>
        <v>37257</v>
      </c>
      <c r="D10" s="27">
        <f t="shared" si="15"/>
        <v>37623</v>
      </c>
      <c r="E10" s="27">
        <f t="shared" si="15"/>
        <v>37989</v>
      </c>
      <c r="F10" s="27">
        <f t="shared" si="15"/>
        <v>38356</v>
      </c>
    </row>
    <row r="11" spans="1:145" x14ac:dyDescent="0.15">
      <c r="B11">
        <v>22</v>
      </c>
      <c r="C11">
        <v>21</v>
      </c>
      <c r="D11">
        <v>20</v>
      </c>
      <c r="E11">
        <v>19</v>
      </c>
      <c r="F11">
        <v>18</v>
      </c>
      <c r="G11" t="s">
        <v>111</v>
      </c>
    </row>
    <row r="12" spans="1:145" x14ac:dyDescent="0.15">
      <c r="B12">
        <v>1</v>
      </c>
      <c r="C12">
        <v>1</v>
      </c>
      <c r="D12">
        <v>2</v>
      </c>
      <c r="E12">
        <v>3</v>
      </c>
      <c r="F12">
        <v>4</v>
      </c>
      <c r="G12" t="s">
        <v>112</v>
      </c>
    </row>
    <row r="13" spans="1:145" x14ac:dyDescent="0.15">
      <c r="B13" t="s">
        <v>113</v>
      </c>
      <c r="C13" t="s">
        <v>114</v>
      </c>
      <c r="D13" t="s">
        <v>115</v>
      </c>
      <c r="E13" t="s">
        <v>114</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setup</cp:lastModifiedBy>
  <cp:lastPrinted>2025-01-29T00:11:30Z</cp:lastPrinted>
  <dcterms:created xsi:type="dcterms:W3CDTF">2025-01-24T07:38:18Z</dcterms:created>
  <dcterms:modified xsi:type="dcterms:W3CDTF">2025-01-29T00:11:46Z</dcterms:modified>
  <cp:category/>
</cp:coreProperties>
</file>