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水道)総務係\★下水道事業関係\05 起債・決算統計・交付金・交付税・調査等\01 決算統計\R5\07_経営比較分析表\提出\"/>
    </mc:Choice>
  </mc:AlternateContent>
  <workbookProtection workbookAlgorithmName="SHA-512" workbookHashValue="lOpSVn4XmsnKEe3DYo5vTC8M9GonDenKXMV3V3g/7JNBbjeB04cyn5mHeUHrAw/SAR80YFoDoej4TFeTm9nHSQ==" workbookSaltValue="DNPsq1d6U7l3BqBny84rRw=="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<sst xmlns="http://schemas.openxmlformats.org/spreadsheetml/2006/main" count="236" uniqueCount="120">
  <si>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</si>
  <si>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</si>
  <si>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</si>
  <si>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</si>
  <si>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</si>
  <si>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</si>
  <si>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</si>
  <si>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</si>
  <si>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</si>
  <si>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</si>
  <si>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</si>
  <si>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</si>
  <si>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</si>
  <si>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</si>
  <si>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</si>
  <si>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</si>
  <si>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</si>
  <si>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</si>
  <si>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</si>
  <si>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</si>
  <si>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</si>
  <si>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</si>
  <si>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</si>
  <si>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</si>
  <si>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</si>
  <si>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</si>
  <si>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</si>
  <si>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</si>
  <si>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</si>
  <si>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</si>
  <si>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</si>
  <si>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</si>
  <si>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</si>
  <si>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</si>
  <si>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</si>
  <si>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</si>
  <si>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</si>
  <si>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</si>
  <si>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</si>
  <si>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</si>
  <si>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</si>
  <si>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</si>
  <si>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</si>
  <si>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</si>
  <si>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</si>
  <si>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</si>
  <si>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</si>
  <si>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</si>
  <si>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</si>
  <si>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</si>
  <si>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</si>
  <si>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</si>
  <si>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</si>
  <si>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</si>
  <si>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</si>
  <si>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</si>
  <si>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</si>
  <si>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</si>
  <si>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</si>
  <si>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</si>
  <si>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</si>
  <si>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</si>
  <si>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</si>
  <si>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</si>
  <si>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</si>
  <si>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</si>
  <si>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</si>
  <si>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</si>
  <si>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</si>
  <si>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</si>
  <si>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</si>
  <si>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</si>
  <si>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</si>
  <si>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</si>
  <si>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</si>
  <si>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</si>
  <si>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</si>
  <si>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</si>
  <si>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</si>
  <si>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</si>
  <si>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</si>
  <si>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</si>
  <si>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</si>
  <si>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</si>
  <si>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</si>
  <si>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</si>
  <si>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</si>
  <si>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</si>
  <si>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</si>
  <si>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</si>
  <si>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</si>
  <si>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</si>
  <si>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</si>
  <si>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</si>
  <si>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</si>
  <si>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</si>
  <si>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</si>
  <si>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</si>
  <si>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須崎市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</si>
  <si>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</si>
  <si>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</si>
  <si>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</si>
  <si>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</si>
  <si>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</si>
  <si>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</si>
  <si>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</si>
  <si>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</si>
  <si>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</si>
  <si>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</si>
  <si>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</si>
  <si>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</si>
  <si>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</si>
  <si>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</si>
  <si>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</si>
  <si>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</si>
  <si>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</si>
  <si>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</si>
  <si>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 漁業集落排水施設については、令和2年4月より開始した公共下水道施設等運営事業におけるバンドリング事業の一部として施設の維持管理について包括的民間委託を行っており、トラブル発生時の初動対応等の住民サービスの向上、委託業務内での修繕対応など職員の負担軽減につながっている。
　しかしながら、経営状況が厳しいことには変わりなく、収益の増加は期待できないため、維持管理の効率化や費用削減等を行っていく必要がある。
　令和6年度から地方公営企業法を適用し、公営企業会計へと移行するため、経営状況や資産の老朽化状況のさらなる把握に努め、今後の経営改善につなげていきたいと考えている。</t>
    <phoneticPr fontId="4"/>
  </si>
  <si>
    <t xml:space="preserve"> 機械設備において耐用年数を超過しているものが多くなっていることから、施設の更新も検討していく必要がある。現在は包括的民間委託業務にて優先度の高いものから順次修繕対応にて健全度を保っている状態である。</t>
    <phoneticPr fontId="4"/>
  </si>
  <si>
    <t xml:space="preserve"> 近年、漁業集落の人口減少が進み、それに伴い排水処理施設の利用者も減少している。現在では、生活排水処理構想において施工当初の計画で想定していた利用者数を大きく下回っており、それに伴い徴収可能な使用料も減少している。そのため、処理施設の使用料（収益）のみでは、処理費用を賄えず、公費による補填で運営している状態である。
　令和5年度決算にあたっては、令和6年度からの地方公営企業法の適用に伴う打切決算を行っていることから、例年に比べ経費回収率が低くなっている。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</si>
</sst>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DB-4430-81A9-14570CEE1C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BEDB-4430-81A9-14570CEE1C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30.57</c:v>
                </c:pt>
                <c:pt idx="1">
                  <c:v>30.57</c:v>
                </c:pt>
                <c:pt idx="2">
                  <c:v>29.94</c:v>
                </c:pt>
                <c:pt idx="3">
                  <c:v>29.3</c:v>
                </c:pt>
                <c:pt idx="4">
                  <c:v>28.66</c:v>
                </c:pt>
              </c:numCache>
            </c:numRef>
          </c:val>
          <c:extLst>
            <c:ext xmlns:c16="http://schemas.microsoft.com/office/drawing/2014/chart" uri="{C3380CC4-5D6E-409C-BE32-E72D297353CC}">
              <c16:uniqueId val="{00000000-E8B1-4E20-A034-E6A8AF4E0F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E8B1-4E20-A034-E6A8AF4E0F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95.26</c:v>
                </c:pt>
                <c:pt idx="1">
                  <c:v>96.2</c:v>
                </c:pt>
                <c:pt idx="2">
                  <c:v>95.65</c:v>
                </c:pt>
                <c:pt idx="3">
                  <c:v>94.74</c:v>
                </c:pt>
                <c:pt idx="4">
                  <c:v>95.88</c:v>
                </c:pt>
              </c:numCache>
            </c:numRef>
          </c:val>
          <c:extLst>
            <c:ext xmlns:c16="http://schemas.microsoft.com/office/drawing/2014/chart" uri="{C3380CC4-5D6E-409C-BE32-E72D297353CC}">
              <c16:uniqueId val="{00000000-BFB1-46EF-90F2-4A9428D8E6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BFB1-46EF-90F2-4A9428D8E6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97.71</c:v>
                </c:pt>
                <c:pt idx="1">
                  <c:v>94.64</c:v>
                </c:pt>
                <c:pt idx="2">
                  <c:v>100.56</c:v>
                </c:pt>
                <c:pt idx="3">
                  <c:v>93.37</c:v>
                </c:pt>
                <c:pt idx="4">
                  <c:v>75.05</c:v>
                </c:pt>
              </c:numCache>
            </c:numRef>
          </c:val>
          <c:extLst>
            <c:ext xmlns:c16="http://schemas.microsoft.com/office/drawing/2014/chart" uri="{C3380CC4-5D6E-409C-BE32-E72D297353CC}">
              <c16:uniqueId val="{00000000-235A-4E27-8F4F-E28A9AC3858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5A-4E27-8F4F-E28A9AC3858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88-4504-B4CC-E74331B956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88-4504-B4CC-E74331B956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47-41DF-BCCC-C3085DD5E2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47-41DF-BCCC-C3085DD5E2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80-446E-942D-E513CED400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80-446E-942D-E513CED400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1F-44C9-B496-0CF288159A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1F-44C9-B496-0CF288159A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49.5</c:v>
                </c:pt>
                <c:pt idx="3">
                  <c:v>0</c:v>
                </c:pt>
                <c:pt idx="4" formatCode="#,##0.00;&quot;△&quot;#,##0.00;&quot;-&quot;">
                  <c:v>7.91</c:v>
                </c:pt>
              </c:numCache>
            </c:numRef>
          </c:val>
          <c:extLst>
            <c:ext xmlns:c16="http://schemas.microsoft.com/office/drawing/2014/chart" uri="{C3380CC4-5D6E-409C-BE32-E72D297353CC}">
              <c16:uniqueId val="{00000000-8A47-4031-93F9-50947ADE4F5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8A47-4031-93F9-50947ADE4F5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42.09</c:v>
                </c:pt>
                <c:pt idx="1">
                  <c:v>33.409999999999997</c:v>
                </c:pt>
                <c:pt idx="2">
                  <c:v>30.82</c:v>
                </c:pt>
                <c:pt idx="3">
                  <c:v>31.08</c:v>
                </c:pt>
                <c:pt idx="4">
                  <c:v>17.649999999999999</c:v>
                </c:pt>
              </c:numCache>
            </c:numRef>
          </c:val>
          <c:extLst>
            <c:ext xmlns:c16="http://schemas.microsoft.com/office/drawing/2014/chart" uri="{C3380CC4-5D6E-409C-BE32-E72D297353CC}">
              <c16:uniqueId val="{00000000-C83F-4047-BF98-3C0C8DC989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C83F-4047-BF98-3C0C8DC989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297.7</c:v>
                </c:pt>
                <c:pt idx="1">
                  <c:v>381.44</c:v>
                </c:pt>
                <c:pt idx="2">
                  <c:v>419.21</c:v>
                </c:pt>
                <c:pt idx="3">
                  <c:v>418.37</c:v>
                </c:pt>
                <c:pt idx="4">
                  <c:v>656</c:v>
                </c:pt>
              </c:numCache>
            </c:numRef>
          </c:val>
          <c:extLst>
            <c:ext xmlns:c16="http://schemas.microsoft.com/office/drawing/2014/chart" uri="{C3380CC4-5D6E-409C-BE32-E72D297353CC}">
              <c16:uniqueId val="{00000000-D0D6-4AD3-9EBA-EE2BF0EC33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D0D6-4AD3-9EBA-EE2BF0EC33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L8" sqref="AL8:AS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須崎市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19829</v>
      </c>
      <c r="AM8" s="54"/>
      <c r="AN8" s="54"/>
      <c r="AO8" s="54"/>
      <c r="AP8" s="54"/>
      <c r="AQ8" s="54"/>
      <c r="AR8" s="54"/>
      <c r="AS8" s="54"/>
      <c r="AT8" s="53">
        <f>データ!T6</f>
        <v>135.19999999999999</v>
      </c>
      <c r="AU8" s="53"/>
      <c r="AV8" s="53"/>
      <c r="AW8" s="53"/>
      <c r="AX8" s="53"/>
      <c r="AY8" s="53"/>
      <c r="AZ8" s="53"/>
      <c r="BA8" s="53"/>
      <c r="BB8" s="53">
        <f>データ!U6</f>
        <v>146.66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0.87</v>
      </c>
      <c r="Q10" s="53"/>
      <c r="R10" s="53"/>
      <c r="S10" s="53"/>
      <c r="T10" s="53"/>
      <c r="U10" s="53"/>
      <c r="V10" s="53"/>
      <c r="W10" s="53">
        <f>データ!Q6</f>
        <v>100</v>
      </c>
      <c r="X10" s="53"/>
      <c r="Y10" s="53"/>
      <c r="Z10" s="53"/>
      <c r="AA10" s="53"/>
      <c r="AB10" s="53"/>
      <c r="AC10" s="53"/>
      <c r="AD10" s="54">
        <f>データ!R6</f>
        <v>2250</v>
      </c>
      <c r="AE10" s="54"/>
      <c r="AF10" s="54"/>
      <c r="AG10" s="54"/>
      <c r="AH10" s="54"/>
      <c r="AI10" s="54"/>
      <c r="AJ10" s="54"/>
      <c r="AK10" s="2"/>
      <c r="AL10" s="54">
        <f>データ!V6</f>
        <v>170</v>
      </c>
      <c r="AM10" s="54"/>
      <c r="AN10" s="54"/>
      <c r="AO10" s="54"/>
      <c r="AP10" s="54"/>
      <c r="AQ10" s="54"/>
      <c r="AR10" s="54"/>
      <c r="AS10" s="54"/>
      <c r="AT10" s="53">
        <f>データ!W6</f>
        <v>0.05</v>
      </c>
      <c r="AU10" s="53"/>
      <c r="AV10" s="53"/>
      <c r="AW10" s="53"/>
      <c r="AX10" s="53"/>
      <c r="AY10" s="53"/>
      <c r="AZ10" s="53"/>
      <c r="BA10" s="53"/>
      <c r="BB10" s="53">
        <f>データ!X6</f>
        <v>3400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ANP9XgpV8rqvtEM4LC66SDc1UMVfGphvLK0nkvgADkVoV3WIYuvlcCpoGeEbQTJ1GYd5F1smT/eI+ZFY/5gZtg==" saltValue="5Oaz20PKln8L1MuzhiAc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392065</v>
      </c>
      <c r="D6" s="19">
        <f t="shared" si="3"/>
        <v>47</v>
      </c>
      <c r="E6" s="19">
        <f t="shared" si="3"/>
        <v>17</v>
      </c>
      <c r="F6" s="19">
        <f t="shared" si="3"/>
        <v>6</v>
      </c>
      <c r="G6" s="19">
        <f t="shared" si="3"/>
        <v>0</v>
      </c>
      <c r="H6" s="19" t="str">
        <f t="shared" si="3"/>
        <v>高知県　須崎市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0.87</v>
      </c>
      <c r="Q6" s="20">
        <f t="shared" si="3"/>
        <v>100</v>
      </c>
      <c r="R6" s="20">
        <f t="shared" si="3"/>
        <v>2250</v>
      </c>
      <c r="S6" s="20">
        <f t="shared" si="3"/>
        <v>19829</v>
      </c>
      <c r="T6" s="20">
        <f t="shared" si="3"/>
        <v>135.19999999999999</v>
      </c>
      <c r="U6" s="20">
        <f t="shared" si="3"/>
        <v>146.66</v>
      </c>
      <c r="V6" s="20">
        <f t="shared" si="3"/>
        <v>170</v>
      </c>
      <c r="W6" s="20">
        <f t="shared" si="3"/>
        <v>0.05</v>
      </c>
      <c r="X6" s="20">
        <f t="shared" si="3"/>
        <v>3400</v>
      </c>
      <c r="Y6" s="21">
        <f>IF(Y7="",NA(),Y7)</f>
        <v>97.71</v>
      </c>
      <c r="Z6" s="21">
        <f t="shared" ref="Z6:AH6" si="4">IF(Z7="",NA(),Z7)</f>
        <v>94.64</v>
      </c>
      <c r="AA6" s="21">
        <f t="shared" si="4"/>
        <v>100.56</v>
      </c>
      <c r="AB6" s="21">
        <f t="shared" si="4"/>
        <v>93.37</v>
      </c>
      <c r="AC6" s="21">
        <f t="shared" si="4"/>
        <v>75.05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49.5</v>
      </c>
      <c r="BI6" s="20">
        <f t="shared" si="7"/>
        <v>0</v>
      </c>
      <c r="BJ6" s="21">
        <f t="shared" si="7"/>
        <v>7.91</v>
      </c>
      <c r="BK6" s="21">
        <f t="shared" si="7"/>
        <v>998.42</v>
      </c>
      <c r="BL6" s="21">
        <f t="shared" si="7"/>
        <v>1095.52</v>
      </c>
      <c r="BM6" s="21">
        <f t="shared" si="7"/>
        <v>1056.55</v>
      </c>
      <c r="BN6" s="21">
        <f t="shared" si="7"/>
        <v>1278.54</v>
      </c>
      <c r="BO6" s="21">
        <f t="shared" si="7"/>
        <v>1149.7</v>
      </c>
      <c r="BP6" s="20" t="str">
        <f>IF(BP7="","",IF(BP7="-","【-】","【"&amp;SUBSTITUTE(TEXT(BP7,"#,##0.00"),"-","△")&amp;"】"))</f>
        <v>【1,069.89】</v>
      </c>
      <c r="BQ6" s="21">
        <f>IF(BQ7="",NA(),BQ7)</f>
        <v>42.09</v>
      </c>
      <c r="BR6" s="21">
        <f t="shared" ref="BR6:BZ6" si="8">IF(BR7="",NA(),BR7)</f>
        <v>33.409999999999997</v>
      </c>
      <c r="BS6" s="21">
        <f t="shared" si="8"/>
        <v>30.82</v>
      </c>
      <c r="BT6" s="21">
        <f t="shared" si="8"/>
        <v>31.08</v>
      </c>
      <c r="BU6" s="21">
        <f t="shared" si="8"/>
        <v>17.649999999999999</v>
      </c>
      <c r="BV6" s="21">
        <f t="shared" si="8"/>
        <v>41.41</v>
      </c>
      <c r="BW6" s="21">
        <f t="shared" si="8"/>
        <v>39.64</v>
      </c>
      <c r="BX6" s="21">
        <f t="shared" si="8"/>
        <v>40</v>
      </c>
      <c r="BY6" s="21">
        <f t="shared" si="8"/>
        <v>38.74</v>
      </c>
      <c r="BZ6" s="21">
        <f t="shared" si="8"/>
        <v>35.96</v>
      </c>
      <c r="CA6" s="20" t="str">
        <f>IF(CA7="","",IF(CA7="-","【-】","【"&amp;SUBSTITUTE(TEXT(CA7,"#,##0.00"),"-","△")&amp;"】"))</f>
        <v>【39.89】</v>
      </c>
      <c r="CB6" s="21">
        <f>IF(CB7="",NA(),CB7)</f>
        <v>297.7</v>
      </c>
      <c r="CC6" s="21">
        <f t="shared" ref="CC6:CK6" si="9">IF(CC7="",NA(),CC7)</f>
        <v>381.44</v>
      </c>
      <c r="CD6" s="21">
        <f t="shared" si="9"/>
        <v>419.21</v>
      </c>
      <c r="CE6" s="21">
        <f t="shared" si="9"/>
        <v>418.37</v>
      </c>
      <c r="CF6" s="21">
        <f t="shared" si="9"/>
        <v>656</v>
      </c>
      <c r="CG6" s="21">
        <f t="shared" si="9"/>
        <v>417.56</v>
      </c>
      <c r="CH6" s="21">
        <f t="shared" si="9"/>
        <v>449.72</v>
      </c>
      <c r="CI6" s="21">
        <f t="shared" si="9"/>
        <v>437.27</v>
      </c>
      <c r="CJ6" s="21">
        <f t="shared" si="9"/>
        <v>456.72</v>
      </c>
      <c r="CK6" s="21">
        <f t="shared" si="9"/>
        <v>481.96</v>
      </c>
      <c r="CL6" s="20" t="str">
        <f>IF(CL7="","",IF(CL7="-","【-】","【"&amp;SUBSTITUTE(TEXT(CL7,"#,##0.00"),"-","△")&amp;"】"))</f>
        <v>【426.52】</v>
      </c>
      <c r="CM6" s="21">
        <f>IF(CM7="",NA(),CM7)</f>
        <v>30.57</v>
      </c>
      <c r="CN6" s="21">
        <f t="shared" ref="CN6:CV6" si="10">IF(CN7="",NA(),CN7)</f>
        <v>30.57</v>
      </c>
      <c r="CO6" s="21">
        <f t="shared" si="10"/>
        <v>29.94</v>
      </c>
      <c r="CP6" s="21">
        <f t="shared" si="10"/>
        <v>29.3</v>
      </c>
      <c r="CQ6" s="21">
        <f t="shared" si="10"/>
        <v>28.66</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95.26</v>
      </c>
      <c r="CY6" s="21">
        <f t="shared" ref="CY6:DG6" si="11">IF(CY7="",NA(),CY7)</f>
        <v>96.2</v>
      </c>
      <c r="CZ6" s="21">
        <f t="shared" si="11"/>
        <v>95.65</v>
      </c>
      <c r="DA6" s="21">
        <f t="shared" si="11"/>
        <v>94.74</v>
      </c>
      <c r="DB6" s="21">
        <f t="shared" si="11"/>
        <v>95.88</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392065</v>
      </c>
      <c r="D7" s="23">
        <v>47</v>
      </c>
      <c r="E7" s="23">
        <v>17</v>
      </c>
      <c r="F7" s="23">
        <v>6</v>
      </c>
      <c r="G7" s="23">
        <v>0</v>
      </c>
      <c r="H7" s="23" t="s">
        <v>98</v>
      </c>
      <c r="I7" s="23" t="s">
        <v>99</v>
      </c>
      <c r="J7" s="23" t="s">
        <v>100</v>
      </c>
      <c r="K7" s="23" t="s">
        <v>101</v>
      </c>
      <c r="L7" s="23" t="s">
        <v>102</v>
      </c>
      <c r="M7" s="23" t="s">
        <v>103</v>
      </c>
      <c r="N7" s="24" t="s">
        <v>104</v>
      </c>
      <c r="O7" s="24" t="s">
        <v>105</v>
      </c>
      <c r="P7" s="24">
        <v>0.87</v>
      </c>
      <c r="Q7" s="24">
        <v>100</v>
      </c>
      <c r="R7" s="24">
        <v>2250</v>
      </c>
      <c r="S7" s="24">
        <v>19829</v>
      </c>
      <c r="T7" s="24">
        <v>135.19999999999999</v>
      </c>
      <c r="U7" s="24">
        <v>146.66</v>
      </c>
      <c r="V7" s="24">
        <v>170</v>
      </c>
      <c r="W7" s="24">
        <v>0.05</v>
      </c>
      <c r="X7" s="24">
        <v>3400</v>
      </c>
      <c r="Y7" s="24">
        <v>97.71</v>
      </c>
      <c r="Z7" s="24">
        <v>94.64</v>
      </c>
      <c r="AA7" s="24">
        <v>100.56</v>
      </c>
      <c r="AB7" s="24">
        <v>93.37</v>
      </c>
      <c r="AC7" s="24">
        <v>75.05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49.5</v>
      </c>
      <c r="BI7" s="24">
        <v>0</v>
      </c>
      <c r="BJ7" s="24">
        <v>7.91</v>
      </c>
      <c r="BK7" s="24">
        <v>998.42</v>
      </c>
      <c r="BL7" s="24">
        <v>1095.52</v>
      </c>
      <c r="BM7" s="24">
        <v>1056.55</v>
      </c>
      <c r="BN7" s="24">
        <v>1278.54</v>
      </c>
      <c r="BO7" s="24">
        <v>1149.7</v>
      </c>
      <c r="BP7" s="24">
        <v>1069.8900000000001</v>
      </c>
      <c r="BQ7" s="24">
        <v>42.09</v>
      </c>
      <c r="BR7" s="24">
        <v>33.409999999999997</v>
      </c>
      <c r="BS7" s="24">
        <v>30.82</v>
      </c>
      <c r="BT7" s="24">
        <v>31.08</v>
      </c>
      <c r="BU7" s="24">
        <v>17.649999999999999</v>
      </c>
      <c r="BV7" s="24">
        <v>41.41</v>
      </c>
      <c r="BW7" s="24">
        <v>39.64</v>
      </c>
      <c r="BX7" s="24">
        <v>40</v>
      </c>
      <c r="BY7" s="24">
        <v>38.74</v>
      </c>
      <c r="BZ7" s="24">
        <v>35.96</v>
      </c>
      <c r="CA7" s="24">
        <v>39.89</v>
      </c>
      <c r="CB7" s="24">
        <v>297.7</v>
      </c>
      <c r="CC7" s="24">
        <v>381.44</v>
      </c>
      <c r="CD7" s="24">
        <v>419.21</v>
      </c>
      <c r="CE7" s="24">
        <v>418.37</v>
      </c>
      <c r="CF7" s="24">
        <v>656</v>
      </c>
      <c r="CG7" s="24">
        <v>417.56</v>
      </c>
      <c r="CH7" s="24">
        <v>449.72</v>
      </c>
      <c r="CI7" s="24">
        <v>437.27</v>
      </c>
      <c r="CJ7" s="24">
        <v>456.72</v>
      </c>
      <c r="CK7" s="24">
        <v>481.96</v>
      </c>
      <c r="CL7" s="24">
        <v>426.52</v>
      </c>
      <c r="CM7" s="24">
        <v>30.57</v>
      </c>
      <c r="CN7" s="24">
        <v>30.57</v>
      </c>
      <c r="CO7" s="24">
        <v>29.94</v>
      </c>
      <c r="CP7" s="24">
        <v>29.3</v>
      </c>
      <c r="CQ7" s="24">
        <v>28.66</v>
      </c>
      <c r="CR7" s="24">
        <v>32.479999999999997</v>
      </c>
      <c r="CS7" s="24">
        <v>30.19</v>
      </c>
      <c r="CT7" s="24">
        <v>28.77</v>
      </c>
      <c r="CU7" s="24">
        <v>26.22</v>
      </c>
      <c r="CV7" s="24">
        <v>26.12</v>
      </c>
      <c r="CW7" s="24">
        <v>28.16</v>
      </c>
      <c r="CX7" s="24">
        <v>95.26</v>
      </c>
      <c r="CY7" s="24">
        <v>96.2</v>
      </c>
      <c r="CZ7" s="24">
        <v>95.65</v>
      </c>
      <c r="DA7" s="24">
        <v>94.74</v>
      </c>
      <c r="DB7" s="24">
        <v>95.88</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2025-01-29T00:11:30Z</cp:lastPrinted>
  <dcterms:created xsi:type="dcterms:W3CDTF">2025-01-24T07:38:18Z</dcterms:created>
  <dcterms:modified xsi:type="dcterms:W3CDTF">2025-01-29T00:11:46Z</dcterms:modified>
  <cp:category/>
</cp:coreProperties>
</file>