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産業建設課　水道係\Desktop\産業建設課（O）\02　（下水道）調査・報告\115　FW 【照会：1月29日（水）正午〆】公営企業に係る経営比較分析表（令和５年度決算）の分析等について\提出\"/>
    </mc:Choice>
  </mc:AlternateContent>
  <xr:revisionPtr revIDLastSave="0" documentId="13_ncr:1_{EFB7DC5C-FDEC-44BD-B80E-8DA020A23F28}" xr6:coauthVersionLast="47" xr6:coauthVersionMax="47" xr10:uidLastSave="{00000000-0000-0000-0000-000000000000}"/>
  <workbookProtection workbookAlgorithmName="SHA-512" workbookHashValue="R24EsUMc2PrKHacPWig+n9C1mKOXfdtwZJ0obc7z0kkaVGiQv5REAyjhnFeehQaovMIkMIeM8BDL88srk7Dk9g==" workbookSaltValue="1/APhN+tPXB4us8NPGH0Y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<sst xmlns="http://schemas.openxmlformats.org/spreadsheetml/2006/main" count="236" uniqueCount="119">
  <si>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</si>
  <si>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</si>
  <si>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</si>
  <si>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</si>
  <si>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</si>
  <si>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</si>
  <si>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</si>
  <si>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</si>
  <si>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</si>
  <si>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</si>
  <si>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</si>
  <si>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</si>
  <si>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</si>
  <si>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</si>
  <si>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</si>
  <si>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</si>
  <si>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</si>
  <si>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</si>
  <si>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</si>
  <si>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</si>
  <si>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</si>
  <si>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</si>
  <si>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</si>
  <si>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</si>
  <si>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</si>
  <si>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</si>
  <si>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</si>
  <si>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</si>
  <si>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</si>
  <si>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</si>
  <si>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</si>
  <si>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</si>
  <si>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</si>
  <si>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</si>
  <si>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</si>
  <si>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</si>
  <si>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</si>
  <si>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</si>
  <si>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</si>
  <si>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</si>
  <si>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</si>
  <si>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</si>
  <si>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</si>
  <si>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</si>
  <si>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</si>
  <si>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</si>
  <si>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</si>
  <si>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</si>
  <si>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</si>
  <si>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</si>
  <si>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</si>
  <si>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</si>
  <si>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</si>
  <si>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</si>
  <si>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</si>
  <si>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</si>
  <si>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</si>
  <si>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</si>
  <si>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</si>
  <si>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</si>
  <si>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</si>
  <si>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</si>
  <si>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</si>
  <si>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</si>
  <si>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</si>
  <si>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</si>
  <si>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</si>
  <si>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</si>
  <si>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</si>
  <si>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</si>
  <si>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</si>
  <si>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</si>
  <si>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</si>
  <si>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</si>
  <si>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</si>
  <si>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</si>
  <si>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</si>
  <si>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</si>
  <si>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</si>
  <si>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</si>
  <si>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</si>
  <si>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</si>
  <si>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</si>
  <si>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</si>
  <si>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</si>
  <si>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</si>
  <si>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</si>
  <si>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</si>
  <si>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</si>
  <si>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</si>
  <si>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</si>
  <si>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</si>
  <si>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</si>
  <si>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</si>
  <si>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</si>
  <si>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</si>
  <si>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</si>
  <si>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</si>
  <si>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東洋町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</si>
  <si>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</si>
  <si>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</si>
  <si>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</si>
  <si>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</si>
  <si>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</si>
  <si>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</si>
  <si>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</si>
  <si>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</si>
  <si>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</si>
  <si>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</si>
  <si>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</si>
  <si>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</si>
  <si>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</si>
  <si>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</si>
  <si>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</si>
  <si>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</si>
  <si>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</si>
  <si>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・収益的収支比率及び経費回収率
数値が100％未満であり、使用料等収益以外の収入で事業運営をしている状況。経営の健全化に向けて、引き続き広報等で下水道加入の呼びかけの実施や維持管理委託の維持管理費と水質試験業務を一括設計し、令和5年度から新たに複数年契約(3ヶ年)を実施している。
・汚水処理原価
汚水処理原価については、平均数値より高い状態であり、今後も原価が上昇傾向であるため、維持管理委託の維持管理費と水質試験業務を一括設計し、令和５年度から新たに複数年契約(3ヶ年)を実施している。
・施設利用率及び水洗化率
広報等の下水道加入の呼びかけや水洗便所改造資金(上限50万以内)の貸付利子に対して100％の利子補給を引き続き実施して利用率向上を目指す。
                                                   　　　　　　　　　　　　　　　　　　　　・企業債残高対事業規模比率　　　　　　　　　　　　　　　　　　　決算状況調査の24表01行16列に記入漏れがあった影響で、企業債残高から一般会計負担額を差し引いていない数値がR2の比率に適用されたため、異常値になっている。正しくは、企業債残高については一般会計で全額負担しているため０になる。　　　　　　　　　　　　　　　　　　　　　　　　　　　　　　　　　　　　　　　　　　　　　　　　　　　　　　　　　　　　　　　　　　　　　　　　
</t>
    <phoneticPr fontId="4"/>
  </si>
  <si>
    <r>
      <t xml:space="preserve">施設利用率及び水洗化率について、今までは、排水設備申請者数を積み上げて把握していたが、令和2年度からは3月末の利用者数を調査したことにより、大幅な率の変動が発生している。
</t>
    </r>
    <r>
      <rPr>
        <sz val="11"/>
        <rFont val="ＭＳ ゴシック"/>
        <family val="3"/>
        <charset val="128"/>
      </rPr>
      <t>水洗化率、収益的収支比率や経費回収率を上げるため、引き続き広報等での下水道加入の呼びかけの実施や経費の削減を実施しながら、状況に応じて使用料の見直しも検討していき、経営の健全化を目指す。</t>
    </r>
    <phoneticPr fontId="4"/>
  </si>
  <si>
    <t>老朽化の状況については、施設の長寿命化に向けた調査を平成27～平成28年度に実施。平成29年度に実施設計、施設の更新を令和2年度にかけて実施した。
今後は水処理関係の更新、汚泥処理関係の更新の実施を令和9年度～令和10年度に行うことを計画している。</t>
    <rPh sb="26" eb="28">
      <t>ヘイセイ</t>
    </rPh>
    <rPh sb="31" eb="33">
      <t>ヘイセイ</t>
    </rPh>
    <rPh sb="74" eb="76">
      <t>コンゴ</t>
    </rPh>
    <rPh sb="77" eb="80">
      <t>ミズショリ</t>
    </rPh>
    <rPh sb="80" eb="82">
      <t>カンケイ</t>
    </rPh>
    <rPh sb="86" eb="88">
      <t>オデイ</t>
    </rPh>
    <rPh sb="88" eb="90">
      <t>ショリ</t>
    </rPh>
    <rPh sb="90" eb="92">
      <t>カンケイ</t>
    </rPh>
    <rPh sb="93" eb="95">
      <t>コウシン</t>
    </rPh>
    <rPh sb="96" eb="98">
      <t>ジッシ</t>
    </rPh>
    <rPh sb="99" eb="101">
      <t>レイワ</t>
    </rPh>
    <rPh sb="102" eb="104">
      <t>ネンド</t>
    </rPh>
    <rPh sb="105" eb="107">
      <t>レイワ</t>
    </rPh>
    <rPh sb="109" eb="111">
      <t>ネンド</t>
    </rPh>
    <rPh sb="112" eb="113">
      <t>オコナ</t>
    </rPh>
    <rPh sb="117" eb="11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</si>
</sst>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66-4452-B206-CB5E842EC1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366-4452-B206-CB5E842EC1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50.4</c:v>
                </c:pt>
                <c:pt idx="1">
                  <c:v>43.2</c:v>
                </c:pt>
                <c:pt idx="2">
                  <c:v>43.6</c:v>
                </c:pt>
                <c:pt idx="3">
                  <c:v>42.13</c:v>
                </c:pt>
                <c:pt idx="4">
                  <c:v>40.130000000000003</c:v>
                </c:pt>
              </c:numCache>
            </c:numRef>
          </c:val>
          <c:extLst>
            <c:ext xmlns:c16="http://schemas.microsoft.com/office/drawing/2014/chart" uri="{C3380CC4-5D6E-409C-BE32-E72D297353CC}">
              <c16:uniqueId val="{00000000-E8DE-44C2-A96A-BB36122820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8DE-44C2-A96A-BB36122820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92.27</c:v>
                </c:pt>
                <c:pt idx="1">
                  <c:v>60.59</c:v>
                </c:pt>
                <c:pt idx="2">
                  <c:v>65.540000000000006</c:v>
                </c:pt>
                <c:pt idx="3">
                  <c:v>66.61</c:v>
                </c:pt>
                <c:pt idx="4">
                  <c:v>68.84</c:v>
                </c:pt>
              </c:numCache>
            </c:numRef>
          </c:val>
          <c:extLst>
            <c:ext xmlns:c16="http://schemas.microsoft.com/office/drawing/2014/chart" uri="{C3380CC4-5D6E-409C-BE32-E72D297353CC}">
              <c16:uniqueId val="{00000000-CA90-4E3E-A0CC-48315B9300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CA90-4E3E-A0CC-48315B9300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84.15</c:v>
                </c:pt>
                <c:pt idx="1">
                  <c:v>84.35</c:v>
                </c:pt>
                <c:pt idx="2">
                  <c:v>78.95</c:v>
                </c:pt>
                <c:pt idx="3">
                  <c:v>70.39</c:v>
                </c:pt>
                <c:pt idx="4">
                  <c:v>66.3</c:v>
                </c:pt>
              </c:numCache>
            </c:numRef>
          </c:val>
          <c:extLst>
            <c:ext xmlns:c16="http://schemas.microsoft.com/office/drawing/2014/chart" uri="{C3380CC4-5D6E-409C-BE32-E72D297353CC}">
              <c16:uniqueId val="{00000000-9E9D-472B-8946-C27BC308CD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D-472B-8946-C27BC308CD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7-465E-A7A6-EBBD91B172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7-465E-A7A6-EBBD91B172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B6-4D93-AA5F-2EA6F89CD9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6-4D93-AA5F-2EA6F89CD9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1-4585-9502-2CDC7B0E80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1-4585-9502-2CDC7B0E80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5-43A5-8A47-7E0CA900AC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5-43A5-8A47-7E0CA900AC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4995.58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50-405E-BBA4-CEB6AA994A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650-405E-BBA4-CEB6AA994A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52.27</c:v>
                </c:pt>
                <c:pt idx="1">
                  <c:v>52.67</c:v>
                </c:pt>
                <c:pt idx="2">
                  <c:v>35.36</c:v>
                </c:pt>
                <c:pt idx="3">
                  <c:v>30.01</c:v>
                </c:pt>
                <c:pt idx="4">
                  <c:v>38.96</c:v>
                </c:pt>
              </c:numCache>
            </c:numRef>
          </c:val>
          <c:extLst>
            <c:ext xmlns:c16="http://schemas.microsoft.com/office/drawing/2014/chart" uri="{C3380CC4-5D6E-409C-BE32-E72D297353CC}">
              <c16:uniqueId val="{00000000-F17E-42E6-B3F1-99F5E5B0AC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17E-42E6-B3F1-99F5E5B0AC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242.75</c:v>
                </c:pt>
                <c:pt idx="1">
                  <c:v>247.89</c:v>
                </c:pt>
                <c:pt idx="2">
                  <c:v>367.49</c:v>
                </c:pt>
                <c:pt idx="3">
                  <c:v>439.03</c:v>
                </c:pt>
                <c:pt idx="4">
                  <c:v>332.96</c:v>
                </c:pt>
              </c:numCache>
            </c:numRef>
          </c:val>
          <c:extLst>
            <c:ext xmlns:c16="http://schemas.microsoft.com/office/drawing/2014/chart" uri="{C3380CC4-5D6E-409C-BE32-E72D297353CC}">
              <c16:uniqueId val="{00000000-70D2-4B5C-B034-7A438DD103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0D2-4B5C-B034-7A438DD103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N9" sqref="BN9: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高知県　東洋町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2118</v>
      </c>
      <c r="AM8" s="45"/>
      <c r="AN8" s="45"/>
      <c r="AO8" s="45"/>
      <c r="AP8" s="45"/>
      <c r="AQ8" s="45"/>
      <c r="AR8" s="45"/>
      <c r="AS8" s="45"/>
      <c r="AT8" s="44">
        <f>データ!T6</f>
        <v>74.02</v>
      </c>
      <c r="AU8" s="44"/>
      <c r="AV8" s="44"/>
      <c r="AW8" s="44"/>
      <c r="AX8" s="44"/>
      <c r="AY8" s="44"/>
      <c r="AZ8" s="44"/>
      <c r="BA8" s="44"/>
      <c r="BB8" s="44">
        <f>データ!U6</f>
        <v>28.61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57.79</v>
      </c>
      <c r="Q10" s="44"/>
      <c r="R10" s="44"/>
      <c r="S10" s="44"/>
      <c r="T10" s="44"/>
      <c r="U10" s="44"/>
      <c r="V10" s="44"/>
      <c r="W10" s="44">
        <f>データ!Q6</f>
        <v>100</v>
      </c>
      <c r="X10" s="44"/>
      <c r="Y10" s="44"/>
      <c r="Z10" s="44"/>
      <c r="AA10" s="44"/>
      <c r="AB10" s="44"/>
      <c r="AC10" s="44"/>
      <c r="AD10" s="45">
        <f>データ!R6</f>
        <v>2200</v>
      </c>
      <c r="AE10" s="45"/>
      <c r="AF10" s="45"/>
      <c r="AG10" s="45"/>
      <c r="AH10" s="45"/>
      <c r="AI10" s="45"/>
      <c r="AJ10" s="45"/>
      <c r="AK10" s="2"/>
      <c r="AL10" s="45">
        <f>データ!V6</f>
        <v>1213</v>
      </c>
      <c r="AM10" s="45"/>
      <c r="AN10" s="45"/>
      <c r="AO10" s="45"/>
      <c r="AP10" s="45"/>
      <c r="AQ10" s="45"/>
      <c r="AR10" s="45"/>
      <c r="AS10" s="45"/>
      <c r="AT10" s="44">
        <f>データ!W6</f>
        <v>0.56000000000000005</v>
      </c>
      <c r="AU10" s="44"/>
      <c r="AV10" s="44"/>
      <c r="AW10" s="44"/>
      <c r="AX10" s="44"/>
      <c r="AY10" s="44"/>
      <c r="AZ10" s="44"/>
      <c r="BA10" s="44"/>
      <c r="BB10" s="44">
        <f>データ!X6</f>
        <v>2166.0700000000002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xFbOQ1fhgIhQGPyVSA4DYCYZ9YT+pcyoR6BTBtRLgQfMS3dx2spyJwoioZU8wxfIgfaBXlQ2Z6txfFuFPoYaRw==" saltValue="Xh6lUCReKe4Ox+rPrbCW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393011</v>
      </c>
      <c r="D6" s="19">
        <f t="shared" si="3"/>
        <v>47</v>
      </c>
      <c r="E6" s="19">
        <f t="shared" si="3"/>
        <v>17</v>
      </c>
      <c r="F6" s="19">
        <f t="shared" si="3"/>
        <v>4</v>
      </c>
      <c r="G6" s="19">
        <f t="shared" si="3"/>
        <v>0</v>
      </c>
      <c r="H6" s="19" t="str">
        <f t="shared" si="3"/>
        <v>高知県　東洋町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57.79</v>
      </c>
      <c r="Q6" s="20">
        <f t="shared" si="3"/>
        <v>100</v>
      </c>
      <c r="R6" s="20">
        <f t="shared" si="3"/>
        <v>2200</v>
      </c>
      <c r="S6" s="20">
        <f t="shared" si="3"/>
        <v>2118</v>
      </c>
      <c r="T6" s="20">
        <f t="shared" si="3"/>
        <v>74.02</v>
      </c>
      <c r="U6" s="20">
        <f t="shared" si="3"/>
        <v>28.61</v>
      </c>
      <c r="V6" s="20">
        <f t="shared" si="3"/>
        <v>1213</v>
      </c>
      <c r="W6" s="20">
        <f t="shared" si="3"/>
        <v>0.56000000000000005</v>
      </c>
      <c r="X6" s="20">
        <f t="shared" si="3"/>
        <v>2166.0700000000002</v>
      </c>
      <c r="Y6" s="21">
        <f>IF(Y7="",NA(),Y7)</f>
        <v>84.15</v>
      </c>
      <c r="Z6" s="21">
        <f t="shared" ref="Z6:AH6" si="4">IF(Z7="",NA(),Z7)</f>
        <v>84.35</v>
      </c>
      <c r="AA6" s="21">
        <f t="shared" si="4"/>
        <v>78.95</v>
      </c>
      <c r="AB6" s="21">
        <f t="shared" si="4"/>
        <v>70.39</v>
      </c>
      <c r="AC6" s="21">
        <f t="shared" si="4"/>
        <v>66.3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4995.58</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52.27</v>
      </c>
      <c r="BR6" s="21">
        <f t="shared" ref="BR6:BZ6" si="8">IF(BR7="",NA(),BR7)</f>
        <v>52.67</v>
      </c>
      <c r="BS6" s="21">
        <f t="shared" si="8"/>
        <v>35.36</v>
      </c>
      <c r="BT6" s="21">
        <f t="shared" si="8"/>
        <v>30.01</v>
      </c>
      <c r="BU6" s="21">
        <f t="shared" si="8"/>
        <v>38.96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242.75</v>
      </c>
      <c r="CC6" s="21">
        <f t="shared" ref="CC6:CK6" si="9">IF(CC7="",NA(),CC7)</f>
        <v>247.89</v>
      </c>
      <c r="CD6" s="21">
        <f t="shared" si="9"/>
        <v>367.49</v>
      </c>
      <c r="CE6" s="21">
        <f t="shared" si="9"/>
        <v>439.03</v>
      </c>
      <c r="CF6" s="21">
        <f t="shared" si="9"/>
        <v>332.96</v>
      </c>
      <c r="CG6" s="21">
        <f t="shared" si="9"/>
        <v>228.47</v>
      </c>
      <c r="CH6" s="21">
        <f t="shared" si="9"/>
        <v>224.88</v>
      </c>
      <c r="CI6" s="21">
        <f t="shared" si="9"/>
        <v>228.64</v>
      </c>
      <c r="CJ6" s="21">
        <f t="shared" si="9"/>
        <v>239.46</v>
      </c>
      <c r="CK6" s="21">
        <f t="shared" si="9"/>
        <v>233.15</v>
      </c>
      <c r="CL6" s="20" t="str">
        <f>IF(CL7="","",IF(CL7="-","【-】","【"&amp;SUBSTITUTE(TEXT(CL7,"#,##0.00"),"-","△")&amp;"】"))</f>
        <v>【215.73】</v>
      </c>
      <c r="CM6" s="21">
        <f>IF(CM7="",NA(),CM7)</f>
        <v>50.4</v>
      </c>
      <c r="CN6" s="21">
        <f t="shared" ref="CN6:CV6" si="10">IF(CN7="",NA(),CN7)</f>
        <v>43.2</v>
      </c>
      <c r="CO6" s="21">
        <f t="shared" si="10"/>
        <v>43.6</v>
      </c>
      <c r="CP6" s="21">
        <f t="shared" si="10"/>
        <v>42.13</v>
      </c>
      <c r="CQ6" s="21">
        <f t="shared" si="10"/>
        <v>40.130000000000003</v>
      </c>
      <c r="CR6" s="21">
        <f t="shared" si="10"/>
        <v>42.47</v>
      </c>
      <c r="CS6" s="21">
        <f t="shared" si="10"/>
        <v>42.4</v>
      </c>
      <c r="CT6" s="21">
        <f t="shared" si="10"/>
        <v>42.28</v>
      </c>
      <c r="CU6" s="21">
        <f t="shared" si="10"/>
        <v>41.06</v>
      </c>
      <c r="CV6" s="21">
        <f t="shared" si="10"/>
        <v>42.09</v>
      </c>
      <c r="CW6" s="20" t="str">
        <f>IF(CW7="","",IF(CW7="-","【-】","【"&amp;SUBSTITUTE(TEXT(CW7,"#,##0.00"),"-","△")&amp;"】"))</f>
        <v>【43.28】</v>
      </c>
      <c r="CX6" s="21">
        <f>IF(CX7="",NA(),CX7)</f>
        <v>92.27</v>
      </c>
      <c r="CY6" s="21">
        <f t="shared" ref="CY6:DG6" si="11">IF(CY7="",NA(),CY7)</f>
        <v>60.59</v>
      </c>
      <c r="CZ6" s="21">
        <f t="shared" si="11"/>
        <v>65.540000000000006</v>
      </c>
      <c r="DA6" s="21">
        <f t="shared" si="11"/>
        <v>66.61</v>
      </c>
      <c r="DB6" s="21">
        <f t="shared" si="11"/>
        <v>68.84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393011</v>
      </c>
      <c r="D7" s="23">
        <v>47</v>
      </c>
      <c r="E7" s="23">
        <v>17</v>
      </c>
      <c r="F7" s="23">
        <v>4</v>
      </c>
      <c r="G7" s="23">
        <v>0</v>
      </c>
      <c r="H7" s="23" t="s">
        <v>98</v>
      </c>
      <c r="I7" s="23" t="s">
        <v>99</v>
      </c>
      <c r="J7" s="23" t="s">
        <v>100</v>
      </c>
      <c r="K7" s="23" t="s">
        <v>101</v>
      </c>
      <c r="L7" s="23" t="s">
        <v>102</v>
      </c>
      <c r="M7" s="23" t="s">
        <v>103</v>
      </c>
      <c r="N7" s="24" t="s">
        <v>104</v>
      </c>
      <c r="O7" s="24" t="s">
        <v>105</v>
      </c>
      <c r="P7" s="24">
        <v>57.79</v>
      </c>
      <c r="Q7" s="24">
        <v>100</v>
      </c>
      <c r="R7" s="24">
        <v>2200</v>
      </c>
      <c r="S7" s="24">
        <v>2118</v>
      </c>
      <c r="T7" s="24">
        <v>74.02</v>
      </c>
      <c r="U7" s="24">
        <v>28.61</v>
      </c>
      <c r="V7" s="24">
        <v>1213</v>
      </c>
      <c r="W7" s="24">
        <v>0.56000000000000005</v>
      </c>
      <c r="X7" s="24">
        <v>2166.0700000000002</v>
      </c>
      <c r="Y7" s="24">
        <v>84.15</v>
      </c>
      <c r="Z7" s="24">
        <v>84.35</v>
      </c>
      <c r="AA7" s="24">
        <v>78.95</v>
      </c>
      <c r="AB7" s="24">
        <v>70.39</v>
      </c>
      <c r="AC7" s="24">
        <v>66.3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4995.58</v>
      </c>
      <c r="BH7" s="24">
        <v>0</v>
      </c>
      <c r="BI7" s="24">
        <v>0</v>
      </c>
      <c r="BJ7" s="24">
        <v>0</v>
      </c>
      <c r="BK7" s="24">
        <v>1206.79</v>
      </c>
      <c r="BL7" s="24">
        <v>1258.43</v>
      </c>
      <c r="BM7" s="24">
        <v>1163.75</v>
      </c>
      <c r="BN7" s="24">
        <v>1195.47</v>
      </c>
      <c r="BO7" s="24">
        <v>1168.69</v>
      </c>
      <c r="BP7" s="24">
        <v>1156.82</v>
      </c>
      <c r="BQ7" s="24">
        <v>52.27</v>
      </c>
      <c r="BR7" s="24">
        <v>52.67</v>
      </c>
      <c r="BS7" s="24">
        <v>35.36</v>
      </c>
      <c r="BT7" s="24">
        <v>30.01</v>
      </c>
      <c r="BU7" s="24">
        <v>38.96</v>
      </c>
      <c r="BV7" s="24">
        <v>71.84</v>
      </c>
      <c r="BW7" s="24">
        <v>73.36</v>
      </c>
      <c r="BX7" s="24">
        <v>72.599999999999994</v>
      </c>
      <c r="BY7" s="24">
        <v>69.430000000000007</v>
      </c>
      <c r="BZ7" s="24">
        <v>70.709999999999994</v>
      </c>
      <c r="CA7" s="24">
        <v>75.33</v>
      </c>
      <c r="CB7" s="24">
        <v>242.75</v>
      </c>
      <c r="CC7" s="24">
        <v>247.89</v>
      </c>
      <c r="CD7" s="24">
        <v>367.49</v>
      </c>
      <c r="CE7" s="24">
        <v>439.03</v>
      </c>
      <c r="CF7" s="24">
        <v>332.96</v>
      </c>
      <c r="CG7" s="24">
        <v>228.47</v>
      </c>
      <c r="CH7" s="24">
        <v>224.88</v>
      </c>
      <c r="CI7" s="24">
        <v>228.64</v>
      </c>
      <c r="CJ7" s="24">
        <v>239.46</v>
      </c>
      <c r="CK7" s="24">
        <v>233.15</v>
      </c>
      <c r="CL7" s="24">
        <v>215.73</v>
      </c>
      <c r="CM7" s="24">
        <v>50.4</v>
      </c>
      <c r="CN7" s="24">
        <v>43.2</v>
      </c>
      <c r="CO7" s="24">
        <v>43.6</v>
      </c>
      <c r="CP7" s="24">
        <v>42.13</v>
      </c>
      <c r="CQ7" s="24">
        <v>40.130000000000003</v>
      </c>
      <c r="CR7" s="24">
        <v>42.47</v>
      </c>
      <c r="CS7" s="24">
        <v>42.4</v>
      </c>
      <c r="CT7" s="24">
        <v>42.28</v>
      </c>
      <c r="CU7" s="24">
        <v>41.06</v>
      </c>
      <c r="CV7" s="24">
        <v>42.09</v>
      </c>
      <c r="CW7" s="24">
        <v>43.28</v>
      </c>
      <c r="CX7" s="24">
        <v>92.27</v>
      </c>
      <c r="CY7" s="24">
        <v>60.59</v>
      </c>
      <c r="CZ7" s="24">
        <v>65.540000000000006</v>
      </c>
      <c r="DA7" s="24">
        <v>66.61</v>
      </c>
      <c r="DB7" s="24">
        <v>68.84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産業建設課　水道係</cp:lastModifiedBy>
  <dcterms:created xsi:type="dcterms:W3CDTF">2025-01-24T07:31:55Z</dcterms:created>
  <dcterms:modified xsi:type="dcterms:W3CDTF">2025-02-27T01:05:37Z</dcterms:modified>
  <cp:category/>
</cp:coreProperties>
</file>