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480958\Documents\01_要回答\R070123　【照会：1月29日（水）正午〆】公営企業に係る経営比較分析表（令和５年度決算）の分析等について\【経営比較分析表】2023_393860_47_1718 (1)\【経営比較分析表】2023_393860_47_1718\"/>
    </mc:Choice>
  </mc:AlternateContent>
  <xr:revisionPtr revIDLastSave="0" documentId="13_ncr:1_{6CB02DD3-8711-40CC-825B-5634ED987104}" xr6:coauthVersionLast="36" xr6:coauthVersionMax="36" xr10:uidLastSave="{00000000-0000-0000-0000-000000000000}"/>
  <workbookProtection workbookAlgorithmName="SHA-512" workbookHashValue="NMtjcJ7/P81kXQD1cvU3HXUBD6diNVR2Ij7nEBgngJJ0+KrU1VfnegqKNcfyBvvrhIshgYgdFIXqqdsdS9kEHQ==" workbookSaltValue="qXl/pHYAslmwQp4aKVMRag==" workbookSpinCount="100000" lockStructure="1"/>
  <bookViews>
    <workbookView xWindow="0" yWindow="0" windowWidth="19200" windowHeight="114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B10" i="4"/>
  <c r="AD8" i="4"/>
  <c r="I8" i="4"/>
  <c r="B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<sst xmlns="http://schemas.openxmlformats.org/spreadsheetml/2006/main" count="236" uniqueCount="121">
  <si>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</si>
  <si>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</si>
  <si>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</si>
  <si>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</si>
  <si>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</si>
  <si>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</si>
  <si>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</si>
  <si>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</si>
  <si>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</si>
  <si>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</si>
  <si>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</si>
  <si>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</si>
  <si>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</si>
  <si>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</si>
  <si>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</si>
  <si>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</si>
  <si>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</si>
  <si>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</si>
  <si>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</si>
  <si>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</si>
  <si>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</si>
  <si>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</si>
  <si>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</si>
  <si>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</si>
  <si>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</si>
  <si>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</si>
  <si>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</si>
  <si>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</si>
  <si>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</si>
  <si>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</si>
  <si>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</si>
  <si>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</si>
  <si>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</si>
  <si>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</si>
  <si>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</si>
  <si>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</si>
  <si>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</si>
  <si>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</si>
  <si>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</si>
  <si>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</si>
  <si>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</si>
  <si>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</si>
  <si>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</si>
  <si>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</si>
  <si>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</si>
  <si>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</si>
  <si>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</si>
  <si>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</si>
  <si>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</si>
  <si>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</si>
  <si>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</si>
  <si>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</si>
  <si>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</si>
  <si>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</si>
  <si>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</si>
  <si>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</si>
  <si>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</si>
  <si>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</si>
  <si>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</si>
  <si>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</si>
  <si>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</si>
  <si>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</si>
  <si>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</si>
  <si>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</si>
  <si>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</si>
  <si>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</si>
  <si>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</si>
  <si>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</si>
  <si>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</si>
  <si>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</si>
  <si>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</si>
  <si>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</si>
  <si>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</si>
  <si>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</si>
  <si>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</si>
  <si>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</si>
  <si>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</si>
  <si>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</si>
  <si>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</si>
  <si>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</si>
  <si>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</si>
  <si>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</si>
  <si>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</si>
  <si>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</si>
  <si>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</si>
  <si>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</si>
  <si>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</si>
  <si>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</si>
  <si>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</si>
  <si>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</si>
  <si>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</si>
  <si>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</si>
  <si>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</si>
  <si>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</si>
  <si>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</si>
  <si>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</si>
  <si>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</si>
  <si>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</si>
  <si>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</si>
  <si>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</si>
  <si>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</si>
  <si>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</si>
  <si>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</si>
  <si>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</si>
  <si>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</si>
  <si>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</si>
  <si>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</si>
  <si>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</si>
  <si>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</si>
  <si>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</si>
  <si>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</si>
  <si>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</si>
  <si>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</si>
  <si>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</si>
  <si>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</si>
  <si>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</si>
  <si>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</si>
  <si>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</si>
  <si>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が100％を超えていますが、経費回収率は100％を割っており、一般会計からの繰入などの使用料以外の収入に依存している状態となっています。使用料で維持管理費用をまかないきれていない現状です。
⑤経費回収率につきましては、ほぼ横ばいであり、類似団体の平均をやや下回る結果となっています。適正な使用料収入の確保や水洗化率増加の取組、その他の汚水処理費の削減が必要です。
⑦⑧水洗化率は横ばいで推移していますが、いの町の農業集落排水事業が、八代地区は平成10年、加田地区は平成16年に整備完了していることを踏まえると、「経営の効率性」に関する経営指標である「施設利用率」及び「水洗化率」が低いといえます。引き続き戸別訪問など、水洗化率増加の取組や、施設のスケールの適正化を図る必要があります。</t>
    <rPh sb="14" eb="15">
      <t>コ</t>
    </rPh>
    <rPh sb="22" eb="27">
      <t>ケイヒカイシュウリツ</t>
    </rPh>
    <rPh sb="33" eb="34">
      <t>ワ</t>
    </rPh>
    <rPh sb="51" eb="54">
      <t>シヨウリョウ</t>
    </rPh>
    <rPh sb="54" eb="56">
      <t>イガイ</t>
    </rPh>
    <rPh sb="57" eb="59">
      <t>シュウニュウ</t>
    </rPh>
    <rPh sb="60" eb="62">
      <t>イゾン</t>
    </rPh>
    <rPh sb="66" eb="68">
      <t>ジョウタイ</t>
    </rPh>
    <rPh sb="200" eb="201">
      <t>ヨコ</t>
    </rPh>
    <rPh sb="204" eb="206">
      <t>スイイ</t>
    </rPh>
    <rPh sb="331" eb="333">
      <t>シセツ</t>
    </rPh>
    <rPh sb="339" eb="342">
      <t>テキセイカ</t>
    </rPh>
    <rPh sb="343" eb="344">
      <t>ハカ</t>
    </rPh>
    <phoneticPr fontId="4"/>
  </si>
  <si>
    <t>平成27年度に行った２箇所の農業集落排水施設の診断の結果、大規模な更新箇所はありませんでした。不具合が生じた場合は、修繕を行い施設の適切な維持管理に努めます。
　また、令和3年度より国庫補助金を利用した施設の機能強化に着手しており、令和6年度中に完了しています。</t>
    <rPh sb="117" eb="119">
      <t>レイワ</t>
    </rPh>
    <rPh sb="120" eb="122">
      <t>ネンド</t>
    </rPh>
    <rPh sb="122" eb="123">
      <t>ナカ</t>
    </rPh>
    <rPh sb="124" eb="126">
      <t>カンリョウ</t>
    </rPh>
    <phoneticPr fontId="4"/>
  </si>
  <si>
    <t>　経営改善のためには、適正な使用料収入の確保と汚水処理費の削減を行う必要があります。
　令和5年度に策定した施設の維持管理適正化計画をふまえて、効率的な維持管理のため取り組んでいきます。また、戸別訪問など水洗化普及活動に尽力し、水洗化人口及び有収水量の増加を目指します。</t>
    <rPh sb="44" eb="46">
      <t>レイワ</t>
    </rPh>
    <rPh sb="50" eb="5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</si>
</sst>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9-4646-83B9-B8367CD58B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C89-4646-83B9-B8367CD58B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24.01</c:v>
                </c:pt>
                <c:pt idx="1">
                  <c:v>25.09</c:v>
                </c:pt>
                <c:pt idx="2">
                  <c:v>23.66</c:v>
                </c:pt>
                <c:pt idx="3">
                  <c:v>24.37</c:v>
                </c:pt>
                <c:pt idx="4">
                  <c:v>24.01</c:v>
                </c:pt>
              </c:numCache>
            </c:numRef>
          </c:val>
          <c:extLst>
            <c:ext xmlns:c16="http://schemas.microsoft.com/office/drawing/2014/chart" uri="{C3380CC4-5D6E-409C-BE32-E72D297353CC}">
              <c16:uniqueId val="{00000000-FAED-4593-9A30-DDE45EC87C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AED-4593-9A30-DDE45EC87C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77.23</c:v>
                </c:pt>
                <c:pt idx="1">
                  <c:v>80.48</c:v>
                </c:pt>
                <c:pt idx="2">
                  <c:v>80.66</c:v>
                </c:pt>
                <c:pt idx="3">
                  <c:v>79.8</c:v>
                </c:pt>
                <c:pt idx="4">
                  <c:v>79.8</c:v>
                </c:pt>
              </c:numCache>
            </c:numRef>
          </c:val>
          <c:extLst>
            <c:ext xmlns:c16="http://schemas.microsoft.com/office/drawing/2014/chart" uri="{C3380CC4-5D6E-409C-BE32-E72D297353CC}">
              <c16:uniqueId val="{00000000-0B8C-4734-8FB0-EFCCCF096A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B8C-4734-8FB0-EFCCCF096A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94.9</c:v>
                </c:pt>
                <c:pt idx="1">
                  <c:v>94.98</c:v>
                </c:pt>
                <c:pt idx="2">
                  <c:v>95.03</c:v>
                </c:pt>
                <c:pt idx="3">
                  <c:v>96.13</c:v>
                </c:pt>
                <c:pt idx="4">
                  <c:v>100.62</c:v>
                </c:pt>
              </c:numCache>
            </c:numRef>
          </c:val>
          <c:extLst>
            <c:ext xmlns:c16="http://schemas.microsoft.com/office/drawing/2014/chart" uri="{C3380CC4-5D6E-409C-BE32-E72D297353CC}">
              <c16:uniqueId val="{00000000-D535-4D64-ACE8-D4697D3A2A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5-4D64-ACE8-D4697D3A2A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D-4C18-8853-CD7F3CB292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D-4C18-8853-CD7F3CB292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FB-4790-9FC8-FE221A3E89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FB-4790-9FC8-FE221A3E89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93-4EDF-BEA2-3F7794A903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93-4EDF-BEA2-3F7794A903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6-4452-85D4-FEF1F48284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6-4452-85D4-FEF1F48284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2-49C0-A9CC-84500627DC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972-49C0-A9CC-84500627DC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46.46</c:v>
                </c:pt>
                <c:pt idx="1">
                  <c:v>47.77</c:v>
                </c:pt>
                <c:pt idx="2">
                  <c:v>53.44</c:v>
                </c:pt>
                <c:pt idx="3">
                  <c:v>47.71</c:v>
                </c:pt>
                <c:pt idx="4">
                  <c:v>46.22</c:v>
                </c:pt>
              </c:numCache>
            </c:numRef>
          </c:val>
          <c:extLst>
            <c:ext xmlns:c16="http://schemas.microsoft.com/office/drawing/2014/chart" uri="{C3380CC4-5D6E-409C-BE32-E72D297353CC}">
              <c16:uniqueId val="{00000000-3C50-4403-8401-86EDCA8EA7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C50-4403-8401-86EDCA8EA7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277.05</c:v>
                </c:pt>
                <c:pt idx="1">
                  <c:v>266.13</c:v>
                </c:pt>
                <c:pt idx="2">
                  <c:v>245.92</c:v>
                </c:pt>
                <c:pt idx="3">
                  <c:v>274.37</c:v>
                </c:pt>
                <c:pt idx="4">
                  <c:v>273.13</c:v>
                </c:pt>
              </c:numCache>
            </c:numRef>
          </c:val>
          <c:extLst>
            <c:ext xmlns:c16="http://schemas.microsoft.com/office/drawing/2014/chart" uri="{C3380CC4-5D6E-409C-BE32-E72D297353CC}">
              <c16:uniqueId val="{00000000-EFB7-4CC8-9C64-BE378CCD7D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FB7-4CC8-9C64-BE378CCD7D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いの町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21183</v>
      </c>
      <c r="AM8" s="54"/>
      <c r="AN8" s="54"/>
      <c r="AO8" s="54"/>
      <c r="AP8" s="54"/>
      <c r="AQ8" s="54"/>
      <c r="AR8" s="54"/>
      <c r="AS8" s="54"/>
      <c r="AT8" s="53">
        <f>データ!T6</f>
        <v>470.97</v>
      </c>
      <c r="AU8" s="53"/>
      <c r="AV8" s="53"/>
      <c r="AW8" s="53"/>
      <c r="AX8" s="53"/>
      <c r="AY8" s="53"/>
      <c r="AZ8" s="53"/>
      <c r="BA8" s="53"/>
      <c r="BB8" s="53">
        <f>データ!U6</f>
        <v>44.98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2.83</v>
      </c>
      <c r="Q10" s="53"/>
      <c r="R10" s="53"/>
      <c r="S10" s="53"/>
      <c r="T10" s="53"/>
      <c r="U10" s="53"/>
      <c r="V10" s="53"/>
      <c r="W10" s="53">
        <f>データ!Q6</f>
        <v>94.04</v>
      </c>
      <c r="X10" s="53"/>
      <c r="Y10" s="53"/>
      <c r="Z10" s="53"/>
      <c r="AA10" s="53"/>
      <c r="AB10" s="53"/>
      <c r="AC10" s="53"/>
      <c r="AD10" s="54">
        <f>データ!R6</f>
        <v>3212</v>
      </c>
      <c r="AE10" s="54"/>
      <c r="AF10" s="54"/>
      <c r="AG10" s="54"/>
      <c r="AH10" s="54"/>
      <c r="AI10" s="54"/>
      <c r="AJ10" s="54"/>
      <c r="AK10" s="2"/>
      <c r="AL10" s="54">
        <f>データ!V6</f>
        <v>594</v>
      </c>
      <c r="AM10" s="54"/>
      <c r="AN10" s="54"/>
      <c r="AO10" s="54"/>
      <c r="AP10" s="54"/>
      <c r="AQ10" s="54"/>
      <c r="AR10" s="54"/>
      <c r="AS10" s="54"/>
      <c r="AT10" s="53">
        <f>データ!W6</f>
        <v>0.14000000000000001</v>
      </c>
      <c r="AU10" s="53"/>
      <c r="AV10" s="53"/>
      <c r="AW10" s="53"/>
      <c r="AX10" s="53"/>
      <c r="AY10" s="53"/>
      <c r="AZ10" s="53"/>
      <c r="BA10" s="53"/>
      <c r="BB10" s="53">
        <f>データ!X6</f>
        <v>4242.8599999999997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45</v>
      </c>
      <c r="O86" s="12" t="str">
        <f>データ!EO6</f>
        <v>【0.02】</v>
      </c>
    </row>
  </sheetData>
  <sheetProtection algorithmName="SHA-512" hashValue="QyhWto7fcuyi8ObsujRXC+h4JmATXM1OS8siWEEbQiHhLoHujiNEX4w293Pg18DaljxkeUf0Sd/i94Rt0LvagQ==" saltValue="4EWUE2hsd74VrBq/VVg1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393860</v>
      </c>
      <c r="D6" s="19">
        <f t="shared" si="3"/>
        <v>47</v>
      </c>
      <c r="E6" s="19">
        <f t="shared" si="3"/>
        <v>17</v>
      </c>
      <c r="F6" s="19">
        <f t="shared" si="3"/>
        <v>5</v>
      </c>
      <c r="G6" s="19">
        <f t="shared" si="3"/>
        <v>0</v>
      </c>
      <c r="H6" s="19" t="str">
        <f t="shared" si="3"/>
        <v>高知県　いの町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2.83</v>
      </c>
      <c r="Q6" s="20">
        <f t="shared" si="3"/>
        <v>94.04</v>
      </c>
      <c r="R6" s="20">
        <f t="shared" si="3"/>
        <v>3212</v>
      </c>
      <c r="S6" s="20">
        <f t="shared" si="3"/>
        <v>21183</v>
      </c>
      <c r="T6" s="20">
        <f t="shared" si="3"/>
        <v>470.97</v>
      </c>
      <c r="U6" s="20">
        <f t="shared" si="3"/>
        <v>44.98</v>
      </c>
      <c r="V6" s="20">
        <f t="shared" si="3"/>
        <v>594</v>
      </c>
      <c r="W6" s="20">
        <f t="shared" si="3"/>
        <v>0.14000000000000001</v>
      </c>
      <c r="X6" s="20">
        <f t="shared" si="3"/>
        <v>4242.8599999999997</v>
      </c>
      <c r="Y6" s="21">
        <f>IF(Y7="",NA(),Y7)</f>
        <v>94.9</v>
      </c>
      <c r="Z6" s="21">
        <f t="shared" ref="Z6:AH6" si="4">IF(Z7="",NA(),Z7)</f>
        <v>94.98</v>
      </c>
      <c r="AA6" s="21">
        <f t="shared" si="4"/>
        <v>95.03</v>
      </c>
      <c r="AB6" s="21">
        <f t="shared" si="4"/>
        <v>96.13</v>
      </c>
      <c r="AC6" s="21">
        <f t="shared" si="4"/>
        <v>100.62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46.46</v>
      </c>
      <c r="BR6" s="21">
        <f t="shared" ref="BR6:BZ6" si="8">IF(BR7="",NA(),BR7)</f>
        <v>47.77</v>
      </c>
      <c r="BS6" s="21">
        <f t="shared" si="8"/>
        <v>53.44</v>
      </c>
      <c r="BT6" s="21">
        <f t="shared" si="8"/>
        <v>47.71</v>
      </c>
      <c r="BU6" s="21">
        <f t="shared" si="8"/>
        <v>46.22</v>
      </c>
      <c r="BV6" s="21">
        <f t="shared" si="8"/>
        <v>57.31</v>
      </c>
      <c r="BW6" s="21">
        <f t="shared" si="8"/>
        <v>57.08</v>
      </c>
      <c r="BX6" s="21">
        <f t="shared" si="8"/>
        <v>56.26</v>
      </c>
      <c r="BY6" s="21">
        <f t="shared" si="8"/>
        <v>52.94</v>
      </c>
      <c r="BZ6" s="21">
        <f t="shared" si="8"/>
        <v>52.05</v>
      </c>
      <c r="CA6" s="20" t="str">
        <f>IF(CA7="","",IF(CA7="-","【-】","【"&amp;SUBSTITUTE(TEXT(CA7,"#,##0.00"),"-","△")&amp;"】"))</f>
        <v>【56.93】</v>
      </c>
      <c r="CB6" s="21">
        <f>IF(CB7="",NA(),CB7)</f>
        <v>277.05</v>
      </c>
      <c r="CC6" s="21">
        <f t="shared" ref="CC6:CK6" si="9">IF(CC7="",NA(),CC7)</f>
        <v>266.13</v>
      </c>
      <c r="CD6" s="21">
        <f t="shared" si="9"/>
        <v>245.92</v>
      </c>
      <c r="CE6" s="21">
        <f t="shared" si="9"/>
        <v>274.37</v>
      </c>
      <c r="CF6" s="21">
        <f t="shared" si="9"/>
        <v>273.13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24.01</v>
      </c>
      <c r="CN6" s="21">
        <f t="shared" ref="CN6:CV6" si="10">IF(CN7="",NA(),CN7)</f>
        <v>25.09</v>
      </c>
      <c r="CO6" s="21">
        <f t="shared" si="10"/>
        <v>23.66</v>
      </c>
      <c r="CP6" s="21">
        <f t="shared" si="10"/>
        <v>24.37</v>
      </c>
      <c r="CQ6" s="21">
        <f t="shared" si="10"/>
        <v>24.01</v>
      </c>
      <c r="CR6" s="21">
        <f t="shared" si="10"/>
        <v>50.14</v>
      </c>
      <c r="CS6" s="21">
        <f t="shared" si="10"/>
        <v>54.83</v>
      </c>
      <c r="CT6" s="21">
        <f t="shared" si="10"/>
        <v>66.53</v>
      </c>
      <c r="CU6" s="21">
        <f t="shared" si="10"/>
        <v>52.35</v>
      </c>
      <c r="CV6" s="21">
        <f t="shared" si="10"/>
        <v>46.25</v>
      </c>
      <c r="CW6" s="20" t="str">
        <f>IF(CW7="","",IF(CW7="-","【-】","【"&amp;SUBSTITUTE(TEXT(CW7,"#,##0.00"),"-","△")&amp;"】"))</f>
        <v>【49.87】</v>
      </c>
      <c r="CX6" s="21">
        <f>IF(CX7="",NA(),CX7)</f>
        <v>77.23</v>
      </c>
      <c r="CY6" s="21">
        <f t="shared" ref="CY6:DG6" si="11">IF(CY7="",NA(),CY7)</f>
        <v>80.48</v>
      </c>
      <c r="CZ6" s="21">
        <f t="shared" si="11"/>
        <v>80.66</v>
      </c>
      <c r="DA6" s="21">
        <f t="shared" si="11"/>
        <v>79.8</v>
      </c>
      <c r="DB6" s="21">
        <f t="shared" si="11"/>
        <v>79.8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393860</v>
      </c>
      <c r="D7" s="23">
        <v>47</v>
      </c>
      <c r="E7" s="23">
        <v>17</v>
      </c>
      <c r="F7" s="23">
        <v>5</v>
      </c>
      <c r="G7" s="23">
        <v>0</v>
      </c>
      <c r="H7" s="23" t="s">
        <v>99</v>
      </c>
      <c r="I7" s="23" t="s">
        <v>100</v>
      </c>
      <c r="J7" s="23" t="s">
        <v>101</v>
      </c>
      <c r="K7" s="23" t="s">
        <v>102</v>
      </c>
      <c r="L7" s="23" t="s">
        <v>103</v>
      </c>
      <c r="M7" s="23" t="s">
        <v>104</v>
      </c>
      <c r="N7" s="24" t="s">
        <v>105</v>
      </c>
      <c r="O7" s="24" t="s">
        <v>106</v>
      </c>
      <c r="P7" s="24">
        <v>2.83</v>
      </c>
      <c r="Q7" s="24">
        <v>94.04</v>
      </c>
      <c r="R7" s="24">
        <v>3212</v>
      </c>
      <c r="S7" s="24">
        <v>21183</v>
      </c>
      <c r="T7" s="24">
        <v>470.97</v>
      </c>
      <c r="U7" s="24">
        <v>44.98</v>
      </c>
      <c r="V7" s="24">
        <v>594</v>
      </c>
      <c r="W7" s="24">
        <v>0.14000000000000001</v>
      </c>
      <c r="X7" s="24">
        <v>4242.8599999999997</v>
      </c>
      <c r="Y7" s="24">
        <v>94.9</v>
      </c>
      <c r="Z7" s="24">
        <v>94.98</v>
      </c>
      <c r="AA7" s="24">
        <v>95.03</v>
      </c>
      <c r="AB7" s="24">
        <v>96.13</v>
      </c>
      <c r="AC7" s="24">
        <v>100.62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46.46</v>
      </c>
      <c r="BR7" s="24">
        <v>47.77</v>
      </c>
      <c r="BS7" s="24">
        <v>53.44</v>
      </c>
      <c r="BT7" s="24">
        <v>47.71</v>
      </c>
      <c r="BU7" s="24">
        <v>46.22</v>
      </c>
      <c r="BV7" s="24">
        <v>57.31</v>
      </c>
      <c r="BW7" s="24">
        <v>57.08</v>
      </c>
      <c r="BX7" s="24">
        <v>56.26</v>
      </c>
      <c r="BY7" s="24">
        <v>52.94</v>
      </c>
      <c r="BZ7" s="24">
        <v>52.05</v>
      </c>
      <c r="CA7" s="24">
        <v>56.93</v>
      </c>
      <c r="CB7" s="24">
        <v>277.05</v>
      </c>
      <c r="CC7" s="24">
        <v>266.13</v>
      </c>
      <c r="CD7" s="24">
        <v>245.92</v>
      </c>
      <c r="CE7" s="24">
        <v>274.37</v>
      </c>
      <c r="CF7" s="24">
        <v>273.13</v>
      </c>
      <c r="CG7" s="24">
        <v>273.52</v>
      </c>
      <c r="CH7" s="24">
        <v>274.99</v>
      </c>
      <c r="CI7" s="24">
        <v>282.08999999999997</v>
      </c>
      <c r="CJ7" s="24">
        <v>303.27999999999997</v>
      </c>
      <c r="CK7" s="24">
        <v>301.86</v>
      </c>
      <c r="CL7" s="24">
        <v>271.14999999999998</v>
      </c>
      <c r="CM7" s="24">
        <v>24.01</v>
      </c>
      <c r="CN7" s="24">
        <v>25.09</v>
      </c>
      <c r="CO7" s="24">
        <v>23.66</v>
      </c>
      <c r="CP7" s="24">
        <v>24.37</v>
      </c>
      <c r="CQ7" s="24">
        <v>24.01</v>
      </c>
      <c r="CR7" s="24">
        <v>50.14</v>
      </c>
      <c r="CS7" s="24">
        <v>54.83</v>
      </c>
      <c r="CT7" s="24">
        <v>66.53</v>
      </c>
      <c r="CU7" s="24">
        <v>52.35</v>
      </c>
      <c r="CV7" s="24">
        <v>46.25</v>
      </c>
      <c r="CW7" s="24">
        <v>49.87</v>
      </c>
      <c r="CX7" s="24">
        <v>77.23</v>
      </c>
      <c r="CY7" s="24">
        <v>80.48</v>
      </c>
      <c r="CZ7" s="24">
        <v>80.66</v>
      </c>
      <c r="DA7" s="24">
        <v>79.8</v>
      </c>
      <c r="DB7" s="24">
        <v>79.8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靖浩</cp:lastModifiedBy>
  <dcterms:created xsi:type="dcterms:W3CDTF">2025-01-24T07:36:23Z</dcterms:created>
  <dcterms:modified xsi:type="dcterms:W3CDTF">2025-01-28T04:50:13Z</dcterms:modified>
  <cp:category/>
</cp:coreProperties>
</file>