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bookViews>
  <sheets>
    <sheet name="表紙" sheetId="1" r:id="rId1"/>
    <sheet name="障害者支援施設" sheetId="3" r:id="rId2"/>
    <sheet name="福祉型障害児入所施設" sheetId="5" r:id="rId3"/>
    <sheet name="医療型障害児入所施設" sheetId="6" r:id="rId4"/>
    <sheet name="児童発達支援センター" sheetId="4" r:id="rId5"/>
  </sheets>
  <definedNames>
    <definedName name="_xlnm.Print_Area" localSheetId="1">障害者支援施設!$A$1:$AN$101</definedName>
    <definedName name="_xlnm.Print_Area" localSheetId="4">児童発達支援センター!$A$1:$AN$81</definedName>
    <definedName name="_xlnm.Print_Area" localSheetId="2">福祉型障害児入所施設!$A$1:$AN$87</definedName>
    <definedName name="_xlnm.Print_Area" localSheetId="3">医療型障害児入所施設!$A$1:$AN$80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<sst xmlns="http://schemas.openxmlformats.org/spreadsheetml/2006/main" xmlns:r="http://schemas.openxmlformats.org/officeDocument/2006/relationships" count="146" uniqueCount="146">
  <si>
    <t xml:space="preserve"> 　　 記入の順序は、職種ごとにまとめてください。</t>
    <rPh sb="4" eb="6">
      <t>キニュウ</t>
    </rPh>
    <rPh sb="7" eb="9">
      <t>ジュンジョ</t>
    </rPh>
    <rPh sb="11" eb="13">
      <t>ショクシュ</t>
    </rPh>
    <phoneticPr fontId="32"/>
  </si>
  <si>
    <t>平均利用者数</t>
    <rPh sb="0" eb="2">
      <t>ヘイキン</t>
    </rPh>
    <rPh sb="2" eb="6">
      <t>リヨウシャスウ</t>
    </rPh>
    <phoneticPr fontId="33"/>
  </si>
  <si>
    <t>第５週</t>
    <rPh sb="0" eb="1">
      <t>ダイ</t>
    </rPh>
    <rPh sb="2" eb="3">
      <t>シュウ</t>
    </rPh>
    <phoneticPr fontId="33"/>
  </si>
  <si>
    <t>＜実施する昼間サービス＞※実施するものに「○」を選択してください。</t>
    <rPh sb="1" eb="3">
      <t>ジッシ</t>
    </rPh>
    <rPh sb="5" eb="7">
      <t>チュウカン</t>
    </rPh>
    <rPh sb="13" eb="15">
      <t>ジッシ</t>
    </rPh>
    <rPh sb="24" eb="26">
      <t>センタク</t>
    </rPh>
    <phoneticPr fontId="33"/>
  </si>
  <si>
    <t>第４週</t>
    <rPh sb="0" eb="1">
      <t>ダイ</t>
    </rPh>
    <rPh sb="2" eb="3">
      <t>シュウ</t>
    </rPh>
    <phoneticPr fontId="33"/>
  </si>
  <si>
    <t>実施の有無</t>
    <rPh sb="0" eb="2">
      <t>ジッシ</t>
    </rPh>
    <rPh sb="3" eb="5">
      <t>ウム</t>
    </rPh>
    <phoneticPr fontId="8"/>
  </si>
  <si>
    <t>　区分４の延べ利用者数</t>
    <rPh sb="1" eb="3">
      <t>クブン</t>
    </rPh>
    <rPh sb="5" eb="6">
      <t>ノ</t>
    </rPh>
    <rPh sb="7" eb="11">
      <t>リヨウシャスウ</t>
    </rPh>
    <phoneticPr fontId="8"/>
  </si>
  <si>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8"/>
  </si>
  <si>
    <t>サービス管理責任者</t>
    <rPh sb="4" eb="6">
      <t>カンリ</t>
    </rPh>
    <rPh sb="6" eb="9">
      <t>セキニンシャ</t>
    </rPh>
    <phoneticPr fontId="8"/>
  </si>
  <si>
    <t>(10)週平均の勤務時間数</t>
    <rPh sb="4" eb="7">
      <t>シュウヘイキン</t>
    </rPh>
    <rPh sb="8" eb="10">
      <t>キンム</t>
    </rPh>
    <rPh sb="10" eb="12">
      <t>ジカン</t>
    </rPh>
    <rPh sb="12" eb="13">
      <t>スウ</t>
    </rPh>
    <phoneticPr fontId="33"/>
  </si>
  <si>
    <t>生活介護</t>
    <rPh sb="0" eb="4">
      <t>セイカツカイゴ</t>
    </rPh>
    <phoneticPr fontId="8"/>
  </si>
  <si>
    <t>＜人員基準に関する実人数集計＞</t>
    <rPh sb="1" eb="5">
      <t>ジンインキジュン</t>
    </rPh>
    <rPh sb="6" eb="7">
      <t>カン</t>
    </rPh>
    <rPh sb="9" eb="10">
      <t>ジツ</t>
    </rPh>
    <rPh sb="10" eb="12">
      <t>ニンズウ</t>
    </rPh>
    <rPh sb="12" eb="14">
      <t>シュウケイ</t>
    </rPh>
    <phoneticPr fontId="33"/>
  </si>
  <si>
    <t>※指定基準の確認に際しては、４週分の入力で差し支えありません。</t>
    <rPh sb="1" eb="5">
      <t>シテイキジュン</t>
    </rPh>
    <rPh sb="15" eb="17">
      <t>シュウブン</t>
    </rPh>
    <rPh sb="18" eb="20">
      <t>ニュウリョク</t>
    </rPh>
    <rPh sb="21" eb="22">
      <t>サ</t>
    </rPh>
    <rPh sb="23" eb="24">
      <t>ツカ</t>
    </rPh>
    <phoneticPr fontId="33"/>
  </si>
  <si>
    <t>＜人員に関する基準＞</t>
    <rPh sb="1" eb="3">
      <t>ジンイン</t>
    </rPh>
    <rPh sb="4" eb="5">
      <t>カン</t>
    </rPh>
    <rPh sb="7" eb="9">
      <t>キジュン</t>
    </rPh>
    <phoneticPr fontId="3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</si>
  <si>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3"/>
  </si>
  <si>
    <t>専従</t>
    <rPh sb="0" eb="2">
      <t>センジュウ</t>
    </rPh>
    <phoneticPr fontId="33"/>
  </si>
  <si>
    <t>　(1) 「４週」・「暦月」のいずれかを選択してください。</t>
    <rPh sb="7" eb="8">
      <t>シュウ</t>
    </rPh>
    <rPh sb="11" eb="12">
      <t>レキ</t>
    </rPh>
    <rPh sb="12" eb="13">
      <t>ツキ</t>
    </rPh>
    <rPh sb="20" eb="22">
      <t>センタク</t>
    </rPh>
    <phoneticPr fontId="32"/>
  </si>
  <si>
    <t>　(4) 従業者の職種を入力してください。</t>
    <rPh sb="5" eb="8">
      <t>ジュウギョウシャ</t>
    </rPh>
    <rPh sb="9" eb="11">
      <t>ショクシュ</t>
    </rPh>
    <rPh sb="12" eb="14">
      <t>ニュウリョク</t>
    </rPh>
    <phoneticPr fontId="32"/>
  </si>
  <si>
    <t>当該サービスを利用する利用者の数</t>
    <rPh sb="0" eb="2">
      <t>トウガイ</t>
    </rPh>
    <rPh sb="7" eb="9">
      <t>リヨウ</t>
    </rPh>
    <rPh sb="11" eb="14">
      <t>リヨウシャ</t>
    </rPh>
    <rPh sb="15" eb="16">
      <t>カズ</t>
    </rPh>
    <phoneticPr fontId="8"/>
  </si>
  <si>
    <t>サービス類型</t>
    <rPh sb="4" eb="6">
      <t>ルイケイ</t>
    </rPh>
    <phoneticPr fontId="8"/>
  </si>
  <si>
    <t>※選択肢にない職種については直接入力してください</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</si>
  <si>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3"/>
  </si>
  <si>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33"/>
  </si>
  <si>
    <t>No.</t>
  </si>
  <si>
    <t>合計</t>
    <rPh sb="0" eb="2">
      <t>ゴウケイ</t>
    </rPh>
    <phoneticPr fontId="33"/>
  </si>
  <si>
    <t>所要時間５時間未満の利用者数</t>
    <rPh sb="0" eb="2">
      <t>ショヨウ</t>
    </rPh>
    <rPh sb="2" eb="4">
      <t>ジカン</t>
    </rPh>
    <rPh sb="5" eb="7">
      <t>ジカン</t>
    </rPh>
    <rPh sb="7" eb="9">
      <t>ミマン</t>
    </rPh>
    <rPh sb="10" eb="13">
      <t>リヨウシャ</t>
    </rPh>
    <rPh sb="13" eb="14">
      <t>スウ</t>
    </rPh>
    <phoneticPr fontId="8"/>
  </si>
  <si>
    <t>サービス提供時間</t>
    <rPh sb="4" eb="6">
      <t>テイキョウ</t>
    </rPh>
    <rPh sb="6" eb="8">
      <t>ジカン</t>
    </rPh>
    <phoneticPr fontId="3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</si>
  <si>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2"/>
  </si>
  <si>
    <t>　(6) 従業者の保有する資格を入力してください。</t>
    <rPh sb="5" eb="8">
      <t>ジュウギョウシャ</t>
    </rPh>
    <rPh sb="9" eb="11">
      <t>ホユウ</t>
    </rPh>
    <rPh sb="13" eb="15">
      <t>シカク</t>
    </rPh>
    <rPh sb="16" eb="18">
      <t>ニュウリョク</t>
    </rPh>
    <phoneticPr fontId="32"/>
  </si>
  <si>
    <t>利用者延べ数計</t>
    <rPh sb="3" eb="4">
      <t>ノ</t>
    </rPh>
    <rPh sb="6" eb="7">
      <t>ケイ</t>
    </rPh>
    <phoneticPr fontId="33"/>
  </si>
  <si>
    <t>　　　 その他、特記事項欄としてもご活用ください。</t>
    <rPh sb="6" eb="7">
      <t>タ</t>
    </rPh>
    <rPh sb="8" eb="10">
      <t>トッキ</t>
    </rPh>
    <rPh sb="10" eb="12">
      <t>ジコウ</t>
    </rPh>
    <rPh sb="12" eb="13">
      <t>ラン</t>
    </rPh>
    <rPh sb="18" eb="20">
      <t>カツヨウ</t>
    </rPh>
    <phoneticPr fontId="34"/>
  </si>
  <si>
    <t>　区分２の延べ利用者数</t>
    <rPh sb="1" eb="3">
      <t>クブン</t>
    </rPh>
    <rPh sb="5" eb="6">
      <t>ノ</t>
    </rPh>
    <rPh sb="7" eb="11">
      <t>リヨウシャスウ</t>
    </rPh>
    <phoneticPr fontId="8"/>
  </si>
  <si>
    <t>必要な配置数</t>
    <rPh sb="0" eb="2">
      <t>ヒツヨウ</t>
    </rPh>
    <rPh sb="3" eb="6">
      <t>ハイチスウ</t>
    </rPh>
    <phoneticPr fontId="35"/>
  </si>
  <si>
    <t>　区分３の延べ利用者数</t>
    <rPh sb="1" eb="3">
      <t>クブン</t>
    </rPh>
    <rPh sb="5" eb="6">
      <t>ノ</t>
    </rPh>
    <rPh sb="7" eb="11">
      <t>リヨウシャスウ</t>
    </rPh>
    <phoneticPr fontId="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</si>
  <si>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2"/>
  </si>
  <si>
    <t>　区分５の延べ利用者数</t>
    <rPh sb="1" eb="3">
      <t>クブン</t>
    </rPh>
    <rPh sb="5" eb="6">
      <t>ノ</t>
    </rPh>
    <rPh sb="7" eb="11">
      <t>リヨウシャスウ</t>
    </rPh>
    <phoneticPr fontId="8"/>
  </si>
  <si>
    <t>主として盲ろうあ児を入所させる福祉型障害児入所施設</t>
  </si>
  <si>
    <t>＜主な対象者及び障害児の数＞</t>
    <rPh sb="1" eb="2">
      <t>オモ</t>
    </rPh>
    <rPh sb="3" eb="5">
      <t>タイショウ</t>
    </rPh>
    <rPh sb="5" eb="6">
      <t>シャ</t>
    </rPh>
    <rPh sb="6" eb="7">
      <t>オヨ</t>
    </rPh>
    <rPh sb="8" eb="11">
      <t>ショウガイジ</t>
    </rPh>
    <rPh sb="12" eb="13">
      <t>カズ</t>
    </rPh>
    <phoneticPr fontId="33"/>
  </si>
  <si>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2"/>
  </si>
  <si>
    <t>管理者</t>
  </si>
  <si>
    <t>　区分６の延べ利用者数</t>
    <rPh sb="1" eb="3">
      <t>クブン</t>
    </rPh>
    <rPh sb="5" eb="6">
      <t>ノ</t>
    </rPh>
    <rPh sb="7" eb="11">
      <t>リヨウシャスウ</t>
    </rPh>
    <phoneticPr fontId="8"/>
  </si>
  <si>
    <t>開所日数</t>
    <rPh sb="0" eb="2">
      <t>カイショ</t>
    </rPh>
    <rPh sb="2" eb="4">
      <t>ニッスウ</t>
    </rPh>
    <phoneticPr fontId="3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</si>
  <si>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2"/>
  </si>
  <si>
    <t>(※)利用者延べ数の内数を記載してください。所要時間は、送迎や障害特性等による配慮事項を含む、個別支援計画に位置付けられた標準的な時間を指します。</t>
  </si>
  <si>
    <t>区分</t>
    <rPh sb="0" eb="2">
      <t>クブン</t>
    </rPh>
    <phoneticPr fontId="35"/>
  </si>
  <si>
    <r>
      <t>　　　当該事業所における勤務時間が、当該事業所において定められている常勤の従業者が勤務すべき時間数に達していることをいいます。</t>
    </r>
    <r>
      <rPr>
        <u/>
        <sz val="9"/>
        <color auto="1"/>
        <rFont val="Meiryo UI"/>
      </rPr>
      <t>雇用の形態は考慮しません</t>
    </r>
    <r>
      <rPr>
        <sz val="9"/>
        <color auto="1"/>
        <rFont val="Meiryo UI"/>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2"/>
  </si>
  <si>
    <t>　(2) 「予定」・「実績」のいずれかを選択してください。</t>
    <rPh sb="6" eb="8">
      <t>ヨテイ</t>
    </rPh>
    <rPh sb="11" eb="13">
      <t>ジッセキ</t>
    </rPh>
    <rPh sb="20" eb="22">
      <t>センタク</t>
    </rPh>
    <phoneticPr fontId="3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</si>
  <si>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</si>
  <si>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保有資格を全て記入するのではなく、人員基準・加配加算上、求められる資格等を入力してください。</t>
  </si>
  <si>
    <t>　(7) 従業者の氏名を記入してください。</t>
    <rPh sb="5" eb="8">
      <t>ジュウギョウシャ</t>
    </rPh>
    <rPh sb="9" eb="11">
      <t>シメイ</t>
    </rPh>
    <rPh sb="12" eb="14">
      <t>キニュウ</t>
    </rPh>
    <phoneticPr fontId="32"/>
  </si>
  <si>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2"/>
  </si>
  <si>
    <t>※提出前月の実績を記入してください。</t>
  </si>
  <si>
    <t>　(10) 従業者ごとに、合計勤務時間数を入力してください。</t>
    <rPh sb="6" eb="9">
      <t>ジュウギョウシャ</t>
    </rPh>
    <rPh sb="13" eb="15">
      <t>ゴウケイ</t>
    </rPh>
    <rPh sb="15" eb="17">
      <t>キンム</t>
    </rPh>
    <rPh sb="17" eb="20">
      <t>ジカンスウ</t>
    </rPh>
    <rPh sb="21" eb="23">
      <t>ニュウリョク</t>
    </rPh>
    <phoneticPr fontId="3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</si>
  <si>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2"/>
  </si>
  <si>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</si>
  <si>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2"/>
  </si>
  <si>
    <t xml:space="preserve"> （14) 必要項目を満たしていれば、各事業所で使用するシフト表等をもって代替書類として差し支えありません。</t>
  </si>
  <si>
    <t>(4)職種</t>
    <rPh sb="3" eb="5">
      <t>ショクシュ</t>
    </rPh>
    <phoneticPr fontId="33"/>
  </si>
  <si>
    <t>管理者</t>
    <rPh sb="0" eb="3">
      <t>カンリシャ</t>
    </rPh>
    <phoneticPr fontId="8"/>
  </si>
  <si>
    <t>医師</t>
    <rPh sb="0" eb="2">
      <t>イシ</t>
    </rPh>
    <phoneticPr fontId="8"/>
  </si>
  <si>
    <t>看護職員</t>
    <rPh sb="0" eb="4">
      <t>カンゴショクイン</t>
    </rPh>
    <phoneticPr fontId="8"/>
  </si>
  <si>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8"/>
  </si>
  <si>
    <t>常勤</t>
    <rPh sb="0" eb="2">
      <t>ジョウキン</t>
    </rPh>
    <phoneticPr fontId="33"/>
  </si>
  <si>
    <t>非常勤</t>
    <rPh sb="0" eb="3">
      <t>ヒジョウキン</t>
    </rPh>
    <phoneticPr fontId="33"/>
  </si>
  <si>
    <t>作成日</t>
    <rPh sb="0" eb="3">
      <t>さくせいび</t>
    </rPh>
    <phoneticPr fontId="8" type="Hiragana"/>
  </si>
  <si>
    <t>常勤換算数</t>
    <rPh sb="0" eb="5">
      <t>ジョウキンカンサンスウ</t>
    </rPh>
    <phoneticPr fontId="8"/>
  </si>
  <si>
    <t>記号</t>
    <rPh sb="0" eb="2">
      <t>キゴウ</t>
    </rPh>
    <phoneticPr fontId="32"/>
  </si>
  <si>
    <t>A</t>
  </si>
  <si>
    <t>B</t>
  </si>
  <si>
    <t>C</t>
  </si>
  <si>
    <t>D</t>
  </si>
  <si>
    <t>（注）常勤・非常勤の区分について</t>
    <rPh sb="1" eb="2">
      <t>チュウ</t>
    </rPh>
    <rPh sb="3" eb="5">
      <t>ジョウキン</t>
    </rPh>
    <rPh sb="6" eb="9">
      <t>ヒジョウキン</t>
    </rPh>
    <rPh sb="10" eb="12">
      <t>クブン</t>
    </rPh>
    <phoneticPr fontId="3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</si>
  <si>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2"/>
  </si>
  <si>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3"/>
  </si>
  <si>
    <t>(5)勤務形態</t>
    <rPh sb="3" eb="5">
      <t>キンム</t>
    </rPh>
    <rPh sb="5" eb="7">
      <t>ケイタイ</t>
    </rPh>
    <phoneticPr fontId="33"/>
  </si>
  <si>
    <t>専従</t>
    <rPh sb="0" eb="2">
      <t>センジュウ</t>
    </rPh>
    <phoneticPr fontId="35"/>
  </si>
  <si>
    <t>区分</t>
    <rPh sb="0" eb="2">
      <t>クブン</t>
    </rPh>
    <phoneticPr fontId="32"/>
  </si>
  <si>
    <t>常勤で専従</t>
    <rPh sb="0" eb="2">
      <t>ジョウキン</t>
    </rPh>
    <rPh sb="3" eb="5">
      <t>センジュウ</t>
    </rPh>
    <phoneticPr fontId="32"/>
  </si>
  <si>
    <t>常勤で兼務</t>
    <rPh sb="0" eb="2">
      <t>ジョウキン</t>
    </rPh>
    <rPh sb="3" eb="5">
      <t>ケンム</t>
    </rPh>
    <phoneticPr fontId="32"/>
  </si>
  <si>
    <t>非常勤で専従</t>
    <rPh sb="0" eb="3">
      <t>ヒジョウキン</t>
    </rPh>
    <rPh sb="4" eb="6">
      <t>センジュウ</t>
    </rPh>
    <phoneticPr fontId="32"/>
  </si>
  <si>
    <t>非常勤で兼務</t>
    <rPh sb="0" eb="3">
      <t>ヒジョウキン</t>
    </rPh>
    <rPh sb="4" eb="6">
      <t>ケンム</t>
    </rPh>
    <phoneticPr fontId="32"/>
  </si>
  <si>
    <t>(6)資格</t>
    <rPh sb="3" eb="5">
      <t>シカク</t>
    </rPh>
    <phoneticPr fontId="33"/>
  </si>
  <si>
    <t>兼務</t>
    <rPh sb="0" eb="2">
      <t>ケンム</t>
    </rPh>
    <phoneticPr fontId="35"/>
  </si>
  <si>
    <t>(7)氏名</t>
    <rPh sb="3" eb="5">
      <t>シメイ</t>
    </rPh>
    <phoneticPr fontId="33"/>
  </si>
  <si>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8"/>
  </si>
  <si>
    <t>(8)</t>
  </si>
  <si>
    <t>第１週</t>
    <rPh sb="0" eb="1">
      <t>ダイ</t>
    </rPh>
    <rPh sb="2" eb="3">
      <t>シュウ</t>
    </rPh>
    <phoneticPr fontId="33"/>
  </si>
  <si>
    <t>自立訓練（機能訓練）</t>
  </si>
  <si>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8"/>
  </si>
  <si>
    <t>自立訓練（生活訓練）</t>
    <rPh sb="5" eb="7">
      <t>セイカツ</t>
    </rPh>
    <phoneticPr fontId="8"/>
  </si>
  <si>
    <t>第２週</t>
    <rPh sb="0" eb="1">
      <t>ダイ</t>
    </rPh>
    <rPh sb="2" eb="3">
      <t>シュウ</t>
    </rPh>
    <phoneticPr fontId="33"/>
  </si>
  <si>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8"/>
  </si>
  <si>
    <t>年</t>
    <rPh sb="0" eb="1">
      <t>ネン</t>
    </rPh>
    <phoneticPr fontId="33"/>
  </si>
  <si>
    <t>就労移行支援</t>
    <rPh sb="0" eb="2">
      <t>シュウロウ</t>
    </rPh>
    <rPh sb="2" eb="4">
      <t>イコウ</t>
    </rPh>
    <rPh sb="4" eb="6">
      <t>シエン</t>
    </rPh>
    <phoneticPr fontId="8"/>
  </si>
  <si>
    <t>第３週</t>
    <rPh sb="0" eb="1">
      <t>ダイ</t>
    </rPh>
    <rPh sb="2" eb="3">
      <t>シュウ</t>
    </rPh>
    <phoneticPr fontId="33"/>
  </si>
  <si>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8"/>
  </si>
  <si>
    <t>月</t>
    <rPh sb="0" eb="1">
      <t>ゲツ</t>
    </rPh>
    <phoneticPr fontId="33"/>
  </si>
  <si>
    <t>就労継続支援B型</t>
    <rPh sb="0" eb="4">
      <t>シュウロウケイゾク</t>
    </rPh>
    <rPh sb="4" eb="6">
      <t>シエン</t>
    </rPh>
    <rPh sb="7" eb="8">
      <t>ガタ</t>
    </rPh>
    <phoneticPr fontId="8"/>
  </si>
  <si>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</si>
  <si>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2"/>
  </si>
  <si>
    <t>サービス種別</t>
    <rPh sb="4" eb="6">
      <t>シュベツ</t>
    </rPh>
    <phoneticPr fontId="32"/>
  </si>
  <si>
    <t>事業所名</t>
    <rPh sb="0" eb="3">
      <t>ジギョウショ</t>
    </rPh>
    <rPh sb="3" eb="4">
      <t>メイ</t>
    </rPh>
    <phoneticPr fontId="32"/>
  </si>
  <si>
    <t>(1)記載する期間</t>
    <rPh sb="3" eb="5">
      <t>キサイ</t>
    </rPh>
    <rPh sb="7" eb="9">
      <t>キカン</t>
    </rPh>
    <phoneticPr fontId="33"/>
  </si>
  <si>
    <t>(2)予定/実績の別</t>
    <rPh sb="3" eb="5">
      <t>ヨテイ</t>
    </rPh>
    <rPh sb="6" eb="8">
      <t>ジッセキ</t>
    </rPh>
    <rPh sb="9" eb="10">
      <t>ベツ</t>
    </rPh>
    <phoneticPr fontId="33"/>
  </si>
  <si>
    <t>計</t>
    <rPh sb="0" eb="1">
      <t>ケイ</t>
    </rPh>
    <phoneticPr fontId="33"/>
  </si>
  <si>
    <t>主として知的障害のある児童を入所させる福祉型障害児入所施設</t>
  </si>
  <si>
    <t>障害者支援施設</t>
    <rPh sb="0" eb="3">
      <t>ショウガイシャ</t>
    </rPh>
    <rPh sb="3" eb="5">
      <t>シエン</t>
    </rPh>
    <rPh sb="5" eb="7">
      <t>シセツ</t>
    </rPh>
    <phoneticPr fontId="33"/>
  </si>
  <si>
    <t>実績</t>
  </si>
  <si>
    <t>時間/週</t>
    <rPh sb="0" eb="2">
      <t>ジカン</t>
    </rPh>
    <rPh sb="3" eb="4">
      <t>シュウ</t>
    </rPh>
    <phoneticPr fontId="33"/>
  </si>
  <si>
    <t>(9)勤務時間数合計</t>
    <rPh sb="3" eb="5">
      <t>キンム</t>
    </rPh>
    <rPh sb="5" eb="7">
      <t>ジカン</t>
    </rPh>
    <rPh sb="7" eb="8">
      <t>スウ</t>
    </rPh>
    <rPh sb="8" eb="10">
      <t>ゴウケイ</t>
    </rPh>
    <phoneticPr fontId="33"/>
  </si>
  <si>
    <t>時間/月</t>
    <rPh sb="0" eb="2">
      <t>ジカン</t>
    </rPh>
    <rPh sb="3" eb="4">
      <t>ツキ</t>
    </rPh>
    <phoneticPr fontId="33"/>
  </si>
  <si>
    <t>(11)兼務状況
（兼務先／兼務する職務の内容）等</t>
  </si>
  <si>
    <t>平均障害支援区分</t>
    <rPh sb="0" eb="2">
      <t>ヘイキン</t>
    </rPh>
    <rPh sb="2" eb="4">
      <t>ショウガイ</t>
    </rPh>
    <rPh sb="4" eb="6">
      <t>シエン</t>
    </rPh>
    <rPh sb="6" eb="8">
      <t>クブン</t>
    </rPh>
    <phoneticPr fontId="33"/>
  </si>
  <si>
    <t>兼務</t>
    <rPh sb="0" eb="2">
      <t>ケンム</t>
    </rPh>
    <phoneticPr fontId="33"/>
  </si>
  <si>
    <t>　(2) -2　定員数を入力してください。</t>
    <rPh sb="8" eb="11">
      <t>テイインスウ</t>
    </rPh>
    <rPh sb="12" eb="14">
      <t>ニュウリョク</t>
    </rPh>
    <phoneticPr fontId="8"/>
  </si>
  <si>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32"/>
  </si>
  <si>
    <t>児童発達支援管理責任者</t>
  </si>
  <si>
    <t>嘱託医</t>
    <rPh sb="0" eb="2">
      <t>ショクタク</t>
    </rPh>
    <phoneticPr fontId="8"/>
  </si>
  <si>
    <t>児童指導員</t>
    <rPh sb="0" eb="2">
      <t>ジドウ</t>
    </rPh>
    <rPh sb="2" eb="5">
      <t>シドウイン</t>
    </rPh>
    <phoneticPr fontId="8"/>
  </si>
  <si>
    <t>その他職員</t>
    <rPh sb="2" eb="3">
      <t>タ</t>
    </rPh>
    <rPh sb="3" eb="5">
      <t>ショクイン</t>
    </rPh>
    <phoneticPr fontId="8"/>
  </si>
  <si>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2"/>
  </si>
  <si>
    <t>(2)-2　定員</t>
    <rPh sb="6" eb="8">
      <t>テイイン</t>
    </rPh>
    <phoneticPr fontId="8"/>
  </si>
  <si>
    <t>児童発達支援・児童発達支援センターであるもの</t>
    <rPh sb="0" eb="6">
      <t>ジドウハッタツシエン</t>
    </rPh>
    <rPh sb="7" eb="11">
      <t>ジドウハッタツ</t>
    </rPh>
    <rPh sb="11" eb="13">
      <t>シエン</t>
    </rPh>
    <phoneticPr fontId="8"/>
  </si>
  <si>
    <t>児童発達支援管理責任者</t>
    <rPh sb="0" eb="2">
      <t>ジドウ</t>
    </rPh>
    <rPh sb="2" eb="6">
      <t>ハッタツシエン</t>
    </rPh>
    <rPh sb="6" eb="8">
      <t>カンリ</t>
    </rPh>
    <rPh sb="8" eb="11">
      <t>セキニンシャ</t>
    </rPh>
    <phoneticPr fontId="8"/>
  </si>
  <si>
    <t>心理担当職員</t>
    <rPh sb="0" eb="6">
      <t>シンリタントウショクイン</t>
    </rPh>
    <phoneticPr fontId="8"/>
  </si>
  <si>
    <t>主な対象者の区分</t>
    <rPh sb="0" eb="1">
      <t>オモ</t>
    </rPh>
    <rPh sb="2" eb="5">
      <t>タイショウシャ</t>
    </rPh>
    <rPh sb="6" eb="8">
      <t>クブン</t>
    </rPh>
    <phoneticPr fontId="8"/>
  </si>
  <si>
    <t>メールアドレス</t>
  </si>
  <si>
    <t>児童指導員及び保育士</t>
    <rPh sb="0" eb="2">
      <t>ジドウ</t>
    </rPh>
    <rPh sb="2" eb="5">
      <t>シドウイン</t>
    </rPh>
    <rPh sb="5" eb="6">
      <t>オヨ</t>
    </rPh>
    <rPh sb="7" eb="10">
      <t>ホイクシ</t>
    </rPh>
    <phoneticPr fontId="8"/>
  </si>
  <si>
    <t>障害児である少年の数</t>
    <rPh sb="0" eb="3">
      <t>ショウガイジ</t>
    </rPh>
    <rPh sb="6" eb="8">
      <t>ショウネン</t>
    </rPh>
    <rPh sb="9" eb="10">
      <t>カズ</t>
    </rPh>
    <phoneticPr fontId="8"/>
  </si>
  <si>
    <t>障害児の数</t>
    <rPh sb="0" eb="3">
      <t>ショウガイジ</t>
    </rPh>
    <rPh sb="4" eb="5">
      <t>カズ</t>
    </rPh>
    <phoneticPr fontId="8"/>
  </si>
  <si>
    <t>福祉型障害児入所施設</t>
    <rPh sb="0" eb="3">
      <t>フクシガタ</t>
    </rPh>
    <rPh sb="3" eb="6">
      <t>ショウガイジ</t>
    </rPh>
    <rPh sb="6" eb="8">
      <t>ニュウショ</t>
    </rPh>
    <rPh sb="8" eb="10">
      <t>シセツ</t>
    </rPh>
    <phoneticPr fontId="32"/>
  </si>
  <si>
    <t>障害児である乳幼児の数</t>
    <rPh sb="0" eb="3">
      <t>ショウガイジ</t>
    </rPh>
    <rPh sb="6" eb="9">
      <t>ニュウヨウジ</t>
    </rPh>
    <rPh sb="10" eb="11">
      <t>カズ</t>
    </rPh>
    <phoneticPr fontId="8"/>
  </si>
  <si>
    <t>医療型障害児入所施設</t>
    <rPh sb="0" eb="2">
      <t>イリョウ</t>
    </rPh>
    <rPh sb="2" eb="3">
      <t>ガタ</t>
    </rPh>
    <rPh sb="3" eb="6">
      <t>ショウガイジ</t>
    </rPh>
    <rPh sb="6" eb="8">
      <t>ニュウショ</t>
    </rPh>
    <rPh sb="8" eb="10">
      <t>シセツ</t>
    </rPh>
    <phoneticPr fontId="32"/>
  </si>
  <si>
    <t>歴月</t>
  </si>
  <si>
    <t>（障害者支援施設、福祉型・医療型障害児入所施設、児童発達支援センター）</t>
    <rPh sb="1" eb="4">
      <t>しょうがいしゃ</t>
    </rPh>
    <rPh sb="4" eb="6">
      <t>しえん</t>
    </rPh>
    <rPh sb="6" eb="8">
      <t>しせつ</t>
    </rPh>
    <rPh sb="9" eb="12">
      <t>ふくしがた</t>
    </rPh>
    <rPh sb="13" eb="15">
      <t>いりょう</t>
    </rPh>
    <rPh sb="15" eb="16">
      <t>がた</t>
    </rPh>
    <rPh sb="16" eb="19">
      <t>しょうがいじ</t>
    </rPh>
    <rPh sb="19" eb="21">
      <t>にゅうしょ</t>
    </rPh>
    <rPh sb="21" eb="23">
      <t>しせつ</t>
    </rPh>
    <rPh sb="24" eb="26">
      <t>じどう</t>
    </rPh>
    <rPh sb="26" eb="28">
      <t>はったつ</t>
    </rPh>
    <rPh sb="28" eb="30">
      <t>しえん</t>
    </rPh>
    <phoneticPr fontId="8" type="Hiragana"/>
  </si>
  <si>
    <t>事業者名</t>
    <rPh sb="0" eb="3">
      <t>ジギョウシャ</t>
    </rPh>
    <rPh sb="3" eb="4">
      <t>メイ</t>
    </rPh>
    <phoneticPr fontId="33"/>
  </si>
  <si>
    <t>事業者代表者名</t>
    <rPh sb="0" eb="3">
      <t>じぎょうしゃ</t>
    </rPh>
    <rPh sb="3" eb="5">
      <t>だいひょう</t>
    </rPh>
    <rPh sb="5" eb="6">
      <t>しゃ</t>
    </rPh>
    <rPh sb="6" eb="7">
      <t>めい</t>
    </rPh>
    <phoneticPr fontId="8" type="Hiragana"/>
  </si>
  <si>
    <t>施設種別</t>
    <rPh sb="0" eb="2">
      <t>しせつ</t>
    </rPh>
    <rPh sb="2" eb="4">
      <t>しゅべつ</t>
    </rPh>
    <phoneticPr fontId="8" type="Hiragana"/>
  </si>
  <si>
    <t>施設名</t>
    <rPh sb="0" eb="1">
      <t>シ</t>
    </rPh>
    <rPh sb="1" eb="2">
      <t>セツ</t>
    </rPh>
    <rPh sb="2" eb="3">
      <t>メイ</t>
    </rPh>
    <phoneticPr fontId="33"/>
  </si>
  <si>
    <t>施設長名</t>
    <rPh sb="0" eb="1">
      <t>シ</t>
    </rPh>
    <rPh sb="1" eb="2">
      <t>セツ</t>
    </rPh>
    <rPh sb="2" eb="3">
      <t>チョウ</t>
    </rPh>
    <rPh sb="3" eb="4">
      <t>メイ</t>
    </rPh>
    <phoneticPr fontId="33"/>
  </si>
  <si>
    <t>定員</t>
    <rPh sb="0" eb="2">
      <t>ていいん</t>
    </rPh>
    <phoneticPr fontId="8" type="Hiragana"/>
  </si>
  <si>
    <t>所在地</t>
    <rPh sb="0" eb="1">
      <t>トコロ</t>
    </rPh>
    <rPh sb="1" eb="2">
      <t>ザイ</t>
    </rPh>
    <rPh sb="2" eb="3">
      <t>チ</t>
    </rPh>
    <phoneticPr fontId="33"/>
  </si>
  <si>
    <t>電話番号</t>
    <rPh sb="0" eb="2">
      <t>でんわ</t>
    </rPh>
    <rPh sb="2" eb="4">
      <t>ばんごう</t>
    </rPh>
    <phoneticPr fontId="8" type="Hiragana"/>
  </si>
  <si>
    <t>問合せ等担当者　職名</t>
    <rPh sb="0" eb="2">
      <t>トイアワ</t>
    </rPh>
    <rPh sb="3" eb="4">
      <t>トウ</t>
    </rPh>
    <rPh sb="4" eb="7">
      <t>タントウシャ</t>
    </rPh>
    <rPh sb="8" eb="10">
      <t>ショクメイ</t>
    </rPh>
    <phoneticPr fontId="33"/>
  </si>
  <si>
    <t>　　　　〃　　　　　　氏名</t>
    <rPh sb="11" eb="13">
      <t>しめい</t>
    </rPh>
    <phoneticPr fontId="8" type="Hiragana"/>
  </si>
  <si>
    <t>一般監査編 別冊（勤務形態一覧表）</t>
    <rPh sb="0" eb="2">
      <t>いっぱん</t>
    </rPh>
    <rPh sb="2" eb="4">
      <t>かんさ</t>
    </rPh>
    <rPh sb="4" eb="5">
      <t>へん</t>
    </rPh>
    <rPh sb="6" eb="8">
      <t>べっさつ</t>
    </rPh>
    <rPh sb="9" eb="11">
      <t>きんむ</t>
    </rPh>
    <rPh sb="11" eb="13">
      <t>けいたい</t>
    </rPh>
    <rPh sb="13" eb="16">
      <t>いちらんひょう</t>
    </rPh>
    <phoneticPr fontId="8" type="Hiragana"/>
  </si>
</sst>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ggge&quot;年&quot;m&quot;月&quot;d&quot;日&quot;;@"/>
    <numFmt numFmtId="177" formatCode="[$-409]d&quot;月&quot;"/>
    <numFmt numFmtId="178" formatCode="[$-409]d;@"/>
    <numFmt numFmtId="179" formatCode="aaa"/>
    <numFmt numFmtId="180" formatCode="0.0_ "/>
  </numFmts>
  <fonts count="36">
    <font>
      <sz val="11"/>
      <color theme="1"/>
      <name val="Yu Gothic UI"/>
      <family val="3"/>
    </font>
    <font>
      <sz val="10"/>
      <color theme="1"/>
      <name val="ＭＳ ゴシック"/>
      <family val="3"/>
    </font>
    <font>
      <sz val="11"/>
      <color theme="1"/>
      <name val="游ゴシック"/>
      <family val="3"/>
      <scheme val="minor"/>
    </font>
    <font>
      <sz val="11"/>
      <color auto="1"/>
      <name val="ＭＳ Ｐゴシック"/>
      <family val="3"/>
    </font>
    <font>
      <sz val="6"/>
      <color auto="1"/>
      <name val="Yu Gothic UI"/>
      <family val="3"/>
    </font>
    <font>
      <sz val="11"/>
      <color theme="1"/>
      <name val="Meiryo UI"/>
      <family val="3"/>
    </font>
    <font>
      <sz val="28"/>
      <color theme="1"/>
      <name val="Meiryo UI"/>
      <family val="3"/>
    </font>
    <font>
      <sz val="20"/>
      <color theme="1"/>
      <name val="Meiryo UI"/>
      <family val="3"/>
    </font>
    <font>
      <sz val="6"/>
      <color auto="1"/>
      <name val="游ゴシック"/>
      <family val="3"/>
    </font>
    <font>
      <sz val="12"/>
      <color auto="1"/>
      <name val="Meiryo UI"/>
      <family val="3"/>
    </font>
    <font>
      <sz val="9"/>
      <color auto="1"/>
      <name val="Meiryo UI"/>
      <family val="3"/>
    </font>
    <font>
      <b/>
      <sz val="11"/>
      <color auto="1"/>
      <name val="Meiryo UI"/>
      <family val="3"/>
    </font>
    <font>
      <sz val="10"/>
      <color auto="1"/>
      <name val="Meiryo UI"/>
      <family val="3"/>
    </font>
    <font>
      <sz val="8"/>
      <color rgb="FFC00000"/>
      <name val="Meiryo UI"/>
      <family val="3"/>
    </font>
    <font>
      <sz val="7"/>
      <color auto="1"/>
      <name val="Meiryo UI"/>
      <family val="3"/>
    </font>
    <font>
      <sz val="9"/>
      <color theme="0"/>
      <name val="Meiryo UI"/>
    </font>
    <font>
      <sz val="11"/>
      <color auto="1"/>
      <name val="Meiryo UI"/>
      <family val="3"/>
    </font>
    <font>
      <sz val="10"/>
      <color theme="0"/>
      <name val="Meiryo UI"/>
      <family val="3"/>
    </font>
    <font>
      <sz val="8"/>
      <color auto="1"/>
      <name val="Meiryo UI"/>
    </font>
    <font>
      <sz val="10"/>
      <color theme="1"/>
      <name val="Meiryo UI"/>
      <family val="3"/>
    </font>
    <font>
      <sz val="12"/>
      <color auto="1"/>
      <name val="ＭＳ ゴシック"/>
      <family val="3"/>
    </font>
    <font>
      <sz val="9"/>
      <color auto="1"/>
      <name val="ＭＳ ゴシック"/>
      <family val="3"/>
    </font>
    <font>
      <b/>
      <sz val="11"/>
      <color auto="1"/>
      <name val="ＭＳ ゴシック"/>
      <family val="3"/>
    </font>
    <font>
      <sz val="10"/>
      <color auto="1"/>
      <name val="ＭＳ ゴシック"/>
      <family val="3"/>
    </font>
    <font>
      <sz val="11"/>
      <color theme="1"/>
      <name val="ＭＳ ゴシック"/>
      <family val="3"/>
    </font>
    <font>
      <sz val="8"/>
      <color rgb="FFC00000"/>
      <name val="ＭＳ ゴシック"/>
      <family val="3"/>
    </font>
    <font>
      <sz val="9"/>
      <color theme="0"/>
      <name val="ＭＳ ゴシック"/>
      <family val="3"/>
    </font>
    <font>
      <sz val="11"/>
      <color auto="1"/>
      <name val="ＭＳ ゴシック"/>
      <family val="3"/>
    </font>
    <font>
      <sz val="10"/>
      <color theme="0"/>
      <name val="ＭＳ ゴシック"/>
      <family val="3"/>
    </font>
    <font>
      <sz val="8"/>
      <color auto="1"/>
      <name val="ＭＳ ゴシック"/>
      <family val="3"/>
    </font>
    <font>
      <sz val="10"/>
      <color theme="1"/>
      <name val="游ゴシック"/>
      <family val="3"/>
      <scheme val="minor"/>
    </font>
    <font>
      <sz val="12"/>
      <color theme="0" tint="-0.25"/>
      <name val="ＭＳ ゴシック"/>
      <family val="3"/>
    </font>
    <font>
      <sz val="10"/>
      <color indexed="8"/>
      <name val="ＭＳ ゴシック"/>
      <family val="3"/>
    </font>
    <font>
      <sz val="6"/>
      <color auto="1"/>
      <name val="ＭＳ Ｐゴシック"/>
      <family val="3"/>
    </font>
    <font>
      <sz val="10"/>
      <color auto="1"/>
      <name val="ＭＳ ゴシック"/>
      <family val="3"/>
    </font>
    <font>
      <sz val="6"/>
      <color auto="1"/>
      <name val="ＭＳ ゴシック"/>
      <family val="3"/>
    </font>
  </fonts>
  <fills count="6">
    <fill>
      <patternFill patternType="none"/>
    </fill>
    <fill>
      <patternFill patternType="gray125"/>
    </fill>
    <fill>
      <patternFill patternType="solid">
        <fgColor theme="4" tint="0.8"/>
        <bgColor indexed="64"/>
      </patternFill>
    </fill>
    <fill>
      <patternFill patternType="solid">
        <fgColor rgb="FFFFFF00"/>
        <bgColor indexed="64"/>
      </patternFill>
    </fill>
    <fill>
      <patternFill patternType="solid">
        <fgColor theme="0" tint="-0.35"/>
        <bgColor indexed="64"/>
      </patternFill>
    </fill>
    <fill>
      <patternFill patternType="solid">
        <fgColor theme="5" tint="0.8"/>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0">
    <xf numFmtId="0" fontId="0" fillId="0" borderId="0">
      <alignment vertical="center"/>
    </xf>
    <xf numFmtId="0" fontId="1" fillId="0" borderId="0">
      <alignment vertical="center"/>
    </xf>
    <xf numFmtId="0" fontId="1" fillId="0" borderId="0">
      <alignment vertical="center"/>
    </xf>
    <xf numFmtId="0" fontId="2" fillId="0" borderId="0">
      <alignment vertical="center"/>
    </xf>
    <xf numFmtId="0" fontId="3"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cellStyleXfs>
  <cellXfs count="159">
    <xf numFmtId="0" fontId="0" fillId="0" borderId="0" xfId="0">
      <alignment vertical="center"/>
    </xf>
    <xf numFmtId="0" fontId="5" fillId="0" borderId="0" xfId="3" applyFont="1">
      <alignment vertical="center"/>
    </xf>
    <xf numFmtId="0" fontId="6" fillId="0" borderId="0" xfId="3" applyFont="1" applyBorder="1" applyAlignment="1">
      <alignment horizontal="center" vertical="center"/>
    </xf>
    <xf numFmtId="0" fontId="7" fillId="0" borderId="0" xfId="3" applyFont="1" applyBorder="1" applyAlignment="1">
      <alignment horizontal="center" vertical="center" shrinkToFit="1"/>
    </xf>
    <xf numFmtId="0" fontId="5" fillId="0" borderId="1" xfId="0" applyFont="1" applyBorder="1">
      <alignment vertical="center"/>
    </xf>
    <xf numFmtId="176" fontId="5" fillId="0" borderId="1" xfId="0" applyNumberFormat="1" applyFont="1" applyBorder="1" applyAlignment="1">
      <alignment horizontal="left" vertical="center"/>
    </xf>
    <xf numFmtId="0" fontId="5" fillId="0" borderId="1" xfId="0" applyFont="1" applyBorder="1" applyAlignment="1">
      <alignment horizontal="left" vertical="center"/>
    </xf>
    <xf numFmtId="0" fontId="0" fillId="0" borderId="1" xfId="0" applyBorder="1" applyAlignment="1">
      <alignment horizontal="left" vertical="center"/>
    </xf>
    <xf numFmtId="0" fontId="9" fillId="0" borderId="0" xfId="5" applyFont="1">
      <alignment vertical="center"/>
    </xf>
    <xf numFmtId="0" fontId="9" fillId="0" borderId="0" xfId="5" applyFont="1" applyAlignment="1">
      <alignment vertical="center" textRotation="255" shrinkToFit="1"/>
    </xf>
    <xf numFmtId="0" fontId="10" fillId="0" borderId="0" xfId="5" applyFont="1">
      <alignment vertical="center"/>
    </xf>
    <xf numFmtId="0" fontId="11" fillId="0" borderId="0" xfId="5" applyFont="1" applyAlignment="1">
      <alignment horizontal="left" vertical="center"/>
    </xf>
    <xf numFmtId="0" fontId="12" fillId="0" borderId="0" xfId="5" applyFont="1">
      <alignment vertical="center"/>
    </xf>
    <xf numFmtId="0" fontId="12" fillId="0" borderId="1" xfId="5" applyFont="1" applyBorder="1" applyAlignment="1">
      <alignment vertical="center"/>
    </xf>
    <xf numFmtId="0" fontId="12" fillId="0" borderId="1" xfId="5" applyFont="1" applyBorder="1">
      <alignment vertical="center"/>
    </xf>
    <xf numFmtId="0" fontId="10" fillId="0" borderId="2" xfId="5" applyFont="1" applyBorder="1" applyAlignment="1">
      <alignment horizontal="center" vertical="center"/>
    </xf>
    <xf numFmtId="0" fontId="10" fillId="0" borderId="3" xfId="5" applyFont="1" applyBorder="1" applyAlignment="1">
      <alignment horizontal="center" vertical="center"/>
    </xf>
    <xf numFmtId="0" fontId="10" fillId="0" borderId="0" xfId="5" applyFont="1" applyAlignment="1">
      <alignment horizontal="center" vertical="center"/>
    </xf>
    <xf numFmtId="0" fontId="12" fillId="0" borderId="0" xfId="5" applyFont="1" applyAlignment="1">
      <alignment horizontal="left" vertical="center"/>
    </xf>
    <xf numFmtId="0" fontId="10" fillId="0" borderId="1" xfId="0" applyFont="1" applyBorder="1" applyAlignment="1">
      <alignment horizontal="center" vertical="center"/>
    </xf>
    <xf numFmtId="0" fontId="10" fillId="0" borderId="1" xfId="5" applyFont="1" applyBorder="1" applyAlignment="1">
      <alignment horizontal="left" vertical="center"/>
    </xf>
    <xf numFmtId="0" fontId="10" fillId="0" borderId="2" xfId="5" applyFont="1" applyBorder="1" applyAlignment="1">
      <alignment horizontal="left" vertical="center"/>
    </xf>
    <xf numFmtId="0" fontId="10" fillId="0" borderId="0" xfId="5" applyFont="1" applyAlignment="1">
      <alignment horizontal="left" vertical="center"/>
    </xf>
    <xf numFmtId="0" fontId="10" fillId="0" borderId="1" xfId="4" applyFont="1" applyBorder="1" applyAlignment="1">
      <alignment horizontal="center" vertical="center" wrapText="1"/>
    </xf>
    <xf numFmtId="0" fontId="12" fillId="0" borderId="0" xfId="5" applyFont="1" applyAlignment="1">
      <alignment horizontal="center" vertical="center"/>
    </xf>
    <xf numFmtId="0" fontId="5" fillId="2" borderId="0" xfId="7" applyFont="1" applyFill="1">
      <alignment vertical="center"/>
    </xf>
    <xf numFmtId="0" fontId="10" fillId="0" borderId="4" xfId="5" applyFont="1" applyBorder="1" applyAlignment="1">
      <alignment horizontal="center" vertical="center"/>
    </xf>
    <xf numFmtId="0" fontId="10" fillId="0" borderId="5" xfId="5" applyFont="1" applyBorder="1" applyAlignment="1">
      <alignment horizontal="center" vertical="center"/>
    </xf>
    <xf numFmtId="0" fontId="13" fillId="0" borderId="5" xfId="5" applyFont="1" applyBorder="1" applyAlignment="1">
      <alignment horizontal="center" vertical="center" wrapText="1"/>
    </xf>
    <xf numFmtId="0" fontId="13" fillId="0" borderId="6" xfId="5" applyFont="1" applyBorder="1" applyAlignment="1">
      <alignment horizontal="center" vertical="center" wrapText="1"/>
    </xf>
    <xf numFmtId="0" fontId="10" fillId="3" borderId="1" xfId="5" applyFont="1" applyFill="1" applyBorder="1" applyAlignment="1">
      <alignment horizontal="left" vertical="center"/>
    </xf>
    <xf numFmtId="0" fontId="10" fillId="0" borderId="3" xfId="5" applyFont="1" applyBorder="1" applyAlignment="1">
      <alignment horizontal="left" vertical="center"/>
    </xf>
    <xf numFmtId="0" fontId="14" fillId="0" borderId="3" xfId="5" applyFont="1" applyBorder="1" applyAlignment="1">
      <alignment horizontal="left" vertical="center"/>
    </xf>
    <xf numFmtId="0" fontId="14" fillId="0" borderId="3" xfId="5" applyFont="1" applyBorder="1" applyAlignment="1">
      <alignment horizontal="left" vertical="center" wrapText="1"/>
    </xf>
    <xf numFmtId="0" fontId="15" fillId="0" borderId="0" xfId="5" applyFont="1" applyAlignment="1">
      <alignment horizontal="center" vertical="center"/>
    </xf>
    <xf numFmtId="0" fontId="10" fillId="0" borderId="0" xfId="5" applyFont="1" applyAlignment="1">
      <alignment vertical="center" textRotation="255" shrinkToFit="1"/>
    </xf>
    <xf numFmtId="0" fontId="10" fillId="0" borderId="1" xfId="5" applyFont="1" applyBorder="1" applyAlignment="1">
      <alignment vertical="center" textRotation="255" shrinkToFit="1"/>
    </xf>
    <xf numFmtId="0" fontId="16" fillId="0" borderId="0" xfId="0" applyFont="1" applyAlignment="1">
      <alignment horizontal="left" vertical="center"/>
    </xf>
    <xf numFmtId="0" fontId="10" fillId="0" borderId="4" xfId="5" applyFont="1" applyBorder="1" applyAlignment="1">
      <alignment horizontal="center" vertical="center" wrapText="1"/>
    </xf>
    <xf numFmtId="0" fontId="10" fillId="0" borderId="5" xfId="5" applyFont="1" applyBorder="1" applyAlignment="1">
      <alignment horizontal="center" vertical="center" wrapText="1"/>
    </xf>
    <xf numFmtId="0" fontId="10" fillId="0" borderId="6" xfId="5" applyFont="1" applyBorder="1" applyAlignment="1">
      <alignment horizontal="center" vertical="center" wrapText="1"/>
    </xf>
    <xf numFmtId="0" fontId="10" fillId="3" borderId="2" xfId="5" applyFont="1" applyFill="1" applyBorder="1" applyAlignment="1">
      <alignment horizontal="center" vertical="center"/>
    </xf>
    <xf numFmtId="0" fontId="10" fillId="0" borderId="7" xfId="5" applyFont="1" applyBorder="1" applyAlignment="1">
      <alignment horizontal="center" vertical="center"/>
    </xf>
    <xf numFmtId="0" fontId="10" fillId="0" borderId="7" xfId="5" applyFont="1" applyBorder="1" applyAlignment="1">
      <alignment horizontal="left" vertical="center"/>
    </xf>
    <xf numFmtId="0" fontId="14" fillId="0" borderId="7" xfId="5" applyFont="1" applyBorder="1" applyAlignment="1">
      <alignment horizontal="left" vertical="center" wrapText="1"/>
    </xf>
    <xf numFmtId="0" fontId="10" fillId="0" borderId="1" xfId="5" applyFont="1" applyBorder="1" applyAlignment="1">
      <alignment horizontal="right" vertical="center"/>
    </xf>
    <xf numFmtId="0" fontId="10" fillId="0" borderId="2" xfId="1" applyFont="1" applyBorder="1" applyAlignment="1">
      <alignment horizontal="center" vertical="center" wrapText="1"/>
    </xf>
    <xf numFmtId="0" fontId="17" fillId="0" borderId="0" xfId="1" applyFont="1" applyAlignment="1">
      <alignment horizontal="center" vertical="center"/>
    </xf>
    <xf numFmtId="0" fontId="10" fillId="0" borderId="1" xfId="3" applyFont="1" applyBorder="1" applyAlignment="1">
      <alignment vertical="center"/>
    </xf>
    <xf numFmtId="0" fontId="10" fillId="3" borderId="1" xfId="5" applyFont="1" applyFill="1" applyBorder="1">
      <alignment vertical="center"/>
    </xf>
    <xf numFmtId="0" fontId="10" fillId="4" borderId="1" xfId="1" applyFont="1" applyFill="1" applyBorder="1" applyAlignment="1">
      <alignment horizontal="center" vertical="center"/>
    </xf>
    <xf numFmtId="177" fontId="10" fillId="0" borderId="1" xfId="5" applyNumberFormat="1" applyFont="1" applyBorder="1" applyAlignment="1">
      <alignment horizontal="center" vertical="center"/>
    </xf>
    <xf numFmtId="0" fontId="10" fillId="3" borderId="1" xfId="5" applyFont="1" applyFill="1" applyBorder="1" applyAlignment="1">
      <alignment horizontal="right" vertical="center"/>
    </xf>
    <xf numFmtId="0" fontId="10" fillId="0" borderId="3" xfId="1" applyFont="1" applyBorder="1" applyAlignment="1">
      <alignment horizontal="center" vertical="center" wrapText="1"/>
    </xf>
    <xf numFmtId="0" fontId="10" fillId="0" borderId="7" xfId="5" applyFont="1" applyBorder="1" applyAlignment="1">
      <alignment horizontal="center" vertical="center" wrapText="1"/>
    </xf>
    <xf numFmtId="0" fontId="10" fillId="3" borderId="2" xfId="5" applyFont="1" applyFill="1" applyBorder="1">
      <alignment vertical="center"/>
    </xf>
    <xf numFmtId="0" fontId="10" fillId="3" borderId="7" xfId="5" applyFont="1" applyFill="1" applyBorder="1" applyAlignment="1">
      <alignment horizontal="center" vertical="center"/>
    </xf>
    <xf numFmtId="49" fontId="10" fillId="0" borderId="1" xfId="5" applyNumberFormat="1" applyFont="1" applyBorder="1" applyAlignment="1">
      <alignment horizontal="center" vertical="center"/>
    </xf>
    <xf numFmtId="178" fontId="10" fillId="0" borderId="1" xfId="5" applyNumberFormat="1" applyFont="1" applyBorder="1">
      <alignment vertical="center"/>
    </xf>
    <xf numFmtId="179" fontId="10" fillId="0" borderId="1" xfId="5" applyNumberFormat="1" applyFont="1" applyBorder="1">
      <alignment vertical="center"/>
    </xf>
    <xf numFmtId="0" fontId="10" fillId="3" borderId="8" xfId="5" applyFont="1" applyFill="1" applyBorder="1" applyAlignment="1">
      <alignment horizontal="right" vertical="center"/>
    </xf>
    <xf numFmtId="177" fontId="10" fillId="0" borderId="2" xfId="5" applyNumberFormat="1" applyFont="1" applyBorder="1" applyAlignment="1">
      <alignment horizontal="center" vertical="center"/>
    </xf>
    <xf numFmtId="0" fontId="10" fillId="3" borderId="1" xfId="5" applyFont="1" applyFill="1" applyBorder="1" applyAlignment="1">
      <alignment horizontal="center" vertical="center"/>
    </xf>
    <xf numFmtId="0" fontId="10" fillId="0" borderId="0" xfId="5" applyFont="1" applyAlignment="1">
      <alignment horizontal="right" vertical="center"/>
    </xf>
    <xf numFmtId="0" fontId="15" fillId="0" borderId="0" xfId="5" applyFont="1">
      <alignment vertical="center"/>
    </xf>
    <xf numFmtId="177" fontId="10" fillId="0" borderId="3" xfId="5" applyNumberFormat="1" applyFont="1" applyBorder="1" applyAlignment="1">
      <alignment horizontal="center" vertical="center"/>
    </xf>
    <xf numFmtId="0" fontId="10" fillId="3" borderId="3" xfId="5" applyFont="1" applyFill="1" applyBorder="1" applyAlignment="1">
      <alignment horizontal="center" vertical="center"/>
    </xf>
    <xf numFmtId="177" fontId="10" fillId="0" borderId="7" xfId="5" applyNumberFormat="1" applyFont="1" applyBorder="1" applyAlignment="1">
      <alignment horizontal="center" vertical="center"/>
    </xf>
    <xf numFmtId="0" fontId="12" fillId="3" borderId="9" xfId="5" applyFont="1" applyFill="1" applyBorder="1" applyAlignment="1">
      <alignment horizontal="center" vertical="center"/>
    </xf>
    <xf numFmtId="0" fontId="18" fillId="0" borderId="0" xfId="5" applyFont="1">
      <alignment vertical="center"/>
    </xf>
    <xf numFmtId="0" fontId="12" fillId="0" borderId="9" xfId="5" applyFont="1" applyBorder="1" applyAlignment="1">
      <alignment horizontal="center" vertical="center"/>
    </xf>
    <xf numFmtId="0" fontId="19" fillId="0" borderId="0" xfId="7" applyFont="1">
      <alignment vertical="center"/>
    </xf>
    <xf numFmtId="0" fontId="12" fillId="0" borderId="0" xfId="5" applyFont="1" applyAlignment="1">
      <alignment horizontal="right" vertical="center"/>
    </xf>
    <xf numFmtId="0" fontId="19" fillId="0" borderId="0" xfId="7" applyFont="1" applyAlignment="1">
      <alignment horizontal="right" vertical="center"/>
    </xf>
    <xf numFmtId="0" fontId="17" fillId="0" borderId="0" xfId="5" applyFont="1">
      <alignment vertical="center"/>
    </xf>
    <xf numFmtId="0" fontId="19" fillId="3" borderId="1" xfId="7" applyFont="1" applyFill="1" applyBorder="1" applyAlignment="1">
      <alignment vertical="center"/>
    </xf>
    <xf numFmtId="0" fontId="12" fillId="5" borderId="1" xfId="5" applyFont="1" applyFill="1" applyBorder="1" applyAlignment="1">
      <alignment horizontal="center" vertical="center" wrapText="1"/>
    </xf>
    <xf numFmtId="0" fontId="12" fillId="3" borderId="1" xfId="5" applyFont="1" applyFill="1" applyBorder="1" applyAlignment="1">
      <alignment horizontal="center" vertical="center"/>
    </xf>
    <xf numFmtId="0" fontId="12" fillId="5" borderId="1" xfId="5" applyFont="1" applyFill="1" applyBorder="1" applyAlignment="1">
      <alignment horizontal="center" vertical="center"/>
    </xf>
    <xf numFmtId="0" fontId="10" fillId="0" borderId="7" xfId="5" applyFont="1" applyBorder="1" applyAlignment="1">
      <alignment horizontal="right" vertical="center"/>
    </xf>
    <xf numFmtId="0" fontId="19" fillId="3" borderId="1" xfId="7" applyFont="1" applyFill="1" applyBorder="1">
      <alignment vertical="center"/>
    </xf>
    <xf numFmtId="180" fontId="10" fillId="0" borderId="1" xfId="5" applyNumberFormat="1" applyFont="1" applyBorder="1" applyAlignment="1">
      <alignment horizontal="right" vertical="center"/>
    </xf>
    <xf numFmtId="0" fontId="10" fillId="0" borderId="10" xfId="5" applyFont="1" applyBorder="1" applyAlignment="1">
      <alignment horizontal="right" vertical="center"/>
    </xf>
    <xf numFmtId="180" fontId="10" fillId="0" borderId="11" xfId="5" applyNumberFormat="1" applyFont="1" applyBorder="1" applyAlignment="1">
      <alignment vertical="center"/>
    </xf>
    <xf numFmtId="180" fontId="10" fillId="0" borderId="12" xfId="5" applyNumberFormat="1" applyFont="1" applyBorder="1" applyAlignment="1">
      <alignment vertical="center"/>
    </xf>
    <xf numFmtId="180" fontId="10" fillId="0" borderId="8" xfId="5" applyNumberFormat="1" applyFont="1" applyBorder="1" applyAlignment="1">
      <alignment vertical="center"/>
    </xf>
    <xf numFmtId="0" fontId="12" fillId="0" borderId="1" xfId="5" applyFont="1" applyBorder="1" applyAlignment="1">
      <alignment horizontal="center" vertical="center" wrapText="1"/>
    </xf>
    <xf numFmtId="0" fontId="12" fillId="3" borderId="1" xfId="5" applyFont="1" applyFill="1" applyBorder="1" applyAlignment="1">
      <alignment vertical="center"/>
    </xf>
    <xf numFmtId="0" fontId="20" fillId="0" borderId="0" xfId="6" applyFont="1">
      <alignment vertical="center"/>
    </xf>
    <xf numFmtId="0" fontId="20" fillId="0" borderId="0" xfId="6" applyFont="1" applyAlignment="1">
      <alignment vertical="center" textRotation="255" shrinkToFit="1"/>
    </xf>
    <xf numFmtId="0" fontId="21" fillId="0" borderId="0" xfId="6" applyFont="1">
      <alignment vertical="center"/>
    </xf>
    <xf numFmtId="0" fontId="22" fillId="0" borderId="0" xfId="6" applyFont="1" applyAlignment="1">
      <alignment horizontal="left" vertical="center"/>
    </xf>
    <xf numFmtId="0" fontId="23" fillId="0" borderId="0" xfId="6" applyFont="1">
      <alignment vertical="center"/>
    </xf>
    <xf numFmtId="0" fontId="24" fillId="0" borderId="0" xfId="8" applyFont="1">
      <alignment vertical="center"/>
    </xf>
    <xf numFmtId="0" fontId="23" fillId="0" borderId="1" xfId="6" applyFont="1" applyBorder="1" applyAlignment="1">
      <alignment vertical="center"/>
    </xf>
    <xf numFmtId="0" fontId="23" fillId="0" borderId="1" xfId="6" applyFont="1" applyBorder="1">
      <alignment vertical="center"/>
    </xf>
    <xf numFmtId="0" fontId="21" fillId="0" borderId="2" xfId="6" applyFont="1" applyBorder="1" applyAlignment="1">
      <alignment horizontal="center" vertical="center"/>
    </xf>
    <xf numFmtId="0" fontId="21" fillId="0" borderId="3" xfId="6" applyFont="1" applyBorder="1" applyAlignment="1">
      <alignment horizontal="center" vertical="center"/>
    </xf>
    <xf numFmtId="0" fontId="21" fillId="0" borderId="0" xfId="6" applyFont="1" applyAlignment="1">
      <alignment horizontal="center" vertical="center"/>
    </xf>
    <xf numFmtId="0" fontId="23" fillId="0" borderId="0" xfId="6" applyFont="1" applyAlignment="1">
      <alignment horizontal="left" vertical="center"/>
    </xf>
    <xf numFmtId="0" fontId="2" fillId="0" borderId="0" xfId="8">
      <alignment vertical="center"/>
    </xf>
    <xf numFmtId="0" fontId="21" fillId="0" borderId="0" xfId="6" applyFont="1" applyAlignment="1">
      <alignment horizontal="left" vertical="center"/>
    </xf>
    <xf numFmtId="0" fontId="21" fillId="0" borderId="1" xfId="6" applyFont="1" applyBorder="1" applyAlignment="1">
      <alignment horizontal="center" vertical="center"/>
    </xf>
    <xf numFmtId="0" fontId="21" fillId="0" borderId="1" xfId="6" applyFont="1" applyBorder="1" applyAlignment="1">
      <alignment horizontal="center" vertical="center" wrapText="1"/>
    </xf>
    <xf numFmtId="0" fontId="23" fillId="0" borderId="0" xfId="6" applyFont="1" applyAlignment="1">
      <alignment horizontal="center" vertical="center"/>
    </xf>
    <xf numFmtId="0" fontId="24" fillId="2" borderId="0" xfId="9" applyFont="1" applyFill="1">
      <alignment vertical="center"/>
    </xf>
    <xf numFmtId="0" fontId="21" fillId="0" borderId="4" xfId="6" applyFont="1" applyBorder="1" applyAlignment="1">
      <alignment horizontal="center" vertical="center"/>
    </xf>
    <xf numFmtId="0" fontId="21" fillId="0" borderId="5" xfId="6" applyFont="1" applyBorder="1" applyAlignment="1">
      <alignment horizontal="center" vertical="center"/>
    </xf>
    <xf numFmtId="0" fontId="25" fillId="0" borderId="5" xfId="6" applyFont="1" applyBorder="1" applyAlignment="1">
      <alignment horizontal="center" vertical="center" wrapText="1"/>
    </xf>
    <xf numFmtId="0" fontId="25" fillId="0" borderId="6" xfId="6" applyFont="1" applyBorder="1" applyAlignment="1">
      <alignment horizontal="center" vertical="center" wrapText="1"/>
    </xf>
    <xf numFmtId="0" fontId="21" fillId="3" borderId="1" xfId="6" applyFont="1" applyFill="1" applyBorder="1" applyAlignment="1">
      <alignment horizontal="left" vertical="center"/>
    </xf>
    <xf numFmtId="0" fontId="21" fillId="3" borderId="2" xfId="6" applyFont="1" applyFill="1" applyBorder="1" applyAlignment="1">
      <alignment horizontal="left" vertical="center"/>
    </xf>
    <xf numFmtId="0" fontId="26" fillId="0" borderId="0" xfId="6" applyFont="1" applyAlignment="1">
      <alignment horizontal="center" vertical="center"/>
    </xf>
    <xf numFmtId="0" fontId="21" fillId="0" borderId="0" xfId="6" applyFont="1" applyAlignment="1">
      <alignment vertical="center" textRotation="255" shrinkToFit="1"/>
    </xf>
    <xf numFmtId="0" fontId="21" fillId="0" borderId="1" xfId="6" applyFont="1" applyBorder="1" applyAlignment="1">
      <alignment vertical="center" textRotation="255" shrinkToFit="1"/>
    </xf>
    <xf numFmtId="0" fontId="27" fillId="0" borderId="0" xfId="6" applyFont="1" applyAlignment="1">
      <alignment horizontal="left" vertical="center"/>
    </xf>
    <xf numFmtId="0" fontId="21" fillId="0" borderId="4" xfId="6" applyFont="1" applyBorder="1" applyAlignment="1">
      <alignment horizontal="center" vertical="center" wrapText="1"/>
    </xf>
    <xf numFmtId="0" fontId="21" fillId="0" borderId="5" xfId="6" applyFont="1" applyBorder="1" applyAlignment="1">
      <alignment horizontal="center" vertical="center" wrapText="1"/>
    </xf>
    <xf numFmtId="0" fontId="21" fillId="0" borderId="6" xfId="6" applyFont="1" applyBorder="1" applyAlignment="1">
      <alignment horizontal="center" vertical="center" wrapText="1"/>
    </xf>
    <xf numFmtId="0" fontId="21" fillId="3" borderId="2" xfId="6" applyFont="1" applyFill="1" applyBorder="1" applyAlignment="1">
      <alignment horizontal="center" vertical="center"/>
    </xf>
    <xf numFmtId="0" fontId="21" fillId="3" borderId="3" xfId="6" applyFont="1" applyFill="1" applyBorder="1" applyAlignment="1">
      <alignment horizontal="left" vertical="center"/>
    </xf>
    <xf numFmtId="0" fontId="21" fillId="0" borderId="1" xfId="6" applyFont="1" applyBorder="1" applyAlignment="1">
      <alignment horizontal="right" vertical="center"/>
    </xf>
    <xf numFmtId="0" fontId="21" fillId="0" borderId="2" xfId="2" applyFont="1" applyBorder="1" applyAlignment="1">
      <alignment horizontal="center" vertical="center" wrapText="1"/>
    </xf>
    <xf numFmtId="0" fontId="28" fillId="0" borderId="0" xfId="2" applyFont="1" applyAlignment="1">
      <alignment horizontal="center" vertical="center"/>
    </xf>
    <xf numFmtId="0" fontId="21" fillId="0" borderId="1" xfId="6" applyFont="1" applyBorder="1" applyAlignment="1">
      <alignment vertical="center"/>
    </xf>
    <xf numFmtId="0" fontId="21" fillId="3" borderId="1" xfId="6" applyFont="1" applyFill="1" applyBorder="1">
      <alignment vertical="center"/>
    </xf>
    <xf numFmtId="0" fontId="21" fillId="0" borderId="3" xfId="2" applyFont="1" applyBorder="1" applyAlignment="1">
      <alignment horizontal="center" vertical="center" wrapText="1"/>
    </xf>
    <xf numFmtId="0" fontId="21" fillId="0" borderId="7" xfId="6" applyFont="1" applyBorder="1" applyAlignment="1">
      <alignment horizontal="center" vertical="center" wrapText="1"/>
    </xf>
    <xf numFmtId="0" fontId="21" fillId="3" borderId="2" xfId="6" applyFont="1" applyFill="1" applyBorder="1">
      <alignment vertical="center"/>
    </xf>
    <xf numFmtId="0" fontId="21" fillId="0" borderId="7" xfId="6" applyFont="1" applyBorder="1" applyAlignment="1">
      <alignment horizontal="center" vertical="center"/>
    </xf>
    <xf numFmtId="49" fontId="21" fillId="0" borderId="1" xfId="6" applyNumberFormat="1" applyFont="1" applyBorder="1" applyAlignment="1">
      <alignment horizontal="center" vertical="center"/>
    </xf>
    <xf numFmtId="178" fontId="21" fillId="0" borderId="1" xfId="6" applyNumberFormat="1" applyFont="1" applyBorder="1">
      <alignment vertical="center"/>
    </xf>
    <xf numFmtId="179" fontId="21" fillId="0" borderId="1" xfId="6" applyNumberFormat="1" applyFont="1" applyBorder="1">
      <alignment vertical="center"/>
    </xf>
    <xf numFmtId="0" fontId="21" fillId="3" borderId="1" xfId="6" applyFont="1" applyFill="1" applyBorder="1" applyAlignment="1">
      <alignment horizontal="right" vertical="center"/>
    </xf>
    <xf numFmtId="0" fontId="21" fillId="3" borderId="8" xfId="6" applyFont="1" applyFill="1" applyBorder="1" applyAlignment="1">
      <alignment horizontal="right" vertical="center"/>
    </xf>
    <xf numFmtId="0" fontId="26" fillId="0" borderId="0" xfId="6" applyFont="1">
      <alignment vertical="center"/>
    </xf>
    <xf numFmtId="0" fontId="21" fillId="3" borderId="7" xfId="6" applyFont="1" applyFill="1" applyBorder="1" applyAlignment="1">
      <alignment horizontal="left" vertical="center"/>
    </xf>
    <xf numFmtId="177" fontId="21" fillId="0" borderId="1" xfId="6" applyNumberFormat="1" applyFont="1" applyBorder="1" applyAlignment="1">
      <alignment horizontal="center" vertical="center"/>
    </xf>
    <xf numFmtId="0" fontId="23" fillId="3" borderId="9" xfId="6" applyFont="1" applyFill="1" applyBorder="1" applyAlignment="1">
      <alignment horizontal="center" vertical="center"/>
    </xf>
    <xf numFmtId="0" fontId="29" fillId="0" borderId="0" xfId="6" applyFont="1">
      <alignment vertical="center"/>
    </xf>
    <xf numFmtId="0" fontId="23" fillId="0" borderId="9" xfId="6" applyFont="1" applyBorder="1" applyAlignment="1">
      <alignment horizontal="center" vertical="center"/>
    </xf>
    <xf numFmtId="0" fontId="1" fillId="0" borderId="0" xfId="8" applyFont="1">
      <alignment vertical="center"/>
    </xf>
    <xf numFmtId="0" fontId="23" fillId="0" borderId="0" xfId="6" applyFont="1" applyAlignment="1">
      <alignment horizontal="right" vertical="center"/>
    </xf>
    <xf numFmtId="0" fontId="30" fillId="0" borderId="0" xfId="8" applyFont="1">
      <alignment vertical="center"/>
    </xf>
    <xf numFmtId="0" fontId="1" fillId="0" borderId="0" xfId="8" applyFont="1" applyAlignment="1">
      <alignment horizontal="right" vertical="center"/>
    </xf>
    <xf numFmtId="0" fontId="28" fillId="0" borderId="0" xfId="6" applyFont="1">
      <alignment vertical="center"/>
    </xf>
    <xf numFmtId="0" fontId="1" fillId="3" borderId="1" xfId="8" applyFont="1" applyFill="1" applyBorder="1" applyAlignment="1">
      <alignment vertical="center"/>
    </xf>
    <xf numFmtId="0" fontId="23" fillId="5" borderId="1" xfId="6" applyFont="1" applyFill="1" applyBorder="1" applyAlignment="1">
      <alignment horizontal="center" vertical="center" wrapText="1"/>
    </xf>
    <xf numFmtId="0" fontId="23" fillId="3" borderId="1" xfId="6" applyFont="1" applyFill="1" applyBorder="1" applyAlignment="1">
      <alignment horizontal="center" vertical="center"/>
    </xf>
    <xf numFmtId="0" fontId="23" fillId="5" borderId="1" xfId="6" applyFont="1" applyFill="1" applyBorder="1" applyAlignment="1">
      <alignment horizontal="center" vertical="center"/>
    </xf>
    <xf numFmtId="0" fontId="21" fillId="0" borderId="7" xfId="6" applyFont="1" applyBorder="1" applyAlignment="1">
      <alignment horizontal="right" vertical="center"/>
    </xf>
    <xf numFmtId="0" fontId="1" fillId="3" borderId="1" xfId="8" applyFont="1" applyFill="1" applyBorder="1">
      <alignment vertical="center"/>
    </xf>
    <xf numFmtId="180" fontId="21" fillId="0" borderId="1" xfId="6" applyNumberFormat="1" applyFont="1" applyBorder="1" applyAlignment="1">
      <alignment horizontal="right" vertical="center"/>
    </xf>
    <xf numFmtId="0" fontId="21" fillId="0" borderId="10" xfId="6" applyFont="1" applyBorder="1" applyAlignment="1">
      <alignment horizontal="right" vertical="center"/>
    </xf>
    <xf numFmtId="0" fontId="23" fillId="0" borderId="1" xfId="6" applyFont="1" applyBorder="1" applyAlignment="1">
      <alignment horizontal="center" vertical="center" wrapText="1"/>
    </xf>
    <xf numFmtId="0" fontId="23" fillId="3" borderId="1" xfId="6" applyFont="1" applyFill="1" applyBorder="1" applyAlignment="1">
      <alignment vertical="center"/>
    </xf>
    <xf numFmtId="0" fontId="21" fillId="0" borderId="2" xfId="6" applyFont="1" applyBorder="1" applyAlignment="1">
      <alignment horizontal="right" vertical="center"/>
    </xf>
    <xf numFmtId="177" fontId="21" fillId="0" borderId="1" xfId="6" applyNumberFormat="1" applyFont="1" applyBorder="1" applyAlignment="1">
      <alignment horizontal="center" vertical="center" wrapText="1"/>
    </xf>
    <xf numFmtId="0" fontId="31" fillId="0" borderId="0" xfId="6" applyFont="1">
      <alignment vertical="center"/>
    </xf>
  </cellXfs>
  <cellStyles count="10">
    <cellStyle name="標準" xfId="0" builtinId="0"/>
    <cellStyle name="標準 2" xfId="1"/>
    <cellStyle name="標準 2_【共通】勤務形態一覧表・利用者数調査票 (2)" xfId="2"/>
    <cellStyle name="標準_01_R8一般監査編　作り直し中" xfId="3"/>
    <cellStyle name="標準_01Ｒ３者施設（一般監査編）_2" xfId="4"/>
    <cellStyle name="標準_③-２加算様式（就労）" xfId="5"/>
    <cellStyle name="標準_③-２加算様式（就労）_【共通】勤務形態一覧表・利用者数調査票 (2)" xfId="6"/>
    <cellStyle name="標準_【共通】勤務形態一覧表・利用者数調査票" xfId="7"/>
    <cellStyle name="標準_【共通】勤務形態一覧表・利用者数調査票 (2)" xfId="8"/>
    <cellStyle name="標準_【共通】勤務形態一覧表・利用者数調査票_【共通】勤務形態一覧表・利用者数調査票 (2)" xfId="9"/>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4"/>
  <sheetViews>
    <sheetView tabSelected="1" workbookViewId="0">
      <selection activeCell="A2" sqref="A2:B2"/>
    </sheetView>
  </sheetViews>
  <sheetFormatPr defaultRowHeight="15.75"/>
  <cols>
    <col min="1" max="1" width="20.75" style="1" customWidth="1"/>
    <col min="2" max="2" width="84.875" style="1" customWidth="1"/>
    <col min="3" max="16384" width="9" style="1" customWidth="1"/>
  </cols>
  <sheetData>
    <row r="1" spans="1:2" ht="37.5">
      <c r="A1" s="2" t="s">
        <v>145</v>
      </c>
      <c r="B1" s="2"/>
    </row>
    <row r="2" spans="1:2" ht="81.75" customHeight="1">
      <c r="A2" s="3" t="s">
        <v>134</v>
      </c>
      <c r="B2" s="3"/>
    </row>
    <row r="3" spans="1:2">
      <c r="A3" s="4" t="s">
        <v>64</v>
      </c>
      <c r="B3" s="5"/>
    </row>
    <row r="4" spans="1:2">
      <c r="A4" s="4" t="s">
        <v>135</v>
      </c>
      <c r="B4" s="6"/>
    </row>
    <row r="5" spans="1:2">
      <c r="A5" s="4" t="s">
        <v>136</v>
      </c>
      <c r="B5" s="6"/>
    </row>
    <row r="6" spans="1:2">
      <c r="A6" s="4" t="s">
        <v>137</v>
      </c>
      <c r="B6" s="6"/>
    </row>
    <row r="7" spans="1:2">
      <c r="A7" s="4" t="s">
        <v>138</v>
      </c>
      <c r="B7" s="6"/>
    </row>
    <row r="8" spans="1:2">
      <c r="A8" s="4" t="s">
        <v>139</v>
      </c>
      <c r="B8" s="6"/>
    </row>
    <row r="9" spans="1:2">
      <c r="A9" s="4" t="s">
        <v>140</v>
      </c>
      <c r="B9" s="6"/>
    </row>
    <row r="10" spans="1:2">
      <c r="A10" s="4" t="s">
        <v>141</v>
      </c>
      <c r="B10" s="6"/>
    </row>
    <row r="11" spans="1:2">
      <c r="A11" s="4" t="s">
        <v>142</v>
      </c>
      <c r="B11" s="6"/>
    </row>
    <row r="12" spans="1:2" ht="16.5">
      <c r="A12" s="4" t="s">
        <v>126</v>
      </c>
      <c r="B12" s="7"/>
    </row>
    <row r="13" spans="1:2">
      <c r="A13" s="4" t="s">
        <v>143</v>
      </c>
      <c r="B13" s="6"/>
    </row>
    <row r="14" spans="1:2">
      <c r="A14" s="4" t="s">
        <v>144</v>
      </c>
      <c r="B14" s="6"/>
    </row>
  </sheetData>
  <mergeCells count="2">
    <mergeCell ref="A1:B1"/>
    <mergeCell ref="A2:B2"/>
  </mergeCells>
  <phoneticPr fontId="4" type="Hiragana"/>
  <dataValidations count="1">
    <dataValidation type="list" allowBlank="1" showDropDown="0" showInputMessage="1" showErrorMessage="1" sqref="B6">
      <formula1>"障害者支援施設,福祉型障害児入所施設,医療型障害児入所施設,児童発達支援センター"</formula1>
    </dataValidation>
  </dataValidations>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5"/>
  <dimension ref="A1:AQ101"/>
  <sheetViews>
    <sheetView showGridLines="0" view="pageBreakPreview" zoomScaleSheetLayoutView="100" workbookViewId="0">
      <selection sqref="A1:B1"/>
    </sheetView>
  </sheetViews>
  <sheetFormatPr defaultColWidth="8.25" defaultRowHeight="21" customHeight="1"/>
  <cols>
    <col min="1" max="1" width="2.625" style="8" customWidth="1"/>
    <col min="2" max="2" width="14.875" style="9" customWidth="1"/>
    <col min="3" max="3" width="6.625" style="8" customWidth="1"/>
    <col min="4" max="5" width="7.625" style="8" customWidth="1"/>
    <col min="6" max="36" width="2.625" style="8" customWidth="1"/>
    <col min="37" max="37" width="6.625" style="8" customWidth="1"/>
    <col min="38" max="39" width="7.625" style="8" customWidth="1"/>
    <col min="40" max="40" width="5.625" style="8" customWidth="1"/>
    <col min="41" max="16384" width="8.25" style="8"/>
  </cols>
  <sheetData>
    <row r="1" spans="1:40" ht="20.100000000000001" customHeight="1">
      <c r="A1" s="11" t="s">
        <v>21</v>
      </c>
      <c r="C1" s="37"/>
      <c r="D1" s="37"/>
      <c r="E1" s="37"/>
      <c r="F1" s="37"/>
      <c r="G1" s="37"/>
      <c r="H1" s="37"/>
      <c r="I1" s="37"/>
      <c r="J1" s="37"/>
      <c r="K1" s="37"/>
      <c r="L1" s="37"/>
      <c r="M1" s="37"/>
      <c r="N1" s="37"/>
      <c r="O1" s="37"/>
      <c r="P1" s="37"/>
      <c r="Q1" s="37"/>
      <c r="R1" s="37"/>
      <c r="S1" s="37"/>
      <c r="T1" s="37"/>
      <c r="U1" s="37"/>
      <c r="V1" s="37"/>
      <c r="W1" s="37"/>
      <c r="X1" s="18"/>
      <c r="Y1" s="18"/>
      <c r="Z1" s="12"/>
      <c r="AA1" s="12"/>
      <c r="AB1" s="12"/>
      <c r="AC1" s="12"/>
      <c r="AD1" s="71"/>
      <c r="AE1" s="71"/>
      <c r="AF1" s="71"/>
      <c r="AG1" s="71"/>
      <c r="AH1" s="71"/>
      <c r="AI1" s="72" t="s">
        <v>100</v>
      </c>
      <c r="AJ1" s="72"/>
      <c r="AK1" s="76" t="s">
        <v>106</v>
      </c>
      <c r="AL1" s="76"/>
      <c r="AM1" s="76"/>
      <c r="AN1" s="76"/>
    </row>
    <row r="2" spans="1:40" ht="18" customHeight="1">
      <c r="A2" s="12"/>
      <c r="B2" s="24"/>
      <c r="C2" s="24"/>
      <c r="D2" s="24"/>
      <c r="E2" s="24"/>
      <c r="F2" s="24"/>
      <c r="G2" s="24"/>
      <c r="H2" s="24"/>
      <c r="I2" s="24"/>
      <c r="J2" s="24"/>
      <c r="K2" s="24"/>
      <c r="L2" s="24"/>
      <c r="M2" s="68">
        <v>2026</v>
      </c>
      <c r="N2" s="68"/>
      <c r="O2" s="68"/>
      <c r="P2" s="68"/>
      <c r="Q2" s="70" t="s">
        <v>92</v>
      </c>
      <c r="R2" s="70"/>
      <c r="S2" s="68">
        <v>12</v>
      </c>
      <c r="T2" s="68"/>
      <c r="U2" s="70" t="s">
        <v>96</v>
      </c>
      <c r="V2" s="70"/>
      <c r="W2" s="24"/>
      <c r="X2" s="24"/>
      <c r="Y2" s="24"/>
      <c r="Z2" s="12"/>
      <c r="AA2" s="12"/>
      <c r="AC2" s="72"/>
      <c r="AD2" s="24"/>
      <c r="AE2" s="24"/>
      <c r="AF2" s="24"/>
      <c r="AG2" s="24"/>
      <c r="AH2" s="24"/>
      <c r="AI2" s="72" t="s">
        <v>101</v>
      </c>
      <c r="AJ2" s="72"/>
      <c r="AK2" s="77"/>
      <c r="AL2" s="77"/>
      <c r="AM2" s="77"/>
      <c r="AN2" s="77"/>
    </row>
    <row r="3" spans="1:40" ht="18" customHeight="1">
      <c r="A3" s="1"/>
      <c r="B3" s="25" t="s">
        <v>51</v>
      </c>
      <c r="C3" s="25"/>
      <c r="D3" s="25"/>
      <c r="E3" s="25"/>
      <c r="F3" s="1"/>
      <c r="G3" s="1"/>
      <c r="H3" s="1"/>
      <c r="I3" s="1"/>
      <c r="J3" s="1"/>
      <c r="K3" s="1"/>
      <c r="L3" s="1"/>
      <c r="M3" s="1"/>
      <c r="N3" s="1"/>
      <c r="O3" s="1"/>
      <c r="P3" s="1"/>
      <c r="Q3" s="1"/>
      <c r="R3" s="1"/>
      <c r="S3" s="1"/>
      <c r="T3" s="1"/>
      <c r="U3" s="1"/>
      <c r="V3" s="1"/>
      <c r="W3" s="1"/>
      <c r="Y3" s="71"/>
      <c r="Z3" s="71"/>
      <c r="AA3" s="71"/>
      <c r="AB3" s="12"/>
      <c r="AC3" s="71"/>
      <c r="AD3" s="71"/>
      <c r="AE3" s="71"/>
      <c r="AF3" s="71"/>
      <c r="AG3" s="71"/>
      <c r="AH3" s="71"/>
      <c r="AI3" s="73" t="s">
        <v>102</v>
      </c>
      <c r="AJ3" s="72"/>
      <c r="AK3" s="78" t="s">
        <v>133</v>
      </c>
      <c r="AL3" s="78"/>
      <c r="AM3" s="78"/>
      <c r="AN3" s="78"/>
    </row>
    <row r="4" spans="1:40" ht="18" customHeight="1">
      <c r="A4" s="1"/>
      <c r="B4" s="1"/>
      <c r="C4" s="1"/>
      <c r="D4" s="1"/>
      <c r="E4" s="1"/>
      <c r="F4" s="1"/>
      <c r="G4" s="1"/>
      <c r="H4" s="1"/>
      <c r="I4" s="1"/>
      <c r="J4" s="1"/>
      <c r="K4" s="1"/>
      <c r="L4" s="1"/>
      <c r="M4" s="1"/>
      <c r="N4" s="1"/>
      <c r="O4" s="1"/>
      <c r="P4" s="1"/>
      <c r="Q4" s="1"/>
      <c r="R4" s="1"/>
      <c r="S4" s="1"/>
      <c r="T4" s="1"/>
      <c r="U4" s="1"/>
      <c r="V4" s="1"/>
      <c r="W4" s="1"/>
      <c r="Y4" s="71"/>
      <c r="Z4" s="71"/>
      <c r="AA4" s="71"/>
      <c r="AB4" s="12"/>
      <c r="AC4" s="71"/>
      <c r="AD4" s="71"/>
      <c r="AE4" s="71"/>
      <c r="AF4" s="71"/>
      <c r="AG4" s="71"/>
      <c r="AH4" s="71"/>
      <c r="AI4" s="73" t="s">
        <v>103</v>
      </c>
      <c r="AJ4" s="72"/>
      <c r="AK4" s="78" t="s">
        <v>107</v>
      </c>
      <c r="AL4" s="78"/>
      <c r="AM4" s="78"/>
      <c r="AN4" s="78"/>
    </row>
    <row r="5" spans="1:40" ht="18" customHeight="1">
      <c r="A5" s="1"/>
      <c r="B5" s="1"/>
      <c r="C5" s="1"/>
      <c r="D5" s="1"/>
      <c r="E5" s="1"/>
      <c r="F5" s="1"/>
      <c r="G5" s="1"/>
      <c r="H5" s="1"/>
      <c r="I5" s="1"/>
      <c r="J5" s="1"/>
      <c r="K5" s="1"/>
      <c r="L5" s="1"/>
      <c r="M5" s="1"/>
      <c r="N5" s="1"/>
      <c r="O5" s="1"/>
      <c r="P5" s="1"/>
      <c r="Q5" s="1"/>
      <c r="R5" s="1"/>
      <c r="S5" s="1"/>
      <c r="U5" s="1"/>
      <c r="V5" s="1"/>
      <c r="W5" s="1"/>
      <c r="Y5" s="71"/>
      <c r="Z5" s="71"/>
      <c r="AA5" s="71"/>
      <c r="AB5" s="12"/>
      <c r="AC5" s="71"/>
      <c r="AD5" s="71"/>
      <c r="AE5" s="71"/>
      <c r="AF5" s="71"/>
      <c r="AG5" s="73" t="s">
        <v>99</v>
      </c>
      <c r="AH5" s="75">
        <v>40</v>
      </c>
      <c r="AI5" s="75"/>
      <c r="AJ5" s="75"/>
      <c r="AK5" s="71" t="s">
        <v>108</v>
      </c>
      <c r="AL5" s="80">
        <v>160</v>
      </c>
      <c r="AM5" s="71" t="s">
        <v>110</v>
      </c>
      <c r="AN5" s="12"/>
    </row>
    <row r="6" spans="1:40" ht="9.9499999999999993" customHeight="1">
      <c r="A6" s="12"/>
      <c r="B6" s="17"/>
      <c r="C6" s="17"/>
      <c r="D6" s="17"/>
      <c r="E6" s="17"/>
      <c r="F6" s="17"/>
      <c r="G6" s="17"/>
      <c r="H6" s="17"/>
      <c r="I6" s="17"/>
      <c r="J6" s="17"/>
      <c r="K6" s="17"/>
      <c r="L6" s="17"/>
      <c r="M6" s="17"/>
      <c r="N6" s="17"/>
      <c r="O6" s="17"/>
      <c r="P6" s="17"/>
      <c r="Q6" s="17"/>
      <c r="R6" s="17"/>
      <c r="S6" s="17"/>
      <c r="T6" s="17"/>
      <c r="U6" s="17"/>
      <c r="V6" s="17"/>
      <c r="W6" s="17"/>
      <c r="X6" s="24"/>
      <c r="Y6" s="24"/>
      <c r="Z6" s="24"/>
      <c r="AA6" s="24"/>
      <c r="AB6" s="24"/>
      <c r="AC6" s="24"/>
      <c r="AD6" s="24"/>
      <c r="AE6" s="24"/>
      <c r="AF6" s="24"/>
      <c r="AG6" s="24"/>
      <c r="AH6" s="24"/>
      <c r="AI6" s="24"/>
      <c r="AJ6" s="24"/>
      <c r="AK6" s="24"/>
      <c r="AL6" s="24"/>
      <c r="AM6" s="12"/>
      <c r="AN6" s="12"/>
    </row>
    <row r="7" spans="1:40" ht="15" customHeight="1">
      <c r="A7" s="13" t="s">
        <v>23</v>
      </c>
      <c r="B7" s="26" t="s">
        <v>57</v>
      </c>
      <c r="C7" s="38" t="s">
        <v>74</v>
      </c>
      <c r="D7" s="19" t="s">
        <v>81</v>
      </c>
      <c r="E7" s="15" t="s">
        <v>83</v>
      </c>
      <c r="F7" s="57" t="s">
        <v>85</v>
      </c>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4" t="s">
        <v>109</v>
      </c>
      <c r="AL7" s="23" t="s">
        <v>9</v>
      </c>
      <c r="AM7" s="86" t="s">
        <v>111</v>
      </c>
      <c r="AN7" s="86"/>
    </row>
    <row r="8" spans="1:40" ht="15" customHeight="1">
      <c r="A8" s="13"/>
      <c r="B8" s="27"/>
      <c r="C8" s="39"/>
      <c r="D8" s="19"/>
      <c r="E8" s="15"/>
      <c r="F8" s="19" t="s">
        <v>86</v>
      </c>
      <c r="G8" s="19"/>
      <c r="H8" s="19"/>
      <c r="I8" s="19"/>
      <c r="J8" s="19"/>
      <c r="K8" s="19"/>
      <c r="L8" s="19"/>
      <c r="M8" s="19" t="s">
        <v>90</v>
      </c>
      <c r="N8" s="19"/>
      <c r="O8" s="19"/>
      <c r="P8" s="19"/>
      <c r="Q8" s="19"/>
      <c r="R8" s="19"/>
      <c r="S8" s="19"/>
      <c r="T8" s="19" t="s">
        <v>94</v>
      </c>
      <c r="U8" s="19"/>
      <c r="V8" s="19"/>
      <c r="W8" s="19"/>
      <c r="X8" s="19"/>
      <c r="Y8" s="19"/>
      <c r="Z8" s="19"/>
      <c r="AA8" s="19" t="s">
        <v>4</v>
      </c>
      <c r="AB8" s="19"/>
      <c r="AC8" s="19"/>
      <c r="AD8" s="19"/>
      <c r="AE8" s="19"/>
      <c r="AF8" s="19"/>
      <c r="AG8" s="19"/>
      <c r="AH8" s="19" t="s">
        <v>2</v>
      </c>
      <c r="AI8" s="19"/>
      <c r="AJ8" s="19"/>
      <c r="AK8" s="54"/>
      <c r="AL8" s="23"/>
      <c r="AM8" s="86"/>
      <c r="AN8" s="86"/>
    </row>
    <row r="9" spans="1:40" ht="15" customHeight="1">
      <c r="A9" s="13"/>
      <c r="B9" s="28" t="s">
        <v>20</v>
      </c>
      <c r="C9" s="39"/>
      <c r="D9" s="19"/>
      <c r="E9" s="15"/>
      <c r="F9" s="58">
        <f>DATE($M$2,$S$2,1)</f>
        <v>46357</v>
      </c>
      <c r="G9" s="58">
        <f>DATE($M$2,$S$2,2)</f>
        <v>46358</v>
      </c>
      <c r="H9" s="58">
        <f>DATE($M$2,$S$2,3)</f>
        <v>46359</v>
      </c>
      <c r="I9" s="58">
        <f>DATE($M$2,$S$2,4)</f>
        <v>46360</v>
      </c>
      <c r="J9" s="58">
        <f>DATE($M$2,$S$2,5)</f>
        <v>46361</v>
      </c>
      <c r="K9" s="58">
        <f>DATE($M$2,$S$2,6)</f>
        <v>46362</v>
      </c>
      <c r="L9" s="58">
        <f>DATE($M$2,$S$2,7)</f>
        <v>46363</v>
      </c>
      <c r="M9" s="58">
        <f>DATE($M$2,$S$2,8)</f>
        <v>46364</v>
      </c>
      <c r="N9" s="58">
        <f>DATE($M$2,$S$2,9)</f>
        <v>46365</v>
      </c>
      <c r="O9" s="58">
        <f>DATE($M$2,$S$2,10)</f>
        <v>46366</v>
      </c>
      <c r="P9" s="58">
        <f>DATE($M$2,$S$2,11)</f>
        <v>46367</v>
      </c>
      <c r="Q9" s="58">
        <f>DATE($M$2,$S$2,12)</f>
        <v>46368</v>
      </c>
      <c r="R9" s="58">
        <f>DATE($M$2,$S$2,13)</f>
        <v>46369</v>
      </c>
      <c r="S9" s="58">
        <f>DATE($M$2,$S$2,14)</f>
        <v>46370</v>
      </c>
      <c r="T9" s="58">
        <f>DATE($M$2,$S$2,15)</f>
        <v>46371</v>
      </c>
      <c r="U9" s="58">
        <f>DATE($M$2,$S$2,16)</f>
        <v>46372</v>
      </c>
      <c r="V9" s="58">
        <f>DATE($M$2,$S$2,17)</f>
        <v>46373</v>
      </c>
      <c r="W9" s="58">
        <f>DATE($M$2,$S$2,18)</f>
        <v>46374</v>
      </c>
      <c r="X9" s="58">
        <f>DATE($M$2,$S$2,19)</f>
        <v>46375</v>
      </c>
      <c r="Y9" s="58">
        <f>DATE($M$2,$S$2,20)</f>
        <v>46376</v>
      </c>
      <c r="Z9" s="58">
        <f>DATE($M$2,$S$2,21)</f>
        <v>46377</v>
      </c>
      <c r="AA9" s="58">
        <f>DATE($M$2,$S$2,22)</f>
        <v>46378</v>
      </c>
      <c r="AB9" s="58">
        <f>DATE($M$2,$S$2,23)</f>
        <v>46379</v>
      </c>
      <c r="AC9" s="58">
        <f>DATE($M$2,$S$2,24)</f>
        <v>46380</v>
      </c>
      <c r="AD9" s="58">
        <f>DATE($M$2,$S$2,25)</f>
        <v>46381</v>
      </c>
      <c r="AE9" s="58">
        <f>DATE($M$2,$S$2,26)</f>
        <v>46382</v>
      </c>
      <c r="AF9" s="58">
        <f>DATE($M$2,$S$2,27)</f>
        <v>46383</v>
      </c>
      <c r="AG9" s="58">
        <f>DATE($M$2,$S$2,28)</f>
        <v>46384</v>
      </c>
      <c r="AH9" s="58">
        <f>IF(DAY(EOMONTH(F9,0))&lt;29,"",DATE($M$2,$S$2,29))</f>
        <v>46385</v>
      </c>
      <c r="AI9" s="58">
        <f>IF(DAY(EOMONTH(F9,0))&lt;30,"",DATE($M$2,$S$2,30))</f>
        <v>46386</v>
      </c>
      <c r="AJ9" s="58">
        <f>IF(DAY(EOMONTH(F9,0))&lt;31,"",DATE($M$2,$S$2,31))</f>
        <v>46387</v>
      </c>
      <c r="AK9" s="54"/>
      <c r="AL9" s="23"/>
      <c r="AM9" s="86"/>
      <c r="AN9" s="86"/>
    </row>
    <row r="10" spans="1:40" ht="15" customHeight="1">
      <c r="A10" s="13"/>
      <c r="B10" s="29"/>
      <c r="C10" s="40"/>
      <c r="D10" s="19"/>
      <c r="E10" s="15"/>
      <c r="F10" s="59">
        <f>DATE($M$2,$S$2,1)</f>
        <v>46357</v>
      </c>
      <c r="G10" s="59">
        <f>DATE($M$2,$S$2,2)</f>
        <v>46358</v>
      </c>
      <c r="H10" s="59">
        <f>DATE($M$2,$S$2,3)</f>
        <v>46359</v>
      </c>
      <c r="I10" s="59">
        <f>DATE($M$2,$S$2,4)</f>
        <v>46360</v>
      </c>
      <c r="J10" s="59">
        <f>DATE($M$2,$S$2,5)</f>
        <v>46361</v>
      </c>
      <c r="K10" s="59">
        <f>DATE($M$2,$S$2,6)</f>
        <v>46362</v>
      </c>
      <c r="L10" s="59">
        <f>DATE($M$2,$S$2,7)</f>
        <v>46363</v>
      </c>
      <c r="M10" s="59">
        <f>DATE($M$2,$S$2,8)</f>
        <v>46364</v>
      </c>
      <c r="N10" s="59">
        <f>DATE($M$2,$S$2,9)</f>
        <v>46365</v>
      </c>
      <c r="O10" s="59">
        <f>DATE($M$2,$S$2,10)</f>
        <v>46366</v>
      </c>
      <c r="P10" s="59">
        <f>DATE($M$2,$S$2,11)</f>
        <v>46367</v>
      </c>
      <c r="Q10" s="59">
        <f>DATE($M$2,$S$2,12)</f>
        <v>46368</v>
      </c>
      <c r="R10" s="59">
        <f>DATE($M$2,$S$2,13)</f>
        <v>46369</v>
      </c>
      <c r="S10" s="59">
        <f>DATE($M$2,$S$2,14)</f>
        <v>46370</v>
      </c>
      <c r="T10" s="59">
        <f>DATE($M$2,$S$2,15)</f>
        <v>46371</v>
      </c>
      <c r="U10" s="59">
        <f>DATE($M$2,$S$2,16)</f>
        <v>46372</v>
      </c>
      <c r="V10" s="59">
        <f>DATE($M$2,$S$2,17)</f>
        <v>46373</v>
      </c>
      <c r="W10" s="59">
        <f>DATE($M$2,$S$2,18)</f>
        <v>46374</v>
      </c>
      <c r="X10" s="59">
        <f>DATE($M$2,$S$2,19)</f>
        <v>46375</v>
      </c>
      <c r="Y10" s="59">
        <f>DATE($M$2,$S$2,20)</f>
        <v>46376</v>
      </c>
      <c r="Z10" s="59">
        <f>DATE($M$2,$S$2,21)</f>
        <v>46377</v>
      </c>
      <c r="AA10" s="59">
        <f>DATE($M$2,$S$2,22)</f>
        <v>46378</v>
      </c>
      <c r="AB10" s="59">
        <f>DATE($M$2,$S$2,23)</f>
        <v>46379</v>
      </c>
      <c r="AC10" s="59">
        <f>DATE($M$2,$S$2,24)</f>
        <v>46380</v>
      </c>
      <c r="AD10" s="59">
        <f>DATE($M$2,$S$2,25)</f>
        <v>46381</v>
      </c>
      <c r="AE10" s="59">
        <f>DATE($M$2,$S$2,26)</f>
        <v>46382</v>
      </c>
      <c r="AF10" s="59">
        <f>DATE($M$2,$S$2,27)</f>
        <v>46383</v>
      </c>
      <c r="AG10" s="59">
        <f>DATE($M$2,$S$2,28)</f>
        <v>46384</v>
      </c>
      <c r="AH10" s="59">
        <f>IF(DAY(EOMONTH(F10,0))&lt;29,"",DATE($M$2,$S$2,29))</f>
        <v>46385</v>
      </c>
      <c r="AI10" s="59">
        <f>IF(DAY(EOMONTH(F10,0))&lt;30,"",DATE($M$2,$S$2,30))</f>
        <v>46386</v>
      </c>
      <c r="AJ10" s="59">
        <f>IF(DAY(EOMONTH(F10,0))&lt;31,"",DATE($M$2,$S$2,31))</f>
        <v>46387</v>
      </c>
      <c r="AK10" s="54"/>
      <c r="AL10" s="23"/>
      <c r="AM10" s="86"/>
      <c r="AN10" s="86"/>
    </row>
    <row r="11" spans="1:40" ht="18" customHeight="1">
      <c r="A11" s="14">
        <v>1</v>
      </c>
      <c r="B11" s="30" t="s">
        <v>58</v>
      </c>
      <c r="C11" s="41" t="s">
        <v>67</v>
      </c>
      <c r="D11" s="49"/>
      <c r="E11" s="55"/>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79">
        <f t="shared" ref="AK11:AK31" si="0">+SUM(F11:AJ11)</f>
        <v>0</v>
      </c>
      <c r="AL11" s="81">
        <f t="shared" ref="AL11:AL31" si="1">IF($AK$3="４週",AK11/4,AK11/(DAY(EOMONTH($F$9,0))/7))</f>
        <v>0</v>
      </c>
      <c r="AM11" s="87"/>
      <c r="AN11" s="87"/>
    </row>
    <row r="12" spans="1:40" ht="18" customHeight="1">
      <c r="A12" s="14">
        <v>2</v>
      </c>
      <c r="B12" s="30" t="s">
        <v>8</v>
      </c>
      <c r="C12" s="41" t="s">
        <v>68</v>
      </c>
      <c r="D12" s="49"/>
      <c r="E12" s="55"/>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79">
        <f t="shared" si="0"/>
        <v>0</v>
      </c>
      <c r="AL12" s="81">
        <f t="shared" si="1"/>
        <v>0</v>
      </c>
      <c r="AM12" s="87"/>
      <c r="AN12" s="87"/>
    </row>
    <row r="13" spans="1:40" ht="18" customHeight="1">
      <c r="A13" s="14">
        <v>3</v>
      </c>
      <c r="B13" s="30" t="s">
        <v>8</v>
      </c>
      <c r="C13" s="41" t="s">
        <v>69</v>
      </c>
      <c r="D13" s="49"/>
      <c r="E13" s="55"/>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79">
        <f t="shared" si="0"/>
        <v>0</v>
      </c>
      <c r="AL13" s="81">
        <f t="shared" si="1"/>
        <v>0</v>
      </c>
      <c r="AM13" s="87"/>
      <c r="AN13" s="87"/>
    </row>
    <row r="14" spans="1:40" ht="18" customHeight="1">
      <c r="A14" s="14">
        <v>4</v>
      </c>
      <c r="B14" s="30" t="s">
        <v>59</v>
      </c>
      <c r="C14" s="41" t="s">
        <v>70</v>
      </c>
      <c r="D14" s="49"/>
      <c r="E14" s="55"/>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79">
        <f t="shared" si="0"/>
        <v>0</v>
      </c>
      <c r="AL14" s="81">
        <f t="shared" si="1"/>
        <v>0</v>
      </c>
      <c r="AM14" s="87"/>
      <c r="AN14" s="87"/>
    </row>
    <row r="15" spans="1:40" ht="18" customHeight="1">
      <c r="A15" s="14">
        <v>5</v>
      </c>
      <c r="B15" s="30" t="s">
        <v>60</v>
      </c>
      <c r="C15" s="41" t="s">
        <v>67</v>
      </c>
      <c r="D15" s="49"/>
      <c r="E15" s="55"/>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79">
        <f t="shared" si="0"/>
        <v>0</v>
      </c>
      <c r="AL15" s="81">
        <f t="shared" si="1"/>
        <v>0</v>
      </c>
      <c r="AM15" s="87"/>
      <c r="AN15" s="87"/>
    </row>
    <row r="16" spans="1:40" ht="18" customHeight="1">
      <c r="A16" s="14">
        <v>6</v>
      </c>
      <c r="B16" s="30"/>
      <c r="C16" s="41"/>
      <c r="D16" s="49"/>
      <c r="E16" s="55"/>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79">
        <f t="shared" si="0"/>
        <v>0</v>
      </c>
      <c r="AL16" s="81">
        <f t="shared" si="1"/>
        <v>0</v>
      </c>
      <c r="AM16" s="87"/>
      <c r="AN16" s="87"/>
    </row>
    <row r="17" spans="1:40" ht="18" customHeight="1">
      <c r="A17" s="14">
        <v>7</v>
      </c>
      <c r="B17" s="30"/>
      <c r="C17" s="41"/>
      <c r="D17" s="49"/>
      <c r="E17" s="55"/>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79">
        <f t="shared" si="0"/>
        <v>0</v>
      </c>
      <c r="AL17" s="81">
        <f t="shared" si="1"/>
        <v>0</v>
      </c>
      <c r="AM17" s="87"/>
      <c r="AN17" s="87"/>
    </row>
    <row r="18" spans="1:40" ht="18" customHeight="1">
      <c r="A18" s="14">
        <v>8</v>
      </c>
      <c r="B18" s="30"/>
      <c r="C18" s="41"/>
      <c r="D18" s="49"/>
      <c r="E18" s="55"/>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79">
        <f t="shared" si="0"/>
        <v>0</v>
      </c>
      <c r="AL18" s="81">
        <f t="shared" si="1"/>
        <v>0</v>
      </c>
      <c r="AM18" s="87"/>
      <c r="AN18" s="87"/>
    </row>
    <row r="19" spans="1:40" ht="18" customHeight="1">
      <c r="A19" s="14">
        <v>9</v>
      </c>
      <c r="B19" s="30"/>
      <c r="C19" s="41"/>
      <c r="D19" s="49"/>
      <c r="E19" s="55"/>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79">
        <f t="shared" si="0"/>
        <v>0</v>
      </c>
      <c r="AL19" s="81">
        <f t="shared" si="1"/>
        <v>0</v>
      </c>
      <c r="AM19" s="87"/>
      <c r="AN19" s="87"/>
    </row>
    <row r="20" spans="1:40" ht="18" customHeight="1">
      <c r="A20" s="14">
        <v>10</v>
      </c>
      <c r="B20" s="30"/>
      <c r="C20" s="41"/>
      <c r="D20" s="49"/>
      <c r="E20" s="55"/>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79">
        <f t="shared" si="0"/>
        <v>0</v>
      </c>
      <c r="AL20" s="81">
        <f t="shared" si="1"/>
        <v>0</v>
      </c>
      <c r="AM20" s="87"/>
      <c r="AN20" s="87"/>
    </row>
    <row r="21" spans="1:40" ht="18" customHeight="1">
      <c r="A21" s="14">
        <v>11</v>
      </c>
      <c r="B21" s="30"/>
      <c r="C21" s="41"/>
      <c r="D21" s="49"/>
      <c r="E21" s="55"/>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79">
        <f t="shared" si="0"/>
        <v>0</v>
      </c>
      <c r="AL21" s="81">
        <f t="shared" si="1"/>
        <v>0</v>
      </c>
      <c r="AM21" s="87"/>
      <c r="AN21" s="87"/>
    </row>
    <row r="22" spans="1:40" ht="18" customHeight="1">
      <c r="A22" s="14">
        <v>12</v>
      </c>
      <c r="B22" s="30"/>
      <c r="C22" s="41"/>
      <c r="D22" s="49"/>
      <c r="E22" s="55"/>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79">
        <f t="shared" si="0"/>
        <v>0</v>
      </c>
      <c r="AL22" s="81">
        <f t="shared" si="1"/>
        <v>0</v>
      </c>
      <c r="AM22" s="87"/>
      <c r="AN22" s="87"/>
    </row>
    <row r="23" spans="1:40" ht="18" customHeight="1">
      <c r="A23" s="14">
        <v>13</v>
      </c>
      <c r="B23" s="30"/>
      <c r="C23" s="41"/>
      <c r="D23" s="49"/>
      <c r="E23" s="55"/>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79">
        <f t="shared" si="0"/>
        <v>0</v>
      </c>
      <c r="AL23" s="81">
        <f t="shared" si="1"/>
        <v>0</v>
      </c>
      <c r="AM23" s="87"/>
      <c r="AN23" s="87"/>
    </row>
    <row r="24" spans="1:40" ht="18" customHeight="1">
      <c r="A24" s="14">
        <v>14</v>
      </c>
      <c r="B24" s="30"/>
      <c r="C24" s="41"/>
      <c r="D24" s="49"/>
      <c r="E24" s="55"/>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79">
        <f t="shared" si="0"/>
        <v>0</v>
      </c>
      <c r="AL24" s="81">
        <f t="shared" si="1"/>
        <v>0</v>
      </c>
      <c r="AM24" s="87"/>
      <c r="AN24" s="87"/>
    </row>
    <row r="25" spans="1:40" ht="18" customHeight="1">
      <c r="A25" s="14">
        <v>15</v>
      </c>
      <c r="B25" s="30"/>
      <c r="C25" s="41"/>
      <c r="D25" s="49"/>
      <c r="E25" s="55"/>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79">
        <f t="shared" si="0"/>
        <v>0</v>
      </c>
      <c r="AL25" s="81">
        <f t="shared" si="1"/>
        <v>0</v>
      </c>
      <c r="AM25" s="87"/>
      <c r="AN25" s="87"/>
    </row>
    <row r="26" spans="1:40" ht="18" customHeight="1">
      <c r="A26" s="14">
        <v>16</v>
      </c>
      <c r="B26" s="30"/>
      <c r="C26" s="41"/>
      <c r="D26" s="49"/>
      <c r="E26" s="55"/>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79">
        <f t="shared" si="0"/>
        <v>0</v>
      </c>
      <c r="AL26" s="81">
        <f t="shared" si="1"/>
        <v>0</v>
      </c>
      <c r="AM26" s="87"/>
      <c r="AN26" s="87"/>
    </row>
    <row r="27" spans="1:40" ht="18" customHeight="1">
      <c r="A27" s="14">
        <v>17</v>
      </c>
      <c r="B27" s="30"/>
      <c r="C27" s="41"/>
      <c r="D27" s="49"/>
      <c r="E27" s="55"/>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79">
        <f t="shared" si="0"/>
        <v>0</v>
      </c>
      <c r="AL27" s="81">
        <f t="shared" si="1"/>
        <v>0</v>
      </c>
      <c r="AM27" s="87"/>
      <c r="AN27" s="87"/>
    </row>
    <row r="28" spans="1:40" ht="18" customHeight="1">
      <c r="A28" s="14">
        <v>18</v>
      </c>
      <c r="B28" s="30"/>
      <c r="C28" s="41"/>
      <c r="D28" s="49"/>
      <c r="E28" s="55"/>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79">
        <f t="shared" si="0"/>
        <v>0</v>
      </c>
      <c r="AL28" s="81">
        <f t="shared" si="1"/>
        <v>0</v>
      </c>
      <c r="AM28" s="87"/>
      <c r="AN28" s="87"/>
    </row>
    <row r="29" spans="1:40" ht="18" customHeight="1">
      <c r="A29" s="14">
        <v>19</v>
      </c>
      <c r="B29" s="30"/>
      <c r="C29" s="41"/>
      <c r="D29" s="49"/>
      <c r="E29" s="55"/>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79">
        <f t="shared" si="0"/>
        <v>0</v>
      </c>
      <c r="AL29" s="81">
        <f t="shared" si="1"/>
        <v>0</v>
      </c>
      <c r="AM29" s="87"/>
      <c r="AN29" s="87"/>
    </row>
    <row r="30" spans="1:40" ht="18" customHeight="1">
      <c r="A30" s="14">
        <v>20</v>
      </c>
      <c r="B30" s="30"/>
      <c r="C30" s="41"/>
      <c r="D30" s="49"/>
      <c r="E30" s="55"/>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79">
        <f t="shared" si="0"/>
        <v>0</v>
      </c>
      <c r="AL30" s="81">
        <f t="shared" si="1"/>
        <v>0</v>
      </c>
      <c r="AM30" s="87"/>
      <c r="AN30" s="87"/>
    </row>
    <row r="31" spans="1:40" ht="18" customHeight="1">
      <c r="A31" s="15" t="s">
        <v>24</v>
      </c>
      <c r="B31" s="16"/>
      <c r="C31" s="16"/>
      <c r="D31" s="16"/>
      <c r="E31" s="16"/>
      <c r="F31" s="45">
        <f t="shared" ref="F31:AJ31" si="2">+SUM(F11:F30)</f>
        <v>0</v>
      </c>
      <c r="G31" s="45">
        <f t="shared" si="2"/>
        <v>0</v>
      </c>
      <c r="H31" s="45">
        <f t="shared" si="2"/>
        <v>0</v>
      </c>
      <c r="I31" s="45">
        <f t="shared" si="2"/>
        <v>0</v>
      </c>
      <c r="J31" s="45">
        <f t="shared" si="2"/>
        <v>0</v>
      </c>
      <c r="K31" s="45">
        <f t="shared" si="2"/>
        <v>0</v>
      </c>
      <c r="L31" s="45">
        <f t="shared" si="2"/>
        <v>0</v>
      </c>
      <c r="M31" s="45">
        <f t="shared" si="2"/>
        <v>0</v>
      </c>
      <c r="N31" s="45">
        <f t="shared" si="2"/>
        <v>0</v>
      </c>
      <c r="O31" s="45">
        <f t="shared" si="2"/>
        <v>0</v>
      </c>
      <c r="P31" s="45">
        <f t="shared" si="2"/>
        <v>0</v>
      </c>
      <c r="Q31" s="45">
        <f t="shared" si="2"/>
        <v>0</v>
      </c>
      <c r="R31" s="45">
        <f t="shared" si="2"/>
        <v>0</v>
      </c>
      <c r="S31" s="45">
        <f t="shared" si="2"/>
        <v>0</v>
      </c>
      <c r="T31" s="45">
        <f t="shared" si="2"/>
        <v>0</v>
      </c>
      <c r="U31" s="45">
        <f t="shared" si="2"/>
        <v>0</v>
      </c>
      <c r="V31" s="45">
        <f t="shared" si="2"/>
        <v>0</v>
      </c>
      <c r="W31" s="45">
        <f t="shared" si="2"/>
        <v>0</v>
      </c>
      <c r="X31" s="45">
        <f t="shared" si="2"/>
        <v>0</v>
      </c>
      <c r="Y31" s="45">
        <f t="shared" si="2"/>
        <v>0</v>
      </c>
      <c r="Z31" s="45">
        <f t="shared" si="2"/>
        <v>0</v>
      </c>
      <c r="AA31" s="45">
        <f t="shared" si="2"/>
        <v>0</v>
      </c>
      <c r="AB31" s="45">
        <f t="shared" si="2"/>
        <v>0</v>
      </c>
      <c r="AC31" s="45">
        <f t="shared" si="2"/>
        <v>0</v>
      </c>
      <c r="AD31" s="45">
        <f t="shared" si="2"/>
        <v>0</v>
      </c>
      <c r="AE31" s="45">
        <f t="shared" si="2"/>
        <v>0</v>
      </c>
      <c r="AF31" s="45">
        <f t="shared" si="2"/>
        <v>0</v>
      </c>
      <c r="AG31" s="45">
        <f t="shared" si="2"/>
        <v>0</v>
      </c>
      <c r="AH31" s="45">
        <f t="shared" si="2"/>
        <v>0</v>
      </c>
      <c r="AI31" s="45">
        <f t="shared" si="2"/>
        <v>0</v>
      </c>
      <c r="AJ31" s="45">
        <f t="shared" si="2"/>
        <v>0</v>
      </c>
      <c r="AK31" s="79">
        <f t="shared" si="0"/>
        <v>0</v>
      </c>
      <c r="AL31" s="81">
        <f t="shared" si="1"/>
        <v>0</v>
      </c>
      <c r="AM31" s="13"/>
      <c r="AN31" s="13"/>
    </row>
    <row r="32" spans="1:40" ht="18" customHeight="1">
      <c r="A32" s="16" t="s">
        <v>26</v>
      </c>
      <c r="B32" s="16"/>
      <c r="C32" s="16"/>
      <c r="D32" s="16"/>
      <c r="E32" s="42"/>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45"/>
      <c r="AL32" s="82"/>
      <c r="AM32" s="13"/>
      <c r="AN32" s="13"/>
    </row>
    <row r="33" spans="1:43" ht="15" customHeight="1">
      <c r="A33" s="17"/>
      <c r="B33" s="17"/>
      <c r="C33" s="17"/>
      <c r="D33" s="17"/>
      <c r="E33" s="17"/>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7"/>
      <c r="AL33" s="17"/>
      <c r="AM33" s="12"/>
    </row>
    <row r="34" spans="1:43" ht="15" customHeight="1">
      <c r="A34" s="17"/>
      <c r="B34" s="17"/>
      <c r="C34" s="17"/>
      <c r="D34" s="17"/>
      <c r="E34" s="17"/>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7"/>
      <c r="AL34" s="17"/>
      <c r="AM34" s="12"/>
    </row>
    <row r="35" spans="1:43" ht="15" customHeight="1">
      <c r="A35" s="17"/>
      <c r="B35" s="17"/>
      <c r="C35" s="17"/>
      <c r="D35" s="17"/>
      <c r="E35" s="17"/>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7"/>
      <c r="AL35" s="17"/>
      <c r="AM35" s="12"/>
    </row>
    <row r="36" spans="1:43" ht="21" customHeight="1">
      <c r="A36" s="18" t="s">
        <v>3</v>
      </c>
      <c r="B36" s="17"/>
      <c r="C36" s="17"/>
      <c r="D36" s="17"/>
      <c r="E36" s="17"/>
      <c r="F36" s="17"/>
      <c r="G36" s="10"/>
      <c r="H36" s="10"/>
      <c r="I36" s="10"/>
      <c r="J36" s="10"/>
      <c r="K36" s="10"/>
      <c r="L36" s="10"/>
      <c r="M36" s="10"/>
      <c r="N36" s="10"/>
      <c r="O36" s="10"/>
      <c r="AM36" s="17"/>
      <c r="AN36" s="12"/>
    </row>
    <row r="37" spans="1:43" ht="24.95" customHeight="1">
      <c r="A37" s="1"/>
      <c r="B37" s="15" t="s">
        <v>19</v>
      </c>
      <c r="C37" s="42"/>
      <c r="D37" s="15" t="s">
        <v>10</v>
      </c>
      <c r="E37" s="42"/>
      <c r="F37" s="61" t="s">
        <v>87</v>
      </c>
      <c r="G37" s="65"/>
      <c r="H37" s="65"/>
      <c r="I37" s="65"/>
      <c r="J37" s="65"/>
      <c r="K37" s="67"/>
      <c r="L37" s="61" t="s">
        <v>89</v>
      </c>
      <c r="M37" s="65"/>
      <c r="N37" s="65"/>
      <c r="O37" s="65"/>
      <c r="P37" s="65"/>
      <c r="Q37" s="67"/>
      <c r="R37" s="61" t="s">
        <v>93</v>
      </c>
      <c r="S37" s="65"/>
      <c r="T37" s="65"/>
      <c r="U37" s="65"/>
      <c r="V37" s="65"/>
      <c r="W37" s="67"/>
      <c r="X37" s="61" t="s">
        <v>97</v>
      </c>
      <c r="Y37" s="65"/>
      <c r="Z37" s="65"/>
      <c r="AA37" s="65"/>
      <c r="AB37" s="65"/>
      <c r="AC37" s="67"/>
      <c r="AD37" s="1"/>
      <c r="AE37" s="1"/>
      <c r="AF37" s="1"/>
      <c r="AG37" s="1"/>
      <c r="AH37" s="1"/>
      <c r="AI37" s="1"/>
      <c r="AJ37" s="1"/>
      <c r="AK37" s="1"/>
      <c r="AL37" s="1"/>
      <c r="AM37" s="1"/>
      <c r="AN37" s="1"/>
      <c r="AO37" s="1"/>
      <c r="AP37" s="1"/>
      <c r="AQ37" s="1"/>
    </row>
    <row r="38" spans="1:43" ht="18" customHeight="1">
      <c r="A38" s="1"/>
      <c r="B38" s="15" t="s">
        <v>5</v>
      </c>
      <c r="C38" s="42"/>
      <c r="D38" s="41"/>
      <c r="E38" s="56"/>
      <c r="F38" s="41"/>
      <c r="G38" s="66"/>
      <c r="H38" s="66"/>
      <c r="I38" s="66"/>
      <c r="J38" s="66"/>
      <c r="K38" s="56"/>
      <c r="L38" s="41"/>
      <c r="M38" s="66"/>
      <c r="N38" s="66"/>
      <c r="O38" s="66"/>
      <c r="P38" s="66"/>
      <c r="Q38" s="56"/>
      <c r="R38" s="41"/>
      <c r="S38" s="66"/>
      <c r="T38" s="66"/>
      <c r="U38" s="66"/>
      <c r="V38" s="66"/>
      <c r="W38" s="56"/>
      <c r="X38" s="41"/>
      <c r="Y38" s="66"/>
      <c r="Z38" s="66"/>
      <c r="AA38" s="66"/>
      <c r="AB38" s="66"/>
      <c r="AC38" s="56"/>
      <c r="AD38" s="1"/>
      <c r="AE38" s="1"/>
      <c r="AF38" s="1"/>
      <c r="AG38" s="1"/>
      <c r="AH38" s="1"/>
      <c r="AI38" s="1"/>
      <c r="AJ38" s="1"/>
      <c r="AK38" s="1"/>
      <c r="AL38" s="1"/>
      <c r="AM38" s="1"/>
      <c r="AN38" s="1"/>
      <c r="AO38" s="1"/>
      <c r="AP38" s="1"/>
      <c r="AQ38" s="1"/>
    </row>
    <row r="39" spans="1:43" ht="24.95" customHeight="1">
      <c r="A39" s="1"/>
      <c r="B39" s="23" t="s">
        <v>18</v>
      </c>
      <c r="C39" s="23"/>
      <c r="D39" s="50"/>
      <c r="E39" s="50"/>
      <c r="F39" s="62"/>
      <c r="G39" s="62"/>
      <c r="H39" s="62"/>
      <c r="I39" s="62"/>
      <c r="J39" s="62"/>
      <c r="K39" s="62"/>
      <c r="L39" s="62"/>
      <c r="M39" s="62"/>
      <c r="N39" s="62"/>
      <c r="O39" s="62"/>
      <c r="P39" s="62"/>
      <c r="Q39" s="62"/>
      <c r="R39" s="62"/>
      <c r="S39" s="62"/>
      <c r="T39" s="62"/>
      <c r="U39" s="62"/>
      <c r="V39" s="62"/>
      <c r="W39" s="62"/>
      <c r="X39" s="62"/>
      <c r="Y39" s="62"/>
      <c r="Z39" s="62"/>
      <c r="AA39" s="62"/>
      <c r="AB39" s="62"/>
      <c r="AC39" s="62"/>
      <c r="AD39" s="1"/>
      <c r="AE39" s="1"/>
      <c r="AF39" s="1"/>
      <c r="AG39" s="1"/>
      <c r="AH39" s="1"/>
      <c r="AI39" s="1"/>
      <c r="AJ39" s="1"/>
      <c r="AK39" s="1"/>
      <c r="AL39" s="1"/>
      <c r="AM39" s="1"/>
      <c r="AN39" s="1"/>
      <c r="AO39" s="1"/>
      <c r="AP39" s="1"/>
      <c r="AQ39" s="1"/>
    </row>
    <row r="40" spans="1:43" ht="5.0999999999999996" customHeight="1">
      <c r="A40" s="1"/>
      <c r="B40" s="22"/>
      <c r="C40" s="22"/>
      <c r="D40" s="22"/>
      <c r="E40" s="22"/>
      <c r="F40" s="63"/>
      <c r="G40" s="63"/>
      <c r="H40" s="63"/>
      <c r="I40" s="63"/>
      <c r="J40" s="63"/>
      <c r="K40" s="63"/>
      <c r="L40" s="63"/>
      <c r="M40" s="63"/>
      <c r="N40" s="63"/>
      <c r="O40" s="63"/>
      <c r="P40" s="63"/>
      <c r="Q40" s="63"/>
      <c r="R40" s="63"/>
      <c r="S40" s="63"/>
      <c r="T40" s="63"/>
      <c r="U40" s="63"/>
      <c r="V40" s="63"/>
      <c r="W40" s="63"/>
      <c r="X40" s="1"/>
      <c r="Y40" s="1"/>
      <c r="Z40" s="1"/>
      <c r="AA40" s="1"/>
      <c r="AB40" s="1"/>
      <c r="AC40" s="1"/>
      <c r="AD40" s="1"/>
      <c r="AE40" s="1"/>
      <c r="AF40" s="1"/>
      <c r="AG40" s="1"/>
      <c r="AH40" s="1"/>
      <c r="AI40" s="1"/>
      <c r="AJ40" s="1"/>
      <c r="AK40" s="1"/>
      <c r="AL40" s="1"/>
      <c r="AM40" s="1"/>
      <c r="AN40" s="1"/>
      <c r="AO40" s="1"/>
      <c r="AP40" s="1"/>
      <c r="AQ40" s="1"/>
    </row>
    <row r="41" spans="1:43" ht="21" customHeight="1">
      <c r="A41" s="18" t="s">
        <v>22</v>
      </c>
      <c r="B41" s="17"/>
      <c r="C41" s="17"/>
      <c r="D41" s="17"/>
      <c r="E41" s="17"/>
      <c r="F41" s="17"/>
      <c r="G41" s="10"/>
      <c r="H41" s="10"/>
      <c r="I41" s="10"/>
      <c r="J41" s="10"/>
      <c r="K41" s="10"/>
      <c r="L41" s="10"/>
      <c r="M41" s="10"/>
      <c r="N41" s="10"/>
      <c r="O41" s="10"/>
      <c r="AM41" s="17"/>
      <c r="AN41" s="12"/>
    </row>
    <row r="42" spans="1:43" ht="24.95" customHeight="1">
      <c r="A42" s="19"/>
      <c r="B42" s="19"/>
      <c r="C42" s="19"/>
      <c r="D42" s="51">
        <v>4</v>
      </c>
      <c r="E42" s="51">
        <v>5</v>
      </c>
      <c r="F42" s="51">
        <v>6</v>
      </c>
      <c r="G42" s="51"/>
      <c r="H42" s="51"/>
      <c r="I42" s="51">
        <v>7</v>
      </c>
      <c r="J42" s="51"/>
      <c r="K42" s="51"/>
      <c r="L42" s="51">
        <v>8</v>
      </c>
      <c r="M42" s="51"/>
      <c r="N42" s="51"/>
      <c r="O42" s="51">
        <v>9</v>
      </c>
      <c r="P42" s="51"/>
      <c r="Q42" s="51"/>
      <c r="R42" s="51">
        <v>10</v>
      </c>
      <c r="S42" s="51"/>
      <c r="T42" s="51"/>
      <c r="U42" s="51">
        <v>11</v>
      </c>
      <c r="V42" s="51"/>
      <c r="W42" s="51"/>
      <c r="X42" s="51">
        <v>12</v>
      </c>
      <c r="Y42" s="51"/>
      <c r="Z42" s="51"/>
      <c r="AA42" s="51">
        <v>1</v>
      </c>
      <c r="AB42" s="51"/>
      <c r="AC42" s="51"/>
      <c r="AD42" s="51">
        <v>2</v>
      </c>
      <c r="AE42" s="51"/>
      <c r="AF42" s="51"/>
      <c r="AG42" s="51">
        <v>3</v>
      </c>
      <c r="AH42" s="51"/>
      <c r="AI42" s="51"/>
      <c r="AJ42" s="19" t="s">
        <v>104</v>
      </c>
      <c r="AK42" s="19"/>
      <c r="AL42" s="23" t="s">
        <v>1</v>
      </c>
      <c r="AM42" s="23" t="s">
        <v>112</v>
      </c>
      <c r="AN42" s="1"/>
      <c r="AO42" s="1"/>
      <c r="AP42" s="1"/>
      <c r="AQ42" s="1"/>
    </row>
    <row r="43" spans="1:43" ht="18" customHeight="1">
      <c r="A43" s="20" t="s">
        <v>29</v>
      </c>
      <c r="B43" s="20"/>
      <c r="C43" s="20"/>
      <c r="D43" s="45">
        <f>SUM(D44:D48)</f>
        <v>0</v>
      </c>
      <c r="E43" s="45">
        <f>SUM(E44:E48)</f>
        <v>0</v>
      </c>
      <c r="F43" s="45">
        <f>SUM(F44:H48)</f>
        <v>0</v>
      </c>
      <c r="G43" s="45"/>
      <c r="H43" s="45"/>
      <c r="I43" s="45">
        <f>SUM(I44:K48)</f>
        <v>0</v>
      </c>
      <c r="J43" s="45"/>
      <c r="K43" s="45"/>
      <c r="L43" s="45">
        <f>SUM(L44:N48)</f>
        <v>0</v>
      </c>
      <c r="M43" s="45"/>
      <c r="N43" s="45"/>
      <c r="O43" s="45">
        <f>SUM(O44:Q48)</f>
        <v>0</v>
      </c>
      <c r="P43" s="45"/>
      <c r="Q43" s="45"/>
      <c r="R43" s="45">
        <f>SUM(R44:T48)</f>
        <v>0</v>
      </c>
      <c r="S43" s="45"/>
      <c r="T43" s="45"/>
      <c r="U43" s="45">
        <f>SUM(U44:W48)</f>
        <v>0</v>
      </c>
      <c r="V43" s="45"/>
      <c r="W43" s="45"/>
      <c r="X43" s="45">
        <f>SUM(X44:Z48)</f>
        <v>0</v>
      </c>
      <c r="Y43" s="45"/>
      <c r="Z43" s="45"/>
      <c r="AA43" s="45">
        <f>SUM(AA44:AC48)</f>
        <v>0</v>
      </c>
      <c r="AB43" s="45"/>
      <c r="AC43" s="45"/>
      <c r="AD43" s="45">
        <f>SUM(AD44:AF48)</f>
        <v>0</v>
      </c>
      <c r="AE43" s="45"/>
      <c r="AF43" s="45"/>
      <c r="AG43" s="45">
        <f>SUM(AG44:AI48)</f>
        <v>0</v>
      </c>
      <c r="AH43" s="45"/>
      <c r="AI43" s="45"/>
      <c r="AJ43" s="48">
        <f t="shared" ref="AJ43:AJ50" si="3">SUM(D43:AI43)</f>
        <v>0</v>
      </c>
      <c r="AK43" s="48"/>
      <c r="AL43" s="83" t="e">
        <f>ROUNDUP(((AJ43-AJ49-AJ50)+AJ49*0.5+AJ50*0.75)/AJ51,1)</f>
        <v>#DIV/0!</v>
      </c>
      <c r="AM43" s="83" t="e">
        <f>ROUND((2*AJ44+3*AJ45+4*AJ46+5*AJ47+6*AJ48)/AJ43,1)</f>
        <v>#DIV/0!</v>
      </c>
      <c r="AN43" s="1"/>
      <c r="AO43" s="1"/>
      <c r="AP43" s="1"/>
      <c r="AQ43" s="1"/>
    </row>
    <row r="44" spans="1:43" ht="18" customHeight="1">
      <c r="A44" s="21" t="s">
        <v>31</v>
      </c>
      <c r="B44" s="31"/>
      <c r="C44" s="43"/>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48">
        <f t="shared" si="3"/>
        <v>0</v>
      </c>
      <c r="AK44" s="48"/>
      <c r="AL44" s="84"/>
      <c r="AM44" s="84"/>
      <c r="AN44" s="1"/>
      <c r="AO44" s="1"/>
      <c r="AP44" s="1"/>
      <c r="AQ44" s="1"/>
    </row>
    <row r="45" spans="1:43" ht="18" customHeight="1">
      <c r="A45" s="21" t="s">
        <v>33</v>
      </c>
      <c r="B45" s="31"/>
      <c r="C45" s="43"/>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48">
        <f t="shared" si="3"/>
        <v>0</v>
      </c>
      <c r="AK45" s="48"/>
      <c r="AL45" s="84"/>
      <c r="AM45" s="84"/>
      <c r="AN45" s="1"/>
      <c r="AO45" s="1"/>
      <c r="AP45" s="1"/>
      <c r="AQ45" s="1"/>
    </row>
    <row r="46" spans="1:43" ht="18" customHeight="1">
      <c r="A46" s="21" t="s">
        <v>6</v>
      </c>
      <c r="B46" s="31"/>
      <c r="C46" s="43"/>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48">
        <f t="shared" si="3"/>
        <v>0</v>
      </c>
      <c r="AK46" s="48"/>
      <c r="AL46" s="84"/>
      <c r="AM46" s="84"/>
      <c r="AN46" s="1"/>
      <c r="AO46" s="1"/>
      <c r="AP46" s="1"/>
      <c r="AQ46" s="1"/>
    </row>
    <row r="47" spans="1:43" ht="18" customHeight="1">
      <c r="A47" s="21" t="s">
        <v>35</v>
      </c>
      <c r="B47" s="31"/>
      <c r="C47" s="43"/>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48">
        <f t="shared" si="3"/>
        <v>0</v>
      </c>
      <c r="AK47" s="48"/>
      <c r="AL47" s="84"/>
      <c r="AM47" s="84"/>
      <c r="AN47" s="1"/>
      <c r="AO47" s="1"/>
      <c r="AP47" s="1"/>
      <c r="AQ47" s="1"/>
    </row>
    <row r="48" spans="1:43" ht="18" customHeight="1">
      <c r="A48" s="21" t="s">
        <v>40</v>
      </c>
      <c r="B48" s="31"/>
      <c r="C48" s="43"/>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48">
        <f t="shared" si="3"/>
        <v>0</v>
      </c>
      <c r="AK48" s="48"/>
      <c r="AL48" s="84"/>
      <c r="AM48" s="84"/>
      <c r="AN48" s="1"/>
      <c r="AO48" s="1"/>
      <c r="AP48" s="1"/>
      <c r="AQ48" s="1"/>
    </row>
    <row r="49" spans="1:43" ht="18" customHeight="1">
      <c r="A49" s="21"/>
      <c r="B49" s="32" t="s">
        <v>25</v>
      </c>
      <c r="C49" s="43"/>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48">
        <f t="shared" si="3"/>
        <v>0</v>
      </c>
      <c r="AK49" s="48"/>
      <c r="AL49" s="84"/>
      <c r="AM49" s="84"/>
      <c r="AN49" s="1"/>
      <c r="AO49" s="1"/>
      <c r="AP49" s="1"/>
      <c r="AQ49" s="1"/>
    </row>
    <row r="50" spans="1:43" ht="18" customHeight="1">
      <c r="A50" s="21"/>
      <c r="B50" s="33" t="s">
        <v>61</v>
      </c>
      <c r="C50" s="44"/>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48">
        <f t="shared" si="3"/>
        <v>0</v>
      </c>
      <c r="AK50" s="48"/>
      <c r="AL50" s="84"/>
      <c r="AM50" s="84"/>
      <c r="AN50" s="1"/>
      <c r="AO50" s="1"/>
      <c r="AP50" s="1"/>
      <c r="AQ50" s="1"/>
    </row>
    <row r="51" spans="1:43" ht="18" customHeight="1">
      <c r="A51" s="20" t="s">
        <v>41</v>
      </c>
      <c r="B51" s="20"/>
      <c r="C51" s="20"/>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48">
        <f>+SUM(D51:AI51)</f>
        <v>0</v>
      </c>
      <c r="AK51" s="48"/>
      <c r="AL51" s="85"/>
      <c r="AM51" s="85"/>
      <c r="AN51" s="1"/>
      <c r="AO51" s="1"/>
      <c r="AP51" s="1"/>
      <c r="AQ51" s="1"/>
    </row>
    <row r="52" spans="1:43" ht="21" customHeight="1">
      <c r="A52" s="22" t="s">
        <v>43</v>
      </c>
      <c r="B52" s="22"/>
      <c r="C52" s="22"/>
      <c r="D52" s="1"/>
      <c r="E52" s="1"/>
      <c r="F52" s="1"/>
      <c r="G52" s="1"/>
      <c r="H52" s="1"/>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69"/>
      <c r="AK52" s="10"/>
      <c r="AL52" s="17"/>
      <c r="AM52" s="17"/>
      <c r="AN52" s="12"/>
    </row>
    <row r="53" spans="1:43" ht="5.0999999999999996" customHeight="1">
      <c r="A53" s="22"/>
      <c r="B53" s="22"/>
      <c r="C53" s="22"/>
      <c r="D53" s="1"/>
      <c r="E53" s="1"/>
      <c r="F53" s="1"/>
      <c r="G53" s="1"/>
      <c r="H53" s="1"/>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69"/>
      <c r="AK53" s="10"/>
      <c r="AL53" s="17"/>
      <c r="AM53" s="17"/>
      <c r="AN53" s="12"/>
    </row>
    <row r="54" spans="1:43" ht="18" customHeight="1">
      <c r="A54" s="18" t="s">
        <v>13</v>
      </c>
      <c r="B54" s="10"/>
      <c r="D54" s="10"/>
      <c r="E54" s="10"/>
      <c r="F54" s="10"/>
      <c r="G54" s="10"/>
      <c r="H54" s="10"/>
      <c r="I54" s="10"/>
      <c r="J54" s="10"/>
      <c r="K54" s="10"/>
      <c r="L54" s="10"/>
      <c r="M54" s="10"/>
      <c r="N54" s="10"/>
      <c r="O54" s="10"/>
      <c r="P54" s="10"/>
      <c r="Q54" s="10"/>
      <c r="R54" s="10"/>
      <c r="S54" s="10"/>
      <c r="T54" s="10"/>
      <c r="U54" s="10"/>
      <c r="V54" s="10"/>
      <c r="W54" s="17"/>
      <c r="X54" s="10"/>
      <c r="Y54" s="10"/>
      <c r="Z54" s="10"/>
      <c r="AA54" s="10"/>
      <c r="AB54" s="10"/>
      <c r="AC54" s="10"/>
      <c r="AD54" s="10"/>
      <c r="AE54" s="10"/>
      <c r="AF54" s="10"/>
      <c r="AG54" s="10"/>
      <c r="AH54" s="10"/>
      <c r="AI54" s="10"/>
      <c r="AJ54" s="69"/>
      <c r="AK54" s="10"/>
      <c r="AL54" s="17"/>
      <c r="AM54" s="17"/>
      <c r="AN54" s="12"/>
    </row>
    <row r="55" spans="1:43" ht="61.5" customHeight="1">
      <c r="A55" s="19" t="s">
        <v>44</v>
      </c>
      <c r="B55" s="19"/>
      <c r="C55" s="19" t="s">
        <v>8</v>
      </c>
      <c r="D55" s="19"/>
      <c r="E55" s="23" t="s">
        <v>84</v>
      </c>
      <c r="F55" s="23"/>
      <c r="G55" s="23"/>
      <c r="H55" s="23"/>
      <c r="I55" s="46" t="s">
        <v>7</v>
      </c>
      <c r="J55" s="53"/>
      <c r="K55" s="53"/>
      <c r="L55" s="53"/>
      <c r="M55" s="53"/>
      <c r="N55" s="54"/>
      <c r="O55" s="46" t="s">
        <v>91</v>
      </c>
      <c r="P55" s="53"/>
      <c r="Q55" s="53"/>
      <c r="R55" s="53"/>
      <c r="S55" s="53"/>
      <c r="T55" s="54"/>
      <c r="U55" s="46" t="s">
        <v>95</v>
      </c>
      <c r="V55" s="53"/>
      <c r="W55" s="53"/>
      <c r="X55" s="53"/>
      <c r="Y55" s="53"/>
      <c r="Z55" s="54"/>
      <c r="AA55" s="46" t="s">
        <v>98</v>
      </c>
      <c r="AB55" s="53"/>
      <c r="AC55" s="53"/>
      <c r="AD55" s="53"/>
      <c r="AE55" s="53"/>
      <c r="AF55" s="54"/>
      <c r="AG55" s="23" t="s">
        <v>88</v>
      </c>
      <c r="AH55" s="23"/>
      <c r="AI55" s="23"/>
      <c r="AJ55" s="23"/>
      <c r="AK55" s="23"/>
      <c r="AL55" s="1"/>
      <c r="AM55" s="17"/>
      <c r="AN55" s="12"/>
    </row>
    <row r="56" spans="1:43" ht="18" customHeight="1">
      <c r="A56" s="23" t="s">
        <v>32</v>
      </c>
      <c r="B56" s="23"/>
      <c r="C56" s="45" t="e">
        <f>ROUNDDOWN(IF(AL43&lt;=60,1,1+ROUNDUP((AL43-60)/40,0)),1)</f>
        <v>#DIV/0!</v>
      </c>
      <c r="D56" s="45"/>
      <c r="E56" s="45" t="str">
        <f>IF(D38="○",ROUNDDOWN(IF(AM43&lt;4,AL43/6,IF(AM43&lt;5,AL43/5,AL43/3)),1),"-")</f>
        <v>-</v>
      </c>
      <c r="F56" s="45"/>
      <c r="G56" s="45"/>
      <c r="H56" s="45"/>
      <c r="I56" s="45" t="str">
        <f>IF(F38="○",ROUNDDOWN(F39/6,1),"-")</f>
        <v>-</v>
      </c>
      <c r="J56" s="45"/>
      <c r="K56" s="45"/>
      <c r="L56" s="45"/>
      <c r="M56" s="45"/>
      <c r="N56" s="45"/>
      <c r="O56" s="45" t="str">
        <f>IF(L38="○",ROUNDDOWN(L39/6,1),"-")</f>
        <v>-</v>
      </c>
      <c r="P56" s="45"/>
      <c r="Q56" s="45"/>
      <c r="R56" s="45"/>
      <c r="S56" s="45"/>
      <c r="T56" s="45"/>
      <c r="U56" s="45" t="str">
        <f>IF(R38="○",ROUNDDOWN(R39/6,1),"-")</f>
        <v>-</v>
      </c>
      <c r="V56" s="45"/>
      <c r="W56" s="45"/>
      <c r="X56" s="45"/>
      <c r="Y56" s="45"/>
      <c r="Z56" s="45"/>
      <c r="AA56" s="45" t="str">
        <f>IF(R38="○",ROUNDDOWN(R39/15,1),"-")</f>
        <v>-</v>
      </c>
      <c r="AB56" s="45"/>
      <c r="AC56" s="45"/>
      <c r="AD56" s="45"/>
      <c r="AE56" s="45"/>
      <c r="AF56" s="45"/>
      <c r="AG56" s="45" t="str">
        <f>IF(X38="○",ROUNDDOWN(X39/10,1),"-")</f>
        <v>-</v>
      </c>
      <c r="AH56" s="45"/>
      <c r="AI56" s="45"/>
      <c r="AJ56" s="45"/>
      <c r="AK56" s="45"/>
      <c r="AL56" s="1"/>
      <c r="AM56" s="17"/>
      <c r="AN56" s="12"/>
    </row>
    <row r="57" spans="1:43" ht="5.0999999999999996" customHeight="1">
      <c r="A57" s="22"/>
      <c r="B57" s="22"/>
      <c r="C57" s="22"/>
      <c r="D57" s="22"/>
      <c r="E57" s="22"/>
      <c r="F57" s="22"/>
      <c r="G57" s="22"/>
      <c r="H57" s="22"/>
      <c r="I57" s="22"/>
      <c r="J57" s="10"/>
      <c r="K57" s="10"/>
      <c r="L57" s="10"/>
      <c r="M57" s="69"/>
      <c r="N57" s="10"/>
      <c r="O57" s="10"/>
      <c r="P57" s="10"/>
      <c r="Q57" s="1"/>
      <c r="W57" s="17"/>
      <c r="X57" s="10"/>
      <c r="Y57" s="10"/>
      <c r="Z57" s="10"/>
      <c r="AA57" s="10"/>
      <c r="AB57" s="10"/>
      <c r="AC57" s="10"/>
      <c r="AD57" s="10"/>
      <c r="AE57" s="10"/>
      <c r="AF57" s="10"/>
      <c r="AG57" s="10"/>
      <c r="AH57" s="10"/>
      <c r="AI57" s="10"/>
      <c r="AJ57" s="69"/>
      <c r="AK57" s="10"/>
      <c r="AL57" s="17"/>
      <c r="AM57" s="17"/>
      <c r="AN57" s="12"/>
    </row>
    <row r="58" spans="1:43" ht="21" customHeight="1">
      <c r="A58" s="18" t="s">
        <v>11</v>
      </c>
      <c r="B58" s="8"/>
      <c r="C58" s="24"/>
      <c r="D58" s="24"/>
      <c r="E58" s="24"/>
      <c r="F58" s="24"/>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24"/>
      <c r="AM58" s="24"/>
      <c r="AN58" s="12"/>
    </row>
    <row r="59" spans="1:43" ht="24.95" customHeight="1">
      <c r="A59" s="12"/>
      <c r="B59" s="17"/>
      <c r="C59" s="46" t="s">
        <v>58</v>
      </c>
      <c r="D59" s="53"/>
      <c r="E59" s="23" t="str">
        <v>サービス管理責任者</v>
      </c>
      <c r="F59" s="23"/>
      <c r="G59" s="23"/>
      <c r="H59" s="23"/>
      <c r="I59" s="46" t="str">
        <v>医師</v>
      </c>
      <c r="J59" s="53"/>
      <c r="K59" s="53"/>
      <c r="L59" s="53"/>
      <c r="M59" s="53"/>
      <c r="N59" s="54"/>
      <c r="O59" s="46" t="str">
        <v>看護職員</v>
      </c>
      <c r="P59" s="53"/>
      <c r="Q59" s="53"/>
      <c r="R59" s="53"/>
      <c r="S59" s="53"/>
      <c r="T59" s="54"/>
      <c r="U59" s="46" t="str">
        <v>理学療法士</v>
      </c>
      <c r="V59" s="53"/>
      <c r="W59" s="53"/>
      <c r="X59" s="53"/>
      <c r="Y59" s="53"/>
      <c r="Z59" s="54"/>
      <c r="AA59" s="46" t="str">
        <v>作業療法士</v>
      </c>
      <c r="AB59" s="53"/>
      <c r="AC59" s="53"/>
      <c r="AD59" s="53"/>
      <c r="AE59" s="53"/>
      <c r="AF59" s="54"/>
      <c r="AG59" s="23" t="str">
        <v>言語聴覚士</v>
      </c>
      <c r="AH59" s="23"/>
      <c r="AI59" s="23"/>
      <c r="AJ59" s="23"/>
      <c r="AK59" s="23"/>
      <c r="AL59" s="23" t="str">
        <v>就労支援員</v>
      </c>
      <c r="AM59" s="23"/>
      <c r="AN59" s="12"/>
    </row>
    <row r="60" spans="1:43" ht="18" customHeight="1">
      <c r="A60" s="12"/>
      <c r="B60" s="17"/>
      <c r="C60" s="15" t="s">
        <v>75</v>
      </c>
      <c r="D60" s="15" t="s">
        <v>82</v>
      </c>
      <c r="E60" s="19" t="s">
        <v>75</v>
      </c>
      <c r="F60" s="19" t="s">
        <v>82</v>
      </c>
      <c r="G60" s="19"/>
      <c r="H60" s="19"/>
      <c r="I60" s="15" t="s">
        <v>75</v>
      </c>
      <c r="J60" s="16"/>
      <c r="K60" s="42"/>
      <c r="L60" s="15" t="s">
        <v>82</v>
      </c>
      <c r="M60" s="16"/>
      <c r="N60" s="42"/>
      <c r="O60" s="15" t="s">
        <v>75</v>
      </c>
      <c r="P60" s="16"/>
      <c r="Q60" s="42"/>
      <c r="R60" s="15" t="s">
        <v>82</v>
      </c>
      <c r="S60" s="16"/>
      <c r="T60" s="42"/>
      <c r="U60" s="15" t="s">
        <v>75</v>
      </c>
      <c r="V60" s="16"/>
      <c r="W60" s="42"/>
      <c r="X60" s="15" t="s">
        <v>82</v>
      </c>
      <c r="Y60" s="16"/>
      <c r="Z60" s="42"/>
      <c r="AA60" s="15" t="s">
        <v>75</v>
      </c>
      <c r="AB60" s="16"/>
      <c r="AC60" s="42"/>
      <c r="AD60" s="15" t="s">
        <v>82</v>
      </c>
      <c r="AE60" s="16"/>
      <c r="AF60" s="42"/>
      <c r="AG60" s="15" t="s">
        <v>75</v>
      </c>
      <c r="AH60" s="16"/>
      <c r="AI60" s="42"/>
      <c r="AJ60" s="15" t="s">
        <v>82</v>
      </c>
      <c r="AK60" s="42"/>
      <c r="AL60" s="19" t="s">
        <v>15</v>
      </c>
      <c r="AM60" s="19" t="s">
        <v>113</v>
      </c>
      <c r="AN60" s="12"/>
    </row>
    <row r="61" spans="1:43" ht="18" customHeight="1">
      <c r="A61" s="12"/>
      <c r="B61" s="19" t="s">
        <v>62</v>
      </c>
      <c r="C61" s="19">
        <f>COUNTIFS($B$11:$B$30,C$59,$C$11:$C$30,"A",$E$11:$E$30,"*")</f>
        <v>0</v>
      </c>
      <c r="D61" s="19">
        <f>COUNTIFS($B$11:$B$30,C$59,$C$11:$C$30,"B",$E$11:$E$30,"*")</f>
        <v>0</v>
      </c>
      <c r="E61" s="19">
        <f>COUNTIFS($B$11:$B$30,E$59,$C$11:$C$30,"A",$E$11:$E$30,"*")</f>
        <v>0</v>
      </c>
      <c r="F61" s="15">
        <f>COUNTIFS($B$11:$B$30,E$59,$C$11:$C$30,"B",$E$11:$E$30,"*")</f>
        <v>0</v>
      </c>
      <c r="G61" s="16"/>
      <c r="H61" s="42"/>
      <c r="I61" s="15">
        <f>COUNTIFS($B$11:$B$30,I$59,$C$11:$C$30,"A",$E$11:$E$30,"*")</f>
        <v>0</v>
      </c>
      <c r="J61" s="16"/>
      <c r="K61" s="42"/>
      <c r="L61" s="15">
        <f>COUNTIFS($B$11:$B$30,I$59,$C$11:$C$30,"B",$E$11:$E$30,"*")</f>
        <v>0</v>
      </c>
      <c r="M61" s="16"/>
      <c r="N61" s="42"/>
      <c r="O61" s="15">
        <f>COUNTIFS($B$11:$B$30,O$59,$C$11:$C$30,"A",$E$11:$E$30,"*")</f>
        <v>0</v>
      </c>
      <c r="P61" s="16"/>
      <c r="Q61" s="42"/>
      <c r="R61" s="15">
        <f>COUNTIFS($B$11:$B$30,O$59,$C$11:$C$30,"B",$E$11:$E$30,"*")</f>
        <v>0</v>
      </c>
      <c r="S61" s="16"/>
      <c r="T61" s="42"/>
      <c r="U61" s="15">
        <f>COUNTIFS($B$11:$B$30,U$59,$C$11:$C$30,"A",$E$11:$E$30,"*")</f>
        <v>0</v>
      </c>
      <c r="V61" s="16"/>
      <c r="W61" s="42"/>
      <c r="X61" s="15">
        <f>COUNTIFS($B$11:$B$30,U$59,$C$11:$C$30,"B",$E$11:$E$30,"*")</f>
        <v>0</v>
      </c>
      <c r="Y61" s="16"/>
      <c r="Z61" s="42"/>
      <c r="AA61" s="15">
        <f>COUNTIFS($B$11:$B$30,AA$59,$C$11:$C$30,"A",$E$11:$E$30,"*")</f>
        <v>0</v>
      </c>
      <c r="AB61" s="16"/>
      <c r="AC61" s="42"/>
      <c r="AD61" s="15">
        <f>COUNTIFS($B$11:$B$30,AA$59,$C$11:$C$30,"B",$E$11:$E$30,"*")</f>
        <v>0</v>
      </c>
      <c r="AE61" s="16"/>
      <c r="AF61" s="42"/>
      <c r="AG61" s="15">
        <f>COUNTIFS($B$11:$B$30,AG$59,$C$11:$C$30,"A",$E$11:$E$30,"*")</f>
        <v>0</v>
      </c>
      <c r="AH61" s="16"/>
      <c r="AI61" s="42"/>
      <c r="AJ61" s="15">
        <f>COUNTIFS($B$11:$B$30,AG$59,$C$11:$C$30,"B",$E$11:$E$30,"*")</f>
        <v>0</v>
      </c>
      <c r="AK61" s="42"/>
      <c r="AL61" s="19">
        <f>COUNTIFS($B$11:$B$30,AL$59,$C$11:$C$30,"A",$E$11:$E$30,"*")</f>
        <v>0</v>
      </c>
      <c r="AM61" s="19">
        <f>COUNTIFS($B$11:$B$30,AL$59,$C$11:$C$30,"B",$E$11:$E$30,"*")</f>
        <v>0</v>
      </c>
      <c r="AN61" s="12"/>
    </row>
    <row r="62" spans="1:43" ht="18" customHeight="1">
      <c r="A62" s="12"/>
      <c r="B62" s="23" t="s">
        <v>63</v>
      </c>
      <c r="C62" s="19">
        <f>COUNTIFS($B$11:$B$30,C$59,$C$11:$C$30,"C",$E$11:$E$30,"*")</f>
        <v>0</v>
      </c>
      <c r="D62" s="19">
        <f>COUNTIFS($B$11:$B$30,C$59,$C$11:$C$30,"D",$E$11:$E$30,"*")</f>
        <v>0</v>
      </c>
      <c r="E62" s="19">
        <f>COUNTIFS($B$11:$B$30,E$59,$C$11:$C$30,"C",$E$11:$E$30,"*")</f>
        <v>0</v>
      </c>
      <c r="F62" s="15">
        <f>COUNTIFS($B$11:$B$30,E$59,$C$11:$C$30,"D",$E$11:$E$30,"*")</f>
        <v>0</v>
      </c>
      <c r="G62" s="16"/>
      <c r="H62" s="42"/>
      <c r="I62" s="15">
        <f>COUNTIFS($B$11:$B$30,I$59,$C$11:$C$30,"C",$E$11:$E$30,"*")</f>
        <v>0</v>
      </c>
      <c r="J62" s="16"/>
      <c r="K62" s="42"/>
      <c r="L62" s="15">
        <f>COUNTIFS($B$11:$B$30,I$59,$C$11:$C$30,"D",$E$11:$E$30,"*")</f>
        <v>0</v>
      </c>
      <c r="M62" s="16"/>
      <c r="N62" s="42"/>
      <c r="O62" s="15">
        <f>COUNTIFS($B$11:$B$30,O$59,$C$11:$C$30,"C",$E$11:$E$30,"*")</f>
        <v>0</v>
      </c>
      <c r="P62" s="16"/>
      <c r="Q62" s="42"/>
      <c r="R62" s="15">
        <f>COUNTIFS($B$11:$B$30,O$59,$C$11:$C$30,"D",$E$11:$E$30,"*")</f>
        <v>0</v>
      </c>
      <c r="S62" s="16"/>
      <c r="T62" s="42"/>
      <c r="U62" s="15">
        <f>COUNTIFS($B$11:$B$30,U$59,$C$11:$C$30,"C",$E$11:$E$30,"*")</f>
        <v>0</v>
      </c>
      <c r="V62" s="16"/>
      <c r="W62" s="42"/>
      <c r="X62" s="15">
        <f>COUNTIFS($B$11:$B$30,U$59,$C$11:$C$30,"D",$E$11:$E$30,"*")</f>
        <v>0</v>
      </c>
      <c r="Y62" s="16"/>
      <c r="Z62" s="42"/>
      <c r="AA62" s="15">
        <f>COUNTIFS($B$11:$B$30,AA$59,$C$11:$C$30,"C",$E$11:$E$30,"*")</f>
        <v>0</v>
      </c>
      <c r="AB62" s="16"/>
      <c r="AC62" s="42"/>
      <c r="AD62" s="15">
        <f>COUNTIFS($B$11:$B$30,AA$59,$C$11:$C$30,"D",$E$11:$E$30,"*")</f>
        <v>0</v>
      </c>
      <c r="AE62" s="16"/>
      <c r="AF62" s="42"/>
      <c r="AG62" s="15">
        <f>COUNTIFS($B$11:$B$30,AG$59,$C$11:$C$30,"C",$E$11:$E$30,"*")</f>
        <v>0</v>
      </c>
      <c r="AH62" s="16"/>
      <c r="AI62" s="42"/>
      <c r="AJ62" s="15">
        <f>COUNTIFS($B$11:$B$30,AG$59,$C$11:$C$30,"D",$E$11:$E$30,"*")</f>
        <v>0</v>
      </c>
      <c r="AK62" s="42"/>
      <c r="AL62" s="19">
        <f>COUNTIFS($B$11:$B$30,AL$59,$C$11:$C$30,"C",$E$11:$E$30,"*")</f>
        <v>0</v>
      </c>
      <c r="AM62" s="19">
        <f>COUNTIFS($B$11:$B$30,AL$59,$C$11:$C$30,"D",$E$11:$E$30,"*")</f>
        <v>0</v>
      </c>
      <c r="AN62" s="12"/>
    </row>
    <row r="63" spans="1:43" ht="24.75" customHeight="1">
      <c r="A63" s="12"/>
      <c r="B63" s="23" t="s">
        <v>65</v>
      </c>
      <c r="C63" s="46">
        <f>IF($AK$3="４週",SUMIFS($AK$11:$AK$30,$B$11:$B$30,C59)/4/$AH$5,IF($AK$3="歴月",SUMIFS($AK$11:$AK$30,$B$11:$B$30,C59)/$AL$5,"記載する期間を選択してください"))</f>
        <v>0</v>
      </c>
      <c r="D63" s="54"/>
      <c r="E63" s="46">
        <f>IF($AK$3="４週",SUMIFS($AK$11:$AK$30,$B$11:$B$30,E59)/4/$AH$5,IF($AK$3="歴月",SUMIFS($AK$11:$AK$30,$B$11:$B$30,E59)/$AL$5,"記載する期間を選択してください"))</f>
        <v>0</v>
      </c>
      <c r="F63" s="53"/>
      <c r="G63" s="53"/>
      <c r="H63" s="54"/>
      <c r="I63" s="46">
        <f>IF($AK$3="４週",SUMIFS($AK$11:$AK$30,$B$11:$B$30,I59)/4/$AH$5,IF($AK$3="歴月",SUMIFS($AK$11:$AK$30,$B$11:$B$30,I59)/$AL$5,"記載する期間を選択してください"))</f>
        <v>0</v>
      </c>
      <c r="J63" s="53"/>
      <c r="K63" s="53"/>
      <c r="L63" s="53"/>
      <c r="M63" s="53"/>
      <c r="N63" s="54"/>
      <c r="O63" s="46">
        <f>IF($AK$3="４週",SUMIFS($AK$11:$AK$30,$B$11:$B$30,O59)/4/$AH$5,IF($AK$3="歴月",SUMIFS($AK$11:$AK$30,$B$11:$B$30,O59)/$AL$5,"記載する期間を選択してください"))</f>
        <v>0</v>
      </c>
      <c r="P63" s="53"/>
      <c r="Q63" s="53"/>
      <c r="R63" s="53"/>
      <c r="S63" s="53"/>
      <c r="T63" s="54"/>
      <c r="U63" s="46">
        <f>IF($AK$3="４週",SUMIFS($AK$11:$AK$30,$B$11:$B$30,U59)/4/$AH$5,IF($AK$3="歴月",SUMIFS($AK$11:$AK$30,$B$11:$B$30,U59)/$AL$5,"記載する期間を選択してください"))</f>
        <v>0</v>
      </c>
      <c r="V63" s="53"/>
      <c r="W63" s="53"/>
      <c r="X63" s="53"/>
      <c r="Y63" s="53"/>
      <c r="Z63" s="54"/>
      <c r="AA63" s="46">
        <f>IF($AK$3="４週",SUMIFS($AK$11:$AK$30,$B$11:$B$30,AA59)/4/$AH$5,IF($AK$3="歴月",SUMIFS($AK$11:$AK$30,$B$11:$B$30,AA59)/$AL$5,"記載する期間を選択してください"))</f>
        <v>0</v>
      </c>
      <c r="AB63" s="53"/>
      <c r="AC63" s="53"/>
      <c r="AD63" s="53"/>
      <c r="AE63" s="53"/>
      <c r="AF63" s="54"/>
      <c r="AG63" s="46">
        <f>IF($AK$3="４週",SUMIFS($AK$11:$AK$30,$B$11:$B$30,AG59)/4/$AH$5,IF($AK$3="歴月",SUMIFS($AK$11:$AK$30,$B$11:$B$30,AG59)/$AL$5,"記載する期間を選択してください"))</f>
        <v>0</v>
      </c>
      <c r="AH63" s="53"/>
      <c r="AI63" s="53"/>
      <c r="AJ63" s="53"/>
      <c r="AK63" s="54"/>
      <c r="AL63" s="46">
        <f>IF($AK$3="４週",SUMIFS($AK$11:$AK$30,$B$11:$B$30,AL59)/4/$AH$5,IF($AK$3="歴月",SUMIFS($AK$11:$AK$30,$B$11:$B$30,AL59)/$AL$5,"記載する期間を選択してください"))</f>
        <v>0</v>
      </c>
      <c r="AM63" s="54"/>
      <c r="AN63" s="12"/>
    </row>
    <row r="64" spans="1:43" ht="4.5" customHeight="1">
      <c r="A64" s="12"/>
      <c r="B64" s="8"/>
      <c r="C64" s="47">
        <v>2</v>
      </c>
      <c r="D64" s="47"/>
      <c r="E64" s="47">
        <v>3</v>
      </c>
      <c r="F64" s="47"/>
      <c r="G64" s="47"/>
      <c r="H64" s="47"/>
      <c r="I64" s="47">
        <v>4</v>
      </c>
      <c r="J64" s="47"/>
      <c r="K64" s="47"/>
      <c r="L64" s="47"/>
      <c r="M64" s="47"/>
      <c r="N64" s="47"/>
      <c r="O64" s="47">
        <v>5</v>
      </c>
      <c r="P64" s="47"/>
      <c r="Q64" s="47"/>
      <c r="R64" s="47"/>
      <c r="S64" s="47"/>
      <c r="T64" s="47"/>
      <c r="U64" s="47">
        <v>6</v>
      </c>
      <c r="V64" s="47"/>
      <c r="W64" s="47"/>
      <c r="X64" s="47"/>
      <c r="Y64" s="47"/>
      <c r="Z64" s="47"/>
      <c r="AA64" s="47">
        <v>7</v>
      </c>
      <c r="AB64" s="47"/>
      <c r="AC64" s="47"/>
      <c r="AD64" s="47"/>
      <c r="AE64" s="47"/>
      <c r="AF64" s="47"/>
      <c r="AG64" s="47">
        <v>8</v>
      </c>
      <c r="AH64" s="47"/>
      <c r="AI64" s="47"/>
      <c r="AJ64" s="47"/>
      <c r="AK64" s="47"/>
      <c r="AL64" s="47">
        <v>9</v>
      </c>
      <c r="AM64" s="24"/>
      <c r="AN64" s="12"/>
    </row>
    <row r="65" spans="1:40" ht="19.5" customHeight="1">
      <c r="A65" s="12"/>
      <c r="B65" s="17"/>
      <c r="C65" s="23" t="str">
        <v>職業指導員</v>
      </c>
      <c r="D65" s="23"/>
      <c r="E65" s="23" t="str">
        <v>生活支援員</v>
      </c>
      <c r="F65" s="23"/>
      <c r="G65" s="23"/>
      <c r="H65" s="23"/>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24"/>
      <c r="AN65" s="12"/>
    </row>
    <row r="66" spans="1:40" ht="19.5" customHeight="1">
      <c r="A66" s="12"/>
      <c r="B66" s="17"/>
      <c r="C66" s="19" t="s">
        <v>75</v>
      </c>
      <c r="D66" s="19" t="s">
        <v>82</v>
      </c>
      <c r="E66" s="19" t="s">
        <v>75</v>
      </c>
      <c r="F66" s="19" t="s">
        <v>82</v>
      </c>
      <c r="G66" s="19"/>
      <c r="H66" s="19"/>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24"/>
      <c r="AN66" s="12"/>
    </row>
    <row r="67" spans="1:40" ht="19.5" customHeight="1">
      <c r="A67" s="12"/>
      <c r="B67" s="19" t="s">
        <v>62</v>
      </c>
      <c r="C67" s="19">
        <f>COUNTIFS($B$11:$B$30,C$65,$C$11:$C$30,"A",$E$11:$E$30,"*")</f>
        <v>0</v>
      </c>
      <c r="D67" s="19">
        <f>COUNTIFS($B$11:$B$30,C$65,$C$11:$C$30,"B",$E$11:$E$30,"*")</f>
        <v>0</v>
      </c>
      <c r="E67" s="19">
        <f>COUNTIFS($B$11:$B$30,E$65,$C$11:$C$30,"A",$E$11:$E$30,"*")</f>
        <v>0</v>
      </c>
      <c r="F67" s="15">
        <f>COUNTIFS($B$11:$B$30,E$65,$C$11:$C$30,"B",$E$11:$E$30,"*")</f>
        <v>0</v>
      </c>
      <c r="G67" s="16"/>
      <c r="H67" s="42"/>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24"/>
      <c r="AN67" s="12"/>
    </row>
    <row r="68" spans="1:40" ht="19.5" customHeight="1">
      <c r="A68" s="12"/>
      <c r="B68" s="23" t="s">
        <v>63</v>
      </c>
      <c r="C68" s="19">
        <f>COUNTIFS($B$11:$B$30,C$65,$C$11:$C$30,"C",$E$11:$E$30,"*")</f>
        <v>0</v>
      </c>
      <c r="D68" s="19">
        <f>COUNTIFS($B$11:$B$30,C$65,$C$11:$C$30,"D",$E$11:$E$30,"*")</f>
        <v>0</v>
      </c>
      <c r="E68" s="19">
        <f>COUNTIFS($B$11:$B$30,E$65,$C$11:$C$30,"C",$E$11:$E$30,"*")</f>
        <v>0</v>
      </c>
      <c r="F68" s="15">
        <f>COUNTIFS($B$11:$B$30,E$65,$C$11:$C$30,"D",$E$11:$E$30,"*")</f>
        <v>0</v>
      </c>
      <c r="G68" s="16"/>
      <c r="H68" s="42"/>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24"/>
      <c r="AN68" s="12"/>
    </row>
    <row r="69" spans="1:40" ht="19.5" customHeight="1">
      <c r="A69" s="12"/>
      <c r="B69" s="23" t="s">
        <v>65</v>
      </c>
      <c r="C69" s="46">
        <f>IF($AK$3="４週",SUMIFS($AK$11:$AK$30,$B$11:$B$30,C65)/4/$AH$5,IF($AK$3="歴月",SUMIFS($AK$11:$AK$30,$B$11:$B$30,C65)/$AL$5,"記載する期間を選択してください"))</f>
        <v>0</v>
      </c>
      <c r="D69" s="54"/>
      <c r="E69" s="46">
        <f>IF($AK$3="４週",SUMIFS($AK$11:$AK$30,$B$11:$B$30,E65)/4/$AH$5,IF($AK$3="歴月",SUMIFS($AK$11:$AK$30,$B$11:$B$30,E65)/$AL$5,"記載する期間を選択してください"))</f>
        <v>0</v>
      </c>
      <c r="F69" s="53"/>
      <c r="G69" s="53"/>
      <c r="H69" s="54"/>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24"/>
      <c r="AN69" s="12"/>
    </row>
    <row r="70" spans="1:40" ht="3" customHeight="1">
      <c r="A70" s="12"/>
      <c r="B70" s="8"/>
      <c r="C70" s="47">
        <v>10</v>
      </c>
      <c r="D70" s="47"/>
      <c r="E70" s="47">
        <f>C70+1</f>
        <v>11</v>
      </c>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24"/>
      <c r="AN70" s="12"/>
    </row>
    <row r="71" spans="1:40" ht="15" customHeight="1">
      <c r="A71" s="10" t="s">
        <v>42</v>
      </c>
      <c r="B71" s="34"/>
      <c r="C71" s="34"/>
      <c r="D71" s="34"/>
      <c r="E71" s="34"/>
      <c r="F71" s="64"/>
      <c r="G71" s="34"/>
      <c r="H71" s="47"/>
      <c r="I71" s="47"/>
      <c r="J71" s="47"/>
      <c r="K71" s="47"/>
      <c r="L71" s="47"/>
      <c r="M71" s="47"/>
      <c r="N71" s="47"/>
      <c r="O71" s="47"/>
      <c r="P71" s="47"/>
      <c r="Q71" s="47"/>
      <c r="R71" s="47">
        <v>6</v>
      </c>
      <c r="S71" s="47"/>
      <c r="T71" s="47"/>
      <c r="U71" s="47"/>
      <c r="V71" s="47"/>
      <c r="W71" s="47"/>
      <c r="X71" s="47">
        <v>7</v>
      </c>
      <c r="Y71" s="47"/>
      <c r="Z71" s="47"/>
      <c r="AA71" s="47"/>
      <c r="AB71" s="47"/>
      <c r="AC71" s="47"/>
      <c r="AD71" s="47">
        <v>8</v>
      </c>
      <c r="AE71" s="47"/>
      <c r="AF71" s="47"/>
      <c r="AG71" s="74"/>
      <c r="AH71" s="74"/>
      <c r="AI71" s="74"/>
      <c r="AJ71" s="74">
        <v>9</v>
      </c>
      <c r="AK71" s="47"/>
      <c r="AL71" s="47"/>
      <c r="AM71" s="12"/>
    </row>
    <row r="72" spans="1:40" s="10" customFormat="1" ht="15" customHeight="1">
      <c r="A72" s="10" t="s">
        <v>16</v>
      </c>
      <c r="B72" s="22"/>
      <c r="C72" s="22"/>
      <c r="D72" s="22"/>
      <c r="E72" s="22"/>
      <c r="F72" s="22"/>
      <c r="G72" s="22"/>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row>
    <row r="73" spans="1:40" s="10" customFormat="1" ht="15" customHeight="1">
      <c r="A73" s="10" t="s">
        <v>46</v>
      </c>
      <c r="B73" s="22"/>
      <c r="C73" s="22"/>
      <c r="D73" s="22"/>
      <c r="E73" s="22"/>
      <c r="F73" s="22"/>
      <c r="G73" s="22"/>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row>
    <row r="74" spans="1:40" s="10" customFormat="1" ht="15" customHeight="1">
      <c r="A74" s="10" t="s">
        <v>27</v>
      </c>
      <c r="B74" s="22"/>
      <c r="C74" s="22"/>
      <c r="D74" s="22"/>
      <c r="E74" s="22"/>
      <c r="F74" s="22"/>
      <c r="G74" s="22"/>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row>
    <row r="75" spans="1:40" s="10" customFormat="1" ht="15" customHeight="1">
      <c r="A75" s="10" t="s">
        <v>17</v>
      </c>
      <c r="B75" s="22"/>
      <c r="C75" s="22"/>
      <c r="D75" s="22"/>
      <c r="E75" s="22"/>
      <c r="F75" s="22"/>
      <c r="G75" s="22"/>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row>
    <row r="76" spans="1:40" ht="15" customHeight="1">
      <c r="A76" s="10" t="s">
        <v>0</v>
      </c>
      <c r="B76" s="35"/>
      <c r="C76" s="10"/>
      <c r="D76" s="10"/>
      <c r="E76" s="10"/>
      <c r="F76" s="10"/>
      <c r="G76" s="10"/>
    </row>
    <row r="77" spans="1:40" ht="15" customHeight="1">
      <c r="A77" s="10" t="s">
        <v>47</v>
      </c>
      <c r="B77" s="35"/>
      <c r="C77" s="10"/>
      <c r="D77" s="10"/>
      <c r="E77" s="10"/>
      <c r="F77" s="10"/>
      <c r="G77" s="10"/>
    </row>
    <row r="78" spans="1:40" ht="15" customHeight="1">
      <c r="A78" s="10"/>
      <c r="B78" s="19" t="s">
        <v>66</v>
      </c>
      <c r="C78" s="19" t="s">
        <v>76</v>
      </c>
      <c r="D78" s="19"/>
      <c r="E78" s="19"/>
      <c r="F78" s="10"/>
      <c r="G78" s="10"/>
    </row>
    <row r="79" spans="1:40" ht="15" customHeight="1">
      <c r="A79" s="10"/>
      <c r="B79" s="36" t="s">
        <v>67</v>
      </c>
      <c r="C79" s="48" t="s">
        <v>77</v>
      </c>
      <c r="D79" s="48"/>
      <c r="E79" s="48"/>
      <c r="F79" s="10"/>
      <c r="G79" s="10"/>
    </row>
    <row r="80" spans="1:40" ht="15" customHeight="1">
      <c r="A80" s="10"/>
      <c r="B80" s="36" t="s">
        <v>68</v>
      </c>
      <c r="C80" s="48" t="s">
        <v>78</v>
      </c>
      <c r="D80" s="48"/>
      <c r="E80" s="48"/>
      <c r="F80" s="10"/>
      <c r="G80" s="10"/>
    </row>
    <row r="81" spans="1:7" ht="15" customHeight="1">
      <c r="A81" s="10"/>
      <c r="B81" s="36" t="s">
        <v>69</v>
      </c>
      <c r="C81" s="48" t="s">
        <v>79</v>
      </c>
      <c r="D81" s="48"/>
      <c r="E81" s="48"/>
      <c r="F81" s="10"/>
      <c r="G81" s="10"/>
    </row>
    <row r="82" spans="1:7" ht="15" customHeight="1">
      <c r="A82" s="10"/>
      <c r="B82" s="36" t="s">
        <v>70</v>
      </c>
      <c r="C82" s="48" t="s">
        <v>80</v>
      </c>
      <c r="D82" s="48"/>
      <c r="E82" s="48"/>
      <c r="F82" s="10"/>
      <c r="G82" s="10"/>
    </row>
    <row r="83" spans="1:7" ht="15" customHeight="1">
      <c r="A83" s="10"/>
      <c r="B83" s="10" t="s">
        <v>71</v>
      </c>
      <c r="C83" s="10"/>
      <c r="D83" s="10"/>
      <c r="E83" s="10"/>
      <c r="F83" s="10"/>
      <c r="G83" s="10"/>
    </row>
    <row r="84" spans="1:7" ht="15" customHeight="1">
      <c r="A84" s="10"/>
      <c r="B84" s="10" t="s">
        <v>45</v>
      </c>
      <c r="C84" s="10"/>
      <c r="D84" s="10"/>
      <c r="E84" s="10"/>
      <c r="F84" s="10"/>
      <c r="G84" s="10"/>
    </row>
    <row r="85" spans="1:7" ht="15" customHeight="1">
      <c r="A85" s="10"/>
      <c r="B85" s="10" t="s">
        <v>72</v>
      </c>
      <c r="C85" s="10"/>
      <c r="D85" s="10"/>
      <c r="E85" s="10"/>
      <c r="F85" s="10"/>
      <c r="G85" s="10"/>
    </row>
    <row r="86" spans="1:7" ht="15" customHeight="1">
      <c r="A86" s="10" t="s">
        <v>28</v>
      </c>
      <c r="B86" s="35"/>
      <c r="C86" s="10"/>
      <c r="D86" s="10"/>
      <c r="E86" s="10"/>
      <c r="F86" s="10"/>
      <c r="G86" s="10"/>
    </row>
    <row r="87" spans="1:7" ht="15" customHeight="1">
      <c r="A87" s="10" t="s">
        <v>48</v>
      </c>
      <c r="B87" s="35"/>
      <c r="C87" s="10"/>
      <c r="D87" s="10"/>
      <c r="E87" s="10"/>
      <c r="F87" s="10"/>
      <c r="G87" s="10"/>
    </row>
    <row r="88" spans="1:7" ht="15" customHeight="1">
      <c r="A88" s="10"/>
      <c r="B88" s="35"/>
      <c r="C88" s="10"/>
      <c r="D88" s="10"/>
      <c r="E88" s="10"/>
      <c r="F88" s="10"/>
      <c r="G88" s="10"/>
    </row>
    <row r="89" spans="1:7" ht="15" customHeight="1">
      <c r="A89" s="10" t="s">
        <v>49</v>
      </c>
      <c r="B89" s="35"/>
      <c r="C89" s="10"/>
      <c r="D89" s="10"/>
      <c r="E89" s="10"/>
      <c r="F89" s="10"/>
      <c r="G89" s="10"/>
    </row>
    <row r="90" spans="1:7" ht="15" customHeight="1">
      <c r="A90" s="10" t="s">
        <v>50</v>
      </c>
      <c r="B90" s="35"/>
      <c r="C90" s="10"/>
      <c r="D90" s="10"/>
      <c r="E90" s="10"/>
      <c r="F90" s="10"/>
      <c r="G90" s="10"/>
    </row>
    <row r="91" spans="1:7" ht="15" customHeight="1">
      <c r="A91" s="10" t="s">
        <v>38</v>
      </c>
      <c r="B91" s="35"/>
      <c r="C91" s="10"/>
      <c r="D91" s="10"/>
      <c r="E91" s="10"/>
      <c r="F91" s="10"/>
      <c r="G91" s="10"/>
    </row>
    <row r="92" spans="1:7" ht="15" customHeight="1">
      <c r="A92" s="10"/>
      <c r="B92" s="10" t="s">
        <v>73</v>
      </c>
      <c r="C92" s="10"/>
      <c r="D92" s="10"/>
      <c r="E92" s="10"/>
      <c r="F92" s="10"/>
      <c r="G92" s="10"/>
    </row>
    <row r="93" spans="1:7" ht="15" customHeight="1">
      <c r="A93" s="10"/>
      <c r="B93" s="10" t="s">
        <v>12</v>
      </c>
      <c r="C93" s="10"/>
      <c r="D93" s="10"/>
      <c r="E93" s="10"/>
      <c r="F93" s="10"/>
      <c r="G93" s="10"/>
    </row>
    <row r="94" spans="1:7" ht="15" customHeight="1">
      <c r="A94" s="10" t="s">
        <v>52</v>
      </c>
      <c r="B94" s="35"/>
      <c r="C94" s="10"/>
      <c r="D94" s="10"/>
      <c r="E94" s="10"/>
      <c r="F94" s="10"/>
      <c r="G94" s="10"/>
    </row>
    <row r="95" spans="1:7" ht="15" customHeight="1">
      <c r="A95" s="10" t="s">
        <v>53</v>
      </c>
      <c r="B95" s="35"/>
      <c r="C95" s="10"/>
      <c r="D95" s="10"/>
      <c r="E95" s="10"/>
      <c r="F95" s="10"/>
      <c r="G95" s="10"/>
    </row>
    <row r="96" spans="1:7" ht="15" customHeight="1">
      <c r="A96" s="10" t="s">
        <v>54</v>
      </c>
      <c r="B96" s="35"/>
      <c r="C96" s="10"/>
      <c r="D96" s="10"/>
      <c r="E96" s="10"/>
      <c r="F96" s="10"/>
      <c r="G96" s="10"/>
    </row>
    <row r="97" spans="1:7" ht="15" customHeight="1">
      <c r="A97" s="10" t="s">
        <v>55</v>
      </c>
      <c r="B97" s="35"/>
      <c r="C97" s="10"/>
      <c r="D97" s="10"/>
      <c r="E97" s="10"/>
      <c r="F97" s="10"/>
      <c r="G97" s="10"/>
    </row>
    <row r="98" spans="1:7" ht="15" customHeight="1">
      <c r="A98" s="10" t="s">
        <v>34</v>
      </c>
      <c r="B98" s="35"/>
      <c r="C98" s="10"/>
      <c r="D98" s="10"/>
      <c r="E98" s="10"/>
      <c r="F98" s="10"/>
      <c r="G98" s="10"/>
    </row>
    <row r="99" spans="1:7" ht="15" customHeight="1">
      <c r="A99" s="10" t="s">
        <v>30</v>
      </c>
      <c r="B99" s="35"/>
      <c r="C99" s="10"/>
      <c r="D99" s="10"/>
      <c r="E99" s="10"/>
      <c r="F99" s="10"/>
      <c r="G99" s="10"/>
    </row>
    <row r="100" spans="1:7" ht="15" customHeight="1">
      <c r="A100" s="10" t="s">
        <v>14</v>
      </c>
      <c r="B100" s="35"/>
      <c r="C100" s="10"/>
      <c r="D100" s="10"/>
      <c r="E100" s="10"/>
      <c r="F100" s="10"/>
      <c r="G100" s="10"/>
    </row>
    <row r="101" spans="1:7" ht="15" customHeight="1">
      <c r="A101" s="10" t="s">
        <v>56</v>
      </c>
      <c r="B101" s="35"/>
      <c r="C101" s="10"/>
      <c r="D101" s="10"/>
      <c r="E101" s="10"/>
      <c r="F101" s="10"/>
      <c r="G101" s="10"/>
    </row>
  </sheetData>
  <mergeCells count="263">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B37:C37"/>
    <mergeCell ref="D37:E37"/>
    <mergeCell ref="F37:K37"/>
    <mergeCell ref="L37:Q37"/>
    <mergeCell ref="R37:W37"/>
    <mergeCell ref="X37:AC37"/>
    <mergeCell ref="B38:C38"/>
    <mergeCell ref="D38:E38"/>
    <mergeCell ref="F38:K38"/>
    <mergeCell ref="L38:Q38"/>
    <mergeCell ref="R38:W38"/>
    <mergeCell ref="X38:AC38"/>
    <mergeCell ref="B39:C39"/>
    <mergeCell ref="D39:E39"/>
    <mergeCell ref="F39:K39"/>
    <mergeCell ref="L39:Q39"/>
    <mergeCell ref="R39:W39"/>
    <mergeCell ref="X39:AC39"/>
    <mergeCell ref="A42:C42"/>
    <mergeCell ref="F42:H42"/>
    <mergeCell ref="I42:K42"/>
    <mergeCell ref="L42:N42"/>
    <mergeCell ref="O42:Q42"/>
    <mergeCell ref="R42:T42"/>
    <mergeCell ref="U42:W42"/>
    <mergeCell ref="X42:Z42"/>
    <mergeCell ref="AA42:AC42"/>
    <mergeCell ref="AD42:AF42"/>
    <mergeCell ref="AG42:AI42"/>
    <mergeCell ref="AJ42:AK42"/>
    <mergeCell ref="A43:C43"/>
    <mergeCell ref="F43:H43"/>
    <mergeCell ref="I43:K43"/>
    <mergeCell ref="L43:N43"/>
    <mergeCell ref="O43:Q43"/>
    <mergeCell ref="R43:T43"/>
    <mergeCell ref="U43:W43"/>
    <mergeCell ref="X43:Z43"/>
    <mergeCell ref="AA43:AC43"/>
    <mergeCell ref="AD43:AF43"/>
    <mergeCell ref="AG43:AI43"/>
    <mergeCell ref="AJ43:AK43"/>
    <mergeCell ref="A44:C44"/>
    <mergeCell ref="F44:H44"/>
    <mergeCell ref="I44:K44"/>
    <mergeCell ref="L44:N44"/>
    <mergeCell ref="O44:Q44"/>
    <mergeCell ref="R44:T44"/>
    <mergeCell ref="U44:W44"/>
    <mergeCell ref="X44:Z44"/>
    <mergeCell ref="AA44:AC44"/>
    <mergeCell ref="AD44:AF44"/>
    <mergeCell ref="AG44:AI44"/>
    <mergeCell ref="AJ44:AK44"/>
    <mergeCell ref="A45:C45"/>
    <mergeCell ref="F45:H45"/>
    <mergeCell ref="I45:K45"/>
    <mergeCell ref="L45:N45"/>
    <mergeCell ref="O45:Q45"/>
    <mergeCell ref="R45:T45"/>
    <mergeCell ref="U45:W45"/>
    <mergeCell ref="X45:Z45"/>
    <mergeCell ref="AA45:AC45"/>
    <mergeCell ref="AD45:AF45"/>
    <mergeCell ref="AG45:AI45"/>
    <mergeCell ref="AJ45:AK45"/>
    <mergeCell ref="A46:C46"/>
    <mergeCell ref="F46:H46"/>
    <mergeCell ref="I46:K46"/>
    <mergeCell ref="L46:N46"/>
    <mergeCell ref="O46:Q46"/>
    <mergeCell ref="R46:T46"/>
    <mergeCell ref="U46:W46"/>
    <mergeCell ref="X46:Z46"/>
    <mergeCell ref="AA46:AC46"/>
    <mergeCell ref="AD46:AF46"/>
    <mergeCell ref="AG46:AI46"/>
    <mergeCell ref="AJ46:AK46"/>
    <mergeCell ref="A47:C47"/>
    <mergeCell ref="F47:H47"/>
    <mergeCell ref="I47:K47"/>
    <mergeCell ref="L47:N47"/>
    <mergeCell ref="O47:Q47"/>
    <mergeCell ref="R47:T47"/>
    <mergeCell ref="U47:W47"/>
    <mergeCell ref="X47:Z47"/>
    <mergeCell ref="AA47:AC47"/>
    <mergeCell ref="AD47:AF47"/>
    <mergeCell ref="AG47:AI47"/>
    <mergeCell ref="AJ47:AK47"/>
    <mergeCell ref="A48:C48"/>
    <mergeCell ref="F48:H48"/>
    <mergeCell ref="I48:K48"/>
    <mergeCell ref="L48:N48"/>
    <mergeCell ref="O48:Q48"/>
    <mergeCell ref="R48:T48"/>
    <mergeCell ref="U48:W48"/>
    <mergeCell ref="X48:Z48"/>
    <mergeCell ref="AA48:AC48"/>
    <mergeCell ref="AD48:AF48"/>
    <mergeCell ref="AG48:AI48"/>
    <mergeCell ref="AJ48:AK48"/>
    <mergeCell ref="F49:H49"/>
    <mergeCell ref="I49:K49"/>
    <mergeCell ref="L49:N49"/>
    <mergeCell ref="O49:Q49"/>
    <mergeCell ref="R49:T49"/>
    <mergeCell ref="U49:W49"/>
    <mergeCell ref="X49:Z49"/>
    <mergeCell ref="AA49:AC49"/>
    <mergeCell ref="AD49:AF49"/>
    <mergeCell ref="AG49:AI49"/>
    <mergeCell ref="AJ49:AK49"/>
    <mergeCell ref="B50:C50"/>
    <mergeCell ref="F50:H50"/>
    <mergeCell ref="I50:K50"/>
    <mergeCell ref="L50:N50"/>
    <mergeCell ref="O50:Q50"/>
    <mergeCell ref="R50:T50"/>
    <mergeCell ref="U50:W50"/>
    <mergeCell ref="X50:Z50"/>
    <mergeCell ref="AA50:AC50"/>
    <mergeCell ref="AD50:AF50"/>
    <mergeCell ref="AG50:AI50"/>
    <mergeCell ref="AJ50:AK50"/>
    <mergeCell ref="A51:C51"/>
    <mergeCell ref="F51:H51"/>
    <mergeCell ref="I51:K51"/>
    <mergeCell ref="L51:N51"/>
    <mergeCell ref="O51:Q51"/>
    <mergeCell ref="R51:T51"/>
    <mergeCell ref="U51:W51"/>
    <mergeCell ref="X51:Z51"/>
    <mergeCell ref="AA51:AC51"/>
    <mergeCell ref="AD51:AF51"/>
    <mergeCell ref="AG51:AI51"/>
    <mergeCell ref="AJ51:AK51"/>
    <mergeCell ref="A55:B55"/>
    <mergeCell ref="C55:D55"/>
    <mergeCell ref="E55:H55"/>
    <mergeCell ref="I55:N55"/>
    <mergeCell ref="O55:T55"/>
    <mergeCell ref="U55:Z55"/>
    <mergeCell ref="AA55:AF55"/>
    <mergeCell ref="AG55:AK55"/>
    <mergeCell ref="A56:B56"/>
    <mergeCell ref="C56:D56"/>
    <mergeCell ref="E56:H56"/>
    <mergeCell ref="I56:N56"/>
    <mergeCell ref="O56:T56"/>
    <mergeCell ref="U56:Z56"/>
    <mergeCell ref="AA56:AF56"/>
    <mergeCell ref="AG56:AK56"/>
    <mergeCell ref="C59:D59"/>
    <mergeCell ref="E59:H59"/>
    <mergeCell ref="I59:N59"/>
    <mergeCell ref="O59:T59"/>
    <mergeCell ref="U59:Z59"/>
    <mergeCell ref="AA59:AF59"/>
    <mergeCell ref="AG59:AK59"/>
    <mergeCell ref="AL59:AM59"/>
    <mergeCell ref="F60:H60"/>
    <mergeCell ref="I60:K60"/>
    <mergeCell ref="L60:N60"/>
    <mergeCell ref="O60:Q60"/>
    <mergeCell ref="R60:T60"/>
    <mergeCell ref="U60:W60"/>
    <mergeCell ref="X60:Z60"/>
    <mergeCell ref="AA60:AC60"/>
    <mergeCell ref="AD60:AF60"/>
    <mergeCell ref="AG60:AI60"/>
    <mergeCell ref="AJ60:AK60"/>
    <mergeCell ref="F61:H61"/>
    <mergeCell ref="I61:K61"/>
    <mergeCell ref="L61:N61"/>
    <mergeCell ref="O61:Q61"/>
    <mergeCell ref="R61:T61"/>
    <mergeCell ref="U61:W61"/>
    <mergeCell ref="X61:Z61"/>
    <mergeCell ref="AA61:AC61"/>
    <mergeCell ref="AD61:AF61"/>
    <mergeCell ref="AG61:AI61"/>
    <mergeCell ref="AJ61:AK61"/>
    <mergeCell ref="F62:H62"/>
    <mergeCell ref="I62:K62"/>
    <mergeCell ref="L62:N62"/>
    <mergeCell ref="O62:Q62"/>
    <mergeCell ref="R62:T62"/>
    <mergeCell ref="U62:W62"/>
    <mergeCell ref="X62:Z62"/>
    <mergeCell ref="AA62:AC62"/>
    <mergeCell ref="AD62:AF62"/>
    <mergeCell ref="AG62:AI62"/>
    <mergeCell ref="AJ62:AK62"/>
    <mergeCell ref="C63:D63"/>
    <mergeCell ref="E63:H63"/>
    <mergeCell ref="I63:N63"/>
    <mergeCell ref="O63:T63"/>
    <mergeCell ref="U63:Z63"/>
    <mergeCell ref="AA63:AF63"/>
    <mergeCell ref="AG63:AK63"/>
    <mergeCell ref="AL63:AM63"/>
    <mergeCell ref="C65:D65"/>
    <mergeCell ref="E65:H65"/>
    <mergeCell ref="F66:H66"/>
    <mergeCell ref="F67:H67"/>
    <mergeCell ref="F68:H68"/>
    <mergeCell ref="C69:D69"/>
    <mergeCell ref="E69:H69"/>
    <mergeCell ref="C78:E78"/>
    <mergeCell ref="C79:E79"/>
    <mergeCell ref="C80:E80"/>
    <mergeCell ref="C81:E81"/>
    <mergeCell ref="C82:E82"/>
    <mergeCell ref="A7:A10"/>
    <mergeCell ref="B7:B8"/>
    <mergeCell ref="C7:C10"/>
    <mergeCell ref="D7:D10"/>
    <mergeCell ref="E7:E10"/>
    <mergeCell ref="AK7:AK10"/>
    <mergeCell ref="AL7:AL10"/>
    <mergeCell ref="AM7:AN10"/>
    <mergeCell ref="B9:B10"/>
    <mergeCell ref="AM31:AN32"/>
    <mergeCell ref="AL43:AL51"/>
    <mergeCell ref="AM43:AM51"/>
  </mergeCells>
  <phoneticPr fontId="8"/>
  <dataValidations count="9">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type="whole" operator="greaterThanOrEqual" allowBlank="1" showDropDown="0" showInputMessage="1" showErrorMessage="1" sqref="AG43:AG51 I43:I51 AD43:AD51 AA43:AA51 X43:X51 U43:U51 R43:R51 O43:O51 L43:L51 D43:F51">
      <formula1>0</formula1>
    </dataValidation>
    <dataValidation operator="greaterThanOrEqual" allowBlank="1" showDropDown="0" showInputMessage="1" showErrorMessage="1" sqref="I52:I54 AL43:AM50 I57 L52:L54 L57 AJ43:AJ51"/>
    <dataValidation type="list" allowBlank="1" showDropDown="0" showInputMessage="1" showErrorMessage="1" sqref="C11:C30">
      <formula1>"A,B,C,D"</formula1>
    </dataValidation>
    <dataValidation type="list" allowBlank="1" showDropDown="0" showInputMessage="1" showErrorMessage="1" sqref="B40:E40 D38:E38">
      <formula1>"○"</formula1>
    </dataValidation>
    <dataValidation type="list" operator="greaterThanOrEqual" allowBlank="1" showDropDown="0" showInputMessage="1" showErrorMessage="1" sqref="F38:AC38 F40:W40">
      <formula1>"○"</formula1>
    </dataValidation>
    <dataValidation allowBlank="1" showDropDown="0" showInputMessage="1" showErrorMessage="0" sqref="B11:B12"/>
    <dataValidation type="list" allowBlank="1" showDropDown="0" showInputMessage="1" showErrorMessage="0" sqref="B13:B30">
      <formula1>"管理者,サービス管理責任者,医師,看護職員,理学療法士,作業療法士,言語聴覚士,就労支援員,職業指導員,生活支援員"</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usePrinterDefaults="1" r:id="rId1"/>
  <headerFooter alignWithMargins="0">
    <oddHeader>&amp;L&amp;"ＭＳ ゴシック,標準"&amp;10（参考様式）</oddHeader>
    <oddFooter>&amp;C- &amp;P/&amp;N -</oddFooter>
  </headerFooter>
  <rowBreaks count="2" manualBreakCount="2">
    <brk id="34" max="39" man="1"/>
    <brk id="69"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8">
    <pageSetUpPr fitToPage="1"/>
  </sheetPr>
  <dimension ref="A1:AQ87"/>
  <sheetViews>
    <sheetView showGridLines="0" view="pageBreakPreview" zoomScale="85" zoomScaleSheetLayoutView="85" workbookViewId="0">
      <selection sqref="A1:B1"/>
    </sheetView>
  </sheetViews>
  <sheetFormatPr defaultColWidth="8.25" defaultRowHeight="21" customHeight="1"/>
  <cols>
    <col min="1" max="1" width="2.625" style="88" customWidth="1"/>
    <col min="2" max="2" width="14.625" style="89" customWidth="1"/>
    <col min="3" max="3" width="6.625" style="88" customWidth="1"/>
    <col min="4" max="5" width="7.625" style="88" customWidth="1"/>
    <col min="6" max="36" width="2.625" style="88" customWidth="1"/>
    <col min="37" max="37" width="6.625" style="88" customWidth="1"/>
    <col min="38" max="39" width="7.625" style="88" customWidth="1"/>
    <col min="40" max="40" width="5.625" style="88" customWidth="1"/>
    <col min="41" max="16384" width="8.25" style="88"/>
  </cols>
  <sheetData>
    <row r="1" spans="1:40" ht="20.100000000000001" customHeight="1">
      <c r="A1" s="91" t="s">
        <v>21</v>
      </c>
      <c r="C1" s="115"/>
      <c r="D1" s="115"/>
      <c r="E1" s="115"/>
      <c r="F1" s="115"/>
      <c r="G1" s="115"/>
      <c r="H1" s="115"/>
      <c r="I1" s="115"/>
      <c r="J1" s="115"/>
      <c r="K1" s="115"/>
      <c r="L1" s="115"/>
      <c r="M1" s="115"/>
      <c r="N1" s="115"/>
      <c r="O1" s="115"/>
      <c r="P1" s="115"/>
      <c r="Q1" s="115"/>
      <c r="R1" s="115"/>
      <c r="S1" s="115"/>
      <c r="T1" s="115"/>
      <c r="U1" s="115"/>
      <c r="V1" s="115"/>
      <c r="W1" s="115"/>
      <c r="X1" s="99"/>
      <c r="Y1" s="99"/>
      <c r="Z1" s="92"/>
      <c r="AA1" s="92"/>
      <c r="AB1" s="92"/>
      <c r="AC1" s="92"/>
      <c r="AD1" s="143"/>
      <c r="AE1" s="143"/>
      <c r="AF1" s="143"/>
      <c r="AG1" s="143"/>
      <c r="AH1" s="143"/>
      <c r="AI1" s="142" t="s">
        <v>100</v>
      </c>
      <c r="AJ1" s="142"/>
      <c r="AK1" s="147" t="s">
        <v>130</v>
      </c>
      <c r="AL1" s="147"/>
      <c r="AM1" s="147"/>
      <c r="AN1" s="147"/>
    </row>
    <row r="2" spans="1:40" ht="18" customHeight="1">
      <c r="A2" s="92"/>
      <c r="B2" s="104"/>
      <c r="C2" s="104"/>
      <c r="D2" s="104"/>
      <c r="E2" s="104"/>
      <c r="F2" s="104"/>
      <c r="G2" s="104"/>
      <c r="H2" s="104"/>
      <c r="I2" s="104"/>
      <c r="J2" s="104"/>
      <c r="K2" s="104"/>
      <c r="L2" s="104"/>
      <c r="M2" s="138">
        <v>2024</v>
      </c>
      <c r="N2" s="138"/>
      <c r="O2" s="138"/>
      <c r="P2" s="138"/>
      <c r="Q2" s="140" t="s">
        <v>92</v>
      </c>
      <c r="R2" s="140"/>
      <c r="S2" s="138">
        <v>5</v>
      </c>
      <c r="T2" s="138"/>
      <c r="U2" s="140" t="s">
        <v>96</v>
      </c>
      <c r="V2" s="140"/>
      <c r="W2" s="104"/>
      <c r="X2" s="104"/>
      <c r="Y2" s="104"/>
      <c r="Z2" s="92"/>
      <c r="AA2" s="92"/>
      <c r="AC2" s="142"/>
      <c r="AD2" s="104"/>
      <c r="AE2" s="104"/>
      <c r="AF2" s="104"/>
      <c r="AG2" s="104"/>
      <c r="AH2" s="104"/>
      <c r="AI2" s="142" t="s">
        <v>101</v>
      </c>
      <c r="AJ2" s="142"/>
      <c r="AK2" s="148"/>
      <c r="AL2" s="148"/>
      <c r="AM2" s="148"/>
      <c r="AN2" s="148"/>
    </row>
    <row r="3" spans="1:40" ht="18" customHeight="1">
      <c r="A3" s="93"/>
      <c r="B3" s="105" t="s">
        <v>51</v>
      </c>
      <c r="C3" s="105"/>
      <c r="D3" s="105"/>
      <c r="E3" s="105"/>
      <c r="F3" s="93"/>
      <c r="G3" s="93"/>
      <c r="H3" s="93"/>
      <c r="I3" s="93"/>
      <c r="J3" s="93"/>
      <c r="K3" s="93"/>
      <c r="L3" s="93"/>
      <c r="M3" s="93"/>
      <c r="N3" s="93"/>
      <c r="O3" s="93"/>
      <c r="P3" s="93"/>
      <c r="Q3" s="93"/>
      <c r="R3" s="93"/>
      <c r="S3" s="93"/>
      <c r="T3" s="93"/>
      <c r="U3" s="93"/>
      <c r="V3" s="93"/>
      <c r="W3" s="93"/>
      <c r="Y3" s="141"/>
      <c r="Z3" s="141"/>
      <c r="AA3" s="141"/>
      <c r="AB3" s="92"/>
      <c r="AC3" s="141"/>
      <c r="AD3" s="141"/>
      <c r="AE3" s="141"/>
      <c r="AF3" s="141"/>
      <c r="AG3" s="141"/>
      <c r="AH3" s="141"/>
      <c r="AI3" s="144" t="s">
        <v>102</v>
      </c>
      <c r="AJ3" s="142"/>
      <c r="AK3" s="149" t="s">
        <v>133</v>
      </c>
      <c r="AL3" s="149"/>
      <c r="AM3" s="149"/>
      <c r="AN3" s="149"/>
    </row>
    <row r="4" spans="1:40" ht="18" customHeight="1">
      <c r="A4" s="93"/>
      <c r="B4" s="93"/>
      <c r="C4" s="93"/>
      <c r="D4" s="93"/>
      <c r="E4" s="93"/>
      <c r="F4" s="93"/>
      <c r="G4" s="93"/>
      <c r="H4" s="93"/>
      <c r="I4" s="93"/>
      <c r="J4" s="93"/>
      <c r="K4" s="93"/>
      <c r="L4" s="93"/>
      <c r="M4" s="93"/>
      <c r="N4" s="93"/>
      <c r="O4" s="93"/>
      <c r="P4" s="93"/>
      <c r="Q4" s="93"/>
      <c r="R4" s="93"/>
      <c r="S4" s="93"/>
      <c r="T4" s="93"/>
      <c r="U4" s="93"/>
      <c r="V4" s="93"/>
      <c r="W4" s="93"/>
      <c r="Y4" s="141"/>
      <c r="Z4" s="141"/>
      <c r="AA4" s="141"/>
      <c r="AB4" s="92"/>
      <c r="AC4" s="141"/>
      <c r="AD4" s="141"/>
      <c r="AE4" s="141"/>
      <c r="AF4" s="141"/>
      <c r="AG4" s="141"/>
      <c r="AH4" s="141"/>
      <c r="AI4" s="144" t="s">
        <v>103</v>
      </c>
      <c r="AJ4" s="142"/>
      <c r="AK4" s="149" t="s">
        <v>107</v>
      </c>
      <c r="AL4" s="149"/>
      <c r="AM4" s="149"/>
      <c r="AN4" s="149"/>
    </row>
    <row r="5" spans="1:40" ht="18" customHeight="1">
      <c r="A5" s="93"/>
      <c r="B5" s="93"/>
      <c r="C5" s="93"/>
      <c r="D5" s="93"/>
      <c r="E5" s="93"/>
      <c r="F5" s="93"/>
      <c r="G5" s="93"/>
      <c r="H5" s="93"/>
      <c r="I5" s="93"/>
      <c r="J5" s="93"/>
      <c r="K5" s="93"/>
      <c r="L5" s="93"/>
      <c r="M5" s="93"/>
      <c r="N5" s="93"/>
      <c r="O5" s="93"/>
      <c r="P5" s="93"/>
      <c r="Q5" s="93"/>
      <c r="R5" s="93"/>
      <c r="S5" s="93"/>
      <c r="U5" s="93"/>
      <c r="V5" s="93"/>
      <c r="W5" s="93"/>
      <c r="Y5" s="141"/>
      <c r="Z5" s="141"/>
      <c r="AA5" s="141"/>
      <c r="AB5" s="92"/>
      <c r="AC5" s="141"/>
      <c r="AD5" s="141"/>
      <c r="AE5" s="141"/>
      <c r="AF5" s="141"/>
      <c r="AG5" s="144" t="s">
        <v>99</v>
      </c>
      <c r="AH5" s="146"/>
      <c r="AI5" s="146"/>
      <c r="AJ5" s="146"/>
      <c r="AK5" s="141" t="s">
        <v>108</v>
      </c>
      <c r="AL5" s="151"/>
      <c r="AM5" s="141" t="s">
        <v>110</v>
      </c>
      <c r="AN5" s="92"/>
    </row>
    <row r="6" spans="1:40" ht="9.9499999999999993" customHeight="1">
      <c r="A6" s="92"/>
      <c r="B6" s="98"/>
      <c r="C6" s="98"/>
      <c r="D6" s="98"/>
      <c r="E6" s="98"/>
      <c r="F6" s="98"/>
      <c r="G6" s="98"/>
      <c r="H6" s="98"/>
      <c r="I6" s="98"/>
      <c r="J6" s="98"/>
      <c r="K6" s="98"/>
      <c r="L6" s="98"/>
      <c r="M6" s="98"/>
      <c r="N6" s="98"/>
      <c r="O6" s="98"/>
      <c r="P6" s="98"/>
      <c r="Q6" s="98"/>
      <c r="R6" s="98"/>
      <c r="S6" s="98"/>
      <c r="T6" s="98"/>
      <c r="U6" s="98"/>
      <c r="V6" s="98"/>
      <c r="W6" s="98"/>
      <c r="X6" s="104"/>
      <c r="Y6" s="104"/>
      <c r="Z6" s="104"/>
      <c r="AA6" s="104"/>
      <c r="AB6" s="104"/>
      <c r="AC6" s="104"/>
      <c r="AD6" s="104"/>
      <c r="AE6" s="104"/>
      <c r="AF6" s="104"/>
      <c r="AG6" s="104"/>
      <c r="AH6" s="104"/>
      <c r="AI6" s="104"/>
      <c r="AJ6" s="104"/>
      <c r="AK6" s="104"/>
      <c r="AL6" s="104"/>
      <c r="AM6" s="92"/>
      <c r="AN6" s="92"/>
    </row>
    <row r="7" spans="1:40" ht="15" customHeight="1">
      <c r="A7" s="94" t="s">
        <v>23</v>
      </c>
      <c r="B7" s="106" t="s">
        <v>57</v>
      </c>
      <c r="C7" s="116" t="s">
        <v>74</v>
      </c>
      <c r="D7" s="102" t="s">
        <v>81</v>
      </c>
      <c r="E7" s="96" t="s">
        <v>83</v>
      </c>
      <c r="F7" s="130" t="s">
        <v>85</v>
      </c>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27" t="s">
        <v>109</v>
      </c>
      <c r="AL7" s="103" t="s">
        <v>9</v>
      </c>
      <c r="AM7" s="154" t="s">
        <v>111</v>
      </c>
      <c r="AN7" s="154"/>
    </row>
    <row r="8" spans="1:40" ht="15" customHeight="1">
      <c r="A8" s="94"/>
      <c r="B8" s="107"/>
      <c r="C8" s="117"/>
      <c r="D8" s="102"/>
      <c r="E8" s="96"/>
      <c r="F8" s="102" t="s">
        <v>86</v>
      </c>
      <c r="G8" s="102"/>
      <c r="H8" s="102"/>
      <c r="I8" s="102"/>
      <c r="J8" s="102"/>
      <c r="K8" s="102"/>
      <c r="L8" s="102"/>
      <c r="M8" s="102" t="s">
        <v>90</v>
      </c>
      <c r="N8" s="102"/>
      <c r="O8" s="102"/>
      <c r="P8" s="102"/>
      <c r="Q8" s="102"/>
      <c r="R8" s="102"/>
      <c r="S8" s="102"/>
      <c r="T8" s="102" t="s">
        <v>94</v>
      </c>
      <c r="U8" s="102"/>
      <c r="V8" s="102"/>
      <c r="W8" s="102"/>
      <c r="X8" s="102"/>
      <c r="Y8" s="102"/>
      <c r="Z8" s="102"/>
      <c r="AA8" s="102" t="s">
        <v>4</v>
      </c>
      <c r="AB8" s="102"/>
      <c r="AC8" s="102"/>
      <c r="AD8" s="102"/>
      <c r="AE8" s="102"/>
      <c r="AF8" s="102"/>
      <c r="AG8" s="102"/>
      <c r="AH8" s="102" t="s">
        <v>2</v>
      </c>
      <c r="AI8" s="102"/>
      <c r="AJ8" s="102"/>
      <c r="AK8" s="127"/>
      <c r="AL8" s="103"/>
      <c r="AM8" s="154"/>
      <c r="AN8" s="154"/>
    </row>
    <row r="9" spans="1:40" ht="15" customHeight="1">
      <c r="A9" s="94"/>
      <c r="B9" s="108" t="s">
        <v>20</v>
      </c>
      <c r="C9" s="117"/>
      <c r="D9" s="102"/>
      <c r="E9" s="96"/>
      <c r="F9" s="131">
        <f>DATE($M$2,$S$2,1)</f>
        <v>45413</v>
      </c>
      <c r="G9" s="131">
        <f>DATE($M$2,$S$2,2)</f>
        <v>45414</v>
      </c>
      <c r="H9" s="131">
        <f>DATE($M$2,$S$2,3)</f>
        <v>45415</v>
      </c>
      <c r="I9" s="131">
        <f>DATE($M$2,$S$2,4)</f>
        <v>45416</v>
      </c>
      <c r="J9" s="131">
        <f>DATE($M$2,$S$2,5)</f>
        <v>45417</v>
      </c>
      <c r="K9" s="131">
        <f>DATE($M$2,$S$2,6)</f>
        <v>45418</v>
      </c>
      <c r="L9" s="131">
        <f>DATE($M$2,$S$2,7)</f>
        <v>45419</v>
      </c>
      <c r="M9" s="131">
        <f>DATE($M$2,$S$2,8)</f>
        <v>45420</v>
      </c>
      <c r="N9" s="131">
        <f>DATE($M$2,$S$2,9)</f>
        <v>45421</v>
      </c>
      <c r="O9" s="131">
        <f>DATE($M$2,$S$2,10)</f>
        <v>45422</v>
      </c>
      <c r="P9" s="131">
        <f>DATE($M$2,$S$2,11)</f>
        <v>45423</v>
      </c>
      <c r="Q9" s="131">
        <f>DATE($M$2,$S$2,12)</f>
        <v>45424</v>
      </c>
      <c r="R9" s="131">
        <f>DATE($M$2,$S$2,13)</f>
        <v>45425</v>
      </c>
      <c r="S9" s="131">
        <f>DATE($M$2,$S$2,14)</f>
        <v>45426</v>
      </c>
      <c r="T9" s="131">
        <f>DATE($M$2,$S$2,15)</f>
        <v>45427</v>
      </c>
      <c r="U9" s="131">
        <f>DATE($M$2,$S$2,16)</f>
        <v>45428</v>
      </c>
      <c r="V9" s="131">
        <f>DATE($M$2,$S$2,17)</f>
        <v>45429</v>
      </c>
      <c r="W9" s="131">
        <f>DATE($M$2,$S$2,18)</f>
        <v>45430</v>
      </c>
      <c r="X9" s="131">
        <f>DATE($M$2,$S$2,19)</f>
        <v>45431</v>
      </c>
      <c r="Y9" s="131">
        <f>DATE($M$2,$S$2,20)</f>
        <v>45432</v>
      </c>
      <c r="Z9" s="131">
        <f>DATE($M$2,$S$2,21)</f>
        <v>45433</v>
      </c>
      <c r="AA9" s="131">
        <f>DATE($M$2,$S$2,22)</f>
        <v>45434</v>
      </c>
      <c r="AB9" s="131">
        <f>DATE($M$2,$S$2,23)</f>
        <v>45435</v>
      </c>
      <c r="AC9" s="131">
        <f>DATE($M$2,$S$2,24)</f>
        <v>45436</v>
      </c>
      <c r="AD9" s="131">
        <f>DATE($M$2,$S$2,25)</f>
        <v>45437</v>
      </c>
      <c r="AE9" s="131">
        <f>DATE($M$2,$S$2,26)</f>
        <v>45438</v>
      </c>
      <c r="AF9" s="131">
        <f>DATE($M$2,$S$2,27)</f>
        <v>45439</v>
      </c>
      <c r="AG9" s="131">
        <f>DATE($M$2,$S$2,28)</f>
        <v>45440</v>
      </c>
      <c r="AH9" s="131">
        <f>IF(DAY(EOMONTH(F9,0))&lt;29,"",DATE($M$2,$S$2,29))</f>
        <v>45441</v>
      </c>
      <c r="AI9" s="131">
        <f>IF(DAY(EOMONTH(F9,0))&lt;30,"",DATE($M$2,$S$2,30))</f>
        <v>45442</v>
      </c>
      <c r="AJ9" s="131">
        <f>IF(DAY(EOMONTH(F9,0))&lt;31,"",DATE($M$2,$S$2,31))</f>
        <v>45443</v>
      </c>
      <c r="AK9" s="127"/>
      <c r="AL9" s="103"/>
      <c r="AM9" s="154"/>
      <c r="AN9" s="154"/>
    </row>
    <row r="10" spans="1:40" ht="15" customHeight="1">
      <c r="A10" s="94"/>
      <c r="B10" s="109"/>
      <c r="C10" s="118"/>
      <c r="D10" s="102"/>
      <c r="E10" s="96"/>
      <c r="F10" s="132">
        <f>DATE($M$2,$S$2,1)</f>
        <v>45413</v>
      </c>
      <c r="G10" s="132">
        <f>DATE($M$2,$S$2,2)</f>
        <v>45414</v>
      </c>
      <c r="H10" s="132">
        <f>DATE($M$2,$S$2,3)</f>
        <v>45415</v>
      </c>
      <c r="I10" s="132">
        <f>DATE($M$2,$S$2,4)</f>
        <v>45416</v>
      </c>
      <c r="J10" s="132">
        <f>DATE($M$2,$S$2,5)</f>
        <v>45417</v>
      </c>
      <c r="K10" s="132">
        <f>DATE($M$2,$S$2,6)</f>
        <v>45418</v>
      </c>
      <c r="L10" s="132">
        <f>DATE($M$2,$S$2,7)</f>
        <v>45419</v>
      </c>
      <c r="M10" s="132">
        <f>DATE($M$2,$S$2,8)</f>
        <v>45420</v>
      </c>
      <c r="N10" s="132">
        <f>DATE($M$2,$S$2,9)</f>
        <v>45421</v>
      </c>
      <c r="O10" s="132">
        <f>DATE($M$2,$S$2,10)</f>
        <v>45422</v>
      </c>
      <c r="P10" s="132">
        <f>DATE($M$2,$S$2,11)</f>
        <v>45423</v>
      </c>
      <c r="Q10" s="132">
        <f>DATE($M$2,$S$2,12)</f>
        <v>45424</v>
      </c>
      <c r="R10" s="132">
        <f>DATE($M$2,$S$2,13)</f>
        <v>45425</v>
      </c>
      <c r="S10" s="132">
        <f>DATE($M$2,$S$2,14)</f>
        <v>45426</v>
      </c>
      <c r="T10" s="132">
        <f>DATE($M$2,$S$2,15)</f>
        <v>45427</v>
      </c>
      <c r="U10" s="132">
        <f>DATE($M$2,$S$2,16)</f>
        <v>45428</v>
      </c>
      <c r="V10" s="132">
        <f>DATE($M$2,$S$2,17)</f>
        <v>45429</v>
      </c>
      <c r="W10" s="132">
        <f>DATE($M$2,$S$2,18)</f>
        <v>45430</v>
      </c>
      <c r="X10" s="132">
        <f>DATE($M$2,$S$2,19)</f>
        <v>45431</v>
      </c>
      <c r="Y10" s="132">
        <f>DATE($M$2,$S$2,20)</f>
        <v>45432</v>
      </c>
      <c r="Z10" s="132">
        <f>DATE($M$2,$S$2,21)</f>
        <v>45433</v>
      </c>
      <c r="AA10" s="132">
        <f>DATE($M$2,$S$2,22)</f>
        <v>45434</v>
      </c>
      <c r="AB10" s="132">
        <f>DATE($M$2,$S$2,23)</f>
        <v>45435</v>
      </c>
      <c r="AC10" s="132">
        <f>DATE($M$2,$S$2,24)</f>
        <v>45436</v>
      </c>
      <c r="AD10" s="132">
        <f>DATE($M$2,$S$2,25)</f>
        <v>45437</v>
      </c>
      <c r="AE10" s="132">
        <f>DATE($M$2,$S$2,26)</f>
        <v>45438</v>
      </c>
      <c r="AF10" s="132">
        <f>DATE($M$2,$S$2,27)</f>
        <v>45439</v>
      </c>
      <c r="AG10" s="132">
        <f>DATE($M$2,$S$2,28)</f>
        <v>45440</v>
      </c>
      <c r="AH10" s="132">
        <f>IF(DAY(EOMONTH(F10,0))&lt;29,"",DATE($M$2,$S$2,29))</f>
        <v>45441</v>
      </c>
      <c r="AI10" s="132">
        <f>IF(DAY(EOMONTH(F10,0))&lt;30,"",DATE($M$2,$S$2,30))</f>
        <v>45442</v>
      </c>
      <c r="AJ10" s="132">
        <f>IF(DAY(EOMONTH(F10,0))&lt;31,"",DATE($M$2,$S$2,31))</f>
        <v>45443</v>
      </c>
      <c r="AK10" s="127"/>
      <c r="AL10" s="103"/>
      <c r="AM10" s="154"/>
      <c r="AN10" s="154"/>
    </row>
    <row r="11" spans="1:40" ht="18" customHeight="1">
      <c r="A11" s="95">
        <v>1</v>
      </c>
      <c r="B11" s="110" t="s">
        <v>58</v>
      </c>
      <c r="C11" s="119" t="s">
        <v>67</v>
      </c>
      <c r="D11" s="125"/>
      <c r="E11" s="128"/>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50">
        <f t="shared" ref="AK11:AK31" si="0">+SUM(F11:AJ11)</f>
        <v>0</v>
      </c>
      <c r="AL11" s="152">
        <f t="shared" ref="AL11:AL31" si="1">IF($AK$3="４週",AK11/4,AK11/(DAY(EOMONTH($F$9,0))/7))</f>
        <v>0</v>
      </c>
      <c r="AM11" s="155"/>
      <c r="AN11" s="155"/>
    </row>
    <row r="12" spans="1:40" ht="18" customHeight="1">
      <c r="A12" s="95">
        <v>2</v>
      </c>
      <c r="B12" s="110" t="s">
        <v>116</v>
      </c>
      <c r="C12" s="119" t="s">
        <v>68</v>
      </c>
      <c r="D12" s="125"/>
      <c r="E12" s="128"/>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50">
        <f t="shared" si="0"/>
        <v>0</v>
      </c>
      <c r="AL12" s="152">
        <f t="shared" si="1"/>
        <v>0</v>
      </c>
      <c r="AM12" s="155"/>
      <c r="AN12" s="155"/>
    </row>
    <row r="13" spans="1:40" ht="18" customHeight="1">
      <c r="A13" s="95">
        <v>3</v>
      </c>
      <c r="B13" s="110" t="s">
        <v>123</v>
      </c>
      <c r="C13" s="119" t="s">
        <v>69</v>
      </c>
      <c r="D13" s="125"/>
      <c r="E13" s="128"/>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50">
        <f t="shared" si="0"/>
        <v>0</v>
      </c>
      <c r="AL13" s="152">
        <f t="shared" si="1"/>
        <v>0</v>
      </c>
      <c r="AM13" s="155"/>
      <c r="AN13" s="155"/>
    </row>
    <row r="14" spans="1:40" ht="18" customHeight="1">
      <c r="A14" s="95">
        <v>4</v>
      </c>
      <c r="B14" s="110" t="s">
        <v>59</v>
      </c>
      <c r="C14" s="119" t="s">
        <v>70</v>
      </c>
      <c r="D14" s="125"/>
      <c r="E14" s="128"/>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50">
        <f t="shared" si="0"/>
        <v>0</v>
      </c>
      <c r="AL14" s="152">
        <f t="shared" si="1"/>
        <v>0</v>
      </c>
      <c r="AM14" s="155"/>
      <c r="AN14" s="155"/>
    </row>
    <row r="15" spans="1:40" ht="18" customHeight="1">
      <c r="A15" s="95">
        <v>5</v>
      </c>
      <c r="B15" s="110" t="s">
        <v>124</v>
      </c>
      <c r="C15" s="119" t="s">
        <v>69</v>
      </c>
      <c r="D15" s="125"/>
      <c r="E15" s="128"/>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50">
        <f t="shared" si="0"/>
        <v>0</v>
      </c>
      <c r="AL15" s="152">
        <f t="shared" si="1"/>
        <v>0</v>
      </c>
      <c r="AM15" s="155"/>
      <c r="AN15" s="155"/>
    </row>
    <row r="16" spans="1:40" ht="18" customHeight="1">
      <c r="A16" s="95">
        <v>6</v>
      </c>
      <c r="B16" s="110"/>
      <c r="C16" s="119"/>
      <c r="D16" s="125"/>
      <c r="E16" s="128"/>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50">
        <f t="shared" si="0"/>
        <v>0</v>
      </c>
      <c r="AL16" s="152">
        <f t="shared" si="1"/>
        <v>0</v>
      </c>
      <c r="AM16" s="155"/>
      <c r="AN16" s="155"/>
    </row>
    <row r="17" spans="1:40" ht="18" customHeight="1">
      <c r="A17" s="95">
        <v>7</v>
      </c>
      <c r="B17" s="110"/>
      <c r="C17" s="119"/>
      <c r="D17" s="125"/>
      <c r="E17" s="128"/>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50">
        <f t="shared" si="0"/>
        <v>0</v>
      </c>
      <c r="AL17" s="152">
        <f t="shared" si="1"/>
        <v>0</v>
      </c>
      <c r="AM17" s="155"/>
      <c r="AN17" s="155"/>
    </row>
    <row r="18" spans="1:40" ht="18" customHeight="1">
      <c r="A18" s="95">
        <v>8</v>
      </c>
      <c r="B18" s="110"/>
      <c r="C18" s="119"/>
      <c r="D18" s="125"/>
      <c r="E18" s="128"/>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50">
        <f t="shared" si="0"/>
        <v>0</v>
      </c>
      <c r="AL18" s="152">
        <f t="shared" si="1"/>
        <v>0</v>
      </c>
      <c r="AM18" s="155"/>
      <c r="AN18" s="155"/>
    </row>
    <row r="19" spans="1:40" ht="18" customHeight="1">
      <c r="A19" s="95">
        <v>9</v>
      </c>
      <c r="B19" s="110"/>
      <c r="C19" s="119"/>
      <c r="D19" s="125"/>
      <c r="E19" s="128"/>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50">
        <f t="shared" si="0"/>
        <v>0</v>
      </c>
      <c r="AL19" s="152">
        <f t="shared" si="1"/>
        <v>0</v>
      </c>
      <c r="AM19" s="155"/>
      <c r="AN19" s="155"/>
    </row>
    <row r="20" spans="1:40" ht="18" customHeight="1">
      <c r="A20" s="95">
        <v>10</v>
      </c>
      <c r="B20" s="110"/>
      <c r="C20" s="119"/>
      <c r="D20" s="125"/>
      <c r="E20" s="128"/>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50">
        <f t="shared" si="0"/>
        <v>0</v>
      </c>
      <c r="AL20" s="152">
        <f t="shared" si="1"/>
        <v>0</v>
      </c>
      <c r="AM20" s="155"/>
      <c r="AN20" s="155"/>
    </row>
    <row r="21" spans="1:40" ht="18" customHeight="1">
      <c r="A21" s="95">
        <v>11</v>
      </c>
      <c r="B21" s="110"/>
      <c r="C21" s="119"/>
      <c r="D21" s="125"/>
      <c r="E21" s="128"/>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50">
        <f t="shared" si="0"/>
        <v>0</v>
      </c>
      <c r="AL21" s="152">
        <f t="shared" si="1"/>
        <v>0</v>
      </c>
      <c r="AM21" s="155"/>
      <c r="AN21" s="155"/>
    </row>
    <row r="22" spans="1:40" ht="18" customHeight="1">
      <c r="A22" s="95">
        <v>12</v>
      </c>
      <c r="B22" s="110"/>
      <c r="C22" s="119"/>
      <c r="D22" s="125"/>
      <c r="E22" s="128"/>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50">
        <f t="shared" si="0"/>
        <v>0</v>
      </c>
      <c r="AL22" s="152">
        <f t="shared" si="1"/>
        <v>0</v>
      </c>
      <c r="AM22" s="155"/>
      <c r="AN22" s="155"/>
    </row>
    <row r="23" spans="1:40" ht="18" customHeight="1">
      <c r="A23" s="95">
        <v>13</v>
      </c>
      <c r="B23" s="110"/>
      <c r="C23" s="119"/>
      <c r="D23" s="125"/>
      <c r="E23" s="128"/>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50">
        <f t="shared" si="0"/>
        <v>0</v>
      </c>
      <c r="AL23" s="152">
        <f t="shared" si="1"/>
        <v>0</v>
      </c>
      <c r="AM23" s="155"/>
      <c r="AN23" s="155"/>
    </row>
    <row r="24" spans="1:40" ht="18" customHeight="1">
      <c r="A24" s="95">
        <v>14</v>
      </c>
      <c r="B24" s="110"/>
      <c r="C24" s="119"/>
      <c r="D24" s="125"/>
      <c r="E24" s="128"/>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50">
        <f t="shared" si="0"/>
        <v>0</v>
      </c>
      <c r="AL24" s="152">
        <f t="shared" si="1"/>
        <v>0</v>
      </c>
      <c r="AM24" s="155"/>
      <c r="AN24" s="155"/>
    </row>
    <row r="25" spans="1:40" ht="18" customHeight="1">
      <c r="A25" s="95">
        <v>15</v>
      </c>
      <c r="B25" s="110"/>
      <c r="C25" s="119"/>
      <c r="D25" s="125"/>
      <c r="E25" s="128"/>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50">
        <f t="shared" si="0"/>
        <v>0</v>
      </c>
      <c r="AL25" s="152">
        <f t="shared" si="1"/>
        <v>0</v>
      </c>
      <c r="AM25" s="155"/>
      <c r="AN25" s="155"/>
    </row>
    <row r="26" spans="1:40" ht="18" customHeight="1">
      <c r="A26" s="95">
        <v>16</v>
      </c>
      <c r="B26" s="110"/>
      <c r="C26" s="119"/>
      <c r="D26" s="125"/>
      <c r="E26" s="128"/>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50">
        <f t="shared" si="0"/>
        <v>0</v>
      </c>
      <c r="AL26" s="152">
        <f t="shared" si="1"/>
        <v>0</v>
      </c>
      <c r="AM26" s="155"/>
      <c r="AN26" s="155"/>
    </row>
    <row r="27" spans="1:40" ht="18" customHeight="1">
      <c r="A27" s="95">
        <v>17</v>
      </c>
      <c r="B27" s="110"/>
      <c r="C27" s="119"/>
      <c r="D27" s="125"/>
      <c r="E27" s="128"/>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50">
        <f t="shared" si="0"/>
        <v>0</v>
      </c>
      <c r="AL27" s="152">
        <f t="shared" si="1"/>
        <v>0</v>
      </c>
      <c r="AM27" s="155"/>
      <c r="AN27" s="155"/>
    </row>
    <row r="28" spans="1:40" ht="18" customHeight="1">
      <c r="A28" s="95">
        <v>18</v>
      </c>
      <c r="B28" s="110"/>
      <c r="C28" s="119"/>
      <c r="D28" s="125"/>
      <c r="E28" s="128"/>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50">
        <f t="shared" si="0"/>
        <v>0</v>
      </c>
      <c r="AL28" s="152">
        <f t="shared" si="1"/>
        <v>0</v>
      </c>
      <c r="AM28" s="155"/>
      <c r="AN28" s="155"/>
    </row>
    <row r="29" spans="1:40" ht="18" customHeight="1">
      <c r="A29" s="95">
        <v>19</v>
      </c>
      <c r="B29" s="110"/>
      <c r="C29" s="119"/>
      <c r="D29" s="125"/>
      <c r="E29" s="128"/>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50">
        <f t="shared" si="0"/>
        <v>0</v>
      </c>
      <c r="AL29" s="152">
        <f t="shared" si="1"/>
        <v>0</v>
      </c>
      <c r="AM29" s="155"/>
      <c r="AN29" s="155"/>
    </row>
    <row r="30" spans="1:40" ht="18" customHeight="1">
      <c r="A30" s="95">
        <v>20</v>
      </c>
      <c r="B30" s="110"/>
      <c r="C30" s="119"/>
      <c r="D30" s="125"/>
      <c r="E30" s="128"/>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50">
        <f t="shared" si="0"/>
        <v>0</v>
      </c>
      <c r="AL30" s="152">
        <f t="shared" si="1"/>
        <v>0</v>
      </c>
      <c r="AM30" s="155"/>
      <c r="AN30" s="155"/>
    </row>
    <row r="31" spans="1:40" ht="18" customHeight="1">
      <c r="A31" s="96" t="s">
        <v>24</v>
      </c>
      <c r="B31" s="97"/>
      <c r="C31" s="97"/>
      <c r="D31" s="97"/>
      <c r="E31" s="97"/>
      <c r="F31" s="121">
        <f t="shared" ref="F31:AJ31" si="2">+SUM(F11:F30)</f>
        <v>0</v>
      </c>
      <c r="G31" s="121">
        <f t="shared" si="2"/>
        <v>0</v>
      </c>
      <c r="H31" s="121">
        <f t="shared" si="2"/>
        <v>0</v>
      </c>
      <c r="I31" s="121">
        <f t="shared" si="2"/>
        <v>0</v>
      </c>
      <c r="J31" s="121">
        <f t="shared" si="2"/>
        <v>0</v>
      </c>
      <c r="K31" s="121">
        <f t="shared" si="2"/>
        <v>0</v>
      </c>
      <c r="L31" s="121">
        <f t="shared" si="2"/>
        <v>0</v>
      </c>
      <c r="M31" s="121">
        <f t="shared" si="2"/>
        <v>0</v>
      </c>
      <c r="N31" s="121">
        <f t="shared" si="2"/>
        <v>0</v>
      </c>
      <c r="O31" s="121">
        <f t="shared" si="2"/>
        <v>0</v>
      </c>
      <c r="P31" s="121">
        <f t="shared" si="2"/>
        <v>0</v>
      </c>
      <c r="Q31" s="121">
        <f t="shared" si="2"/>
        <v>0</v>
      </c>
      <c r="R31" s="121">
        <f t="shared" si="2"/>
        <v>0</v>
      </c>
      <c r="S31" s="121">
        <f t="shared" si="2"/>
        <v>0</v>
      </c>
      <c r="T31" s="121">
        <f t="shared" si="2"/>
        <v>0</v>
      </c>
      <c r="U31" s="121">
        <f t="shared" si="2"/>
        <v>0</v>
      </c>
      <c r="V31" s="121">
        <f t="shared" si="2"/>
        <v>0</v>
      </c>
      <c r="W31" s="121">
        <f t="shared" si="2"/>
        <v>0</v>
      </c>
      <c r="X31" s="121">
        <f t="shared" si="2"/>
        <v>0</v>
      </c>
      <c r="Y31" s="121">
        <f t="shared" si="2"/>
        <v>0</v>
      </c>
      <c r="Z31" s="121">
        <f t="shared" si="2"/>
        <v>0</v>
      </c>
      <c r="AA31" s="121">
        <f t="shared" si="2"/>
        <v>0</v>
      </c>
      <c r="AB31" s="121">
        <f t="shared" si="2"/>
        <v>0</v>
      </c>
      <c r="AC31" s="121">
        <f t="shared" si="2"/>
        <v>0</v>
      </c>
      <c r="AD31" s="121">
        <f t="shared" si="2"/>
        <v>0</v>
      </c>
      <c r="AE31" s="121">
        <f t="shared" si="2"/>
        <v>0</v>
      </c>
      <c r="AF31" s="121">
        <f t="shared" si="2"/>
        <v>0</v>
      </c>
      <c r="AG31" s="121">
        <f t="shared" si="2"/>
        <v>0</v>
      </c>
      <c r="AH31" s="121">
        <f t="shared" si="2"/>
        <v>0</v>
      </c>
      <c r="AI31" s="121">
        <f t="shared" si="2"/>
        <v>0</v>
      </c>
      <c r="AJ31" s="121">
        <f t="shared" si="2"/>
        <v>0</v>
      </c>
      <c r="AK31" s="150">
        <f t="shared" si="0"/>
        <v>0</v>
      </c>
      <c r="AL31" s="152">
        <f t="shared" si="1"/>
        <v>0</v>
      </c>
      <c r="AM31" s="94"/>
      <c r="AN31" s="94"/>
    </row>
    <row r="32" spans="1:40" ht="18" customHeight="1">
      <c r="A32" s="97" t="s">
        <v>26</v>
      </c>
      <c r="B32" s="97"/>
      <c r="C32" s="97"/>
      <c r="D32" s="97"/>
      <c r="E32" s="129"/>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21"/>
      <c r="AL32" s="153"/>
      <c r="AM32" s="94"/>
      <c r="AN32" s="94"/>
    </row>
    <row r="33" spans="1:43" ht="15" customHeight="1">
      <c r="A33" s="98"/>
      <c r="B33" s="98"/>
      <c r="C33" s="98"/>
      <c r="D33" s="98"/>
      <c r="E33" s="98"/>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8"/>
      <c r="AL33" s="98"/>
      <c r="AM33" s="92"/>
    </row>
    <row r="34" spans="1:43" ht="15" customHeight="1">
      <c r="A34" s="98"/>
      <c r="B34" s="98"/>
      <c r="C34" s="98"/>
      <c r="D34" s="98"/>
      <c r="E34" s="98"/>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8"/>
      <c r="AL34" s="98"/>
      <c r="AM34" s="92"/>
    </row>
    <row r="35" spans="1:43" ht="15" customHeight="1">
      <c r="A35" s="98"/>
      <c r="B35" s="98"/>
      <c r="C35" s="98"/>
      <c r="D35" s="98"/>
      <c r="E35" s="98"/>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8"/>
      <c r="AL35" s="98"/>
      <c r="AM35" s="92"/>
    </row>
    <row r="36" spans="1:43" ht="21" customHeight="1">
      <c r="A36" s="99" t="s">
        <v>37</v>
      </c>
      <c r="B36" s="98"/>
      <c r="C36" s="98"/>
      <c r="D36" s="98"/>
      <c r="E36" s="98"/>
      <c r="F36" s="98"/>
      <c r="G36" s="90"/>
      <c r="H36" s="90"/>
      <c r="I36" s="90"/>
      <c r="J36" s="90"/>
      <c r="K36" s="90"/>
      <c r="L36" s="90"/>
      <c r="M36" s="90"/>
      <c r="N36" s="90"/>
      <c r="O36" s="90"/>
      <c r="AM36" s="98"/>
      <c r="AN36" s="92"/>
    </row>
    <row r="37" spans="1:43" ht="24.95" customHeight="1">
      <c r="A37" s="100"/>
      <c r="B37" s="96" t="s">
        <v>125</v>
      </c>
      <c r="C37" s="97"/>
      <c r="D37" s="97"/>
      <c r="E37" s="97"/>
      <c r="F37" s="97"/>
      <c r="G37" s="97"/>
      <c r="H37" s="97"/>
      <c r="I37" s="97"/>
      <c r="J37" s="97"/>
      <c r="K37" s="129"/>
      <c r="L37" s="137" t="s">
        <v>129</v>
      </c>
      <c r="M37" s="137"/>
      <c r="N37" s="137"/>
      <c r="O37" s="137"/>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row>
    <row r="38" spans="1:43" ht="18" customHeight="1">
      <c r="A38" s="100"/>
      <c r="B38" s="111" t="s">
        <v>36</v>
      </c>
      <c r="C38" s="120"/>
      <c r="D38" s="120"/>
      <c r="E38" s="120"/>
      <c r="F38" s="120"/>
      <c r="G38" s="120"/>
      <c r="H38" s="120"/>
      <c r="I38" s="120"/>
      <c r="J38" s="120"/>
      <c r="K38" s="136"/>
      <c r="L38" s="133">
        <v>30</v>
      </c>
      <c r="M38" s="133"/>
      <c r="N38" s="133"/>
      <c r="O38" s="133"/>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row>
    <row r="39" spans="1:43" ht="5.0999999999999996" customHeight="1">
      <c r="A39" s="101"/>
      <c r="B39" s="101"/>
      <c r="C39" s="101"/>
      <c r="D39" s="100"/>
      <c r="E39" s="100"/>
      <c r="F39" s="100"/>
      <c r="G39" s="100"/>
      <c r="H39" s="10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139"/>
      <c r="AK39" s="90"/>
      <c r="AL39" s="98"/>
      <c r="AM39" s="98"/>
      <c r="AN39" s="92"/>
    </row>
    <row r="40" spans="1:43" ht="18" customHeight="1">
      <c r="A40" s="99" t="s">
        <v>13</v>
      </c>
      <c r="B40" s="90"/>
      <c r="D40" s="90"/>
      <c r="E40" s="90"/>
      <c r="F40" s="90"/>
      <c r="G40" s="90"/>
      <c r="H40" s="90"/>
      <c r="I40" s="90"/>
      <c r="J40" s="90"/>
      <c r="K40" s="90"/>
      <c r="L40" s="90"/>
      <c r="M40" s="90"/>
      <c r="N40" s="90"/>
      <c r="O40" s="90"/>
      <c r="P40" s="90"/>
      <c r="Q40" s="90"/>
      <c r="R40" s="90"/>
      <c r="S40" s="90"/>
      <c r="T40" s="90"/>
      <c r="U40" s="90"/>
      <c r="V40" s="90"/>
      <c r="W40" s="98"/>
      <c r="X40" s="90"/>
      <c r="Y40" s="90"/>
      <c r="Z40" s="90"/>
      <c r="AA40" s="90"/>
      <c r="AB40" s="90"/>
      <c r="AC40" s="90"/>
      <c r="AD40" s="90"/>
      <c r="AE40" s="90"/>
      <c r="AF40" s="90"/>
      <c r="AG40" s="90"/>
      <c r="AH40" s="90"/>
      <c r="AI40" s="90"/>
      <c r="AJ40" s="139"/>
      <c r="AK40" s="90"/>
      <c r="AL40" s="98"/>
      <c r="AM40" s="98"/>
      <c r="AN40" s="92"/>
    </row>
    <row r="41" spans="1:43" ht="54.95" customHeight="1">
      <c r="A41" s="102" t="s">
        <v>44</v>
      </c>
      <c r="B41" s="102"/>
      <c r="C41" s="102" t="s">
        <v>60</v>
      </c>
      <c r="D41" s="102"/>
      <c r="E41" s="103" t="s">
        <v>127</v>
      </c>
      <c r="F41" s="103"/>
      <c r="G41" s="103"/>
      <c r="H41" s="103"/>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98"/>
      <c r="AN41" s="92"/>
    </row>
    <row r="42" spans="1:43" ht="18" customHeight="1">
      <c r="A42" s="103" t="s">
        <v>32</v>
      </c>
      <c r="B42" s="103"/>
      <c r="C42" s="121">
        <f>ROUNDDOWN(IF(B38="主として知的障害のある児童を入所させる福祉型障害児入所施設",L38/20,IF(B38="主として肢体不自由のある児童を入所させる福祉型障害児入所施設",1,"0")),1)</f>
        <v>0</v>
      </c>
      <c r="D42" s="121"/>
      <c r="E42" s="121">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8.5</v>
      </c>
      <c r="F42" s="121"/>
      <c r="G42" s="121"/>
      <c r="H42" s="121"/>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98"/>
      <c r="AN42" s="92"/>
    </row>
    <row r="43" spans="1:43" ht="5.0999999999999996" customHeight="1">
      <c r="A43" s="101"/>
      <c r="B43" s="101"/>
      <c r="C43" s="101"/>
      <c r="D43" s="101"/>
      <c r="E43" s="101"/>
      <c r="F43" s="101"/>
      <c r="G43" s="101"/>
      <c r="H43" s="101"/>
      <c r="I43" s="101"/>
      <c r="J43" s="90"/>
      <c r="K43" s="90"/>
      <c r="L43" s="90"/>
      <c r="M43" s="139"/>
      <c r="N43" s="90"/>
      <c r="O43" s="90"/>
      <c r="P43" s="90"/>
      <c r="Q43" s="100"/>
      <c r="W43" s="98"/>
      <c r="X43" s="90"/>
      <c r="Y43" s="90"/>
      <c r="Z43" s="90"/>
      <c r="AA43" s="90"/>
      <c r="AB43" s="90"/>
      <c r="AC43" s="90"/>
      <c r="AD43" s="90"/>
      <c r="AE43" s="90"/>
      <c r="AF43" s="90"/>
      <c r="AG43" s="90"/>
      <c r="AH43" s="90"/>
      <c r="AI43" s="90"/>
      <c r="AJ43" s="139"/>
      <c r="AK43" s="90"/>
      <c r="AL43" s="98"/>
      <c r="AM43" s="98"/>
      <c r="AN43" s="92"/>
    </row>
    <row r="44" spans="1:43" ht="21" customHeight="1">
      <c r="A44" s="99" t="s">
        <v>11</v>
      </c>
      <c r="B44" s="88"/>
      <c r="C44" s="104"/>
      <c r="D44" s="104"/>
      <c r="E44" s="104"/>
      <c r="F44" s="104"/>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104"/>
      <c r="AM44" s="104"/>
      <c r="AN44" s="92"/>
    </row>
    <row r="45" spans="1:43" ht="24.95" customHeight="1">
      <c r="A45" s="92"/>
      <c r="B45" s="98"/>
      <c r="C45" s="122" t="str">
        <v>管理者</v>
      </c>
      <c r="D45" s="126"/>
      <c r="E45" s="103" t="str">
        <v>児童発達支援管理責任者</v>
      </c>
      <c r="F45" s="103"/>
      <c r="G45" s="103"/>
      <c r="H45" s="103"/>
      <c r="I45" s="122" t="str">
        <v>医師</v>
      </c>
      <c r="J45" s="126"/>
      <c r="K45" s="126"/>
      <c r="L45" s="126"/>
      <c r="M45" s="126"/>
      <c r="N45" s="127"/>
      <c r="O45" s="122" t="str">
        <v>看護職員</v>
      </c>
      <c r="P45" s="126"/>
      <c r="Q45" s="126"/>
      <c r="R45" s="126"/>
      <c r="S45" s="126"/>
      <c r="T45" s="127"/>
      <c r="U45" s="122" t="str">
        <v>児童指導員</v>
      </c>
      <c r="V45" s="126"/>
      <c r="W45" s="126"/>
      <c r="X45" s="126"/>
      <c r="Y45" s="126"/>
      <c r="Z45" s="127"/>
      <c r="AA45" s="122" t="str">
        <v>保育士</v>
      </c>
      <c r="AB45" s="126"/>
      <c r="AC45" s="126"/>
      <c r="AD45" s="126"/>
      <c r="AE45" s="126"/>
      <c r="AF45" s="127"/>
      <c r="AG45" s="103" t="str">
        <v>栄養士</v>
      </c>
      <c r="AH45" s="103"/>
      <c r="AI45" s="103"/>
      <c r="AJ45" s="103"/>
      <c r="AK45" s="103"/>
      <c r="AL45" s="103" t="str">
        <v>調理員</v>
      </c>
      <c r="AM45" s="103"/>
      <c r="AN45" s="92"/>
    </row>
    <row r="46" spans="1:43" ht="18" customHeight="1">
      <c r="A46" s="92"/>
      <c r="B46" s="98"/>
      <c r="C46" s="96" t="s">
        <v>75</v>
      </c>
      <c r="D46" s="96" t="s">
        <v>82</v>
      </c>
      <c r="E46" s="102" t="s">
        <v>75</v>
      </c>
      <c r="F46" s="102" t="s">
        <v>82</v>
      </c>
      <c r="G46" s="102"/>
      <c r="H46" s="102"/>
      <c r="I46" s="96" t="s">
        <v>75</v>
      </c>
      <c r="J46" s="97"/>
      <c r="K46" s="129"/>
      <c r="L46" s="96" t="s">
        <v>82</v>
      </c>
      <c r="M46" s="97"/>
      <c r="N46" s="129"/>
      <c r="O46" s="96" t="s">
        <v>75</v>
      </c>
      <c r="P46" s="97"/>
      <c r="Q46" s="129"/>
      <c r="R46" s="96" t="s">
        <v>82</v>
      </c>
      <c r="S46" s="97"/>
      <c r="T46" s="129"/>
      <c r="U46" s="96" t="s">
        <v>75</v>
      </c>
      <c r="V46" s="97"/>
      <c r="W46" s="129"/>
      <c r="X46" s="96" t="s">
        <v>82</v>
      </c>
      <c r="Y46" s="97"/>
      <c r="Z46" s="129"/>
      <c r="AA46" s="96" t="s">
        <v>75</v>
      </c>
      <c r="AB46" s="97"/>
      <c r="AC46" s="129"/>
      <c r="AD46" s="96" t="s">
        <v>82</v>
      </c>
      <c r="AE46" s="97"/>
      <c r="AF46" s="129"/>
      <c r="AG46" s="96" t="s">
        <v>75</v>
      </c>
      <c r="AH46" s="97"/>
      <c r="AI46" s="129"/>
      <c r="AJ46" s="96" t="s">
        <v>82</v>
      </c>
      <c r="AK46" s="129"/>
      <c r="AL46" s="102" t="s">
        <v>15</v>
      </c>
      <c r="AM46" s="102" t="s">
        <v>113</v>
      </c>
      <c r="AN46" s="92"/>
    </row>
    <row r="47" spans="1:43" ht="18" customHeight="1">
      <c r="A47" s="92"/>
      <c r="B47" s="102" t="s">
        <v>62</v>
      </c>
      <c r="C47" s="102">
        <f>COUNTIFS($B$11:$B$30,C$45,$C$11:$C$30,"A",$E$11:$E$30,"*")</f>
        <v>0</v>
      </c>
      <c r="D47" s="102">
        <f>COUNTIFS($B$11:$B$30,C$45,$C$11:$C$30,"B",$E$11:$E$30,"*")</f>
        <v>0</v>
      </c>
      <c r="E47" s="102">
        <f>COUNTIFS($B$11:$B$30,E$45,$C$11:$C$30,"A",$E$11:$E$30,"*")</f>
        <v>0</v>
      </c>
      <c r="F47" s="96">
        <f>COUNTIFS($B$11:$B$30,E$45,$C$11:$C$30,"B",$E$11:$E$30,"*")</f>
        <v>0</v>
      </c>
      <c r="G47" s="97"/>
      <c r="H47" s="129"/>
      <c r="I47" s="96">
        <f>COUNTIFS($B$11:$B$30,I$45,$C$11:$C$30,"A",$E$11:$E$30,"*")</f>
        <v>0</v>
      </c>
      <c r="J47" s="97"/>
      <c r="K47" s="129"/>
      <c r="L47" s="96">
        <f>COUNTIFS($B$11:$B$30,I$45,$C$11:$C$30,"B",$E$11:$E$30,"*")</f>
        <v>0</v>
      </c>
      <c r="M47" s="97"/>
      <c r="N47" s="129"/>
      <c r="O47" s="96">
        <f>COUNTIFS($B$11:$B$30,O$45,$C$11:$C$30,"A",$E$11:$E$30,"*")</f>
        <v>0</v>
      </c>
      <c r="P47" s="97"/>
      <c r="Q47" s="129"/>
      <c r="R47" s="96">
        <f>COUNTIFS($B$11:$B$30,O$45,$C$11:$C$30,"B",$E$11:$E$30,"*")</f>
        <v>0</v>
      </c>
      <c r="S47" s="97"/>
      <c r="T47" s="129"/>
      <c r="U47" s="96">
        <f>COUNTIFS($B$11:$B$30,U$45,$C$11:$C$30,"A",$E$11:$E$30,"*")</f>
        <v>0</v>
      </c>
      <c r="V47" s="97"/>
      <c r="W47" s="129"/>
      <c r="X47" s="96">
        <f>COUNTIFS($B$11:$B$30,U$45,$C$11:$C$30,"B",$E$11:$E$30,"*")</f>
        <v>0</v>
      </c>
      <c r="Y47" s="97"/>
      <c r="Z47" s="129"/>
      <c r="AA47" s="96">
        <f>COUNTIFS($B$11:$B$30,AA$45,$C$11:$C$30,"A",$E$11:$E$30,"*")</f>
        <v>0</v>
      </c>
      <c r="AB47" s="97"/>
      <c r="AC47" s="129"/>
      <c r="AD47" s="96">
        <f>COUNTIFS($B$11:$B$30,AA$45,$C$11:$C$30,"B",$E$11:$E$30,"*")</f>
        <v>0</v>
      </c>
      <c r="AE47" s="97"/>
      <c r="AF47" s="129"/>
      <c r="AG47" s="96">
        <f>COUNTIFS($B$11:$B$30,AG$45,$C$11:$C$30,"A",$E$11:$E$30,"*")</f>
        <v>0</v>
      </c>
      <c r="AH47" s="97"/>
      <c r="AI47" s="129"/>
      <c r="AJ47" s="96">
        <f>COUNTIFS($B$11:$B$30,AG$45,$C$11:$C$30,"B",$E$11:$E$30,"*")</f>
        <v>0</v>
      </c>
      <c r="AK47" s="129"/>
      <c r="AL47" s="102">
        <f>COUNTIFS($B$11:$B$30,AL$45,$C$11:$C$30,"A",$E$11:$E$30,"*")</f>
        <v>0</v>
      </c>
      <c r="AM47" s="102">
        <f>COUNTIFS($B$11:$B$30,AL$45,$C$11:$C$30,"B",$E$11:$E$30,"*")</f>
        <v>0</v>
      </c>
      <c r="AN47" s="92"/>
    </row>
    <row r="48" spans="1:43" ht="18" customHeight="1">
      <c r="A48" s="92"/>
      <c r="B48" s="103" t="s">
        <v>63</v>
      </c>
      <c r="C48" s="102">
        <f>COUNTIFS($B$11:$B$30,C$45,$C$11:$C$30,"C",$E$11:$E$30,"*")</f>
        <v>0</v>
      </c>
      <c r="D48" s="102">
        <f>COUNTIFS($B$11:$B$30,C$45,$C$11:$C$30,"D",$E$11:$E$30,"*")</f>
        <v>0</v>
      </c>
      <c r="E48" s="102">
        <f>COUNTIFS($B$11:$B$30,E$45,$C$11:$C$30,"C",$E$11:$E$30,"*")</f>
        <v>0</v>
      </c>
      <c r="F48" s="96">
        <f>COUNTIFS($B$11:$B$30,E$45,$C$11:$C$30,"D",$E$11:$E$30,"*")</f>
        <v>0</v>
      </c>
      <c r="G48" s="97"/>
      <c r="H48" s="129"/>
      <c r="I48" s="96">
        <f>COUNTIFS($B$11:$B$30,I$45,$C$11:$C$30,"C",$E$11:$E$30,"*")</f>
        <v>0</v>
      </c>
      <c r="J48" s="97"/>
      <c r="K48" s="129"/>
      <c r="L48" s="96">
        <f>COUNTIFS($B$11:$B$30,I$45,$C$11:$C$30,"D",$E$11:$E$30,"*")</f>
        <v>0</v>
      </c>
      <c r="M48" s="97"/>
      <c r="N48" s="129"/>
      <c r="O48" s="96">
        <f>COUNTIFS($B$11:$B$30,O$45,$C$11:$C$30,"C",$E$11:$E$30,"*")</f>
        <v>0</v>
      </c>
      <c r="P48" s="97"/>
      <c r="Q48" s="129"/>
      <c r="R48" s="96">
        <f>COUNTIFS($B$11:$B$30,O$45,$C$11:$C$30,"D",$E$11:$E$30,"*")</f>
        <v>0</v>
      </c>
      <c r="S48" s="97"/>
      <c r="T48" s="129"/>
      <c r="U48" s="96">
        <f>COUNTIFS($B$11:$B$30,U$45,$C$11:$C$30,"C",$E$11:$E$30,"*")</f>
        <v>0</v>
      </c>
      <c r="V48" s="97"/>
      <c r="W48" s="129"/>
      <c r="X48" s="96">
        <f>COUNTIFS($B$11:$B$30,U$45,$C$11:$C$30,"D",$E$11:$E$30,"*")</f>
        <v>0</v>
      </c>
      <c r="Y48" s="97"/>
      <c r="Z48" s="129"/>
      <c r="AA48" s="96">
        <f>COUNTIFS($B$11:$B$30,AA$45,$C$11:$C$30,"C",$E$11:$E$30,"*")</f>
        <v>0</v>
      </c>
      <c r="AB48" s="97"/>
      <c r="AC48" s="129"/>
      <c r="AD48" s="96">
        <f>COUNTIFS($B$11:$B$30,AA$45,$C$11:$C$30,"D",$E$11:$E$30,"*")</f>
        <v>0</v>
      </c>
      <c r="AE48" s="97"/>
      <c r="AF48" s="129"/>
      <c r="AG48" s="96">
        <f>COUNTIFS($B$11:$B$30,AG$45,$C$11:$C$30,"C",$E$11:$E$30,"*")</f>
        <v>0</v>
      </c>
      <c r="AH48" s="97"/>
      <c r="AI48" s="129"/>
      <c r="AJ48" s="96">
        <f>COUNTIFS($B$11:$B$30,AG$45,$C$11:$C$30,"D",$E$11:$E$30,"*")</f>
        <v>0</v>
      </c>
      <c r="AK48" s="129"/>
      <c r="AL48" s="102">
        <f>COUNTIFS($B$11:$B$30,AL$45,$C$11:$C$30,"C",$E$11:$E$30,"*")</f>
        <v>0</v>
      </c>
      <c r="AM48" s="102">
        <f>COUNTIFS($B$11:$B$30,AL$45,$C$11:$C$30,"D",$E$11:$E$30,"*")</f>
        <v>0</v>
      </c>
      <c r="AN48" s="92"/>
    </row>
    <row r="49" spans="1:40" ht="24.95" customHeight="1">
      <c r="A49" s="92"/>
      <c r="B49" s="103" t="s">
        <v>65</v>
      </c>
      <c r="C49" s="122" t="e">
        <f>IF($AK$3="４週",SUMIFS($AK$11:$AK$30,$B$11:$B$30,C45)/4/$AH$5,IF($AK$3="歴月",SUMIFS($AK$11:$AK$30,$B$11:$B$30,C45)/$AL$5,"記載する期間を選択してください"))</f>
        <v>#DIV/0!</v>
      </c>
      <c r="D49" s="127"/>
      <c r="E49" s="122" t="e">
        <f>IF($AK$3="４週",SUMIFS($AK$11:$AK$30,$B$11:$B$30,E45)/4/$AH$5,IF($AK$3="歴月",SUMIFS($AK$11:$AK$30,$B$11:$B$30,E45)/$AL$5,"記載する期間を選択してください"))</f>
        <v>#DIV/0!</v>
      </c>
      <c r="F49" s="126"/>
      <c r="G49" s="126"/>
      <c r="H49" s="127"/>
      <c r="I49" s="122" t="e">
        <f>IF($AK$3="４週",SUMIFS($AK$11:$AK$30,$B$11:$B$30,I45)/4/$AH$5,IF($AK$3="歴月",SUMIFS($AK$11:$AK$30,$B$11:$B$30,I45)/$AL$5,"記載する期間を選択してください"))</f>
        <v>#DIV/0!</v>
      </c>
      <c r="J49" s="126"/>
      <c r="K49" s="126"/>
      <c r="L49" s="126"/>
      <c r="M49" s="126"/>
      <c r="N49" s="127"/>
      <c r="O49" s="122" t="e">
        <f>IF($AK$3="４週",SUMIFS($AK$11:$AK$30,$B$11:$B$30,O45)/4/$AH$5,IF($AK$3="歴月",SUMIFS($AK$11:$AK$30,$B$11:$B$30,O45)/$AL$5,"記載する期間を選択してください"))</f>
        <v>#DIV/0!</v>
      </c>
      <c r="P49" s="126"/>
      <c r="Q49" s="126"/>
      <c r="R49" s="126"/>
      <c r="S49" s="126"/>
      <c r="T49" s="127"/>
      <c r="U49" s="122" t="e">
        <f>IF($AK$3="４週",SUMIFS($AK$11:$AK$30,$B$11:$B$30,U45)/4/$AH$5,IF($AK$3="歴月",SUMIFS($AK$11:$AK$30,$B$11:$B$30,U45)/$AL$5,"記載する期間を選択してください"))</f>
        <v>#DIV/0!</v>
      </c>
      <c r="V49" s="126"/>
      <c r="W49" s="126"/>
      <c r="X49" s="126"/>
      <c r="Y49" s="126"/>
      <c r="Z49" s="127"/>
      <c r="AA49" s="122" t="e">
        <f>IF($AK$3="４週",SUMIFS($AK$11:$AK$30,$B$11:$B$30,AA45)/4/$AH$5,IF($AK$3="歴月",SUMIFS($AK$11:$AK$30,$B$11:$B$30,AA45)/$AL$5,"記載する期間を選択してください"))</f>
        <v>#DIV/0!</v>
      </c>
      <c r="AB49" s="126"/>
      <c r="AC49" s="126"/>
      <c r="AD49" s="126"/>
      <c r="AE49" s="126"/>
      <c r="AF49" s="127"/>
      <c r="AG49" s="122" t="e">
        <f>IF($AK$3="４週",SUMIFS($AK$11:$AK$30,$B$11:$B$30,AG45)/4/$AH$5,IF($AK$3="歴月",SUMIFS($AK$11:$AK$30,$B$11:$B$30,AG45)/$AL$5,"記載する期間を選択してください"))</f>
        <v>#DIV/0!</v>
      </c>
      <c r="AH49" s="126"/>
      <c r="AI49" s="126"/>
      <c r="AJ49" s="126"/>
      <c r="AK49" s="127"/>
      <c r="AL49" s="122" t="e">
        <f>IF($AK$3="４週",SUMIFS($AK$11:$AK$30,$B$11:$B$30,AL45)/4/$AH$5,IF($AK$3="歴月",SUMIFS($AK$11:$AK$30,$B$11:$B$30,AL45)/$AL$5,"記載する期間を選択してください"))</f>
        <v>#DIV/0!</v>
      </c>
      <c r="AM49" s="127"/>
      <c r="AN49" s="92"/>
    </row>
    <row r="50" spans="1:40" ht="5.0999999999999996" customHeight="1">
      <c r="A50" s="92"/>
      <c r="B50" s="88"/>
      <c r="C50" s="123">
        <v>2</v>
      </c>
      <c r="D50" s="123"/>
      <c r="E50" s="123">
        <v>3</v>
      </c>
      <c r="F50" s="123"/>
      <c r="G50" s="123"/>
      <c r="H50" s="123"/>
      <c r="I50" s="123">
        <v>4</v>
      </c>
      <c r="J50" s="123"/>
      <c r="K50" s="123"/>
      <c r="L50" s="123"/>
      <c r="M50" s="123"/>
      <c r="N50" s="123"/>
      <c r="O50" s="123">
        <v>5</v>
      </c>
      <c r="P50" s="123"/>
      <c r="Q50" s="123"/>
      <c r="R50" s="123"/>
      <c r="S50" s="123"/>
      <c r="T50" s="123"/>
      <c r="U50" s="123">
        <v>6</v>
      </c>
      <c r="V50" s="123"/>
      <c r="W50" s="123"/>
      <c r="X50" s="123"/>
      <c r="Y50" s="123"/>
      <c r="Z50" s="123"/>
      <c r="AA50" s="123">
        <v>7</v>
      </c>
      <c r="AB50" s="123"/>
      <c r="AC50" s="123"/>
      <c r="AD50" s="123"/>
      <c r="AE50" s="123"/>
      <c r="AF50" s="123"/>
      <c r="AG50" s="123">
        <v>8</v>
      </c>
      <c r="AH50" s="123"/>
      <c r="AI50" s="123"/>
      <c r="AJ50" s="123"/>
      <c r="AK50" s="123"/>
      <c r="AL50" s="123">
        <v>9</v>
      </c>
      <c r="AM50" s="104"/>
      <c r="AN50" s="92"/>
    </row>
    <row r="51" spans="1:40" ht="19.5" customHeight="1">
      <c r="A51" s="92"/>
      <c r="B51" s="98"/>
      <c r="C51" s="103" t="str">
        <v>心理担当職員</v>
      </c>
      <c r="D51" s="103"/>
      <c r="E51" s="103" t="str">
        <v>-</v>
      </c>
      <c r="F51" s="103"/>
      <c r="G51" s="103"/>
      <c r="H51" s="10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04"/>
      <c r="AN51" s="92"/>
    </row>
    <row r="52" spans="1:40" ht="19.5" customHeight="1">
      <c r="A52" s="92"/>
      <c r="B52" s="98"/>
      <c r="C52" s="102" t="s">
        <v>75</v>
      </c>
      <c r="D52" s="102" t="s">
        <v>82</v>
      </c>
      <c r="E52" s="102" t="s">
        <v>75</v>
      </c>
      <c r="F52" s="102" t="s">
        <v>82</v>
      </c>
      <c r="G52" s="102"/>
      <c r="H52" s="102"/>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04"/>
      <c r="AN52" s="92"/>
    </row>
    <row r="53" spans="1:40" ht="19.5" customHeight="1">
      <c r="A53" s="92"/>
      <c r="B53" s="102" t="s">
        <v>62</v>
      </c>
      <c r="C53" s="102">
        <f>COUNTIFS($B$11:$B$30,C$51,$C$11:$C$30,"A",$E$11:$E$30,"*")</f>
        <v>0</v>
      </c>
      <c r="D53" s="102">
        <f>COUNTIFS($B$11:$B$30,C$51,$C$11:$C$30,"B",$E$11:$E$30,"*")</f>
        <v>0</v>
      </c>
      <c r="E53" s="102">
        <f>COUNTIFS($B$11:$B$30,E$59,$C$11:$C$30,"A",$E$11:$E$30,"*")</f>
        <v>0</v>
      </c>
      <c r="F53" s="96">
        <f>COUNTIFS($B$11:$B$30,E$59,$C$11:$C$30,"B",$E$11:$E$30,"*")</f>
        <v>0</v>
      </c>
      <c r="G53" s="97"/>
      <c r="H53" s="129"/>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04"/>
      <c r="AN53" s="92"/>
    </row>
    <row r="54" spans="1:40" ht="19.5" customHeight="1">
      <c r="A54" s="92"/>
      <c r="B54" s="103" t="s">
        <v>63</v>
      </c>
      <c r="C54" s="102">
        <f>COUNTIFS($B$11:$B$30,C$51,$C$11:$C$30,"C",$E$11:$E$30,"*")</f>
        <v>0</v>
      </c>
      <c r="D54" s="102">
        <f>COUNTIFS($B$11:$B$30,C$51,$C$11:$C$30,"D",$E$11:$E$30,"*")</f>
        <v>0</v>
      </c>
      <c r="E54" s="102">
        <f>COUNTIFS($B$11:$B$30,E$59,$C$11:$C$30,"C",$E$11:$E$30,"*")</f>
        <v>0</v>
      </c>
      <c r="F54" s="96">
        <f>COUNTIFS($B$11:$B$30,E$59,$C$11:$C$30,"D",$E$11:$E$30,"*")</f>
        <v>0</v>
      </c>
      <c r="G54" s="97"/>
      <c r="H54" s="129"/>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04"/>
      <c r="AN54" s="92"/>
    </row>
    <row r="55" spans="1:40" ht="19.5" customHeight="1">
      <c r="A55" s="92"/>
      <c r="B55" s="103" t="s">
        <v>65</v>
      </c>
      <c r="C55" s="122" t="e">
        <f>IF($AK$3="４週",SUMIFS($AK$11:$AK$30,$B$11:$B$30,C51)/4/$AH$5,IF($AK$3="歴月",SUMIFS($AK$11:$AK$30,$B$11:$B$30,C51)/$AL$5,"記載する期間を選択してください"))</f>
        <v>#DIV/0!</v>
      </c>
      <c r="D55" s="127"/>
      <c r="E55" s="122" t="e">
        <f>IF($AK$3="４週",SUMIFS($AK$11:$AK$30,$B$11:$B$30,E51)/4/$AH$5,IF($AK$3="歴月",SUMIFS($AK$11:$AK$30,$B$11:$B$30,E51)/$AL$5,"記載する期間を選択してください"))</f>
        <v>#DIV/0!</v>
      </c>
      <c r="F55" s="126"/>
      <c r="G55" s="126"/>
      <c r="H55" s="127"/>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04"/>
      <c r="AN55" s="92"/>
    </row>
    <row r="56" spans="1:40" ht="3" customHeight="1">
      <c r="A56" s="92"/>
      <c r="B56" s="88"/>
      <c r="C56" s="123">
        <v>10</v>
      </c>
      <c r="D56" s="123"/>
      <c r="E56" s="123">
        <f>C56+1</f>
        <v>11</v>
      </c>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04"/>
      <c r="AN56" s="92"/>
    </row>
    <row r="57" spans="1:40" ht="15" customHeight="1">
      <c r="A57" s="90" t="s">
        <v>42</v>
      </c>
      <c r="B57" s="112"/>
      <c r="C57" s="112"/>
      <c r="D57" s="112"/>
      <c r="E57" s="112"/>
      <c r="F57" s="135"/>
      <c r="G57" s="112"/>
      <c r="H57" s="123"/>
      <c r="I57" s="123"/>
      <c r="J57" s="123"/>
      <c r="K57" s="123"/>
      <c r="L57" s="123"/>
      <c r="M57" s="123"/>
      <c r="N57" s="123"/>
      <c r="O57" s="123"/>
      <c r="P57" s="123"/>
      <c r="Q57" s="123"/>
      <c r="R57" s="123">
        <v>6</v>
      </c>
      <c r="S57" s="123"/>
      <c r="T57" s="123"/>
      <c r="U57" s="123"/>
      <c r="V57" s="123"/>
      <c r="W57" s="123"/>
      <c r="X57" s="123">
        <v>7</v>
      </c>
      <c r="Y57" s="123"/>
      <c r="Z57" s="123"/>
      <c r="AA57" s="123"/>
      <c r="AB57" s="123"/>
      <c r="AC57" s="123"/>
      <c r="AD57" s="123">
        <v>8</v>
      </c>
      <c r="AE57" s="123"/>
      <c r="AF57" s="123"/>
      <c r="AG57" s="145"/>
      <c r="AH57" s="145"/>
      <c r="AI57" s="145"/>
      <c r="AJ57" s="145">
        <v>9</v>
      </c>
      <c r="AK57" s="123"/>
      <c r="AL57" s="123"/>
      <c r="AM57" s="92"/>
    </row>
    <row r="58" spans="1:40" s="90" customFormat="1" ht="15" customHeight="1">
      <c r="A58" s="90" t="s">
        <v>16</v>
      </c>
      <c r="B58" s="101"/>
      <c r="C58" s="101"/>
      <c r="D58" s="101"/>
      <c r="E58" s="101"/>
      <c r="F58" s="101"/>
      <c r="G58" s="101"/>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row>
    <row r="59" spans="1:40" s="90" customFormat="1" ht="15" customHeight="1">
      <c r="A59" s="90" t="s">
        <v>46</v>
      </c>
      <c r="B59" s="101"/>
      <c r="C59" s="101"/>
      <c r="D59" s="101"/>
      <c r="E59" s="101"/>
      <c r="F59" s="101"/>
      <c r="G59" s="101"/>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row>
    <row r="60" spans="1:40" s="90" customFormat="1" ht="15" customHeight="1">
      <c r="A60" s="90" t="s">
        <v>27</v>
      </c>
      <c r="B60" s="101"/>
      <c r="C60" s="101"/>
      <c r="D60" s="101"/>
      <c r="E60" s="101"/>
      <c r="F60" s="101"/>
      <c r="G60" s="101"/>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row>
    <row r="61" spans="1:40" s="90" customFormat="1" ht="15" customHeight="1">
      <c r="A61" s="90" t="s">
        <v>17</v>
      </c>
      <c r="B61" s="101"/>
      <c r="C61" s="101"/>
      <c r="D61" s="101"/>
      <c r="E61" s="101"/>
      <c r="F61" s="101"/>
      <c r="G61" s="101"/>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row>
    <row r="62" spans="1:40" ht="15" customHeight="1">
      <c r="A62" s="90" t="s">
        <v>0</v>
      </c>
      <c r="B62" s="113"/>
      <c r="C62" s="90"/>
      <c r="D62" s="90"/>
      <c r="E62" s="90"/>
      <c r="F62" s="90"/>
      <c r="G62" s="90"/>
    </row>
    <row r="63" spans="1:40" ht="15" customHeight="1">
      <c r="A63" s="90" t="s">
        <v>47</v>
      </c>
      <c r="B63" s="113"/>
      <c r="C63" s="90"/>
      <c r="D63" s="90"/>
      <c r="E63" s="90"/>
      <c r="F63" s="90"/>
      <c r="G63" s="90"/>
    </row>
    <row r="64" spans="1:40" ht="15" customHeight="1">
      <c r="A64" s="90"/>
      <c r="B64" s="102" t="s">
        <v>66</v>
      </c>
      <c r="C64" s="102" t="s">
        <v>76</v>
      </c>
      <c r="D64" s="102"/>
      <c r="E64" s="102"/>
      <c r="F64" s="90"/>
      <c r="G64" s="90"/>
    </row>
    <row r="65" spans="1:7" ht="15" customHeight="1">
      <c r="A65" s="90"/>
      <c r="B65" s="114" t="s">
        <v>67</v>
      </c>
      <c r="C65" s="124" t="s">
        <v>77</v>
      </c>
      <c r="D65" s="124"/>
      <c r="E65" s="124"/>
      <c r="F65" s="90"/>
      <c r="G65" s="90"/>
    </row>
    <row r="66" spans="1:7" ht="15" customHeight="1">
      <c r="A66" s="90"/>
      <c r="B66" s="114" t="s">
        <v>68</v>
      </c>
      <c r="C66" s="124" t="s">
        <v>78</v>
      </c>
      <c r="D66" s="124"/>
      <c r="E66" s="124"/>
      <c r="F66" s="90"/>
      <c r="G66" s="90"/>
    </row>
    <row r="67" spans="1:7" ht="15" customHeight="1">
      <c r="A67" s="90"/>
      <c r="B67" s="114" t="s">
        <v>69</v>
      </c>
      <c r="C67" s="124" t="s">
        <v>79</v>
      </c>
      <c r="D67" s="124"/>
      <c r="E67" s="124"/>
      <c r="F67" s="90"/>
      <c r="G67" s="90"/>
    </row>
    <row r="68" spans="1:7" ht="15" customHeight="1">
      <c r="A68" s="90"/>
      <c r="B68" s="114" t="s">
        <v>70</v>
      </c>
      <c r="C68" s="124" t="s">
        <v>80</v>
      </c>
      <c r="D68" s="124"/>
      <c r="E68" s="124"/>
      <c r="F68" s="90"/>
      <c r="G68" s="90"/>
    </row>
    <row r="69" spans="1:7" ht="15" customHeight="1">
      <c r="A69" s="90"/>
      <c r="B69" s="90" t="s">
        <v>71</v>
      </c>
      <c r="C69" s="90"/>
      <c r="D69" s="90"/>
      <c r="E69" s="90"/>
      <c r="F69" s="90"/>
      <c r="G69" s="90"/>
    </row>
    <row r="70" spans="1:7" ht="15" customHeight="1">
      <c r="A70" s="90"/>
      <c r="B70" s="90" t="s">
        <v>120</v>
      </c>
      <c r="C70" s="90"/>
      <c r="D70" s="90"/>
      <c r="E70" s="90"/>
      <c r="F70" s="90"/>
      <c r="G70" s="90"/>
    </row>
    <row r="71" spans="1:7" ht="15" customHeight="1">
      <c r="A71" s="90"/>
      <c r="B71" s="90" t="s">
        <v>72</v>
      </c>
      <c r="C71" s="90"/>
      <c r="D71" s="90"/>
      <c r="E71" s="90"/>
      <c r="F71" s="90"/>
      <c r="G71" s="90"/>
    </row>
    <row r="72" spans="1:7" ht="15" customHeight="1">
      <c r="A72" s="90" t="s">
        <v>28</v>
      </c>
      <c r="B72" s="113"/>
      <c r="C72" s="90"/>
      <c r="D72" s="90"/>
      <c r="E72" s="90"/>
      <c r="F72" s="90"/>
      <c r="G72" s="90"/>
    </row>
    <row r="73" spans="1:7" ht="15" customHeight="1">
      <c r="A73" s="90" t="s">
        <v>115</v>
      </c>
      <c r="B73" s="113"/>
      <c r="C73" s="90"/>
      <c r="D73" s="90"/>
      <c r="E73" s="90"/>
      <c r="F73" s="90"/>
      <c r="G73" s="90"/>
    </row>
    <row r="74" spans="1:7" ht="15.75" customHeight="1">
      <c r="A74" s="90"/>
      <c r="B74" s="113"/>
      <c r="C74" s="90"/>
      <c r="D74" s="90"/>
      <c r="E74" s="90"/>
      <c r="F74" s="90"/>
      <c r="G74" s="90"/>
    </row>
    <row r="75" spans="1:7" ht="15" customHeight="1">
      <c r="A75" s="90" t="s">
        <v>49</v>
      </c>
      <c r="B75" s="113"/>
      <c r="C75" s="90"/>
      <c r="D75" s="90"/>
      <c r="E75" s="90"/>
      <c r="F75" s="90"/>
      <c r="G75" s="90"/>
    </row>
    <row r="76" spans="1:7" ht="15" customHeight="1">
      <c r="A76" s="90" t="s">
        <v>50</v>
      </c>
      <c r="B76" s="113"/>
      <c r="C76" s="90"/>
      <c r="D76" s="90"/>
      <c r="E76" s="90"/>
      <c r="F76" s="90"/>
      <c r="G76" s="90"/>
    </row>
    <row r="77" spans="1:7" ht="15" customHeight="1">
      <c r="A77" s="90" t="s">
        <v>38</v>
      </c>
      <c r="B77" s="113"/>
      <c r="C77" s="90"/>
      <c r="D77" s="90"/>
      <c r="E77" s="90"/>
      <c r="F77" s="90"/>
      <c r="G77" s="90"/>
    </row>
    <row r="78" spans="1:7" ht="15" customHeight="1">
      <c r="A78" s="90"/>
      <c r="B78" s="90" t="s">
        <v>73</v>
      </c>
      <c r="C78" s="90"/>
      <c r="D78" s="90"/>
      <c r="E78" s="90"/>
      <c r="F78" s="90"/>
      <c r="G78" s="90"/>
    </row>
    <row r="79" spans="1:7" ht="15" customHeight="1">
      <c r="A79" s="90"/>
      <c r="B79" s="90" t="s">
        <v>12</v>
      </c>
      <c r="C79" s="90"/>
      <c r="D79" s="90"/>
      <c r="E79" s="90"/>
      <c r="F79" s="90"/>
      <c r="G79" s="90"/>
    </row>
    <row r="80" spans="1:7" ht="15" customHeight="1">
      <c r="A80" s="90" t="s">
        <v>52</v>
      </c>
      <c r="B80" s="113"/>
      <c r="C80" s="90"/>
      <c r="D80" s="90"/>
      <c r="E80" s="90"/>
      <c r="F80" s="90"/>
      <c r="G80" s="90"/>
    </row>
    <row r="81" spans="1:7" ht="15" customHeight="1">
      <c r="A81" s="90" t="s">
        <v>53</v>
      </c>
      <c r="B81" s="113"/>
      <c r="C81" s="90"/>
      <c r="D81" s="90"/>
      <c r="E81" s="90"/>
      <c r="F81" s="90"/>
      <c r="G81" s="90"/>
    </row>
    <row r="82" spans="1:7" ht="15" customHeight="1">
      <c r="A82" s="90" t="s">
        <v>54</v>
      </c>
      <c r="B82" s="113"/>
      <c r="C82" s="90"/>
      <c r="D82" s="90"/>
      <c r="E82" s="90"/>
      <c r="F82" s="90"/>
      <c r="G82" s="90"/>
    </row>
    <row r="83" spans="1:7" ht="15" customHeight="1">
      <c r="A83" s="90" t="s">
        <v>55</v>
      </c>
      <c r="B83" s="113"/>
      <c r="C83" s="90"/>
      <c r="D83" s="90"/>
      <c r="E83" s="90"/>
      <c r="F83" s="90"/>
      <c r="G83" s="90"/>
    </row>
    <row r="84" spans="1:7" ht="15" customHeight="1">
      <c r="A84" s="90" t="s">
        <v>34</v>
      </c>
      <c r="B84" s="113"/>
      <c r="C84" s="90"/>
      <c r="D84" s="90"/>
      <c r="E84" s="90"/>
      <c r="F84" s="90"/>
      <c r="G84" s="90"/>
    </row>
    <row r="85" spans="1:7" ht="15" customHeight="1">
      <c r="A85" s="90" t="s">
        <v>30</v>
      </c>
      <c r="B85" s="113"/>
      <c r="C85" s="90"/>
      <c r="D85" s="90"/>
      <c r="E85" s="90"/>
      <c r="F85" s="90"/>
      <c r="G85" s="90"/>
    </row>
    <row r="86" spans="1:7" ht="15" customHeight="1">
      <c r="A86" s="90" t="s">
        <v>14</v>
      </c>
      <c r="B86" s="113"/>
      <c r="C86" s="90"/>
      <c r="D86" s="90"/>
      <c r="E86" s="90"/>
      <c r="F86" s="90"/>
      <c r="G86" s="90"/>
    </row>
    <row r="87" spans="1:7" ht="15" customHeight="1">
      <c r="A87" s="90" t="s">
        <v>56</v>
      </c>
      <c r="B87" s="113"/>
      <c r="C87" s="90"/>
      <c r="D87" s="90"/>
      <c r="E87" s="90"/>
      <c r="F87" s="90"/>
      <c r="G87" s="90"/>
    </row>
  </sheetData>
  <mergeCells count="118">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B37:K37"/>
    <mergeCell ref="L37:O37"/>
    <mergeCell ref="B38:K38"/>
    <mergeCell ref="L38:O38"/>
    <mergeCell ref="A41:B41"/>
    <mergeCell ref="C41:D41"/>
    <mergeCell ref="E41:H41"/>
    <mergeCell ref="A42:B42"/>
    <mergeCell ref="C42:D42"/>
    <mergeCell ref="E42:H42"/>
    <mergeCell ref="C45:D45"/>
    <mergeCell ref="E45:H45"/>
    <mergeCell ref="I45:N45"/>
    <mergeCell ref="O45:T45"/>
    <mergeCell ref="U45:Z45"/>
    <mergeCell ref="AA45:AF45"/>
    <mergeCell ref="AG45:AK45"/>
    <mergeCell ref="AL45:AM45"/>
    <mergeCell ref="F46:H46"/>
    <mergeCell ref="I46:K46"/>
    <mergeCell ref="L46:N46"/>
    <mergeCell ref="O46:Q46"/>
    <mergeCell ref="R46:T46"/>
    <mergeCell ref="U46:W46"/>
    <mergeCell ref="X46:Z46"/>
    <mergeCell ref="AA46:AC46"/>
    <mergeCell ref="AD46:AF46"/>
    <mergeCell ref="AG46:AI46"/>
    <mergeCell ref="AJ46:AK46"/>
    <mergeCell ref="F47:H47"/>
    <mergeCell ref="I47:K47"/>
    <mergeCell ref="L47:N47"/>
    <mergeCell ref="O47:Q47"/>
    <mergeCell ref="R47:T47"/>
    <mergeCell ref="U47:W47"/>
    <mergeCell ref="X47:Z47"/>
    <mergeCell ref="AA47:AC47"/>
    <mergeCell ref="AD47:AF47"/>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C49:D49"/>
    <mergeCell ref="E49:H49"/>
    <mergeCell ref="I49:N49"/>
    <mergeCell ref="O49:T49"/>
    <mergeCell ref="U49:Z49"/>
    <mergeCell ref="AA49:AF49"/>
    <mergeCell ref="AG49:AK49"/>
    <mergeCell ref="AL49:AM49"/>
    <mergeCell ref="C51:D51"/>
    <mergeCell ref="E51:H51"/>
    <mergeCell ref="F52:H52"/>
    <mergeCell ref="F53:H53"/>
    <mergeCell ref="F54:H54"/>
    <mergeCell ref="C55:D55"/>
    <mergeCell ref="E55:H55"/>
    <mergeCell ref="C64:E64"/>
    <mergeCell ref="C65:E65"/>
    <mergeCell ref="C66:E66"/>
    <mergeCell ref="C67:E67"/>
    <mergeCell ref="C68:E68"/>
    <mergeCell ref="A7:A10"/>
    <mergeCell ref="B7:B8"/>
    <mergeCell ref="C7:C10"/>
    <mergeCell ref="D7:D10"/>
    <mergeCell ref="E7:E10"/>
    <mergeCell ref="AK7:AK10"/>
    <mergeCell ref="AL7:AL10"/>
    <mergeCell ref="AM7:AN10"/>
    <mergeCell ref="B9:B10"/>
    <mergeCell ref="AM31:AN32"/>
  </mergeCells>
  <phoneticPr fontId="8"/>
  <dataValidations count="7">
    <dataValidation type="list" allowBlank="1" showDropDown="0" showInputMessage="1" showErrorMessage="1" sqref="C11:C30">
      <formula1>"A,B,C,D"</formula1>
    </dataValidation>
    <dataValidation operator="greaterThanOrEqual" allowBlank="1" showDropDown="0" showInputMessage="1" showErrorMessage="1" sqref="I39:I40 L39:L40 L43 I43"/>
    <dataValidation type="whole" operator="greaterThanOrEqual" allowBlank="1" showDropDown="0" showInputMessage="1" showErrorMessage="1" sqref="L38:O38">
      <formula1>0</formula1>
    </dataValidation>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list" allowBlank="1" showDropDown="0" showInputMessage="1" showErrorMessage="1" sqref="B38:K38">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DropDown="0" showInputMessage="1" showErrorMessage="0" sqref="B11:B30">
      <formula1>"管理者,児童発達支援管理責任者,医師,看護職員,児童指導員,保育士,栄養士,調理員,心理担当職員"</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1" fitToHeight="0" orientation="landscape" usePrinterDefaults="1" r:id="rId1"/>
  <headerFooter alignWithMargins="0">
    <oddHeader>&amp;L&amp;"ＭＳ ゴシック,標準"&amp;10（参考様式）</oddHeader>
    <oddFooter>&amp;C- &amp;P/&amp;N -</oddFooter>
  </headerFooter>
  <rowBreaks count="1" manualBreakCount="1">
    <brk id="33"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9"/>
  <dimension ref="A1:AQ80"/>
  <sheetViews>
    <sheetView showGridLines="0" view="pageBreakPreview" zoomScaleSheetLayoutView="100" workbookViewId="0">
      <selection sqref="A1:B1"/>
    </sheetView>
  </sheetViews>
  <sheetFormatPr defaultColWidth="8.25" defaultRowHeight="21" customHeight="1"/>
  <cols>
    <col min="1" max="1" width="2.625" style="88" customWidth="1"/>
    <col min="2" max="2" width="17.875" style="89" customWidth="1"/>
    <col min="3" max="3" width="6.625" style="88" customWidth="1"/>
    <col min="4" max="5" width="7.625" style="88" customWidth="1"/>
    <col min="6" max="36" width="2.625" style="88" customWidth="1"/>
    <col min="37" max="37" width="6.625" style="88" customWidth="1"/>
    <col min="38" max="39" width="7.625" style="88" customWidth="1"/>
    <col min="40" max="40" width="5.625" style="88" customWidth="1"/>
    <col min="41" max="16384" width="8.25" style="88"/>
  </cols>
  <sheetData>
    <row r="1" spans="1:40" ht="20.100000000000001" customHeight="1">
      <c r="A1" s="91" t="s">
        <v>21</v>
      </c>
      <c r="C1" s="115"/>
      <c r="D1" s="115"/>
      <c r="E1" s="115"/>
      <c r="F1" s="115"/>
      <c r="G1" s="115"/>
      <c r="H1" s="115"/>
      <c r="I1" s="115"/>
      <c r="J1" s="115"/>
      <c r="K1" s="115"/>
      <c r="L1" s="115"/>
      <c r="M1" s="115"/>
      <c r="N1" s="115"/>
      <c r="O1" s="115"/>
      <c r="P1" s="115"/>
      <c r="Q1" s="115"/>
      <c r="R1" s="115"/>
      <c r="S1" s="115"/>
      <c r="T1" s="115"/>
      <c r="U1" s="115"/>
      <c r="V1" s="115"/>
      <c r="W1" s="115"/>
      <c r="X1" s="99"/>
      <c r="Y1" s="99"/>
      <c r="Z1" s="92"/>
      <c r="AA1" s="92"/>
      <c r="AB1" s="92"/>
      <c r="AC1" s="92"/>
      <c r="AD1" s="143"/>
      <c r="AE1" s="143"/>
      <c r="AF1" s="143"/>
      <c r="AG1" s="143"/>
      <c r="AH1" s="143"/>
      <c r="AI1" s="142" t="s">
        <v>100</v>
      </c>
      <c r="AJ1" s="142"/>
      <c r="AK1" s="147" t="s">
        <v>132</v>
      </c>
      <c r="AL1" s="147"/>
      <c r="AM1" s="147"/>
      <c r="AN1" s="147"/>
    </row>
    <row r="2" spans="1:40" ht="18" customHeight="1">
      <c r="A2" s="92"/>
      <c r="B2" s="104"/>
      <c r="C2" s="104"/>
      <c r="D2" s="104"/>
      <c r="E2" s="104"/>
      <c r="F2" s="104"/>
      <c r="G2" s="104"/>
      <c r="H2" s="104"/>
      <c r="I2" s="104"/>
      <c r="J2" s="104"/>
      <c r="K2" s="104"/>
      <c r="L2" s="104"/>
      <c r="M2" s="138">
        <v>2024</v>
      </c>
      <c r="N2" s="138"/>
      <c r="O2" s="138"/>
      <c r="P2" s="138"/>
      <c r="Q2" s="140" t="s">
        <v>92</v>
      </c>
      <c r="R2" s="140"/>
      <c r="S2" s="138">
        <v>5</v>
      </c>
      <c r="T2" s="138"/>
      <c r="U2" s="140" t="s">
        <v>96</v>
      </c>
      <c r="V2" s="140"/>
      <c r="W2" s="104"/>
      <c r="X2" s="104"/>
      <c r="Y2" s="104"/>
      <c r="Z2" s="92"/>
      <c r="AA2" s="92"/>
      <c r="AC2" s="142"/>
      <c r="AD2" s="104"/>
      <c r="AE2" s="104"/>
      <c r="AF2" s="104"/>
      <c r="AG2" s="104"/>
      <c r="AH2" s="104"/>
      <c r="AI2" s="142" t="s">
        <v>101</v>
      </c>
      <c r="AJ2" s="142"/>
      <c r="AK2" s="148"/>
      <c r="AL2" s="148"/>
      <c r="AM2" s="148"/>
      <c r="AN2" s="148"/>
    </row>
    <row r="3" spans="1:40" ht="18" customHeight="1">
      <c r="A3" s="93"/>
      <c r="B3" s="105" t="s">
        <v>51</v>
      </c>
      <c r="C3" s="105"/>
      <c r="D3" s="105"/>
      <c r="E3" s="105"/>
      <c r="F3" s="93"/>
      <c r="G3" s="93"/>
      <c r="H3" s="93"/>
      <c r="I3" s="93"/>
      <c r="J3" s="93"/>
      <c r="K3" s="93"/>
      <c r="L3" s="93"/>
      <c r="M3" s="93"/>
      <c r="N3" s="93"/>
      <c r="O3" s="93"/>
      <c r="P3" s="93"/>
      <c r="Q3" s="93"/>
      <c r="R3" s="93"/>
      <c r="S3" s="93"/>
      <c r="T3" s="93"/>
      <c r="U3" s="93"/>
      <c r="V3" s="93"/>
      <c r="W3" s="93"/>
      <c r="Y3" s="141"/>
      <c r="Z3" s="141"/>
      <c r="AA3" s="141"/>
      <c r="AB3" s="92"/>
      <c r="AC3" s="141"/>
      <c r="AD3" s="141"/>
      <c r="AE3" s="141"/>
      <c r="AF3" s="141"/>
      <c r="AG3" s="141"/>
      <c r="AH3" s="141"/>
      <c r="AI3" s="144" t="s">
        <v>102</v>
      </c>
      <c r="AJ3" s="142"/>
      <c r="AK3" s="149" t="s">
        <v>133</v>
      </c>
      <c r="AL3" s="149"/>
      <c r="AM3" s="149"/>
      <c r="AN3" s="149"/>
    </row>
    <row r="4" spans="1:40" ht="18" customHeight="1">
      <c r="A4" s="93"/>
      <c r="B4" s="93"/>
      <c r="C4" s="93"/>
      <c r="D4" s="93"/>
      <c r="E4" s="93"/>
      <c r="F4" s="93"/>
      <c r="G4" s="93"/>
      <c r="H4" s="93"/>
      <c r="I4" s="93"/>
      <c r="J4" s="93"/>
      <c r="K4" s="93"/>
      <c r="L4" s="93"/>
      <c r="M4" s="93"/>
      <c r="N4" s="93"/>
      <c r="O4" s="93"/>
      <c r="P4" s="93"/>
      <c r="Q4" s="93"/>
      <c r="R4" s="93"/>
      <c r="S4" s="93"/>
      <c r="T4" s="93"/>
      <c r="U4" s="93"/>
      <c r="V4" s="93"/>
      <c r="W4" s="93"/>
      <c r="Y4" s="141"/>
      <c r="Z4" s="141"/>
      <c r="AA4" s="141"/>
      <c r="AB4" s="92"/>
      <c r="AC4" s="141"/>
      <c r="AD4" s="141"/>
      <c r="AE4" s="141"/>
      <c r="AF4" s="141"/>
      <c r="AG4" s="141"/>
      <c r="AH4" s="141"/>
      <c r="AI4" s="144" t="s">
        <v>103</v>
      </c>
      <c r="AJ4" s="142"/>
      <c r="AK4" s="149" t="s">
        <v>107</v>
      </c>
      <c r="AL4" s="149"/>
      <c r="AM4" s="149"/>
      <c r="AN4" s="149"/>
    </row>
    <row r="5" spans="1:40" ht="18" customHeight="1">
      <c r="A5" s="93"/>
      <c r="B5" s="93"/>
      <c r="C5" s="93"/>
      <c r="D5" s="93"/>
      <c r="E5" s="93"/>
      <c r="F5" s="93"/>
      <c r="G5" s="93"/>
      <c r="H5" s="93"/>
      <c r="I5" s="93"/>
      <c r="J5" s="93"/>
      <c r="K5" s="93"/>
      <c r="L5" s="93"/>
      <c r="M5" s="93"/>
      <c r="N5" s="93"/>
      <c r="O5" s="93"/>
      <c r="P5" s="93"/>
      <c r="Q5" s="93"/>
      <c r="R5" s="93"/>
      <c r="S5" s="93"/>
      <c r="U5" s="93"/>
      <c r="V5" s="93"/>
      <c r="W5" s="93"/>
      <c r="Y5" s="141"/>
      <c r="Z5" s="141"/>
      <c r="AA5" s="141"/>
      <c r="AB5" s="92"/>
      <c r="AC5" s="141"/>
      <c r="AD5" s="141"/>
      <c r="AE5" s="141"/>
      <c r="AF5" s="141"/>
      <c r="AG5" s="144" t="s">
        <v>99</v>
      </c>
      <c r="AH5" s="146"/>
      <c r="AI5" s="146"/>
      <c r="AJ5" s="146"/>
      <c r="AK5" s="141" t="s">
        <v>108</v>
      </c>
      <c r="AL5" s="151"/>
      <c r="AM5" s="141" t="s">
        <v>110</v>
      </c>
      <c r="AN5" s="92"/>
    </row>
    <row r="6" spans="1:40" ht="9.9499999999999993" customHeight="1">
      <c r="A6" s="92"/>
      <c r="B6" s="98"/>
      <c r="C6" s="98"/>
      <c r="D6" s="98"/>
      <c r="E6" s="98"/>
      <c r="F6" s="98"/>
      <c r="G6" s="98"/>
      <c r="H6" s="98"/>
      <c r="I6" s="98"/>
      <c r="J6" s="98"/>
      <c r="K6" s="98"/>
      <c r="L6" s="98"/>
      <c r="M6" s="98"/>
      <c r="N6" s="98"/>
      <c r="O6" s="98"/>
      <c r="P6" s="98"/>
      <c r="Q6" s="98"/>
      <c r="R6" s="98"/>
      <c r="S6" s="98"/>
      <c r="T6" s="98"/>
      <c r="U6" s="98"/>
      <c r="V6" s="98"/>
      <c r="W6" s="98"/>
      <c r="X6" s="104"/>
      <c r="Y6" s="104"/>
      <c r="Z6" s="104"/>
      <c r="AA6" s="104"/>
      <c r="AB6" s="104"/>
      <c r="AC6" s="104"/>
      <c r="AD6" s="104"/>
      <c r="AE6" s="104"/>
      <c r="AF6" s="104"/>
      <c r="AG6" s="104"/>
      <c r="AH6" s="104"/>
      <c r="AI6" s="104"/>
      <c r="AJ6" s="104"/>
      <c r="AK6" s="104"/>
      <c r="AL6" s="104"/>
      <c r="AM6" s="92"/>
      <c r="AN6" s="92"/>
    </row>
    <row r="7" spans="1:40" ht="15" customHeight="1">
      <c r="A7" s="94" t="s">
        <v>23</v>
      </c>
      <c r="B7" s="106" t="s">
        <v>57</v>
      </c>
      <c r="C7" s="116" t="s">
        <v>74</v>
      </c>
      <c r="D7" s="102" t="s">
        <v>81</v>
      </c>
      <c r="E7" s="96" t="s">
        <v>83</v>
      </c>
      <c r="F7" s="130" t="s">
        <v>85</v>
      </c>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27" t="s">
        <v>109</v>
      </c>
      <c r="AL7" s="103" t="s">
        <v>9</v>
      </c>
      <c r="AM7" s="154" t="s">
        <v>111</v>
      </c>
      <c r="AN7" s="154"/>
    </row>
    <row r="8" spans="1:40" ht="15" customHeight="1">
      <c r="A8" s="94"/>
      <c r="B8" s="107"/>
      <c r="C8" s="117"/>
      <c r="D8" s="102"/>
      <c r="E8" s="96"/>
      <c r="F8" s="102" t="s">
        <v>86</v>
      </c>
      <c r="G8" s="102"/>
      <c r="H8" s="102"/>
      <c r="I8" s="102"/>
      <c r="J8" s="102"/>
      <c r="K8" s="102"/>
      <c r="L8" s="102"/>
      <c r="M8" s="102" t="s">
        <v>90</v>
      </c>
      <c r="N8" s="102"/>
      <c r="O8" s="102"/>
      <c r="P8" s="102"/>
      <c r="Q8" s="102"/>
      <c r="R8" s="102"/>
      <c r="S8" s="102"/>
      <c r="T8" s="102" t="s">
        <v>94</v>
      </c>
      <c r="U8" s="102"/>
      <c r="V8" s="102"/>
      <c r="W8" s="102"/>
      <c r="X8" s="102"/>
      <c r="Y8" s="102"/>
      <c r="Z8" s="102"/>
      <c r="AA8" s="102" t="s">
        <v>4</v>
      </c>
      <c r="AB8" s="102"/>
      <c r="AC8" s="102"/>
      <c r="AD8" s="102"/>
      <c r="AE8" s="102"/>
      <c r="AF8" s="102"/>
      <c r="AG8" s="102"/>
      <c r="AH8" s="102" t="s">
        <v>2</v>
      </c>
      <c r="AI8" s="102"/>
      <c r="AJ8" s="102"/>
      <c r="AK8" s="127"/>
      <c r="AL8" s="103"/>
      <c r="AM8" s="154"/>
      <c r="AN8" s="154"/>
    </row>
    <row r="9" spans="1:40" ht="15" customHeight="1">
      <c r="A9" s="94"/>
      <c r="B9" s="108" t="s">
        <v>20</v>
      </c>
      <c r="C9" s="117"/>
      <c r="D9" s="102"/>
      <c r="E9" s="96"/>
      <c r="F9" s="131">
        <f>DATE($M$2,$S$2,1)</f>
        <v>45413</v>
      </c>
      <c r="G9" s="131">
        <f>DATE($M$2,$S$2,2)</f>
        <v>45414</v>
      </c>
      <c r="H9" s="131">
        <f>DATE($M$2,$S$2,3)</f>
        <v>45415</v>
      </c>
      <c r="I9" s="131">
        <f>DATE($M$2,$S$2,4)</f>
        <v>45416</v>
      </c>
      <c r="J9" s="131">
        <f>DATE($M$2,$S$2,5)</f>
        <v>45417</v>
      </c>
      <c r="K9" s="131">
        <f>DATE($M$2,$S$2,6)</f>
        <v>45418</v>
      </c>
      <c r="L9" s="131">
        <f>DATE($M$2,$S$2,7)</f>
        <v>45419</v>
      </c>
      <c r="M9" s="131">
        <f>DATE($M$2,$S$2,8)</f>
        <v>45420</v>
      </c>
      <c r="N9" s="131">
        <f>DATE($M$2,$S$2,9)</f>
        <v>45421</v>
      </c>
      <c r="O9" s="131">
        <f>DATE($M$2,$S$2,10)</f>
        <v>45422</v>
      </c>
      <c r="P9" s="131">
        <f>DATE($M$2,$S$2,11)</f>
        <v>45423</v>
      </c>
      <c r="Q9" s="131">
        <f>DATE($M$2,$S$2,12)</f>
        <v>45424</v>
      </c>
      <c r="R9" s="131">
        <f>DATE($M$2,$S$2,13)</f>
        <v>45425</v>
      </c>
      <c r="S9" s="131">
        <f>DATE($M$2,$S$2,14)</f>
        <v>45426</v>
      </c>
      <c r="T9" s="131">
        <f>DATE($M$2,$S$2,15)</f>
        <v>45427</v>
      </c>
      <c r="U9" s="131">
        <f>DATE($M$2,$S$2,16)</f>
        <v>45428</v>
      </c>
      <c r="V9" s="131">
        <f>DATE($M$2,$S$2,17)</f>
        <v>45429</v>
      </c>
      <c r="W9" s="131">
        <f>DATE($M$2,$S$2,18)</f>
        <v>45430</v>
      </c>
      <c r="X9" s="131">
        <f>DATE($M$2,$S$2,19)</f>
        <v>45431</v>
      </c>
      <c r="Y9" s="131">
        <f>DATE($M$2,$S$2,20)</f>
        <v>45432</v>
      </c>
      <c r="Z9" s="131">
        <f>DATE($M$2,$S$2,21)</f>
        <v>45433</v>
      </c>
      <c r="AA9" s="131">
        <f>DATE($M$2,$S$2,22)</f>
        <v>45434</v>
      </c>
      <c r="AB9" s="131">
        <f>DATE($M$2,$S$2,23)</f>
        <v>45435</v>
      </c>
      <c r="AC9" s="131">
        <f>DATE($M$2,$S$2,24)</f>
        <v>45436</v>
      </c>
      <c r="AD9" s="131">
        <f>DATE($M$2,$S$2,25)</f>
        <v>45437</v>
      </c>
      <c r="AE9" s="131">
        <f>DATE($M$2,$S$2,26)</f>
        <v>45438</v>
      </c>
      <c r="AF9" s="131">
        <f>DATE($M$2,$S$2,27)</f>
        <v>45439</v>
      </c>
      <c r="AG9" s="131">
        <f>DATE($M$2,$S$2,28)</f>
        <v>45440</v>
      </c>
      <c r="AH9" s="131">
        <f>IF(DAY(EOMONTH(F9,0))&lt;29,"",DATE($M$2,$S$2,29))</f>
        <v>45441</v>
      </c>
      <c r="AI9" s="131">
        <f>IF(DAY(EOMONTH(F9,0))&lt;30,"",DATE($M$2,$S$2,30))</f>
        <v>45442</v>
      </c>
      <c r="AJ9" s="131">
        <f>IF(DAY(EOMONTH(F9,0))&lt;31,"",DATE($M$2,$S$2,31))</f>
        <v>45443</v>
      </c>
      <c r="AK9" s="127"/>
      <c r="AL9" s="103"/>
      <c r="AM9" s="154"/>
      <c r="AN9" s="154"/>
    </row>
    <row r="10" spans="1:40" ht="15" customHeight="1">
      <c r="A10" s="94"/>
      <c r="B10" s="109"/>
      <c r="C10" s="118"/>
      <c r="D10" s="102"/>
      <c r="E10" s="96"/>
      <c r="F10" s="132">
        <f>DATE($M$2,$S$2,1)</f>
        <v>45413</v>
      </c>
      <c r="G10" s="132">
        <f>DATE($M$2,$S$2,2)</f>
        <v>45414</v>
      </c>
      <c r="H10" s="132">
        <f>DATE($M$2,$S$2,3)</f>
        <v>45415</v>
      </c>
      <c r="I10" s="132">
        <f>DATE($M$2,$S$2,4)</f>
        <v>45416</v>
      </c>
      <c r="J10" s="132">
        <f>DATE($M$2,$S$2,5)</f>
        <v>45417</v>
      </c>
      <c r="K10" s="132">
        <f>DATE($M$2,$S$2,6)</f>
        <v>45418</v>
      </c>
      <c r="L10" s="132">
        <f>DATE($M$2,$S$2,7)</f>
        <v>45419</v>
      </c>
      <c r="M10" s="132">
        <f>DATE($M$2,$S$2,8)</f>
        <v>45420</v>
      </c>
      <c r="N10" s="132">
        <f>DATE($M$2,$S$2,9)</f>
        <v>45421</v>
      </c>
      <c r="O10" s="132">
        <f>DATE($M$2,$S$2,10)</f>
        <v>45422</v>
      </c>
      <c r="P10" s="132">
        <f>DATE($M$2,$S$2,11)</f>
        <v>45423</v>
      </c>
      <c r="Q10" s="132">
        <f>DATE($M$2,$S$2,12)</f>
        <v>45424</v>
      </c>
      <c r="R10" s="132">
        <f>DATE($M$2,$S$2,13)</f>
        <v>45425</v>
      </c>
      <c r="S10" s="132">
        <f>DATE($M$2,$S$2,14)</f>
        <v>45426</v>
      </c>
      <c r="T10" s="132">
        <f>DATE($M$2,$S$2,15)</f>
        <v>45427</v>
      </c>
      <c r="U10" s="132">
        <f>DATE($M$2,$S$2,16)</f>
        <v>45428</v>
      </c>
      <c r="V10" s="132">
        <f>DATE($M$2,$S$2,17)</f>
        <v>45429</v>
      </c>
      <c r="W10" s="132">
        <f>DATE($M$2,$S$2,18)</f>
        <v>45430</v>
      </c>
      <c r="X10" s="132">
        <f>DATE($M$2,$S$2,19)</f>
        <v>45431</v>
      </c>
      <c r="Y10" s="132">
        <f>DATE($M$2,$S$2,20)</f>
        <v>45432</v>
      </c>
      <c r="Z10" s="132">
        <f>DATE($M$2,$S$2,21)</f>
        <v>45433</v>
      </c>
      <c r="AA10" s="132">
        <f>DATE($M$2,$S$2,22)</f>
        <v>45434</v>
      </c>
      <c r="AB10" s="132">
        <f>DATE($M$2,$S$2,23)</f>
        <v>45435</v>
      </c>
      <c r="AC10" s="132">
        <f>DATE($M$2,$S$2,24)</f>
        <v>45436</v>
      </c>
      <c r="AD10" s="132">
        <f>DATE($M$2,$S$2,25)</f>
        <v>45437</v>
      </c>
      <c r="AE10" s="132">
        <f>DATE($M$2,$S$2,26)</f>
        <v>45438</v>
      </c>
      <c r="AF10" s="132">
        <f>DATE($M$2,$S$2,27)</f>
        <v>45439</v>
      </c>
      <c r="AG10" s="132">
        <f>DATE($M$2,$S$2,28)</f>
        <v>45440</v>
      </c>
      <c r="AH10" s="132">
        <f>IF(DAY(EOMONTH(F10,0))&lt;29,"",DATE($M$2,$S$2,29))</f>
        <v>45441</v>
      </c>
      <c r="AI10" s="132">
        <f>IF(DAY(EOMONTH(F10,0))&lt;30,"",DATE($M$2,$S$2,30))</f>
        <v>45442</v>
      </c>
      <c r="AJ10" s="132">
        <f>IF(DAY(EOMONTH(F10,0))&lt;31,"",DATE($M$2,$S$2,31))</f>
        <v>45443</v>
      </c>
      <c r="AK10" s="127"/>
      <c r="AL10" s="103"/>
      <c r="AM10" s="154"/>
      <c r="AN10" s="154"/>
    </row>
    <row r="11" spans="1:40" ht="18" customHeight="1">
      <c r="A11" s="95">
        <v>1</v>
      </c>
      <c r="B11" s="110" t="s">
        <v>123</v>
      </c>
      <c r="C11" s="119" t="s">
        <v>67</v>
      </c>
      <c r="D11" s="125"/>
      <c r="E11" s="128"/>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50">
        <f t="shared" ref="AK11:AK31" si="0">+SUM(F11:AJ11)</f>
        <v>0</v>
      </c>
      <c r="AL11" s="152">
        <f t="shared" ref="AL11:AL31" si="1">IF($AK$3="４週",AK11/4,AK11/(DAY(EOMONTH($F$9,0))/7))</f>
        <v>0</v>
      </c>
      <c r="AM11" s="155"/>
      <c r="AN11" s="155"/>
    </row>
    <row r="12" spans="1:40" ht="18" customHeight="1">
      <c r="A12" s="95">
        <v>2</v>
      </c>
      <c r="B12" s="110" t="s">
        <v>59</v>
      </c>
      <c r="C12" s="119" t="s">
        <v>68</v>
      </c>
      <c r="D12" s="125"/>
      <c r="E12" s="128"/>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50">
        <f t="shared" si="0"/>
        <v>0</v>
      </c>
      <c r="AL12" s="152">
        <f t="shared" si="1"/>
        <v>0</v>
      </c>
      <c r="AM12" s="155"/>
      <c r="AN12" s="155"/>
    </row>
    <row r="13" spans="1:40" ht="18" customHeight="1">
      <c r="A13" s="95">
        <v>3</v>
      </c>
      <c r="B13" s="110" t="s">
        <v>60</v>
      </c>
      <c r="C13" s="119" t="s">
        <v>69</v>
      </c>
      <c r="D13" s="125"/>
      <c r="E13" s="128"/>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50">
        <f t="shared" si="0"/>
        <v>0</v>
      </c>
      <c r="AL13" s="152">
        <f t="shared" si="1"/>
        <v>0</v>
      </c>
      <c r="AM13" s="155"/>
      <c r="AN13" s="155"/>
    </row>
    <row r="14" spans="1:40" ht="18" customHeight="1">
      <c r="A14" s="95">
        <v>4</v>
      </c>
      <c r="B14" s="110" t="s">
        <v>59</v>
      </c>
      <c r="C14" s="119" t="s">
        <v>70</v>
      </c>
      <c r="D14" s="125"/>
      <c r="E14" s="128"/>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50">
        <f t="shared" si="0"/>
        <v>0</v>
      </c>
      <c r="AL14" s="152">
        <f t="shared" si="1"/>
        <v>0</v>
      </c>
      <c r="AM14" s="155"/>
      <c r="AN14" s="155"/>
    </row>
    <row r="15" spans="1:40" ht="18" customHeight="1">
      <c r="A15" s="95">
        <v>5</v>
      </c>
      <c r="B15" s="110"/>
      <c r="C15" s="119"/>
      <c r="D15" s="125"/>
      <c r="E15" s="128"/>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50">
        <f t="shared" si="0"/>
        <v>0</v>
      </c>
      <c r="AL15" s="152">
        <f t="shared" si="1"/>
        <v>0</v>
      </c>
      <c r="AM15" s="155"/>
      <c r="AN15" s="155"/>
    </row>
    <row r="16" spans="1:40" ht="18" customHeight="1">
      <c r="A16" s="95">
        <v>6</v>
      </c>
      <c r="B16" s="110"/>
      <c r="C16" s="119"/>
      <c r="D16" s="125"/>
      <c r="E16" s="128"/>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50">
        <f t="shared" si="0"/>
        <v>0</v>
      </c>
      <c r="AL16" s="152">
        <f t="shared" si="1"/>
        <v>0</v>
      </c>
      <c r="AM16" s="155"/>
      <c r="AN16" s="155"/>
    </row>
    <row r="17" spans="1:40" ht="18" customHeight="1">
      <c r="A17" s="95">
        <v>7</v>
      </c>
      <c r="B17" s="110"/>
      <c r="C17" s="119"/>
      <c r="D17" s="125"/>
      <c r="E17" s="128"/>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50">
        <f t="shared" si="0"/>
        <v>0</v>
      </c>
      <c r="AL17" s="152">
        <f t="shared" si="1"/>
        <v>0</v>
      </c>
      <c r="AM17" s="155"/>
      <c r="AN17" s="155"/>
    </row>
    <row r="18" spans="1:40" ht="18" customHeight="1">
      <c r="A18" s="95">
        <v>8</v>
      </c>
      <c r="B18" s="110"/>
      <c r="C18" s="119"/>
      <c r="D18" s="125"/>
      <c r="E18" s="128"/>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50">
        <f t="shared" si="0"/>
        <v>0</v>
      </c>
      <c r="AL18" s="152">
        <f t="shared" si="1"/>
        <v>0</v>
      </c>
      <c r="AM18" s="155"/>
      <c r="AN18" s="155"/>
    </row>
    <row r="19" spans="1:40" ht="18" customHeight="1">
      <c r="A19" s="95">
        <v>9</v>
      </c>
      <c r="B19" s="110"/>
      <c r="C19" s="119"/>
      <c r="D19" s="125"/>
      <c r="E19" s="128"/>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50">
        <f t="shared" si="0"/>
        <v>0</v>
      </c>
      <c r="AL19" s="152">
        <f t="shared" si="1"/>
        <v>0</v>
      </c>
      <c r="AM19" s="155"/>
      <c r="AN19" s="155"/>
    </row>
    <row r="20" spans="1:40" ht="18" customHeight="1">
      <c r="A20" s="95">
        <v>10</v>
      </c>
      <c r="B20" s="110"/>
      <c r="C20" s="119"/>
      <c r="D20" s="125"/>
      <c r="E20" s="128"/>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50">
        <f t="shared" si="0"/>
        <v>0</v>
      </c>
      <c r="AL20" s="152">
        <f t="shared" si="1"/>
        <v>0</v>
      </c>
      <c r="AM20" s="155"/>
      <c r="AN20" s="155"/>
    </row>
    <row r="21" spans="1:40" ht="18" customHeight="1">
      <c r="A21" s="95">
        <v>11</v>
      </c>
      <c r="B21" s="110"/>
      <c r="C21" s="119"/>
      <c r="D21" s="125"/>
      <c r="E21" s="128"/>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50">
        <f t="shared" si="0"/>
        <v>0</v>
      </c>
      <c r="AL21" s="152">
        <f t="shared" si="1"/>
        <v>0</v>
      </c>
      <c r="AM21" s="155"/>
      <c r="AN21" s="155"/>
    </row>
    <row r="22" spans="1:40" ht="18" customHeight="1">
      <c r="A22" s="95">
        <v>12</v>
      </c>
      <c r="B22" s="110"/>
      <c r="C22" s="119"/>
      <c r="D22" s="125"/>
      <c r="E22" s="128"/>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50">
        <f t="shared" si="0"/>
        <v>0</v>
      </c>
      <c r="AL22" s="152">
        <f t="shared" si="1"/>
        <v>0</v>
      </c>
      <c r="AM22" s="155"/>
      <c r="AN22" s="155"/>
    </row>
    <row r="23" spans="1:40" ht="18" customHeight="1">
      <c r="A23" s="95">
        <v>13</v>
      </c>
      <c r="B23" s="110"/>
      <c r="C23" s="119"/>
      <c r="D23" s="125"/>
      <c r="E23" s="128"/>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50">
        <f t="shared" si="0"/>
        <v>0</v>
      </c>
      <c r="AL23" s="152">
        <f t="shared" si="1"/>
        <v>0</v>
      </c>
      <c r="AM23" s="155"/>
      <c r="AN23" s="155"/>
    </row>
    <row r="24" spans="1:40" ht="18" customHeight="1">
      <c r="A24" s="95">
        <v>14</v>
      </c>
      <c r="B24" s="110"/>
      <c r="C24" s="119"/>
      <c r="D24" s="125"/>
      <c r="E24" s="128"/>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50">
        <f t="shared" si="0"/>
        <v>0</v>
      </c>
      <c r="AL24" s="152">
        <f t="shared" si="1"/>
        <v>0</v>
      </c>
      <c r="AM24" s="155"/>
      <c r="AN24" s="155"/>
    </row>
    <row r="25" spans="1:40" ht="18" customHeight="1">
      <c r="A25" s="95">
        <v>15</v>
      </c>
      <c r="B25" s="110"/>
      <c r="C25" s="119"/>
      <c r="D25" s="125"/>
      <c r="E25" s="128"/>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50">
        <f t="shared" si="0"/>
        <v>0</v>
      </c>
      <c r="AL25" s="152">
        <f t="shared" si="1"/>
        <v>0</v>
      </c>
      <c r="AM25" s="155"/>
      <c r="AN25" s="155"/>
    </row>
    <row r="26" spans="1:40" ht="18" customHeight="1">
      <c r="A26" s="95">
        <v>16</v>
      </c>
      <c r="B26" s="110"/>
      <c r="C26" s="119"/>
      <c r="D26" s="125"/>
      <c r="E26" s="128"/>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50">
        <f t="shared" si="0"/>
        <v>0</v>
      </c>
      <c r="AL26" s="152">
        <f t="shared" si="1"/>
        <v>0</v>
      </c>
      <c r="AM26" s="155"/>
      <c r="AN26" s="155"/>
    </row>
    <row r="27" spans="1:40" ht="18" customHeight="1">
      <c r="A27" s="95">
        <v>17</v>
      </c>
      <c r="B27" s="110"/>
      <c r="C27" s="119"/>
      <c r="D27" s="125"/>
      <c r="E27" s="128"/>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50">
        <f t="shared" si="0"/>
        <v>0</v>
      </c>
      <c r="AL27" s="152">
        <f t="shared" si="1"/>
        <v>0</v>
      </c>
      <c r="AM27" s="155"/>
      <c r="AN27" s="155"/>
    </row>
    <row r="28" spans="1:40" ht="18" customHeight="1">
      <c r="A28" s="95">
        <v>18</v>
      </c>
      <c r="B28" s="110"/>
      <c r="C28" s="119"/>
      <c r="D28" s="125"/>
      <c r="E28" s="128"/>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50">
        <f t="shared" si="0"/>
        <v>0</v>
      </c>
      <c r="AL28" s="152">
        <f t="shared" si="1"/>
        <v>0</v>
      </c>
      <c r="AM28" s="155"/>
      <c r="AN28" s="155"/>
    </row>
    <row r="29" spans="1:40" ht="18" customHeight="1">
      <c r="A29" s="95">
        <v>19</v>
      </c>
      <c r="B29" s="110"/>
      <c r="C29" s="119"/>
      <c r="D29" s="125"/>
      <c r="E29" s="128"/>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50">
        <f t="shared" si="0"/>
        <v>0</v>
      </c>
      <c r="AL29" s="152">
        <f t="shared" si="1"/>
        <v>0</v>
      </c>
      <c r="AM29" s="155"/>
      <c r="AN29" s="155"/>
    </row>
    <row r="30" spans="1:40" ht="18" customHeight="1">
      <c r="A30" s="95">
        <v>20</v>
      </c>
      <c r="B30" s="110"/>
      <c r="C30" s="119"/>
      <c r="D30" s="125"/>
      <c r="E30" s="128"/>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50">
        <f t="shared" si="0"/>
        <v>0</v>
      </c>
      <c r="AL30" s="152">
        <f t="shared" si="1"/>
        <v>0</v>
      </c>
      <c r="AM30" s="155"/>
      <c r="AN30" s="155"/>
    </row>
    <row r="31" spans="1:40" ht="18" customHeight="1">
      <c r="A31" s="96" t="s">
        <v>24</v>
      </c>
      <c r="B31" s="97"/>
      <c r="C31" s="97"/>
      <c r="D31" s="97"/>
      <c r="E31" s="97"/>
      <c r="F31" s="121">
        <f t="shared" ref="F31:AJ31" si="2">+SUM(F11:F30)</f>
        <v>0</v>
      </c>
      <c r="G31" s="121">
        <f t="shared" si="2"/>
        <v>0</v>
      </c>
      <c r="H31" s="121">
        <f t="shared" si="2"/>
        <v>0</v>
      </c>
      <c r="I31" s="121">
        <f t="shared" si="2"/>
        <v>0</v>
      </c>
      <c r="J31" s="121">
        <f t="shared" si="2"/>
        <v>0</v>
      </c>
      <c r="K31" s="121">
        <f t="shared" si="2"/>
        <v>0</v>
      </c>
      <c r="L31" s="121">
        <f t="shared" si="2"/>
        <v>0</v>
      </c>
      <c r="M31" s="121">
        <f t="shared" si="2"/>
        <v>0</v>
      </c>
      <c r="N31" s="121">
        <f t="shared" si="2"/>
        <v>0</v>
      </c>
      <c r="O31" s="121">
        <f t="shared" si="2"/>
        <v>0</v>
      </c>
      <c r="P31" s="121">
        <f t="shared" si="2"/>
        <v>0</v>
      </c>
      <c r="Q31" s="121">
        <f t="shared" si="2"/>
        <v>0</v>
      </c>
      <c r="R31" s="121">
        <f t="shared" si="2"/>
        <v>0</v>
      </c>
      <c r="S31" s="121">
        <f t="shared" si="2"/>
        <v>0</v>
      </c>
      <c r="T31" s="121">
        <f t="shared" si="2"/>
        <v>0</v>
      </c>
      <c r="U31" s="121">
        <f t="shared" si="2"/>
        <v>0</v>
      </c>
      <c r="V31" s="121">
        <f t="shared" si="2"/>
        <v>0</v>
      </c>
      <c r="W31" s="121">
        <f t="shared" si="2"/>
        <v>0</v>
      </c>
      <c r="X31" s="121">
        <f t="shared" si="2"/>
        <v>0</v>
      </c>
      <c r="Y31" s="121">
        <f t="shared" si="2"/>
        <v>0</v>
      </c>
      <c r="Z31" s="121">
        <f t="shared" si="2"/>
        <v>0</v>
      </c>
      <c r="AA31" s="121">
        <f t="shared" si="2"/>
        <v>0</v>
      </c>
      <c r="AB31" s="121">
        <f t="shared" si="2"/>
        <v>0</v>
      </c>
      <c r="AC31" s="121">
        <f t="shared" si="2"/>
        <v>0</v>
      </c>
      <c r="AD31" s="121">
        <f t="shared" si="2"/>
        <v>0</v>
      </c>
      <c r="AE31" s="121">
        <f t="shared" si="2"/>
        <v>0</v>
      </c>
      <c r="AF31" s="121">
        <f t="shared" si="2"/>
        <v>0</v>
      </c>
      <c r="AG31" s="121">
        <f t="shared" si="2"/>
        <v>0</v>
      </c>
      <c r="AH31" s="121">
        <f t="shared" si="2"/>
        <v>0</v>
      </c>
      <c r="AI31" s="121">
        <f t="shared" si="2"/>
        <v>0</v>
      </c>
      <c r="AJ31" s="121">
        <f t="shared" si="2"/>
        <v>0</v>
      </c>
      <c r="AK31" s="150">
        <f t="shared" si="0"/>
        <v>0</v>
      </c>
      <c r="AL31" s="152">
        <f t="shared" si="1"/>
        <v>0</v>
      </c>
      <c r="AM31" s="94"/>
      <c r="AN31" s="94"/>
    </row>
    <row r="32" spans="1:40" ht="18" customHeight="1">
      <c r="A32" s="97" t="s">
        <v>26</v>
      </c>
      <c r="B32" s="97"/>
      <c r="C32" s="97"/>
      <c r="D32" s="97"/>
      <c r="E32" s="129"/>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21"/>
      <c r="AL32" s="153"/>
      <c r="AM32" s="94"/>
      <c r="AN32" s="94"/>
    </row>
    <row r="33" spans="1:43" ht="15" customHeight="1">
      <c r="A33" s="98"/>
      <c r="B33" s="98"/>
      <c r="C33" s="98"/>
      <c r="D33" s="98"/>
      <c r="E33" s="98"/>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8"/>
      <c r="AL33" s="98"/>
      <c r="AM33" s="92"/>
    </row>
    <row r="34" spans="1:43" ht="15" customHeight="1">
      <c r="A34" s="98"/>
      <c r="B34" s="98"/>
      <c r="C34" s="98"/>
      <c r="D34" s="98"/>
      <c r="E34" s="98"/>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8"/>
      <c r="AL34" s="98"/>
      <c r="AM34" s="92"/>
    </row>
    <row r="35" spans="1:43" ht="15" customHeight="1">
      <c r="A35" s="98"/>
      <c r="B35" s="98"/>
      <c r="C35" s="98"/>
      <c r="D35" s="98"/>
      <c r="E35" s="98"/>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8"/>
      <c r="AL35" s="98"/>
      <c r="AM35" s="92"/>
    </row>
    <row r="36" spans="1:43" ht="21" customHeight="1">
      <c r="A36" s="99" t="s">
        <v>37</v>
      </c>
      <c r="B36" s="98"/>
      <c r="C36" s="98"/>
      <c r="D36" s="98"/>
      <c r="E36" s="98"/>
      <c r="F36" s="98"/>
      <c r="G36" s="90"/>
      <c r="H36" s="90"/>
      <c r="I36" s="90"/>
      <c r="J36" s="90"/>
      <c r="K36" s="90"/>
      <c r="L36" s="90"/>
      <c r="M36" s="90"/>
      <c r="N36" s="90"/>
      <c r="O36" s="90"/>
      <c r="AM36" s="98"/>
      <c r="AN36" s="92"/>
    </row>
    <row r="37" spans="1:43" ht="24.95" customHeight="1">
      <c r="A37" s="100"/>
      <c r="B37" s="96" t="s">
        <v>125</v>
      </c>
      <c r="C37" s="97"/>
      <c r="D37" s="97"/>
      <c r="E37" s="97"/>
      <c r="F37" s="97"/>
      <c r="G37" s="97"/>
      <c r="H37" s="97"/>
      <c r="I37" s="97"/>
      <c r="J37" s="97"/>
      <c r="K37" s="129"/>
      <c r="L37" s="157" t="s">
        <v>131</v>
      </c>
      <c r="M37" s="157"/>
      <c r="N37" s="157"/>
      <c r="O37" s="157"/>
      <c r="P37" s="157" t="s">
        <v>128</v>
      </c>
      <c r="Q37" s="157"/>
      <c r="R37" s="157"/>
      <c r="S37" s="157"/>
      <c r="T37" s="157" t="s">
        <v>129</v>
      </c>
      <c r="U37" s="157"/>
      <c r="V37" s="157"/>
      <c r="W37" s="157"/>
      <c r="X37" s="100"/>
      <c r="Y37" s="100"/>
      <c r="Z37" s="100"/>
      <c r="AA37" s="100"/>
      <c r="AB37" s="100"/>
      <c r="AC37" s="100"/>
      <c r="AD37" s="100"/>
      <c r="AE37" s="100"/>
      <c r="AF37" s="100"/>
      <c r="AG37" s="100"/>
      <c r="AH37" s="100"/>
      <c r="AI37" s="100"/>
      <c r="AJ37" s="100"/>
      <c r="AK37" s="100"/>
      <c r="AL37" s="100"/>
      <c r="AM37" s="100"/>
      <c r="AN37" s="100"/>
      <c r="AO37" s="100"/>
      <c r="AP37" s="100"/>
      <c r="AQ37" s="100"/>
    </row>
    <row r="38" spans="1:43" ht="18" customHeight="1">
      <c r="A38" s="100"/>
      <c r="B38" s="111" t="s">
        <v>105</v>
      </c>
      <c r="C38" s="120"/>
      <c r="D38" s="120"/>
      <c r="E38" s="120"/>
      <c r="F38" s="120"/>
      <c r="G38" s="120"/>
      <c r="H38" s="120"/>
      <c r="I38" s="120"/>
      <c r="J38" s="120"/>
      <c r="K38" s="136"/>
      <c r="L38" s="133">
        <v>30</v>
      </c>
      <c r="M38" s="133"/>
      <c r="N38" s="133"/>
      <c r="O38" s="133"/>
      <c r="P38" s="133">
        <v>30</v>
      </c>
      <c r="Q38" s="133"/>
      <c r="R38" s="133"/>
      <c r="S38" s="133"/>
      <c r="T38" s="121">
        <f>SUM(L38:S38)</f>
        <v>60</v>
      </c>
      <c r="U38" s="121"/>
      <c r="V38" s="121"/>
      <c r="W38" s="121"/>
      <c r="X38" s="100"/>
      <c r="Y38" s="100"/>
      <c r="Z38" s="100"/>
      <c r="AA38" s="100"/>
      <c r="AB38" s="100"/>
      <c r="AC38" s="100"/>
      <c r="AD38" s="100"/>
      <c r="AE38" s="100"/>
      <c r="AF38" s="100"/>
      <c r="AG38" s="100"/>
      <c r="AH38" s="100"/>
      <c r="AI38" s="100"/>
      <c r="AJ38" s="100"/>
      <c r="AK38" s="100"/>
      <c r="AL38" s="100"/>
      <c r="AM38" s="100"/>
      <c r="AN38" s="100"/>
      <c r="AO38" s="100"/>
      <c r="AP38" s="100"/>
      <c r="AQ38" s="100"/>
    </row>
    <row r="39" spans="1:43" ht="5.0999999999999996" customHeight="1">
      <c r="A39" s="101"/>
      <c r="B39" s="101"/>
      <c r="C39" s="101"/>
      <c r="D39" s="100"/>
      <c r="E39" s="100"/>
      <c r="F39" s="100"/>
      <c r="G39" s="100"/>
      <c r="H39" s="10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139"/>
      <c r="AK39" s="90"/>
      <c r="AL39" s="98"/>
      <c r="AM39" s="98"/>
      <c r="AN39" s="92"/>
    </row>
    <row r="40" spans="1:43" ht="18" customHeight="1">
      <c r="A40" s="99" t="s">
        <v>13</v>
      </c>
      <c r="B40" s="90"/>
      <c r="D40" s="90"/>
      <c r="E40" s="90"/>
      <c r="F40" s="90"/>
      <c r="G40" s="90"/>
      <c r="H40" s="90"/>
      <c r="I40" s="90"/>
      <c r="J40" s="90"/>
      <c r="K40" s="90"/>
      <c r="L40" s="90"/>
      <c r="M40" s="90"/>
      <c r="N40" s="90"/>
      <c r="O40" s="90"/>
      <c r="P40" s="90"/>
      <c r="Q40" s="90"/>
      <c r="R40" s="90"/>
      <c r="S40" s="90"/>
      <c r="T40" s="90"/>
      <c r="U40" s="90"/>
      <c r="V40" s="90"/>
      <c r="W40" s="98"/>
      <c r="X40" s="90"/>
      <c r="Y40" s="90"/>
      <c r="Z40" s="90"/>
      <c r="AA40" s="90"/>
      <c r="AB40" s="90"/>
      <c r="AC40" s="90"/>
      <c r="AD40" s="90"/>
      <c r="AE40" s="90"/>
      <c r="AF40" s="90"/>
      <c r="AG40" s="90"/>
      <c r="AH40" s="90"/>
      <c r="AI40" s="90"/>
      <c r="AJ40" s="139"/>
      <c r="AK40" s="90"/>
      <c r="AL40" s="98"/>
      <c r="AM40" s="98"/>
      <c r="AN40" s="92"/>
    </row>
    <row r="41" spans="1:43" ht="54.95" customHeight="1">
      <c r="A41" s="102" t="s">
        <v>44</v>
      </c>
      <c r="B41" s="102"/>
      <c r="C41" s="122" t="s">
        <v>127</v>
      </c>
      <c r="D41" s="127"/>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98"/>
      <c r="AL41" s="92"/>
    </row>
    <row r="42" spans="1:43" ht="18" customHeight="1">
      <c r="A42" s="103" t="s">
        <v>32</v>
      </c>
      <c r="B42" s="103"/>
      <c r="C42" s="156">
        <f>ROUNDDOWN(IF(B38="主として知的障害のある児童を入所させる福祉型障害児入所施設",T38/6.7,IF(B38="主として肢体不自由のある児童を入所させる福祉型障害児入所施設",L38/10+P38/20,0)),1)</f>
        <v>8.9</v>
      </c>
      <c r="D42" s="15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98"/>
      <c r="AL42" s="92"/>
    </row>
    <row r="43" spans="1:43" ht="5.0999999999999996" customHeight="1">
      <c r="A43" s="101"/>
      <c r="B43" s="101"/>
      <c r="C43" s="101"/>
      <c r="D43" s="101"/>
      <c r="E43" s="101"/>
      <c r="F43" s="101"/>
      <c r="G43" s="101"/>
      <c r="H43" s="101"/>
      <c r="I43" s="101"/>
      <c r="J43" s="90"/>
      <c r="K43" s="90"/>
      <c r="L43" s="90"/>
      <c r="M43" s="139"/>
      <c r="N43" s="90"/>
      <c r="O43" s="90"/>
      <c r="P43" s="90"/>
      <c r="Q43" s="100"/>
      <c r="W43" s="98"/>
      <c r="X43" s="90"/>
      <c r="Y43" s="90"/>
      <c r="Z43" s="90"/>
      <c r="AA43" s="90"/>
      <c r="AB43" s="90"/>
      <c r="AC43" s="90"/>
      <c r="AD43" s="90"/>
      <c r="AE43" s="90"/>
      <c r="AF43" s="90"/>
      <c r="AG43" s="90"/>
      <c r="AH43" s="90"/>
      <c r="AI43" s="90"/>
      <c r="AJ43" s="139"/>
      <c r="AK43" s="90"/>
      <c r="AL43" s="98"/>
      <c r="AM43" s="98"/>
      <c r="AN43" s="92"/>
    </row>
    <row r="44" spans="1:43" ht="21" customHeight="1">
      <c r="A44" s="99" t="s">
        <v>11</v>
      </c>
      <c r="B44" s="88"/>
      <c r="C44" s="104"/>
      <c r="D44" s="104"/>
      <c r="E44" s="104"/>
      <c r="F44" s="104"/>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104"/>
      <c r="AM44" s="104"/>
      <c r="AN44" s="92"/>
    </row>
    <row r="45" spans="1:43" ht="24.95" customHeight="1">
      <c r="A45" s="92"/>
      <c r="B45" s="98"/>
      <c r="C45" s="122" t="str">
        <v>児童発達支援管理責任者</v>
      </c>
      <c r="D45" s="126"/>
      <c r="E45" s="103" t="str">
        <v>医師</v>
      </c>
      <c r="F45" s="103"/>
      <c r="G45" s="103"/>
      <c r="H45" s="103"/>
      <c r="I45" s="122" t="str">
        <v>看護職員</v>
      </c>
      <c r="J45" s="126"/>
      <c r="K45" s="126"/>
      <c r="L45" s="126"/>
      <c r="M45" s="126"/>
      <c r="N45" s="127"/>
      <c r="O45" s="122" t="str">
        <v>児童指導員</v>
      </c>
      <c r="P45" s="126"/>
      <c r="Q45" s="126"/>
      <c r="R45" s="126"/>
      <c r="S45" s="126"/>
      <c r="T45" s="127"/>
      <c r="U45" s="122" t="str">
        <v>保育士</v>
      </c>
      <c r="V45" s="126"/>
      <c r="W45" s="126"/>
      <c r="X45" s="126"/>
      <c r="Y45" s="126"/>
      <c r="Z45" s="127"/>
      <c r="AA45" s="122" t="str">
        <v>心理担当職員</v>
      </c>
      <c r="AB45" s="126"/>
      <c r="AC45" s="126"/>
      <c r="AD45" s="126"/>
      <c r="AE45" s="126"/>
      <c r="AF45" s="127"/>
      <c r="AG45" s="103" t="str">
        <v>理学療法士又は作業療法士</v>
      </c>
      <c r="AH45" s="103"/>
      <c r="AI45" s="103"/>
      <c r="AJ45" s="103"/>
      <c r="AK45" s="103"/>
      <c r="AL45" s="103" t="str">
        <v>職業指導員</v>
      </c>
      <c r="AM45" s="103"/>
      <c r="AN45" s="92"/>
    </row>
    <row r="46" spans="1:43" ht="18" customHeight="1">
      <c r="A46" s="92"/>
      <c r="B46" s="98"/>
      <c r="C46" s="96" t="s">
        <v>75</v>
      </c>
      <c r="D46" s="96" t="s">
        <v>82</v>
      </c>
      <c r="E46" s="102" t="s">
        <v>75</v>
      </c>
      <c r="F46" s="102" t="s">
        <v>82</v>
      </c>
      <c r="G46" s="102"/>
      <c r="H46" s="102"/>
      <c r="I46" s="96" t="s">
        <v>75</v>
      </c>
      <c r="J46" s="97"/>
      <c r="K46" s="129"/>
      <c r="L46" s="96" t="s">
        <v>82</v>
      </c>
      <c r="M46" s="97"/>
      <c r="N46" s="129"/>
      <c r="O46" s="96" t="s">
        <v>75</v>
      </c>
      <c r="P46" s="97"/>
      <c r="Q46" s="129"/>
      <c r="R46" s="96" t="s">
        <v>82</v>
      </c>
      <c r="S46" s="97"/>
      <c r="T46" s="129"/>
      <c r="U46" s="96" t="s">
        <v>75</v>
      </c>
      <c r="V46" s="97"/>
      <c r="W46" s="129"/>
      <c r="X46" s="96" t="s">
        <v>82</v>
      </c>
      <c r="Y46" s="97"/>
      <c r="Z46" s="129"/>
      <c r="AA46" s="96" t="s">
        <v>75</v>
      </c>
      <c r="AB46" s="97"/>
      <c r="AC46" s="129"/>
      <c r="AD46" s="96" t="s">
        <v>82</v>
      </c>
      <c r="AE46" s="97"/>
      <c r="AF46" s="129"/>
      <c r="AG46" s="96" t="s">
        <v>75</v>
      </c>
      <c r="AH46" s="97"/>
      <c r="AI46" s="129"/>
      <c r="AJ46" s="96" t="s">
        <v>82</v>
      </c>
      <c r="AK46" s="129"/>
      <c r="AL46" s="102" t="s">
        <v>15</v>
      </c>
      <c r="AM46" s="102" t="s">
        <v>113</v>
      </c>
      <c r="AN46" s="92"/>
    </row>
    <row r="47" spans="1:43" ht="18" customHeight="1">
      <c r="A47" s="92"/>
      <c r="B47" s="102" t="s">
        <v>62</v>
      </c>
      <c r="C47" s="102">
        <f>COUNTIFS($B$11:$B$30,C$45,$C$11:$C$30,"A",$E$11:$E$30,"*")</f>
        <v>0</v>
      </c>
      <c r="D47" s="102">
        <f>COUNTIFS($B$11:$B$30,C$45,$C$11:$C$30,"B",$E$11:$E$30,"*")</f>
        <v>0</v>
      </c>
      <c r="E47" s="102">
        <f>COUNTIFS($B$11:$B$30,E$45,$C$11:$C$30,"A",$E$11:$E$30,"*")</f>
        <v>0</v>
      </c>
      <c r="F47" s="96">
        <f>COUNTIFS($B$11:$B$30,E$45,$C$11:$C$30,"B",$E$11:$E$30,"*")</f>
        <v>0</v>
      </c>
      <c r="G47" s="97"/>
      <c r="H47" s="129"/>
      <c r="I47" s="96">
        <f>COUNTIFS($B$11:$B$30,I$45,$C$11:$C$30,"A",$E$11:$E$30,"*")</f>
        <v>0</v>
      </c>
      <c r="J47" s="97"/>
      <c r="K47" s="129"/>
      <c r="L47" s="96">
        <f>COUNTIFS($B$11:$B$30,I$45,$C$11:$C$30,"B",$E$11:$E$30,"*")</f>
        <v>0</v>
      </c>
      <c r="M47" s="97"/>
      <c r="N47" s="129"/>
      <c r="O47" s="96">
        <f>COUNTIFS($B$11:$B$30,O$45,$C$11:$C$30,"A",$E$11:$E$30,"*")</f>
        <v>0</v>
      </c>
      <c r="P47" s="97"/>
      <c r="Q47" s="129"/>
      <c r="R47" s="96">
        <f>COUNTIFS($B$11:$B$30,O$45,$C$11:$C$30,"B",$E$11:$E$30,"*")</f>
        <v>0</v>
      </c>
      <c r="S47" s="97"/>
      <c r="T47" s="129"/>
      <c r="U47" s="96">
        <f>COUNTIFS($B$11:$B$30,U$45,$C$11:$C$30,"A",$E$11:$E$30,"*")</f>
        <v>0</v>
      </c>
      <c r="V47" s="97"/>
      <c r="W47" s="129"/>
      <c r="X47" s="96">
        <f>COUNTIFS($B$11:$B$30,U$45,$C$11:$C$30,"B",$E$11:$E$30,"*")</f>
        <v>0</v>
      </c>
      <c r="Y47" s="97"/>
      <c r="Z47" s="129"/>
      <c r="AA47" s="96">
        <f>COUNTIFS($B$11:$B$30,AA$45,$C$11:$C$30,"A",$E$11:$E$30,"*")</f>
        <v>0</v>
      </c>
      <c r="AB47" s="97"/>
      <c r="AC47" s="129"/>
      <c r="AD47" s="96">
        <f>COUNTIFS($B$11:$B$30,AA$45,$C$11:$C$30,"B",$E$11:$E$30,"*")</f>
        <v>0</v>
      </c>
      <c r="AE47" s="97"/>
      <c r="AF47" s="129"/>
      <c r="AG47" s="96">
        <f>COUNTIFS($B$11:$B$30,AG$45,$C$11:$C$30,"A",$E$11:$E$30,"*")</f>
        <v>0</v>
      </c>
      <c r="AH47" s="97"/>
      <c r="AI47" s="129"/>
      <c r="AJ47" s="96">
        <f>COUNTIFS($B$11:$B$30,AG$45,$C$11:$C$30,"B",$E$11:$E$30,"*")</f>
        <v>0</v>
      </c>
      <c r="AK47" s="129"/>
      <c r="AL47" s="102">
        <f>COUNTIFS($B$11:$B$30,AL$45,$C$11:$C$30,"A",$E$11:$E$30,"*")</f>
        <v>0</v>
      </c>
      <c r="AM47" s="102">
        <f>COUNTIFS($B$11:$B$30,AL$45,$C$11:$C$30,"B",$E$11:$E$30,"*")</f>
        <v>0</v>
      </c>
      <c r="AN47" s="92"/>
    </row>
    <row r="48" spans="1:43" ht="18" customHeight="1">
      <c r="A48" s="92"/>
      <c r="B48" s="103" t="s">
        <v>63</v>
      </c>
      <c r="C48" s="102">
        <f>COUNTIFS($B$11:$B$30,C$45,$C$11:$C$30,"C",$E$11:$E$30,"*")</f>
        <v>0</v>
      </c>
      <c r="D48" s="102">
        <f>COUNTIFS($B$11:$B$30,C$45,$C$11:$C$30,"D",$E$11:$E$30,"*")</f>
        <v>0</v>
      </c>
      <c r="E48" s="102">
        <f>COUNTIFS($B$11:$B$30,E$45,$C$11:$C$30,"C",$E$11:$E$30,"*")</f>
        <v>0</v>
      </c>
      <c r="F48" s="96">
        <f>COUNTIFS($B$11:$B$30,E$45,$C$11:$C$30,"D",$E$11:$E$30,"*")</f>
        <v>0</v>
      </c>
      <c r="G48" s="97"/>
      <c r="H48" s="129"/>
      <c r="I48" s="96">
        <f>COUNTIFS($B$11:$B$30,I$45,$C$11:$C$30,"C",$E$11:$E$30,"*")</f>
        <v>0</v>
      </c>
      <c r="J48" s="97"/>
      <c r="K48" s="129"/>
      <c r="L48" s="96">
        <f>COUNTIFS($B$11:$B$30,I$45,$C$11:$C$30,"D",$E$11:$E$30,"*")</f>
        <v>0</v>
      </c>
      <c r="M48" s="97"/>
      <c r="N48" s="129"/>
      <c r="O48" s="96">
        <f>COUNTIFS($B$11:$B$30,O$45,$C$11:$C$30,"C",$E$11:$E$30,"*")</f>
        <v>0</v>
      </c>
      <c r="P48" s="97"/>
      <c r="Q48" s="129"/>
      <c r="R48" s="96">
        <f>COUNTIFS($B$11:$B$30,O$45,$C$11:$C$30,"D",$E$11:$E$30,"*")</f>
        <v>0</v>
      </c>
      <c r="S48" s="97"/>
      <c r="T48" s="129"/>
      <c r="U48" s="96">
        <f>COUNTIFS($B$11:$B$30,U$45,$C$11:$C$30,"C",$E$11:$E$30,"*")</f>
        <v>0</v>
      </c>
      <c r="V48" s="97"/>
      <c r="W48" s="129"/>
      <c r="X48" s="96">
        <f>COUNTIFS($B$11:$B$30,U$45,$C$11:$C$30,"D",$E$11:$E$30,"*")</f>
        <v>0</v>
      </c>
      <c r="Y48" s="97"/>
      <c r="Z48" s="129"/>
      <c r="AA48" s="96">
        <f>COUNTIFS($B$11:$B$30,AA$45,$C$11:$C$30,"C",$E$11:$E$30,"*")</f>
        <v>0</v>
      </c>
      <c r="AB48" s="97"/>
      <c r="AC48" s="129"/>
      <c r="AD48" s="96">
        <f>COUNTIFS($B$11:$B$30,AA$45,$C$11:$C$30,"D",$E$11:$E$30,"*")</f>
        <v>0</v>
      </c>
      <c r="AE48" s="97"/>
      <c r="AF48" s="129"/>
      <c r="AG48" s="96">
        <f>COUNTIFS($B$11:$B$30,AG$45,$C$11:$C$30,"C",$E$11:$E$30,"*")</f>
        <v>0</v>
      </c>
      <c r="AH48" s="97"/>
      <c r="AI48" s="129"/>
      <c r="AJ48" s="96">
        <f>COUNTIFS($B$11:$B$30,AG$45,$C$11:$C$30,"D",$E$11:$E$30,"*")</f>
        <v>0</v>
      </c>
      <c r="AK48" s="129"/>
      <c r="AL48" s="102">
        <f>COUNTIFS($B$11:$B$30,AL$45,$C$11:$C$30,"C",$E$11:$E$30,"*")</f>
        <v>0</v>
      </c>
      <c r="AM48" s="102">
        <f>COUNTIFS($B$11:$B$30,AL$45,$C$11:$C$30,"D",$E$11:$E$30,"*")</f>
        <v>0</v>
      </c>
      <c r="AN48" s="92"/>
    </row>
    <row r="49" spans="1:40" ht="24.95" customHeight="1">
      <c r="A49" s="92"/>
      <c r="B49" s="103" t="s">
        <v>65</v>
      </c>
      <c r="C49" s="122" t="e">
        <f>IF($AK$3="４週",SUMIFS($AK$11:$AK$30,$B$11:$B$30,C45)/4/$AH$5,IF($AK$3="歴月",SUMIFS($AK$11:$AK$30,$B$11:$B$30,C45)/$AL$5,"記載する期間を選択してください"))</f>
        <v>#DIV/0!</v>
      </c>
      <c r="D49" s="127"/>
      <c r="E49" s="122" t="e">
        <f>IF($AK$3="４週",SUMIFS($AK$11:$AK$30,$B$11:$B$30,E45)/4/$AH$5,IF($AK$3="歴月",SUMIFS($AK$11:$AK$30,$B$11:$B$30,E45)/$AL$5,"記載する期間を選択してください"))</f>
        <v>#DIV/0!</v>
      </c>
      <c r="F49" s="126"/>
      <c r="G49" s="126"/>
      <c r="H49" s="127"/>
      <c r="I49" s="122" t="e">
        <f>IF($AK$3="４週",SUMIFS($AK$11:$AK$30,$B$11:$B$30,I45)/4/$AH$5,IF($AK$3="歴月",SUMIFS($AK$11:$AK$30,$B$11:$B$30,I45)/$AL$5,"記載する期間を選択してください"))</f>
        <v>#DIV/0!</v>
      </c>
      <c r="J49" s="126"/>
      <c r="K49" s="126"/>
      <c r="L49" s="126"/>
      <c r="M49" s="126"/>
      <c r="N49" s="127"/>
      <c r="O49" s="122" t="e">
        <f>IF($AK$3="４週",SUMIFS($AK$11:$AK$30,$B$11:$B$30,O45)/4/$AH$5,IF($AK$3="歴月",SUMIFS($AK$11:$AK$30,$B$11:$B$30,O45)/$AL$5,"記載する期間を選択してください"))</f>
        <v>#DIV/0!</v>
      </c>
      <c r="P49" s="126"/>
      <c r="Q49" s="126"/>
      <c r="R49" s="126"/>
      <c r="S49" s="126"/>
      <c r="T49" s="127"/>
      <c r="U49" s="122" t="e">
        <f>IF($AK$3="４週",SUMIFS($AK$11:$AK$30,$B$11:$B$30,U45)/4/$AH$5,IF($AK$3="歴月",SUMIFS($AK$11:$AK$30,$B$11:$B$30,U45)/$AL$5,"記載する期間を選択してください"))</f>
        <v>#DIV/0!</v>
      </c>
      <c r="V49" s="126"/>
      <c r="W49" s="126"/>
      <c r="X49" s="126"/>
      <c r="Y49" s="126"/>
      <c r="Z49" s="127"/>
      <c r="AA49" s="122" t="e">
        <f>IF($AK$3="４週",SUMIFS($AK$11:$AK$30,$B$11:$B$30,AA45)/4/$AH$5,IF($AK$3="歴月",SUMIFS($AK$11:$AK$30,$B$11:$B$30,AA45)/$AL$5,"記載する期間を選択してください"))</f>
        <v>#DIV/0!</v>
      </c>
      <c r="AB49" s="126"/>
      <c r="AC49" s="126"/>
      <c r="AD49" s="126"/>
      <c r="AE49" s="126"/>
      <c r="AF49" s="127"/>
      <c r="AG49" s="122" t="e">
        <f>IF($AK$3="４週",SUMIFS($AK$11:$AK$30,$B$11:$B$30,AG45)/4/$AH$5,IF($AK$3="歴月",SUMIFS($AK$11:$AK$30,$B$11:$B$30,AG45)/$AL$5,"記載する期間を選択してください"))</f>
        <v>#DIV/0!</v>
      </c>
      <c r="AH49" s="126"/>
      <c r="AI49" s="126"/>
      <c r="AJ49" s="126"/>
      <c r="AK49" s="127"/>
      <c r="AL49" s="122" t="e">
        <f>IF($AK$3="４週",SUMIFS($AK$11:$AK$30,$B$11:$B$30,AL45)/4/$AH$5,IF($AK$3="歴月",SUMIFS($AK$11:$AK$30,$B$11:$B$30,AL45)/$AL$5,"記載する期間を選択してください"))</f>
        <v>#DIV/0!</v>
      </c>
      <c r="AM49" s="127"/>
      <c r="AN49" s="92"/>
    </row>
    <row r="50" spans="1:40" ht="5.0999999999999996" customHeight="1">
      <c r="A50" s="92"/>
      <c r="B50" s="88"/>
      <c r="C50" s="123">
        <v>2</v>
      </c>
      <c r="D50" s="123"/>
      <c r="E50" s="123">
        <v>3</v>
      </c>
      <c r="F50" s="123"/>
      <c r="G50" s="123"/>
      <c r="H50" s="123"/>
      <c r="I50" s="123">
        <v>4</v>
      </c>
      <c r="J50" s="123"/>
      <c r="K50" s="123"/>
      <c r="L50" s="123"/>
      <c r="M50" s="123"/>
      <c r="N50" s="123"/>
      <c r="O50" s="123">
        <v>5</v>
      </c>
      <c r="P50" s="123"/>
      <c r="Q50" s="123"/>
      <c r="R50" s="123"/>
      <c r="S50" s="123"/>
      <c r="T50" s="123"/>
      <c r="U50" s="123">
        <v>6</v>
      </c>
      <c r="V50" s="123"/>
      <c r="W50" s="123"/>
      <c r="X50" s="123"/>
      <c r="Y50" s="123"/>
      <c r="Z50" s="123"/>
      <c r="AA50" s="123">
        <v>7</v>
      </c>
      <c r="AB50" s="123"/>
      <c r="AC50" s="123"/>
      <c r="AD50" s="123"/>
      <c r="AE50" s="123"/>
      <c r="AF50" s="123"/>
      <c r="AG50" s="123">
        <v>8</v>
      </c>
      <c r="AH50" s="123"/>
      <c r="AI50" s="123"/>
      <c r="AJ50" s="123"/>
      <c r="AK50" s="123"/>
      <c r="AL50" s="123">
        <v>9</v>
      </c>
      <c r="AM50" s="104"/>
      <c r="AN50" s="92"/>
    </row>
    <row r="51" spans="1:40" ht="15" customHeight="1">
      <c r="A51" s="90" t="s">
        <v>42</v>
      </c>
      <c r="B51" s="112"/>
      <c r="C51" s="112"/>
      <c r="D51" s="112"/>
      <c r="E51" s="112"/>
      <c r="F51" s="135"/>
      <c r="G51" s="112"/>
      <c r="H51" s="123"/>
      <c r="I51" s="123"/>
      <c r="J51" s="123"/>
      <c r="K51" s="123"/>
      <c r="L51" s="123"/>
      <c r="M51" s="123"/>
      <c r="N51" s="123"/>
      <c r="O51" s="123"/>
      <c r="P51" s="123"/>
      <c r="Q51" s="123"/>
      <c r="R51" s="123">
        <v>6</v>
      </c>
      <c r="S51" s="123"/>
      <c r="T51" s="123"/>
      <c r="U51" s="123"/>
      <c r="V51" s="123"/>
      <c r="W51" s="123"/>
      <c r="X51" s="123">
        <v>7</v>
      </c>
      <c r="Y51" s="123"/>
      <c r="Z51" s="123"/>
      <c r="AA51" s="123"/>
      <c r="AB51" s="123"/>
      <c r="AC51" s="123"/>
      <c r="AD51" s="123">
        <v>8</v>
      </c>
      <c r="AE51" s="123"/>
      <c r="AF51" s="123"/>
      <c r="AG51" s="145"/>
      <c r="AH51" s="145"/>
      <c r="AI51" s="145"/>
      <c r="AJ51" s="145">
        <v>9</v>
      </c>
      <c r="AK51" s="123"/>
      <c r="AL51" s="123"/>
      <c r="AM51" s="92"/>
    </row>
    <row r="52" spans="1:40" s="90" customFormat="1" ht="15" customHeight="1">
      <c r="A52" s="90" t="s">
        <v>16</v>
      </c>
      <c r="B52" s="101"/>
      <c r="C52" s="101"/>
      <c r="D52" s="101"/>
      <c r="E52" s="101"/>
      <c r="F52" s="101"/>
      <c r="G52" s="101"/>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row>
    <row r="53" spans="1:40" s="90" customFormat="1" ht="15" customHeight="1">
      <c r="A53" s="90" t="s">
        <v>46</v>
      </c>
      <c r="B53" s="101"/>
      <c r="C53" s="101"/>
      <c r="D53" s="101"/>
      <c r="E53" s="101"/>
      <c r="F53" s="101"/>
      <c r="G53" s="101"/>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row>
    <row r="54" spans="1:40" s="90" customFormat="1" ht="15" customHeight="1">
      <c r="A54" s="90" t="s">
        <v>27</v>
      </c>
      <c r="B54" s="101"/>
      <c r="C54" s="101"/>
      <c r="D54" s="101"/>
      <c r="E54" s="101"/>
      <c r="F54" s="101"/>
      <c r="G54" s="101"/>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row>
    <row r="55" spans="1:40" s="90" customFormat="1" ht="15" customHeight="1">
      <c r="A55" s="90" t="s">
        <v>17</v>
      </c>
      <c r="B55" s="101"/>
      <c r="C55" s="101"/>
      <c r="D55" s="101"/>
      <c r="E55" s="101"/>
      <c r="F55" s="101"/>
      <c r="G55" s="101"/>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row>
    <row r="56" spans="1:40" ht="15" customHeight="1">
      <c r="A56" s="90" t="s">
        <v>0</v>
      </c>
      <c r="B56" s="113"/>
      <c r="C56" s="90"/>
      <c r="D56" s="90"/>
      <c r="E56" s="90"/>
      <c r="F56" s="90"/>
      <c r="G56" s="90"/>
    </row>
    <row r="57" spans="1:40" ht="15" customHeight="1">
      <c r="A57" s="90" t="s">
        <v>47</v>
      </c>
      <c r="B57" s="113"/>
      <c r="C57" s="90"/>
      <c r="D57" s="90"/>
      <c r="E57" s="90"/>
      <c r="F57" s="90"/>
      <c r="G57" s="90"/>
    </row>
    <row r="58" spans="1:40" ht="15" customHeight="1">
      <c r="A58" s="90"/>
      <c r="B58" s="102" t="s">
        <v>66</v>
      </c>
      <c r="C58" s="102" t="s">
        <v>76</v>
      </c>
      <c r="D58" s="102"/>
      <c r="E58" s="102"/>
      <c r="F58" s="90"/>
      <c r="G58" s="90"/>
    </row>
    <row r="59" spans="1:40" ht="15" customHeight="1">
      <c r="A59" s="90"/>
      <c r="B59" s="114" t="s">
        <v>67</v>
      </c>
      <c r="C59" s="124" t="s">
        <v>77</v>
      </c>
      <c r="D59" s="124"/>
      <c r="E59" s="124"/>
      <c r="F59" s="90"/>
      <c r="G59" s="90"/>
    </row>
    <row r="60" spans="1:40" ht="15" customHeight="1">
      <c r="A60" s="90"/>
      <c r="B60" s="114" t="s">
        <v>68</v>
      </c>
      <c r="C60" s="124" t="s">
        <v>78</v>
      </c>
      <c r="D60" s="124"/>
      <c r="E60" s="124"/>
      <c r="F60" s="90"/>
      <c r="G60" s="90"/>
    </row>
    <row r="61" spans="1:40" ht="15" customHeight="1">
      <c r="A61" s="90"/>
      <c r="B61" s="114" t="s">
        <v>69</v>
      </c>
      <c r="C61" s="124" t="s">
        <v>79</v>
      </c>
      <c r="D61" s="124"/>
      <c r="E61" s="124"/>
      <c r="F61" s="90"/>
      <c r="G61" s="90"/>
    </row>
    <row r="62" spans="1:40" ht="15" customHeight="1">
      <c r="A62" s="90"/>
      <c r="B62" s="114" t="s">
        <v>70</v>
      </c>
      <c r="C62" s="124" t="s">
        <v>80</v>
      </c>
      <c r="D62" s="124"/>
      <c r="E62" s="124"/>
      <c r="F62" s="90"/>
      <c r="G62" s="90"/>
    </row>
    <row r="63" spans="1:40" ht="15" customHeight="1">
      <c r="A63" s="90"/>
      <c r="B63" s="90" t="s">
        <v>71</v>
      </c>
      <c r="C63" s="90"/>
      <c r="D63" s="90"/>
      <c r="E63" s="90"/>
      <c r="F63" s="90"/>
      <c r="G63" s="90"/>
    </row>
    <row r="64" spans="1:40" ht="15" customHeight="1">
      <c r="A64" s="90"/>
      <c r="B64" s="90" t="s">
        <v>120</v>
      </c>
      <c r="C64" s="90"/>
      <c r="D64" s="90"/>
      <c r="E64" s="90"/>
      <c r="F64" s="90"/>
      <c r="G64" s="90"/>
    </row>
    <row r="65" spans="1:7" ht="15" customHeight="1">
      <c r="A65" s="90"/>
      <c r="B65" s="90" t="s">
        <v>72</v>
      </c>
      <c r="C65" s="90"/>
      <c r="D65" s="90"/>
      <c r="E65" s="90"/>
      <c r="F65" s="90"/>
      <c r="G65" s="90"/>
    </row>
    <row r="66" spans="1:7" ht="15" customHeight="1">
      <c r="A66" s="90" t="s">
        <v>28</v>
      </c>
      <c r="B66" s="113"/>
      <c r="C66" s="90"/>
      <c r="D66" s="90"/>
      <c r="E66" s="90"/>
      <c r="F66" s="90"/>
      <c r="G66" s="90"/>
    </row>
    <row r="67" spans="1:7" ht="15" customHeight="1">
      <c r="A67" s="90" t="s">
        <v>115</v>
      </c>
      <c r="B67" s="113"/>
      <c r="C67" s="90"/>
      <c r="D67" s="90"/>
      <c r="E67" s="90"/>
      <c r="F67" s="90"/>
      <c r="G67" s="90"/>
    </row>
    <row r="68" spans="1:7" ht="15" customHeight="1">
      <c r="A68" s="90" t="s">
        <v>49</v>
      </c>
      <c r="B68" s="113"/>
      <c r="C68" s="90"/>
      <c r="D68" s="90"/>
      <c r="E68" s="90"/>
      <c r="F68" s="90"/>
      <c r="G68" s="90"/>
    </row>
    <row r="69" spans="1:7" ht="15" customHeight="1">
      <c r="A69" s="90" t="s">
        <v>50</v>
      </c>
      <c r="B69" s="113"/>
      <c r="C69" s="90"/>
      <c r="D69" s="90"/>
      <c r="E69" s="90"/>
      <c r="F69" s="90"/>
      <c r="G69" s="90"/>
    </row>
    <row r="70" spans="1:7" ht="15" customHeight="1">
      <c r="A70" s="90" t="s">
        <v>38</v>
      </c>
      <c r="B70" s="113"/>
      <c r="C70" s="90"/>
      <c r="D70" s="90"/>
      <c r="E70" s="90"/>
      <c r="F70" s="90"/>
      <c r="G70" s="90"/>
    </row>
    <row r="71" spans="1:7" ht="15" customHeight="1">
      <c r="A71" s="90"/>
      <c r="B71" s="90" t="s">
        <v>73</v>
      </c>
      <c r="C71" s="90"/>
      <c r="D71" s="90"/>
      <c r="E71" s="90"/>
      <c r="F71" s="90"/>
      <c r="G71" s="90"/>
    </row>
    <row r="72" spans="1:7" ht="15" customHeight="1">
      <c r="A72" s="90"/>
      <c r="B72" s="90" t="s">
        <v>12</v>
      </c>
      <c r="C72" s="90"/>
      <c r="D72" s="90"/>
      <c r="E72" s="90"/>
      <c r="F72" s="90"/>
      <c r="G72" s="90"/>
    </row>
    <row r="73" spans="1:7" ht="15" customHeight="1">
      <c r="A73" s="90" t="s">
        <v>52</v>
      </c>
      <c r="B73" s="113"/>
      <c r="C73" s="90"/>
      <c r="D73" s="90"/>
      <c r="E73" s="90"/>
      <c r="F73" s="90"/>
      <c r="G73" s="90"/>
    </row>
    <row r="74" spans="1:7" ht="15" customHeight="1">
      <c r="A74" s="90" t="s">
        <v>53</v>
      </c>
      <c r="B74" s="113"/>
      <c r="C74" s="90"/>
      <c r="D74" s="90"/>
      <c r="E74" s="90"/>
      <c r="F74" s="90"/>
      <c r="G74" s="90"/>
    </row>
    <row r="75" spans="1:7" ht="15" customHeight="1">
      <c r="A75" s="90" t="s">
        <v>54</v>
      </c>
      <c r="B75" s="113"/>
      <c r="C75" s="90"/>
      <c r="D75" s="90"/>
      <c r="E75" s="90"/>
      <c r="F75" s="90"/>
      <c r="G75" s="90"/>
    </row>
    <row r="76" spans="1:7" ht="15" customHeight="1">
      <c r="A76" s="90" t="s">
        <v>55</v>
      </c>
      <c r="B76" s="113"/>
      <c r="C76" s="90"/>
      <c r="D76" s="90"/>
      <c r="E76" s="90"/>
      <c r="F76" s="90"/>
      <c r="G76" s="90"/>
    </row>
    <row r="77" spans="1:7" ht="15" customHeight="1">
      <c r="A77" s="90" t="s">
        <v>34</v>
      </c>
      <c r="B77" s="113"/>
      <c r="C77" s="90"/>
      <c r="D77" s="90"/>
      <c r="E77" s="90"/>
      <c r="F77" s="90"/>
      <c r="G77" s="90"/>
    </row>
    <row r="78" spans="1:7" ht="15" customHeight="1">
      <c r="A78" s="90" t="s">
        <v>30</v>
      </c>
      <c r="B78" s="113"/>
      <c r="C78" s="90"/>
      <c r="D78" s="90"/>
      <c r="E78" s="90"/>
      <c r="F78" s="90"/>
      <c r="G78" s="90"/>
    </row>
    <row r="79" spans="1:7" ht="15" customHeight="1">
      <c r="A79" s="90" t="s">
        <v>14</v>
      </c>
      <c r="B79" s="113"/>
      <c r="C79" s="90"/>
      <c r="D79" s="90"/>
      <c r="E79" s="90"/>
      <c r="F79" s="90"/>
      <c r="G79" s="90"/>
    </row>
    <row r="80" spans="1:7" ht="15" customHeight="1">
      <c r="A80" s="90" t="s">
        <v>56</v>
      </c>
      <c r="B80" s="113"/>
      <c r="C80" s="90"/>
      <c r="D80" s="90"/>
      <c r="E80" s="90"/>
      <c r="F80" s="90"/>
      <c r="G80" s="90"/>
    </row>
  </sheetData>
  <mergeCells count="113">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B37:K37"/>
    <mergeCell ref="L37:O37"/>
    <mergeCell ref="P37:S37"/>
    <mergeCell ref="T37:W37"/>
    <mergeCell ref="B38:K38"/>
    <mergeCell ref="L38:O38"/>
    <mergeCell ref="P38:S38"/>
    <mergeCell ref="T38:W38"/>
    <mergeCell ref="A41:B41"/>
    <mergeCell ref="C41:D41"/>
    <mergeCell ref="A42:B42"/>
    <mergeCell ref="C42:D42"/>
    <mergeCell ref="C45:D45"/>
    <mergeCell ref="E45:H45"/>
    <mergeCell ref="I45:N45"/>
    <mergeCell ref="O45:T45"/>
    <mergeCell ref="U45:Z45"/>
    <mergeCell ref="AA45:AF45"/>
    <mergeCell ref="AG45:AK45"/>
    <mergeCell ref="AL45:AM45"/>
    <mergeCell ref="F46:H46"/>
    <mergeCell ref="I46:K46"/>
    <mergeCell ref="L46:N46"/>
    <mergeCell ref="O46:Q46"/>
    <mergeCell ref="R46:T46"/>
    <mergeCell ref="U46:W46"/>
    <mergeCell ref="X46:Z46"/>
    <mergeCell ref="AA46:AC46"/>
    <mergeCell ref="AD46:AF46"/>
    <mergeCell ref="AG46:AI46"/>
    <mergeCell ref="AJ46:AK46"/>
    <mergeCell ref="F47:H47"/>
    <mergeCell ref="I47:K47"/>
    <mergeCell ref="L47:N47"/>
    <mergeCell ref="O47:Q47"/>
    <mergeCell ref="R47:T47"/>
    <mergeCell ref="U47:W47"/>
    <mergeCell ref="X47:Z47"/>
    <mergeCell ref="AA47:AC47"/>
    <mergeCell ref="AD47:AF47"/>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C49:D49"/>
    <mergeCell ref="E49:H49"/>
    <mergeCell ref="I49:N49"/>
    <mergeCell ref="O49:T49"/>
    <mergeCell ref="U49:Z49"/>
    <mergeCell ref="AA49:AF49"/>
    <mergeCell ref="AG49:AK49"/>
    <mergeCell ref="AL49:AM49"/>
    <mergeCell ref="C58:E58"/>
    <mergeCell ref="C59:E59"/>
    <mergeCell ref="C60:E60"/>
    <mergeCell ref="C61:E61"/>
    <mergeCell ref="C62:E62"/>
    <mergeCell ref="A7:A10"/>
    <mergeCell ref="B7:B8"/>
    <mergeCell ref="C7:C10"/>
    <mergeCell ref="D7:D10"/>
    <mergeCell ref="E7:E10"/>
    <mergeCell ref="AK7:AK10"/>
    <mergeCell ref="AL7:AL10"/>
    <mergeCell ref="AM7:AN10"/>
    <mergeCell ref="B9:B10"/>
    <mergeCell ref="AM31:AN32"/>
  </mergeCells>
  <phoneticPr fontId="8"/>
  <dataValidations count="7">
    <dataValidation type="list" allowBlank="1" showDropDown="0" showInputMessage="1" showErrorMessage="1" sqref="B38:K38">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type="whole" operator="greaterThanOrEqual" allowBlank="1" showDropDown="0" showInputMessage="1" showErrorMessage="1" sqref="L38:W38">
      <formula1>0</formula1>
    </dataValidation>
    <dataValidation operator="greaterThanOrEqual" allowBlank="1" showDropDown="0" showInputMessage="1" showErrorMessage="1" sqref="I39:I40 L39:L40 L43 I43"/>
    <dataValidation type="list" allowBlank="1" showDropDown="0" showInputMessage="1" showErrorMessage="1" sqref="C11:C30">
      <formula1>"A,B,C,D"</formula1>
    </dataValidation>
    <dataValidation type="list" allowBlank="1" showDropDown="0" showInputMessage="1" showErrorMessage="0" sqref="B11:B30">
      <formula1>"児童発達支援管理責任者,医師,看護職員,児童指導員,保育士,心理担当職員,理学療法士又は作業療法士,職業指導員"</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usePrinterDefaults="1" r:id="rId1"/>
  <headerFooter alignWithMargins="0">
    <oddHeader>&amp;L&amp;"ＭＳ ゴシック,標準"&amp;10（参考様式）</oddHeader>
    <oddFooter>&amp;C- &amp;P/&amp;N -</oddFooter>
  </headerFooter>
  <rowBreaks count="1" manualBreakCount="1">
    <brk id="36"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24"/>
  <dimension ref="A1:AO81"/>
  <sheetViews>
    <sheetView showGridLines="0" view="pageBreakPreview" zoomScaleSheetLayoutView="100" workbookViewId="0">
      <selection sqref="A1:B1"/>
    </sheetView>
  </sheetViews>
  <sheetFormatPr defaultColWidth="8.25" defaultRowHeight="21" customHeight="1"/>
  <cols>
    <col min="1" max="1" width="2.625" style="88" customWidth="1"/>
    <col min="2" max="2" width="14.375" style="89" customWidth="1"/>
    <col min="3" max="3" width="6.625" style="88" customWidth="1"/>
    <col min="4" max="5" width="7.625" style="88" customWidth="1"/>
    <col min="6" max="36" width="2.625" style="88" customWidth="1"/>
    <col min="37" max="37" width="6.625" style="88" customWidth="1"/>
    <col min="38" max="39" width="7.625" style="88" customWidth="1"/>
    <col min="40" max="40" width="5.625" style="88" customWidth="1"/>
    <col min="41" max="16384" width="8.25" style="88"/>
  </cols>
  <sheetData>
    <row r="1" spans="1:41" ht="20.100000000000001" customHeight="1">
      <c r="A1" s="91" t="s">
        <v>21</v>
      </c>
      <c r="C1" s="115"/>
      <c r="D1" s="115"/>
      <c r="E1" s="115"/>
      <c r="F1" s="115"/>
      <c r="G1" s="115"/>
      <c r="H1" s="115"/>
      <c r="I1" s="115"/>
      <c r="J1" s="115"/>
      <c r="K1" s="115"/>
      <c r="L1" s="115"/>
      <c r="M1" s="115"/>
      <c r="N1" s="115"/>
      <c r="O1" s="115"/>
      <c r="P1" s="115"/>
      <c r="Q1" s="115"/>
      <c r="R1" s="115"/>
      <c r="S1" s="115"/>
      <c r="T1" s="115"/>
      <c r="U1" s="115"/>
      <c r="V1" s="115"/>
      <c r="W1" s="115"/>
      <c r="X1" s="99"/>
      <c r="Y1" s="99"/>
      <c r="Z1" s="92"/>
      <c r="AA1" s="92"/>
      <c r="AB1" s="92"/>
      <c r="AC1" s="92"/>
      <c r="AD1" s="143"/>
      <c r="AE1" s="143"/>
      <c r="AF1" s="143"/>
      <c r="AG1" s="143"/>
      <c r="AH1" s="143"/>
      <c r="AI1" s="142" t="s">
        <v>100</v>
      </c>
      <c r="AJ1" s="142"/>
      <c r="AK1" s="147" t="s">
        <v>122</v>
      </c>
      <c r="AL1" s="147"/>
      <c r="AM1" s="147"/>
      <c r="AN1" s="147"/>
    </row>
    <row r="2" spans="1:41" ht="18" customHeight="1">
      <c r="A2" s="92"/>
      <c r="B2" s="104"/>
      <c r="C2" s="104"/>
      <c r="D2" s="104"/>
      <c r="E2" s="104"/>
      <c r="F2" s="104"/>
      <c r="G2" s="104"/>
      <c r="H2" s="104"/>
      <c r="I2" s="104"/>
      <c r="J2" s="104"/>
      <c r="K2" s="104"/>
      <c r="L2" s="104"/>
      <c r="M2" s="138">
        <v>2024</v>
      </c>
      <c r="N2" s="138"/>
      <c r="O2" s="138"/>
      <c r="P2" s="138"/>
      <c r="Q2" s="140" t="s">
        <v>92</v>
      </c>
      <c r="R2" s="140"/>
      <c r="S2" s="138">
        <v>5</v>
      </c>
      <c r="T2" s="138"/>
      <c r="U2" s="140" t="s">
        <v>96</v>
      </c>
      <c r="V2" s="140"/>
      <c r="W2" s="104"/>
      <c r="X2" s="104"/>
      <c r="Y2" s="104"/>
      <c r="Z2" s="92"/>
      <c r="AA2" s="92"/>
      <c r="AC2" s="142"/>
      <c r="AD2" s="104"/>
      <c r="AE2" s="104"/>
      <c r="AF2" s="104"/>
      <c r="AG2" s="104"/>
      <c r="AH2" s="104"/>
      <c r="AI2" s="142" t="s">
        <v>101</v>
      </c>
      <c r="AJ2" s="142"/>
      <c r="AK2" s="148"/>
      <c r="AL2" s="148"/>
      <c r="AM2" s="148"/>
      <c r="AN2" s="148"/>
    </row>
    <row r="3" spans="1:41" ht="18" customHeight="1">
      <c r="A3" s="93"/>
      <c r="B3" s="105" t="s">
        <v>51</v>
      </c>
      <c r="C3" s="105"/>
      <c r="D3" s="105"/>
      <c r="E3" s="105"/>
      <c r="F3" s="93"/>
      <c r="G3" s="93"/>
      <c r="H3" s="93"/>
      <c r="I3" s="93"/>
      <c r="J3" s="93"/>
      <c r="K3" s="93"/>
      <c r="L3" s="93"/>
      <c r="M3" s="93"/>
      <c r="N3" s="93"/>
      <c r="O3" s="93"/>
      <c r="P3" s="93"/>
      <c r="Q3" s="93"/>
      <c r="R3" s="93"/>
      <c r="S3" s="93"/>
      <c r="T3" s="93"/>
      <c r="U3" s="93"/>
      <c r="V3" s="93"/>
      <c r="W3" s="93"/>
      <c r="Y3" s="141"/>
      <c r="Z3" s="141"/>
      <c r="AA3" s="141"/>
      <c r="AB3" s="92"/>
      <c r="AC3" s="141"/>
      <c r="AD3" s="141"/>
      <c r="AE3" s="141"/>
      <c r="AF3" s="141"/>
      <c r="AG3" s="141"/>
      <c r="AH3" s="141"/>
      <c r="AI3" s="144" t="s">
        <v>102</v>
      </c>
      <c r="AJ3" s="142"/>
      <c r="AK3" s="149" t="s">
        <v>133</v>
      </c>
      <c r="AL3" s="149"/>
      <c r="AM3" s="149"/>
      <c r="AN3" s="149"/>
    </row>
    <row r="4" spans="1:41" ht="18" customHeight="1">
      <c r="A4" s="93"/>
      <c r="B4" s="93"/>
      <c r="C4" s="93"/>
      <c r="D4" s="93"/>
      <c r="E4" s="93"/>
      <c r="F4" s="93"/>
      <c r="G4" s="93"/>
      <c r="H4" s="93"/>
      <c r="I4" s="93"/>
      <c r="J4" s="93"/>
      <c r="K4" s="93"/>
      <c r="L4" s="93"/>
      <c r="M4" s="93"/>
      <c r="N4" s="93"/>
      <c r="O4" s="93"/>
      <c r="P4" s="93"/>
      <c r="Q4" s="93"/>
      <c r="R4" s="93"/>
      <c r="S4" s="93"/>
      <c r="T4" s="93"/>
      <c r="U4" s="93"/>
      <c r="V4" s="93"/>
      <c r="W4" s="93"/>
      <c r="Y4" s="141"/>
      <c r="Z4" s="141"/>
      <c r="AA4" s="141"/>
      <c r="AB4" s="92"/>
      <c r="AC4" s="141"/>
      <c r="AD4" s="141"/>
      <c r="AE4" s="141"/>
      <c r="AF4" s="141"/>
      <c r="AG4" s="141"/>
      <c r="AH4" s="141"/>
      <c r="AI4" s="144" t="s">
        <v>103</v>
      </c>
      <c r="AJ4" s="142"/>
      <c r="AK4" s="149" t="s">
        <v>107</v>
      </c>
      <c r="AL4" s="149"/>
      <c r="AM4" s="149"/>
      <c r="AN4" s="149"/>
    </row>
    <row r="5" spans="1:41" ht="18" customHeight="1">
      <c r="A5" s="93"/>
      <c r="B5" s="93"/>
      <c r="C5" s="93"/>
      <c r="D5" s="93"/>
      <c r="E5" s="93"/>
      <c r="F5" s="93"/>
      <c r="G5" s="93"/>
      <c r="H5" s="93"/>
      <c r="I5" s="93"/>
      <c r="J5" s="93"/>
      <c r="K5" s="93"/>
      <c r="L5" s="93"/>
      <c r="M5" s="93"/>
      <c r="N5" s="93"/>
      <c r="O5" s="93"/>
      <c r="P5" s="93"/>
      <c r="Q5" s="93"/>
      <c r="R5" s="93"/>
      <c r="S5" s="93"/>
      <c r="T5" s="93"/>
      <c r="U5" s="93"/>
      <c r="V5" s="93"/>
      <c r="W5" s="93"/>
      <c r="Y5" s="141"/>
      <c r="Z5" s="141"/>
      <c r="AA5" s="141"/>
      <c r="AB5" s="92"/>
      <c r="AC5" s="141"/>
      <c r="AD5" s="141"/>
      <c r="AE5" s="141"/>
      <c r="AF5" s="92"/>
      <c r="AG5" s="92"/>
      <c r="AH5" s="92"/>
      <c r="AI5" s="142" t="s">
        <v>121</v>
      </c>
      <c r="AJ5" s="142"/>
      <c r="AK5" s="148"/>
      <c r="AL5" s="148"/>
      <c r="AM5" s="148"/>
      <c r="AN5" s="148"/>
    </row>
    <row r="6" spans="1:41" ht="18" customHeight="1">
      <c r="A6" s="93"/>
      <c r="B6" s="93"/>
      <c r="C6" s="93"/>
      <c r="D6" s="93"/>
      <c r="E6" s="93"/>
      <c r="F6" s="93"/>
      <c r="G6" s="93"/>
      <c r="H6" s="93"/>
      <c r="I6" s="93"/>
      <c r="J6" s="93"/>
      <c r="K6" s="93"/>
      <c r="L6" s="93"/>
      <c r="M6" s="93"/>
      <c r="N6" s="93"/>
      <c r="O6" s="93"/>
      <c r="P6" s="93"/>
      <c r="Q6" s="93"/>
      <c r="R6" s="93"/>
      <c r="S6" s="93"/>
      <c r="U6" s="93"/>
      <c r="V6" s="93"/>
      <c r="W6" s="93"/>
      <c r="Y6" s="141"/>
      <c r="Z6" s="141"/>
      <c r="AA6" s="141"/>
      <c r="AB6" s="92"/>
      <c r="AC6" s="141"/>
      <c r="AD6" s="141"/>
      <c r="AE6" s="141"/>
      <c r="AF6" s="141"/>
      <c r="AG6" s="144" t="s">
        <v>99</v>
      </c>
      <c r="AH6" s="146"/>
      <c r="AI6" s="146"/>
      <c r="AJ6" s="146"/>
      <c r="AK6" s="141" t="s">
        <v>108</v>
      </c>
      <c r="AL6" s="151"/>
      <c r="AM6" s="141" t="s">
        <v>110</v>
      </c>
      <c r="AN6" s="92"/>
    </row>
    <row r="7" spans="1:41" ht="9.9499999999999993" customHeight="1">
      <c r="A7" s="92"/>
      <c r="B7" s="98"/>
      <c r="C7" s="98"/>
      <c r="D7" s="98"/>
      <c r="E7" s="98"/>
      <c r="F7" s="98"/>
      <c r="G7" s="98"/>
      <c r="H7" s="98"/>
      <c r="I7" s="98"/>
      <c r="J7" s="98"/>
      <c r="K7" s="98"/>
      <c r="L7" s="98"/>
      <c r="M7" s="98"/>
      <c r="N7" s="98"/>
      <c r="O7" s="98"/>
      <c r="P7" s="98"/>
      <c r="Q7" s="98"/>
      <c r="R7" s="98"/>
      <c r="S7" s="98"/>
      <c r="T7" s="98"/>
      <c r="U7" s="98"/>
      <c r="V7" s="98"/>
      <c r="W7" s="98"/>
      <c r="X7" s="104"/>
      <c r="Y7" s="104"/>
      <c r="Z7" s="104"/>
      <c r="AA7" s="104"/>
      <c r="AB7" s="104"/>
      <c r="AC7" s="104"/>
      <c r="AD7" s="104"/>
      <c r="AE7" s="104"/>
      <c r="AF7" s="104"/>
      <c r="AG7" s="104"/>
      <c r="AH7" s="104"/>
      <c r="AI7" s="104"/>
      <c r="AJ7" s="104"/>
      <c r="AK7" s="104"/>
      <c r="AL7" s="104"/>
      <c r="AM7" s="92"/>
      <c r="AN7" s="92"/>
    </row>
    <row r="8" spans="1:41" ht="15" customHeight="1">
      <c r="A8" s="94" t="s">
        <v>23</v>
      </c>
      <c r="B8" s="106" t="s">
        <v>57</v>
      </c>
      <c r="C8" s="116" t="s">
        <v>74</v>
      </c>
      <c r="D8" s="102" t="s">
        <v>81</v>
      </c>
      <c r="E8" s="96" t="s">
        <v>83</v>
      </c>
      <c r="F8" s="130" t="s">
        <v>85</v>
      </c>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27" t="s">
        <v>109</v>
      </c>
      <c r="AL8" s="103" t="s">
        <v>9</v>
      </c>
      <c r="AM8" s="154" t="s">
        <v>111</v>
      </c>
      <c r="AN8" s="154"/>
    </row>
    <row r="9" spans="1:41" ht="15" customHeight="1">
      <c r="A9" s="94"/>
      <c r="B9" s="107"/>
      <c r="C9" s="117"/>
      <c r="D9" s="102"/>
      <c r="E9" s="96"/>
      <c r="F9" s="102" t="s">
        <v>86</v>
      </c>
      <c r="G9" s="102"/>
      <c r="H9" s="102"/>
      <c r="I9" s="102"/>
      <c r="J9" s="102"/>
      <c r="K9" s="102"/>
      <c r="L9" s="102"/>
      <c r="M9" s="102" t="s">
        <v>90</v>
      </c>
      <c r="N9" s="102"/>
      <c r="O9" s="102"/>
      <c r="P9" s="102"/>
      <c r="Q9" s="102"/>
      <c r="R9" s="102"/>
      <c r="S9" s="102"/>
      <c r="T9" s="102" t="s">
        <v>94</v>
      </c>
      <c r="U9" s="102"/>
      <c r="V9" s="102"/>
      <c r="W9" s="102"/>
      <c r="X9" s="102"/>
      <c r="Y9" s="102"/>
      <c r="Z9" s="102"/>
      <c r="AA9" s="102" t="s">
        <v>4</v>
      </c>
      <c r="AB9" s="102"/>
      <c r="AC9" s="102"/>
      <c r="AD9" s="102"/>
      <c r="AE9" s="102"/>
      <c r="AF9" s="102"/>
      <c r="AG9" s="102"/>
      <c r="AH9" s="102" t="s">
        <v>2</v>
      </c>
      <c r="AI9" s="102"/>
      <c r="AJ9" s="102"/>
      <c r="AK9" s="127"/>
      <c r="AL9" s="103"/>
      <c r="AM9" s="154"/>
      <c r="AN9" s="154"/>
    </row>
    <row r="10" spans="1:41" ht="15" customHeight="1">
      <c r="A10" s="94"/>
      <c r="B10" s="108" t="s">
        <v>20</v>
      </c>
      <c r="C10" s="117"/>
      <c r="D10" s="102"/>
      <c r="E10" s="96"/>
      <c r="F10" s="131">
        <f>DATE($M$2,$S$2,1)</f>
        <v>45413</v>
      </c>
      <c r="G10" s="131">
        <f>DATE($M$2,$S$2,2)</f>
        <v>45414</v>
      </c>
      <c r="H10" s="131">
        <f>DATE($M$2,$S$2,3)</f>
        <v>45415</v>
      </c>
      <c r="I10" s="131">
        <f>DATE($M$2,$S$2,4)</f>
        <v>45416</v>
      </c>
      <c r="J10" s="131">
        <f>DATE($M$2,$S$2,5)</f>
        <v>45417</v>
      </c>
      <c r="K10" s="131">
        <f>DATE($M$2,$S$2,6)</f>
        <v>45418</v>
      </c>
      <c r="L10" s="131">
        <f>DATE($M$2,$S$2,7)</f>
        <v>45419</v>
      </c>
      <c r="M10" s="131">
        <f>DATE($M$2,$S$2,8)</f>
        <v>45420</v>
      </c>
      <c r="N10" s="131">
        <f>DATE($M$2,$S$2,9)</f>
        <v>45421</v>
      </c>
      <c r="O10" s="131">
        <f>DATE($M$2,$S$2,10)</f>
        <v>45422</v>
      </c>
      <c r="P10" s="131">
        <f>DATE($M$2,$S$2,11)</f>
        <v>45423</v>
      </c>
      <c r="Q10" s="131">
        <f>DATE($M$2,$S$2,12)</f>
        <v>45424</v>
      </c>
      <c r="R10" s="131">
        <f>DATE($M$2,$S$2,13)</f>
        <v>45425</v>
      </c>
      <c r="S10" s="131">
        <f>DATE($M$2,$S$2,14)</f>
        <v>45426</v>
      </c>
      <c r="T10" s="131">
        <f>DATE($M$2,$S$2,15)</f>
        <v>45427</v>
      </c>
      <c r="U10" s="131">
        <f>DATE($M$2,$S$2,16)</f>
        <v>45428</v>
      </c>
      <c r="V10" s="131">
        <f>DATE($M$2,$S$2,17)</f>
        <v>45429</v>
      </c>
      <c r="W10" s="131">
        <f>DATE($M$2,$S$2,18)</f>
        <v>45430</v>
      </c>
      <c r="X10" s="131">
        <f>DATE($M$2,$S$2,19)</f>
        <v>45431</v>
      </c>
      <c r="Y10" s="131">
        <f>DATE($M$2,$S$2,20)</f>
        <v>45432</v>
      </c>
      <c r="Z10" s="131">
        <f>DATE($M$2,$S$2,21)</f>
        <v>45433</v>
      </c>
      <c r="AA10" s="131">
        <f>DATE($M$2,$S$2,22)</f>
        <v>45434</v>
      </c>
      <c r="AB10" s="131">
        <f>DATE($M$2,$S$2,23)</f>
        <v>45435</v>
      </c>
      <c r="AC10" s="131">
        <f>DATE($M$2,$S$2,24)</f>
        <v>45436</v>
      </c>
      <c r="AD10" s="131">
        <f>DATE($M$2,$S$2,25)</f>
        <v>45437</v>
      </c>
      <c r="AE10" s="131">
        <f>DATE($M$2,$S$2,26)</f>
        <v>45438</v>
      </c>
      <c r="AF10" s="131">
        <f>DATE($M$2,$S$2,27)</f>
        <v>45439</v>
      </c>
      <c r="AG10" s="131">
        <f>DATE($M$2,$S$2,28)</f>
        <v>45440</v>
      </c>
      <c r="AH10" s="131">
        <f>IF(DAY(EOMONTH(F10,0))&lt;29,"",DATE($M$2,$S$2,29))</f>
        <v>45441</v>
      </c>
      <c r="AI10" s="131">
        <f>IF(DAY(EOMONTH(F10,0))&lt;30,"",DATE($M$2,$S$2,30))</f>
        <v>45442</v>
      </c>
      <c r="AJ10" s="131">
        <f>IF(DAY(EOMONTH(F10,0))&lt;31,"",DATE($M$2,$S$2,31))</f>
        <v>45443</v>
      </c>
      <c r="AK10" s="127"/>
      <c r="AL10" s="103"/>
      <c r="AM10" s="154"/>
      <c r="AN10" s="154"/>
    </row>
    <row r="11" spans="1:41" ht="15" customHeight="1">
      <c r="A11" s="94"/>
      <c r="B11" s="109"/>
      <c r="C11" s="118"/>
      <c r="D11" s="102"/>
      <c r="E11" s="96"/>
      <c r="F11" s="132">
        <f>DATE($M$2,$S$2,1)</f>
        <v>45413</v>
      </c>
      <c r="G11" s="132">
        <f>DATE($M$2,$S$2,2)</f>
        <v>45414</v>
      </c>
      <c r="H11" s="132">
        <f>DATE($M$2,$S$2,3)</f>
        <v>45415</v>
      </c>
      <c r="I11" s="132">
        <f>DATE($M$2,$S$2,4)</f>
        <v>45416</v>
      </c>
      <c r="J11" s="132">
        <f>DATE($M$2,$S$2,5)</f>
        <v>45417</v>
      </c>
      <c r="K11" s="132">
        <f>DATE($M$2,$S$2,6)</f>
        <v>45418</v>
      </c>
      <c r="L11" s="132">
        <f>DATE($M$2,$S$2,7)</f>
        <v>45419</v>
      </c>
      <c r="M11" s="132">
        <f>DATE($M$2,$S$2,8)</f>
        <v>45420</v>
      </c>
      <c r="N11" s="132">
        <f>DATE($M$2,$S$2,9)</f>
        <v>45421</v>
      </c>
      <c r="O11" s="132">
        <f>DATE($M$2,$S$2,10)</f>
        <v>45422</v>
      </c>
      <c r="P11" s="132">
        <f>DATE($M$2,$S$2,11)</f>
        <v>45423</v>
      </c>
      <c r="Q11" s="132">
        <f>DATE($M$2,$S$2,12)</f>
        <v>45424</v>
      </c>
      <c r="R11" s="132">
        <f>DATE($M$2,$S$2,13)</f>
        <v>45425</v>
      </c>
      <c r="S11" s="132">
        <f>DATE($M$2,$S$2,14)</f>
        <v>45426</v>
      </c>
      <c r="T11" s="132">
        <f>DATE($M$2,$S$2,15)</f>
        <v>45427</v>
      </c>
      <c r="U11" s="132">
        <f>DATE($M$2,$S$2,16)</f>
        <v>45428</v>
      </c>
      <c r="V11" s="132">
        <f>DATE($M$2,$S$2,17)</f>
        <v>45429</v>
      </c>
      <c r="W11" s="132">
        <f>DATE($M$2,$S$2,18)</f>
        <v>45430</v>
      </c>
      <c r="X11" s="132">
        <f>DATE($M$2,$S$2,19)</f>
        <v>45431</v>
      </c>
      <c r="Y11" s="132">
        <f>DATE($M$2,$S$2,20)</f>
        <v>45432</v>
      </c>
      <c r="Z11" s="132">
        <f>DATE($M$2,$S$2,21)</f>
        <v>45433</v>
      </c>
      <c r="AA11" s="132">
        <f>DATE($M$2,$S$2,22)</f>
        <v>45434</v>
      </c>
      <c r="AB11" s="132">
        <f>DATE($M$2,$S$2,23)</f>
        <v>45435</v>
      </c>
      <c r="AC11" s="132">
        <f>DATE($M$2,$S$2,24)</f>
        <v>45436</v>
      </c>
      <c r="AD11" s="132">
        <f>DATE($M$2,$S$2,25)</f>
        <v>45437</v>
      </c>
      <c r="AE11" s="132">
        <f>DATE($M$2,$S$2,26)</f>
        <v>45438</v>
      </c>
      <c r="AF11" s="132">
        <f>DATE($M$2,$S$2,27)</f>
        <v>45439</v>
      </c>
      <c r="AG11" s="132">
        <f>DATE($M$2,$S$2,28)</f>
        <v>45440</v>
      </c>
      <c r="AH11" s="132">
        <f>IF(DAY(EOMONTH(F11,0))&lt;29,"",DATE($M$2,$S$2,29))</f>
        <v>45441</v>
      </c>
      <c r="AI11" s="132">
        <f>IF(DAY(EOMONTH(F11,0))&lt;30,"",DATE($M$2,$S$2,30))</f>
        <v>45442</v>
      </c>
      <c r="AJ11" s="132">
        <f>IF(DAY(EOMONTH(F11,0))&lt;31,"",DATE($M$2,$S$2,31))</f>
        <v>45443</v>
      </c>
      <c r="AK11" s="127"/>
      <c r="AL11" s="103"/>
      <c r="AM11" s="154"/>
      <c r="AN11" s="154"/>
    </row>
    <row r="12" spans="1:41" ht="18" customHeight="1">
      <c r="A12" s="95">
        <v>1</v>
      </c>
      <c r="B12" s="110" t="s">
        <v>58</v>
      </c>
      <c r="C12" s="119" t="s">
        <v>67</v>
      </c>
      <c r="D12" s="125"/>
      <c r="E12" s="128"/>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50">
        <f t="shared" ref="AK12:AK32" si="0">+SUM(F12:AJ12)</f>
        <v>0</v>
      </c>
      <c r="AL12" s="152">
        <f t="shared" ref="AL12:AL32" si="1">IF($AK$3="４週",AK12/4,AK12/(DAY(EOMONTH($F$10,0))/7))</f>
        <v>0</v>
      </c>
      <c r="AM12" s="155"/>
      <c r="AN12" s="155"/>
      <c r="AO12" s="158" t="str">
        <f t="shared" ref="AO12:AO31" si="2">IF(B12="","",IF(ISERROR(MATCH(B12,$C$38:$AM$38,0)),"その他職員",B12))</f>
        <v>管理者</v>
      </c>
    </row>
    <row r="13" spans="1:41" ht="18" customHeight="1">
      <c r="A13" s="95">
        <v>2</v>
      </c>
      <c r="B13" s="110" t="s">
        <v>116</v>
      </c>
      <c r="C13" s="119" t="s">
        <v>68</v>
      </c>
      <c r="D13" s="125"/>
      <c r="E13" s="128"/>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50">
        <f t="shared" si="0"/>
        <v>0</v>
      </c>
      <c r="AL13" s="152">
        <f t="shared" si="1"/>
        <v>0</v>
      </c>
      <c r="AM13" s="155"/>
      <c r="AN13" s="155"/>
      <c r="AO13" s="158" t="str">
        <f t="shared" si="2"/>
        <v>児童発達支援管理責任者</v>
      </c>
    </row>
    <row r="14" spans="1:41" ht="18" customHeight="1">
      <c r="A14" s="95">
        <v>3</v>
      </c>
      <c r="B14" s="110" t="s">
        <v>117</v>
      </c>
      <c r="C14" s="119" t="s">
        <v>69</v>
      </c>
      <c r="D14" s="125"/>
      <c r="E14" s="128"/>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50">
        <f t="shared" si="0"/>
        <v>0</v>
      </c>
      <c r="AL14" s="152">
        <f t="shared" si="1"/>
        <v>0</v>
      </c>
      <c r="AM14" s="155"/>
      <c r="AN14" s="155"/>
      <c r="AO14" s="158" t="str">
        <f t="shared" si="2"/>
        <v>嘱託医</v>
      </c>
    </row>
    <row r="15" spans="1:41" ht="18" customHeight="1">
      <c r="A15" s="95">
        <v>4</v>
      </c>
      <c r="B15" s="110" t="s">
        <v>118</v>
      </c>
      <c r="C15" s="119" t="s">
        <v>70</v>
      </c>
      <c r="D15" s="125"/>
      <c r="E15" s="128"/>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50">
        <f t="shared" si="0"/>
        <v>0</v>
      </c>
      <c r="AL15" s="152">
        <f t="shared" si="1"/>
        <v>0</v>
      </c>
      <c r="AM15" s="155"/>
      <c r="AN15" s="155"/>
      <c r="AO15" s="158" t="str">
        <f t="shared" si="2"/>
        <v>児童指導員</v>
      </c>
    </row>
    <row r="16" spans="1:41" ht="18" customHeight="1">
      <c r="A16" s="95">
        <v>5</v>
      </c>
      <c r="B16" s="110" t="s">
        <v>119</v>
      </c>
      <c r="C16" s="119" t="s">
        <v>68</v>
      </c>
      <c r="D16" s="125"/>
      <c r="E16" s="128"/>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50">
        <f t="shared" si="0"/>
        <v>0</v>
      </c>
      <c r="AL16" s="152">
        <f t="shared" si="1"/>
        <v>0</v>
      </c>
      <c r="AM16" s="155"/>
      <c r="AN16" s="155"/>
      <c r="AO16" s="158" t="str">
        <f t="shared" si="2"/>
        <v>その他職員</v>
      </c>
    </row>
    <row r="17" spans="1:41" ht="18" customHeight="1">
      <c r="A17" s="95">
        <v>6</v>
      </c>
      <c r="B17" s="110"/>
      <c r="C17" s="119"/>
      <c r="D17" s="125"/>
      <c r="E17" s="128"/>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50">
        <f t="shared" si="0"/>
        <v>0</v>
      </c>
      <c r="AL17" s="152">
        <f t="shared" si="1"/>
        <v>0</v>
      </c>
      <c r="AM17" s="155"/>
      <c r="AN17" s="155"/>
      <c r="AO17" s="158" t="str">
        <f t="shared" si="2"/>
        <v/>
      </c>
    </row>
    <row r="18" spans="1:41" ht="18" customHeight="1">
      <c r="A18" s="95">
        <v>7</v>
      </c>
      <c r="B18" s="110"/>
      <c r="C18" s="119"/>
      <c r="D18" s="125"/>
      <c r="E18" s="128"/>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50">
        <f t="shared" si="0"/>
        <v>0</v>
      </c>
      <c r="AL18" s="152">
        <f t="shared" si="1"/>
        <v>0</v>
      </c>
      <c r="AM18" s="155"/>
      <c r="AN18" s="155"/>
      <c r="AO18" s="158" t="str">
        <f t="shared" si="2"/>
        <v/>
      </c>
    </row>
    <row r="19" spans="1:41" ht="18" customHeight="1">
      <c r="A19" s="95">
        <v>8</v>
      </c>
      <c r="B19" s="110"/>
      <c r="C19" s="119"/>
      <c r="D19" s="125"/>
      <c r="E19" s="128"/>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50">
        <f t="shared" si="0"/>
        <v>0</v>
      </c>
      <c r="AL19" s="152">
        <f t="shared" si="1"/>
        <v>0</v>
      </c>
      <c r="AM19" s="155"/>
      <c r="AN19" s="155"/>
      <c r="AO19" s="158" t="str">
        <f t="shared" si="2"/>
        <v/>
      </c>
    </row>
    <row r="20" spans="1:41" ht="18" customHeight="1">
      <c r="A20" s="95">
        <v>9</v>
      </c>
      <c r="B20" s="110"/>
      <c r="C20" s="119"/>
      <c r="D20" s="125"/>
      <c r="E20" s="128"/>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50">
        <f t="shared" si="0"/>
        <v>0</v>
      </c>
      <c r="AL20" s="152">
        <f t="shared" si="1"/>
        <v>0</v>
      </c>
      <c r="AM20" s="155"/>
      <c r="AN20" s="155"/>
      <c r="AO20" s="158" t="str">
        <f t="shared" si="2"/>
        <v/>
      </c>
    </row>
    <row r="21" spans="1:41" ht="18" customHeight="1">
      <c r="A21" s="95">
        <v>10</v>
      </c>
      <c r="B21" s="110"/>
      <c r="C21" s="119"/>
      <c r="D21" s="125"/>
      <c r="E21" s="128"/>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50">
        <f t="shared" si="0"/>
        <v>0</v>
      </c>
      <c r="AL21" s="152">
        <f t="shared" si="1"/>
        <v>0</v>
      </c>
      <c r="AM21" s="155"/>
      <c r="AN21" s="155"/>
      <c r="AO21" s="158" t="str">
        <f t="shared" si="2"/>
        <v/>
      </c>
    </row>
    <row r="22" spans="1:41" ht="18" customHeight="1">
      <c r="A22" s="95">
        <v>11</v>
      </c>
      <c r="B22" s="110"/>
      <c r="C22" s="119"/>
      <c r="D22" s="125"/>
      <c r="E22" s="128"/>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50">
        <f t="shared" si="0"/>
        <v>0</v>
      </c>
      <c r="AL22" s="152">
        <f t="shared" si="1"/>
        <v>0</v>
      </c>
      <c r="AM22" s="155"/>
      <c r="AN22" s="155"/>
      <c r="AO22" s="158" t="str">
        <f t="shared" si="2"/>
        <v/>
      </c>
    </row>
    <row r="23" spans="1:41" ht="18" customHeight="1">
      <c r="A23" s="95">
        <v>12</v>
      </c>
      <c r="B23" s="110"/>
      <c r="C23" s="119"/>
      <c r="D23" s="125"/>
      <c r="E23" s="128"/>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50">
        <f t="shared" si="0"/>
        <v>0</v>
      </c>
      <c r="AL23" s="152">
        <f t="shared" si="1"/>
        <v>0</v>
      </c>
      <c r="AM23" s="155"/>
      <c r="AN23" s="155"/>
      <c r="AO23" s="158" t="str">
        <f t="shared" si="2"/>
        <v/>
      </c>
    </row>
    <row r="24" spans="1:41" ht="18" customHeight="1">
      <c r="A24" s="95">
        <v>13</v>
      </c>
      <c r="B24" s="110"/>
      <c r="C24" s="119"/>
      <c r="D24" s="125"/>
      <c r="E24" s="128"/>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50">
        <f t="shared" si="0"/>
        <v>0</v>
      </c>
      <c r="AL24" s="152">
        <f t="shared" si="1"/>
        <v>0</v>
      </c>
      <c r="AM24" s="155"/>
      <c r="AN24" s="155"/>
      <c r="AO24" s="158" t="str">
        <f t="shared" si="2"/>
        <v/>
      </c>
    </row>
    <row r="25" spans="1:41" ht="18" customHeight="1">
      <c r="A25" s="95">
        <v>14</v>
      </c>
      <c r="B25" s="110"/>
      <c r="C25" s="119"/>
      <c r="D25" s="125"/>
      <c r="E25" s="128"/>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50">
        <f t="shared" si="0"/>
        <v>0</v>
      </c>
      <c r="AL25" s="152">
        <f t="shared" si="1"/>
        <v>0</v>
      </c>
      <c r="AM25" s="155"/>
      <c r="AN25" s="155"/>
      <c r="AO25" s="158" t="str">
        <f t="shared" si="2"/>
        <v/>
      </c>
    </row>
    <row r="26" spans="1:41" ht="18" customHeight="1">
      <c r="A26" s="95">
        <v>15</v>
      </c>
      <c r="B26" s="110"/>
      <c r="C26" s="119"/>
      <c r="D26" s="125"/>
      <c r="E26" s="128"/>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50">
        <f t="shared" si="0"/>
        <v>0</v>
      </c>
      <c r="AL26" s="152">
        <f t="shared" si="1"/>
        <v>0</v>
      </c>
      <c r="AM26" s="155"/>
      <c r="AN26" s="155"/>
      <c r="AO26" s="158" t="str">
        <f t="shared" si="2"/>
        <v/>
      </c>
    </row>
    <row r="27" spans="1:41" ht="18" customHeight="1">
      <c r="A27" s="95">
        <v>16</v>
      </c>
      <c r="B27" s="110"/>
      <c r="C27" s="119"/>
      <c r="D27" s="125"/>
      <c r="E27" s="128"/>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50">
        <f t="shared" si="0"/>
        <v>0</v>
      </c>
      <c r="AL27" s="152">
        <f t="shared" si="1"/>
        <v>0</v>
      </c>
      <c r="AM27" s="155"/>
      <c r="AN27" s="155"/>
      <c r="AO27" s="158" t="str">
        <f t="shared" si="2"/>
        <v/>
      </c>
    </row>
    <row r="28" spans="1:41" ht="18" customHeight="1">
      <c r="A28" s="95">
        <v>17</v>
      </c>
      <c r="B28" s="110"/>
      <c r="C28" s="119"/>
      <c r="D28" s="125"/>
      <c r="E28" s="128"/>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50">
        <f t="shared" si="0"/>
        <v>0</v>
      </c>
      <c r="AL28" s="152">
        <f t="shared" si="1"/>
        <v>0</v>
      </c>
      <c r="AM28" s="155"/>
      <c r="AN28" s="155"/>
      <c r="AO28" s="158" t="str">
        <f t="shared" si="2"/>
        <v/>
      </c>
    </row>
    <row r="29" spans="1:41" ht="18" customHeight="1">
      <c r="A29" s="95">
        <v>18</v>
      </c>
      <c r="B29" s="110"/>
      <c r="C29" s="119"/>
      <c r="D29" s="125"/>
      <c r="E29" s="128"/>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50">
        <f t="shared" si="0"/>
        <v>0</v>
      </c>
      <c r="AL29" s="152">
        <f t="shared" si="1"/>
        <v>0</v>
      </c>
      <c r="AM29" s="155"/>
      <c r="AN29" s="155"/>
      <c r="AO29" s="158" t="str">
        <f t="shared" si="2"/>
        <v/>
      </c>
    </row>
    <row r="30" spans="1:41" ht="18" customHeight="1">
      <c r="A30" s="95">
        <v>19</v>
      </c>
      <c r="B30" s="110"/>
      <c r="C30" s="119"/>
      <c r="D30" s="125"/>
      <c r="E30" s="128"/>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50">
        <f t="shared" si="0"/>
        <v>0</v>
      </c>
      <c r="AL30" s="152">
        <f t="shared" si="1"/>
        <v>0</v>
      </c>
      <c r="AM30" s="155"/>
      <c r="AN30" s="155"/>
      <c r="AO30" s="158" t="str">
        <f t="shared" si="2"/>
        <v/>
      </c>
    </row>
    <row r="31" spans="1:41" ht="18" customHeight="1">
      <c r="A31" s="95">
        <v>20</v>
      </c>
      <c r="B31" s="110"/>
      <c r="C31" s="119"/>
      <c r="D31" s="125"/>
      <c r="E31" s="128"/>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50">
        <f t="shared" si="0"/>
        <v>0</v>
      </c>
      <c r="AL31" s="152">
        <f t="shared" si="1"/>
        <v>0</v>
      </c>
      <c r="AM31" s="155"/>
      <c r="AN31" s="155"/>
      <c r="AO31" s="158" t="str">
        <f t="shared" si="2"/>
        <v/>
      </c>
    </row>
    <row r="32" spans="1:41" ht="18" customHeight="1">
      <c r="A32" s="96" t="s">
        <v>24</v>
      </c>
      <c r="B32" s="97"/>
      <c r="C32" s="97"/>
      <c r="D32" s="97"/>
      <c r="E32" s="97"/>
      <c r="F32" s="121">
        <f t="shared" ref="F32:AJ32" si="3">+SUM(F12:F31)</f>
        <v>0</v>
      </c>
      <c r="G32" s="121">
        <f t="shared" si="3"/>
        <v>0</v>
      </c>
      <c r="H32" s="121">
        <f t="shared" si="3"/>
        <v>0</v>
      </c>
      <c r="I32" s="121">
        <f t="shared" si="3"/>
        <v>0</v>
      </c>
      <c r="J32" s="121">
        <f t="shared" si="3"/>
        <v>0</v>
      </c>
      <c r="K32" s="121">
        <f t="shared" si="3"/>
        <v>0</v>
      </c>
      <c r="L32" s="121">
        <f t="shared" si="3"/>
        <v>0</v>
      </c>
      <c r="M32" s="121">
        <f t="shared" si="3"/>
        <v>0</v>
      </c>
      <c r="N32" s="121">
        <f t="shared" si="3"/>
        <v>0</v>
      </c>
      <c r="O32" s="121">
        <f t="shared" si="3"/>
        <v>0</v>
      </c>
      <c r="P32" s="121">
        <f t="shared" si="3"/>
        <v>0</v>
      </c>
      <c r="Q32" s="121">
        <f t="shared" si="3"/>
        <v>0</v>
      </c>
      <c r="R32" s="121">
        <f t="shared" si="3"/>
        <v>0</v>
      </c>
      <c r="S32" s="121">
        <f t="shared" si="3"/>
        <v>0</v>
      </c>
      <c r="T32" s="121">
        <f t="shared" si="3"/>
        <v>0</v>
      </c>
      <c r="U32" s="121">
        <f t="shared" si="3"/>
        <v>0</v>
      </c>
      <c r="V32" s="121">
        <f t="shared" si="3"/>
        <v>0</v>
      </c>
      <c r="W32" s="121">
        <f t="shared" si="3"/>
        <v>0</v>
      </c>
      <c r="X32" s="121">
        <f t="shared" si="3"/>
        <v>0</v>
      </c>
      <c r="Y32" s="121">
        <f t="shared" si="3"/>
        <v>0</v>
      </c>
      <c r="Z32" s="121">
        <f t="shared" si="3"/>
        <v>0</v>
      </c>
      <c r="AA32" s="121">
        <f t="shared" si="3"/>
        <v>0</v>
      </c>
      <c r="AB32" s="121">
        <f t="shared" si="3"/>
        <v>0</v>
      </c>
      <c r="AC32" s="121">
        <f t="shared" si="3"/>
        <v>0</v>
      </c>
      <c r="AD32" s="121">
        <f t="shared" si="3"/>
        <v>0</v>
      </c>
      <c r="AE32" s="121">
        <f t="shared" si="3"/>
        <v>0</v>
      </c>
      <c r="AF32" s="121">
        <f t="shared" si="3"/>
        <v>0</v>
      </c>
      <c r="AG32" s="121">
        <f t="shared" si="3"/>
        <v>0</v>
      </c>
      <c r="AH32" s="121">
        <f t="shared" si="3"/>
        <v>0</v>
      </c>
      <c r="AI32" s="121">
        <f t="shared" si="3"/>
        <v>0</v>
      </c>
      <c r="AJ32" s="121">
        <f t="shared" si="3"/>
        <v>0</v>
      </c>
      <c r="AK32" s="150">
        <f t="shared" si="0"/>
        <v>0</v>
      </c>
      <c r="AL32" s="152">
        <f t="shared" si="1"/>
        <v>0</v>
      </c>
      <c r="AM32" s="94"/>
      <c r="AN32" s="94"/>
      <c r="AO32" s="158"/>
    </row>
    <row r="33" spans="1:41" ht="18" customHeight="1">
      <c r="A33" s="97" t="s">
        <v>26</v>
      </c>
      <c r="B33" s="97"/>
      <c r="C33" s="97"/>
      <c r="D33" s="97"/>
      <c r="E33" s="129"/>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21"/>
      <c r="AL33" s="153"/>
      <c r="AM33" s="94"/>
      <c r="AN33" s="94"/>
      <c r="AO33" s="158"/>
    </row>
    <row r="34" spans="1:41" ht="15" customHeight="1">
      <c r="A34" s="98"/>
      <c r="B34" s="98"/>
      <c r="C34" s="98"/>
      <c r="D34" s="98"/>
      <c r="E34" s="98"/>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8"/>
      <c r="AL34" s="98"/>
      <c r="AM34" s="92"/>
    </row>
    <row r="35" spans="1:41" ht="15" customHeight="1">
      <c r="A35" s="98"/>
      <c r="B35" s="98"/>
      <c r="C35" s="98"/>
      <c r="D35" s="98"/>
      <c r="E35" s="98"/>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8"/>
      <c r="AL35" s="98"/>
      <c r="AM35" s="92"/>
    </row>
    <row r="36" spans="1:41" ht="15" customHeight="1">
      <c r="A36" s="98"/>
      <c r="B36" s="98"/>
      <c r="C36" s="98"/>
      <c r="D36" s="98"/>
      <c r="E36" s="98"/>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8"/>
      <c r="AL36" s="98"/>
      <c r="AM36" s="92"/>
    </row>
    <row r="37" spans="1:41" ht="21" customHeight="1">
      <c r="A37" s="99" t="s">
        <v>11</v>
      </c>
      <c r="B37" s="88"/>
      <c r="C37" s="104"/>
      <c r="D37" s="104"/>
      <c r="E37" s="104"/>
      <c r="F37" s="104"/>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104"/>
      <c r="AM37" s="104"/>
      <c r="AN37" s="92"/>
    </row>
    <row r="38" spans="1:41" ht="24.95" customHeight="1">
      <c r="A38" s="92"/>
      <c r="B38" s="98"/>
      <c r="C38" s="122" t="s">
        <v>39</v>
      </c>
      <c r="D38" s="126"/>
      <c r="E38" s="103" t="str">
        <v>児童発達支援管理責任者</v>
      </c>
      <c r="F38" s="103"/>
      <c r="G38" s="103"/>
      <c r="H38" s="103"/>
      <c r="I38" s="122" t="str">
        <v>嘱託医</v>
      </c>
      <c r="J38" s="126"/>
      <c r="K38" s="126"/>
      <c r="L38" s="126"/>
      <c r="M38" s="126"/>
      <c r="N38" s="127"/>
      <c r="O38" s="122" t="str">
        <v>児童指導員</v>
      </c>
      <c r="P38" s="126"/>
      <c r="Q38" s="126"/>
      <c r="R38" s="126"/>
      <c r="S38" s="126"/>
      <c r="T38" s="127"/>
      <c r="U38" s="122" t="str">
        <v>保育士</v>
      </c>
      <c r="V38" s="126"/>
      <c r="W38" s="126"/>
      <c r="X38" s="126"/>
      <c r="Y38" s="126"/>
      <c r="Z38" s="127"/>
      <c r="AA38" s="122" t="str">
        <v>栄養士</v>
      </c>
      <c r="AB38" s="126"/>
      <c r="AC38" s="126"/>
      <c r="AD38" s="126"/>
      <c r="AE38" s="126"/>
      <c r="AF38" s="127"/>
      <c r="AG38" s="103" t="str">
        <v>調理員</v>
      </c>
      <c r="AH38" s="103"/>
      <c r="AI38" s="103"/>
      <c r="AJ38" s="103"/>
      <c r="AK38" s="103"/>
      <c r="AL38" s="103" t="str">
        <v>機能訓練担当職員</v>
      </c>
      <c r="AM38" s="103"/>
      <c r="AN38" s="92"/>
    </row>
    <row r="39" spans="1:41" ht="18" customHeight="1">
      <c r="A39" s="92"/>
      <c r="B39" s="98"/>
      <c r="C39" s="96" t="s">
        <v>75</v>
      </c>
      <c r="D39" s="96" t="s">
        <v>82</v>
      </c>
      <c r="E39" s="102" t="s">
        <v>75</v>
      </c>
      <c r="F39" s="102" t="s">
        <v>82</v>
      </c>
      <c r="G39" s="102"/>
      <c r="H39" s="102"/>
      <c r="I39" s="96" t="s">
        <v>75</v>
      </c>
      <c r="J39" s="97"/>
      <c r="K39" s="129"/>
      <c r="L39" s="96" t="s">
        <v>82</v>
      </c>
      <c r="M39" s="97"/>
      <c r="N39" s="129"/>
      <c r="O39" s="96" t="s">
        <v>75</v>
      </c>
      <c r="P39" s="97"/>
      <c r="Q39" s="129"/>
      <c r="R39" s="96" t="s">
        <v>82</v>
      </c>
      <c r="S39" s="97"/>
      <c r="T39" s="129"/>
      <c r="U39" s="96" t="s">
        <v>75</v>
      </c>
      <c r="V39" s="97"/>
      <c r="W39" s="129"/>
      <c r="X39" s="96" t="s">
        <v>82</v>
      </c>
      <c r="Y39" s="97"/>
      <c r="Z39" s="129"/>
      <c r="AA39" s="96" t="s">
        <v>75</v>
      </c>
      <c r="AB39" s="97"/>
      <c r="AC39" s="129"/>
      <c r="AD39" s="96" t="s">
        <v>82</v>
      </c>
      <c r="AE39" s="97"/>
      <c r="AF39" s="129"/>
      <c r="AG39" s="96" t="s">
        <v>75</v>
      </c>
      <c r="AH39" s="97"/>
      <c r="AI39" s="129"/>
      <c r="AJ39" s="96" t="s">
        <v>82</v>
      </c>
      <c r="AK39" s="129"/>
      <c r="AL39" s="102" t="s">
        <v>15</v>
      </c>
      <c r="AM39" s="102" t="s">
        <v>113</v>
      </c>
      <c r="AN39" s="92"/>
    </row>
    <row r="40" spans="1:41" ht="18" customHeight="1">
      <c r="A40" s="92"/>
      <c r="B40" s="102" t="s">
        <v>62</v>
      </c>
      <c r="C40" s="102">
        <f>COUNTIFS($AO$12:$AO$31,C$38,$C$12:$C$31,"A",$E$12:$E$31,"*")</f>
        <v>0</v>
      </c>
      <c r="D40" s="102">
        <f>COUNTIFS($AO$12:$AO$31,C$38,$C$12:$C$31,"B",$E$12:$E$31,"*")</f>
        <v>0</v>
      </c>
      <c r="E40" s="102">
        <f>COUNTIFS($AO$12:$AO$31,E$38,$C$12:$C$31,"A",$E$12:$E$31,"*")</f>
        <v>0</v>
      </c>
      <c r="F40" s="96">
        <f>COUNTIFS($AO$12:$AO$31,E$38,$C$12:$C$31,"B",$E$12:$E$31,"*")</f>
        <v>0</v>
      </c>
      <c r="G40" s="97"/>
      <c r="H40" s="129"/>
      <c r="I40" s="96">
        <f>COUNTIFS($AO$12:$AO$31,I$38,$C$12:$C$31,"A",$E$12:$E$31,"*")</f>
        <v>0</v>
      </c>
      <c r="J40" s="97"/>
      <c r="K40" s="129"/>
      <c r="L40" s="96">
        <f>COUNTIFS($AO$12:$AO$31,I$38,$C$12:$C$31,"B",$E$12:$E$31,"*")</f>
        <v>0</v>
      </c>
      <c r="M40" s="97"/>
      <c r="N40" s="129"/>
      <c r="O40" s="96">
        <f>COUNTIFS($AO$12:$AO$31,O$38,$C$12:$C$31,"A",$E$12:$E$31,"*")</f>
        <v>0</v>
      </c>
      <c r="P40" s="97"/>
      <c r="Q40" s="129"/>
      <c r="R40" s="96">
        <f>COUNTIFS($AO$12:$AO$31,O$38,$C$12:$C$31,"B",$E$12:$E$31,"*")</f>
        <v>0</v>
      </c>
      <c r="S40" s="97"/>
      <c r="T40" s="129"/>
      <c r="U40" s="96">
        <f>COUNTIFS($AO$12:$AO$31,U$38,$C$12:$C$31,"A",$E$12:$E$31,"*")</f>
        <v>0</v>
      </c>
      <c r="V40" s="97"/>
      <c r="W40" s="129"/>
      <c r="X40" s="96">
        <f>COUNTIFS($AO$12:$AO$31,U$38,$C$12:$C$31,"B",$E$12:$E$31,"*")</f>
        <v>0</v>
      </c>
      <c r="Y40" s="97"/>
      <c r="Z40" s="129"/>
      <c r="AA40" s="96">
        <f>COUNTIFS($AO$12:$AO$31,AA$38,$C$12:$C$31,"A",$E$12:$E$31,"*")</f>
        <v>0</v>
      </c>
      <c r="AB40" s="97"/>
      <c r="AC40" s="129"/>
      <c r="AD40" s="96">
        <f>COUNTIFS($AO$12:$AO$31,AA$38,$C$12:$C$31,"B",$E$12:$E$31,"*")</f>
        <v>0</v>
      </c>
      <c r="AE40" s="97"/>
      <c r="AF40" s="129"/>
      <c r="AG40" s="96">
        <f>COUNTIFS($AO$12:$AO$31,AG$38,$C$12:$C$31,"A",$E$12:$E$31,"*")</f>
        <v>0</v>
      </c>
      <c r="AH40" s="97"/>
      <c r="AI40" s="129"/>
      <c r="AJ40" s="96">
        <f>COUNTIFS($AO$12:$AO$31,AG$38,$C$12:$C$31,"B",$E$12:$E$31,"*")</f>
        <v>0</v>
      </c>
      <c r="AK40" s="129"/>
      <c r="AL40" s="102">
        <f>COUNTIFS($AO$12:$AO$31,AL$38,$C$12:$C$31,"A",$E$12:$E$31,"*")</f>
        <v>0</v>
      </c>
      <c r="AM40" s="102">
        <f>COUNTIFS($AO$12:$AO$31,AL$38,$C$12:$C$31,"B",$E$12:$E$31,"*")</f>
        <v>0</v>
      </c>
      <c r="AN40" s="92"/>
    </row>
    <row r="41" spans="1:41" ht="18" customHeight="1">
      <c r="A41" s="92"/>
      <c r="B41" s="103" t="s">
        <v>63</v>
      </c>
      <c r="C41" s="102">
        <f>COUNTIFS($AO$12:$AO$31,C$38,$C$12:$C$31,"C",$E$12:$E$31,"*")</f>
        <v>0</v>
      </c>
      <c r="D41" s="102">
        <f>COUNTIFS($AO$12:$AO$31,C$38,$C$12:$C$31,"D",$E$12:$E$31,"*")</f>
        <v>0</v>
      </c>
      <c r="E41" s="102">
        <f>COUNTIFS($AO$12:$AO$31,E$38,$C$12:$C$31,"C",$E$12:$E$31,"*")</f>
        <v>0</v>
      </c>
      <c r="F41" s="96">
        <f>COUNTIFS($AO$12:$AO$31,E$38,$C$12:$C$31,"D",$E$12:$E$31,"*")</f>
        <v>0</v>
      </c>
      <c r="G41" s="97"/>
      <c r="H41" s="129"/>
      <c r="I41" s="96">
        <f>COUNTIFS($AO$12:$AO$31,I$38,$C$12:$C$31,"C",$E$12:$E$31,"*")</f>
        <v>0</v>
      </c>
      <c r="J41" s="97"/>
      <c r="K41" s="129"/>
      <c r="L41" s="96">
        <f>COUNTIFS($AO$12:$AO$31,I$38,$C$12:$C$31,"D",$E$12:$E$31,"*")</f>
        <v>0</v>
      </c>
      <c r="M41" s="97"/>
      <c r="N41" s="129"/>
      <c r="O41" s="96">
        <f>COUNTIFS($AO$12:$AO$31,O$38,$C$12:$C$31,"C",$E$12:$E$31,"*")</f>
        <v>0</v>
      </c>
      <c r="P41" s="97"/>
      <c r="Q41" s="129"/>
      <c r="R41" s="96">
        <f>COUNTIFS($AO$12:$AO$31,O$38,$C$12:$C$31,"D",$E$12:$E$31,"*")</f>
        <v>0</v>
      </c>
      <c r="S41" s="97"/>
      <c r="T41" s="129"/>
      <c r="U41" s="96">
        <f>COUNTIFS($AO$12:$AO$31,U$38,$C$12:$C$31,"C",$E$12:$E$31,"*")</f>
        <v>0</v>
      </c>
      <c r="V41" s="97"/>
      <c r="W41" s="129"/>
      <c r="X41" s="96">
        <f>COUNTIFS($AO$12:$AO$31,U$38,$C$12:$C$31,"D",$E$12:$E$31,"*")</f>
        <v>0</v>
      </c>
      <c r="Y41" s="97"/>
      <c r="Z41" s="129"/>
      <c r="AA41" s="96">
        <f>COUNTIFS($AO$12:$AO$31,AA$38,$C$12:$C$31,"C",$E$12:$E$31,"*")</f>
        <v>0</v>
      </c>
      <c r="AB41" s="97"/>
      <c r="AC41" s="129"/>
      <c r="AD41" s="96">
        <f>COUNTIFS($AO$12:$AO$31,AA$38,$C$12:$C$31,"D",$E$12:$E$31,"*")</f>
        <v>0</v>
      </c>
      <c r="AE41" s="97"/>
      <c r="AF41" s="129"/>
      <c r="AG41" s="96">
        <f>COUNTIFS($AO$12:$AO$31,AG$38,$C$12:$C$31,"C",$E$12:$E$31,"*")</f>
        <v>0</v>
      </c>
      <c r="AH41" s="97"/>
      <c r="AI41" s="129"/>
      <c r="AJ41" s="96">
        <f>COUNTIFS($AO$12:$AO$31,AG$38,$C$12:$C$31,"D",$E$12:$E$31,"*")</f>
        <v>0</v>
      </c>
      <c r="AK41" s="129"/>
      <c r="AL41" s="102">
        <f>COUNTIFS($AO$12:$AO$31,AL$38,$C$12:$C$31,"C",$E$12:$E$31,"*")</f>
        <v>0</v>
      </c>
      <c r="AM41" s="102">
        <f>COUNTIFS($AO$12:$AO$31,AL$38,$C$12:$C$31,"D",$E$12:$E$31,"*")</f>
        <v>0</v>
      </c>
      <c r="AN41" s="92"/>
    </row>
    <row r="42" spans="1:41" ht="24.95" customHeight="1">
      <c r="A42" s="92"/>
      <c r="B42" s="103" t="s">
        <v>65</v>
      </c>
      <c r="C42" s="122" t="e">
        <f>IF($AK$3="４週",SUMIFS($AK$12:$AK$31,$AO$12:$AO$31,C38)/4/$AH$6,IF($AK$3="歴月",SUMIFS($AK$12:$AK$31,$AO$12:$AO$31,C38)/$AL$6,"記載する期間を選択してください"))</f>
        <v>#DIV/0!</v>
      </c>
      <c r="D42" s="127"/>
      <c r="E42" s="122" t="e">
        <f>IF($AK$3="４週",SUMIFS($AK$12:$AK$31,$AO$12:$AO$31,E38)/4/$AH$6,IF($AK$3="歴月",SUMIFS($AK$12:$AK$31,$AO$12:$AO$31,E38)/$AL$6,"記載する期間を選択してください"))</f>
        <v>#DIV/0!</v>
      </c>
      <c r="F42" s="126"/>
      <c r="G42" s="126"/>
      <c r="H42" s="127"/>
      <c r="I42" s="122" t="e">
        <f>IF($AK$3="４週",SUMIFS($AK$12:$AK$31,$AO$12:$AO$31,I38)/4/$AH$6,IF($AK$3="歴月",SUMIFS($AK$12:$AK$31,$AO$12:$AO$31,I38)/$AL$6,"記載する期間を選択してください"))</f>
        <v>#DIV/0!</v>
      </c>
      <c r="J42" s="126"/>
      <c r="K42" s="126"/>
      <c r="L42" s="126"/>
      <c r="M42" s="126"/>
      <c r="N42" s="127"/>
      <c r="O42" s="122" t="e">
        <f>IF($AK$3="４週",SUMIFS($AK$12:$AK$31,$AO$12:$AO$31,O38)/4/$AH$6,IF($AK$3="歴月",SUMIFS($AK$12:$AK$31,$AO$12:$AO$31,O38)/$AL$6,"記載する期間を選択してください"))</f>
        <v>#DIV/0!</v>
      </c>
      <c r="P42" s="126"/>
      <c r="Q42" s="126"/>
      <c r="R42" s="126"/>
      <c r="S42" s="126"/>
      <c r="T42" s="127"/>
      <c r="U42" s="122" t="e">
        <f>IF($AK$3="４週",SUMIFS($AK$12:$AK$31,$AO$12:$AO$31,U38)/4/$AH$6,IF($AK$3="歴月",SUMIFS($AK$12:$AK$31,$AO$12:$AO$31,U38)/$AL$6,"記載する期間を選択してください"))</f>
        <v>#DIV/0!</v>
      </c>
      <c r="V42" s="126"/>
      <c r="W42" s="126"/>
      <c r="X42" s="126"/>
      <c r="Y42" s="126"/>
      <c r="Z42" s="127"/>
      <c r="AA42" s="122" t="e">
        <f>IF($AK$3="４週",SUMIFS($AK$12:$AK$31,$AO$12:$AO$31,AA38)/4/$AH$6,IF($AK$3="歴月",SUMIFS($AK$12:$AK$31,$AO$12:$AO$31,AA38)/$AL$6,"記載する期間を選択してください"))</f>
        <v>#DIV/0!</v>
      </c>
      <c r="AB42" s="126"/>
      <c r="AC42" s="126"/>
      <c r="AD42" s="126"/>
      <c r="AE42" s="126"/>
      <c r="AF42" s="127"/>
      <c r="AG42" s="122" t="e">
        <f>IF($AK$3="４週",SUMIFS($AK$12:$AK$31,$AO$12:$AO$31,AG38)/4/$AH$6,IF($AK$3="歴月",SUMIFS($AK$12:$AK$31,$AO$12:$AO$31,AG38)/$AL$6,"記載する期間を選択してください"))</f>
        <v>#DIV/0!</v>
      </c>
      <c r="AH42" s="126"/>
      <c r="AI42" s="126"/>
      <c r="AJ42" s="126"/>
      <c r="AK42" s="127"/>
      <c r="AL42" s="122" t="e">
        <f>IF($AK$3="４週",SUMIFS($AK$12:$AK$31,$AO$12:$AO$31,AL38)/4/$AH$6,IF($AK$3="歴月",SUMIFS($AK$12:$AK$31,$AO$12:$AO$31,AL38)/$AL$6,"記載する期間を選択してください"))</f>
        <v>#DIV/0!</v>
      </c>
      <c r="AM42" s="127"/>
      <c r="AN42" s="92"/>
    </row>
    <row r="43" spans="1:41" ht="5.0999999999999996" customHeight="1">
      <c r="A43" s="92"/>
      <c r="B43" s="88"/>
      <c r="C43" s="123">
        <v>2</v>
      </c>
      <c r="D43" s="123"/>
      <c r="E43" s="123">
        <v>3</v>
      </c>
      <c r="F43" s="123"/>
      <c r="G43" s="123"/>
      <c r="H43" s="123"/>
      <c r="I43" s="123">
        <v>4</v>
      </c>
      <c r="J43" s="123"/>
      <c r="K43" s="123"/>
      <c r="L43" s="123"/>
      <c r="M43" s="123"/>
      <c r="N43" s="123"/>
      <c r="O43" s="123">
        <v>5</v>
      </c>
      <c r="P43" s="123"/>
      <c r="Q43" s="123"/>
      <c r="R43" s="123"/>
      <c r="S43" s="123"/>
      <c r="T43" s="123"/>
      <c r="U43" s="123">
        <v>6</v>
      </c>
      <c r="V43" s="123"/>
      <c r="W43" s="123"/>
      <c r="X43" s="123"/>
      <c r="Y43" s="123"/>
      <c r="Z43" s="123"/>
      <c r="AA43" s="123">
        <v>7</v>
      </c>
      <c r="AB43" s="123"/>
      <c r="AC43" s="123"/>
      <c r="AD43" s="123"/>
      <c r="AE43" s="123"/>
      <c r="AF43" s="123"/>
      <c r="AG43" s="123">
        <v>8</v>
      </c>
      <c r="AH43" s="123"/>
      <c r="AI43" s="123"/>
      <c r="AJ43" s="123"/>
      <c r="AK43" s="123"/>
      <c r="AL43" s="123">
        <v>9</v>
      </c>
      <c r="AM43" s="104"/>
      <c r="AN43" s="92"/>
    </row>
    <row r="44" spans="1:41" ht="19.5" customHeight="1">
      <c r="A44" s="92"/>
      <c r="B44" s="98"/>
      <c r="C44" s="103" t="str">
        <v>看護職員</v>
      </c>
      <c r="D44" s="103"/>
      <c r="E44" s="103" t="str">
        <v>その他職員</v>
      </c>
      <c r="F44" s="103"/>
      <c r="G44" s="103"/>
      <c r="H44" s="10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04"/>
      <c r="AN44" s="92"/>
    </row>
    <row r="45" spans="1:41" ht="19.5" customHeight="1">
      <c r="A45" s="92"/>
      <c r="B45" s="98"/>
      <c r="C45" s="102" t="s">
        <v>75</v>
      </c>
      <c r="D45" s="102" t="s">
        <v>82</v>
      </c>
      <c r="E45" s="102" t="s">
        <v>75</v>
      </c>
      <c r="F45" s="102" t="s">
        <v>82</v>
      </c>
      <c r="G45" s="102"/>
      <c r="H45" s="102"/>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04"/>
      <c r="AN45" s="92"/>
    </row>
    <row r="46" spans="1:41" ht="19.5" customHeight="1">
      <c r="A46" s="92"/>
      <c r="B46" s="102" t="s">
        <v>62</v>
      </c>
      <c r="C46" s="102">
        <f>COUNTIFS($AO$11:$AO$30,C$44,$C$11:$C$30,"A",$E$11:$E$30,"*")</f>
        <v>0</v>
      </c>
      <c r="D46" s="102">
        <f>COUNTIFS($AO$11:$AO$30,C$44,$C$11:$C$30,"B",$E$11:$E$30,"*")</f>
        <v>0</v>
      </c>
      <c r="E46" s="102">
        <f>COUNTIFS($AO$11:$AO$30,E$44,$C$11:$C$30,"A",$E$11:$E$30,"*")</f>
        <v>0</v>
      </c>
      <c r="F46" s="96">
        <f>COUNTIFS($AO$11:$AO$30,E$44,$C$11:$C$30,"B",$E$11:$E$30,"*")</f>
        <v>0</v>
      </c>
      <c r="G46" s="97"/>
      <c r="H46" s="129"/>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04"/>
      <c r="AN46" s="92"/>
    </row>
    <row r="47" spans="1:41" ht="19.5" customHeight="1">
      <c r="A47" s="92"/>
      <c r="B47" s="103" t="s">
        <v>63</v>
      </c>
      <c r="C47" s="102">
        <f>COUNTIFS($AO$11:$AO$30,C$44,$C$11:$C$30,"C",$E$11:$E$30,"*")</f>
        <v>0</v>
      </c>
      <c r="D47" s="102">
        <f>COUNTIFS($AO$11:$AO$30,C$44,$C$11:$C$30,"D",$E$11:$E$30,"*")</f>
        <v>0</v>
      </c>
      <c r="E47" s="102">
        <f>COUNTIFS($AO$11:$AO$30,E$44,$C$11:$C$30,"C",$E$11:$E$30,"*")</f>
        <v>0</v>
      </c>
      <c r="F47" s="96">
        <f>COUNTIFS($AO$11:$AO$30,E$44,$C$11:$C$30,"D",$E$11:$E$30,"*")</f>
        <v>0</v>
      </c>
      <c r="G47" s="97"/>
      <c r="H47" s="129"/>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04"/>
      <c r="AN47" s="92"/>
    </row>
    <row r="48" spans="1:41" ht="19.5" customHeight="1">
      <c r="A48" s="92"/>
      <c r="B48" s="103" t="s">
        <v>65</v>
      </c>
      <c r="C48" s="122" t="e">
        <f>IF($AK$3="４週",SUMIFS($AK$12:$AK$31,$AO$12:$AO$31,C44)/4/$AH$6,IF($AK$3="歴月",SUMIFS($AK$12:$AK$31,$AO$12:$AO$31,C44)/$AL$6,"記載する期間を選択してください"))</f>
        <v>#DIV/0!</v>
      </c>
      <c r="D48" s="127"/>
      <c r="E48" s="122" t="e">
        <f>IF($AK$3="４週",SUMIFS($AK$12:$AK$31,$AO$12:$AO$31,E44)/4/$AH$6,IF($AK$3="歴月",SUMIFS($AK$12:$AK$31,$AO$12:$AO$31,E44)/$AL$6,"記載する期間を選択してください"))</f>
        <v>#DIV/0!</v>
      </c>
      <c r="F48" s="126"/>
      <c r="G48" s="126"/>
      <c r="H48" s="127"/>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04"/>
      <c r="AN48" s="92"/>
    </row>
    <row r="49" spans="1:40" ht="3" customHeight="1">
      <c r="A49" s="92"/>
      <c r="B49" s="88"/>
      <c r="C49" s="123">
        <v>10</v>
      </c>
      <c r="D49" s="123"/>
      <c r="E49" s="123">
        <f>C49+1</f>
        <v>11</v>
      </c>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04"/>
      <c r="AN49" s="92"/>
    </row>
    <row r="50" spans="1:40" ht="15" customHeight="1">
      <c r="A50" s="90" t="s">
        <v>42</v>
      </c>
      <c r="B50" s="112"/>
      <c r="C50" s="112"/>
      <c r="D50" s="112"/>
      <c r="E50" s="112"/>
      <c r="F50" s="135"/>
      <c r="G50" s="112"/>
      <c r="H50" s="123"/>
      <c r="I50" s="123"/>
      <c r="J50" s="123"/>
      <c r="K50" s="123"/>
      <c r="L50" s="123"/>
      <c r="M50" s="123"/>
      <c r="N50" s="123"/>
      <c r="O50" s="123"/>
      <c r="P50" s="123"/>
      <c r="Q50" s="123"/>
      <c r="R50" s="123">
        <v>6</v>
      </c>
      <c r="S50" s="123"/>
      <c r="T50" s="123"/>
      <c r="U50" s="123"/>
      <c r="V50" s="123"/>
      <c r="W50" s="123"/>
      <c r="X50" s="123">
        <v>7</v>
      </c>
      <c r="Y50" s="123"/>
      <c r="Z50" s="123"/>
      <c r="AA50" s="123"/>
      <c r="AB50" s="123"/>
      <c r="AC50" s="123"/>
      <c r="AD50" s="123">
        <v>8</v>
      </c>
      <c r="AE50" s="123"/>
      <c r="AF50" s="123"/>
      <c r="AG50" s="145"/>
      <c r="AH50" s="145"/>
      <c r="AI50" s="145"/>
      <c r="AJ50" s="145">
        <v>9</v>
      </c>
      <c r="AK50" s="123"/>
      <c r="AL50" s="123"/>
      <c r="AM50" s="92"/>
    </row>
    <row r="51" spans="1:40" s="90" customFormat="1" ht="15" customHeight="1">
      <c r="A51" s="90" t="s">
        <v>16</v>
      </c>
      <c r="B51" s="101"/>
      <c r="C51" s="101"/>
      <c r="D51" s="101"/>
      <c r="E51" s="101"/>
      <c r="F51" s="101"/>
      <c r="G51" s="101"/>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row>
    <row r="52" spans="1:40" s="90" customFormat="1" ht="15" customHeight="1">
      <c r="A52" s="90" t="s">
        <v>46</v>
      </c>
      <c r="B52" s="101"/>
      <c r="C52" s="101"/>
      <c r="D52" s="101"/>
      <c r="E52" s="101"/>
      <c r="F52" s="101"/>
      <c r="G52" s="101"/>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row>
    <row r="53" spans="1:40" s="90" customFormat="1" ht="15" customHeight="1">
      <c r="A53" s="101" t="s">
        <v>114</v>
      </c>
      <c r="C53" s="101"/>
      <c r="D53" s="101"/>
      <c r="E53" s="101"/>
      <c r="F53" s="101"/>
      <c r="G53" s="101"/>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row>
    <row r="54" spans="1:40" s="90" customFormat="1" ht="15" customHeight="1">
      <c r="A54" s="90" t="s">
        <v>27</v>
      </c>
      <c r="B54" s="101"/>
      <c r="C54" s="101"/>
      <c r="D54" s="101"/>
      <c r="E54" s="101"/>
      <c r="F54" s="101"/>
      <c r="G54" s="101"/>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row>
    <row r="55" spans="1:40" s="90" customFormat="1" ht="15" customHeight="1">
      <c r="A55" s="90" t="s">
        <v>17</v>
      </c>
      <c r="B55" s="101"/>
      <c r="C55" s="101"/>
      <c r="D55" s="101"/>
      <c r="E55" s="101"/>
      <c r="F55" s="101"/>
      <c r="G55" s="101"/>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row>
    <row r="56" spans="1:40" ht="15" customHeight="1">
      <c r="A56" s="90" t="s">
        <v>0</v>
      </c>
      <c r="B56" s="113"/>
      <c r="C56" s="90"/>
      <c r="D56" s="90"/>
      <c r="E56" s="90"/>
      <c r="F56" s="90"/>
      <c r="G56" s="90"/>
    </row>
    <row r="57" spans="1:40" ht="15" customHeight="1">
      <c r="A57" s="90" t="s">
        <v>47</v>
      </c>
      <c r="B57" s="113"/>
      <c r="C57" s="90"/>
      <c r="D57" s="90"/>
      <c r="E57" s="90"/>
      <c r="F57" s="90"/>
      <c r="G57" s="90"/>
    </row>
    <row r="58" spans="1:40" ht="15" customHeight="1">
      <c r="A58" s="90"/>
      <c r="B58" s="102" t="s">
        <v>66</v>
      </c>
      <c r="C58" s="102" t="s">
        <v>76</v>
      </c>
      <c r="D58" s="102"/>
      <c r="E58" s="102"/>
      <c r="F58" s="90"/>
      <c r="G58" s="90"/>
    </row>
    <row r="59" spans="1:40" ht="15" customHeight="1">
      <c r="A59" s="90"/>
      <c r="B59" s="114" t="s">
        <v>67</v>
      </c>
      <c r="C59" s="124" t="s">
        <v>77</v>
      </c>
      <c r="D59" s="124"/>
      <c r="E59" s="124"/>
      <c r="F59" s="90"/>
      <c r="G59" s="90"/>
    </row>
    <row r="60" spans="1:40" ht="15" customHeight="1">
      <c r="A60" s="90"/>
      <c r="B60" s="114" t="s">
        <v>68</v>
      </c>
      <c r="C60" s="124" t="s">
        <v>78</v>
      </c>
      <c r="D60" s="124"/>
      <c r="E60" s="124"/>
      <c r="F60" s="90"/>
      <c r="G60" s="90"/>
    </row>
    <row r="61" spans="1:40" ht="15" customHeight="1">
      <c r="A61" s="90"/>
      <c r="B61" s="114" t="s">
        <v>69</v>
      </c>
      <c r="C61" s="124" t="s">
        <v>79</v>
      </c>
      <c r="D61" s="124"/>
      <c r="E61" s="124"/>
      <c r="F61" s="90"/>
      <c r="G61" s="90"/>
    </row>
    <row r="62" spans="1:40" ht="15" customHeight="1">
      <c r="A62" s="90"/>
      <c r="B62" s="114" t="s">
        <v>70</v>
      </c>
      <c r="C62" s="124" t="s">
        <v>80</v>
      </c>
      <c r="D62" s="124"/>
      <c r="E62" s="124"/>
      <c r="F62" s="90"/>
      <c r="G62" s="90"/>
    </row>
    <row r="63" spans="1:40" ht="15" customHeight="1">
      <c r="A63" s="90"/>
      <c r="B63" s="90" t="s">
        <v>71</v>
      </c>
      <c r="C63" s="90"/>
      <c r="D63" s="90"/>
      <c r="E63" s="90"/>
      <c r="F63" s="90"/>
      <c r="G63" s="90"/>
    </row>
    <row r="64" spans="1:40" ht="15" customHeight="1">
      <c r="A64" s="90"/>
      <c r="B64" s="90" t="s">
        <v>120</v>
      </c>
      <c r="C64" s="90"/>
      <c r="D64" s="90"/>
      <c r="E64" s="90"/>
      <c r="F64" s="90"/>
      <c r="G64" s="90"/>
    </row>
    <row r="65" spans="1:7" ht="15" customHeight="1">
      <c r="A65" s="90"/>
      <c r="B65" s="90" t="s">
        <v>72</v>
      </c>
      <c r="C65" s="90"/>
      <c r="D65" s="90"/>
      <c r="E65" s="90"/>
      <c r="F65" s="90"/>
      <c r="G65" s="90"/>
    </row>
    <row r="66" spans="1:7" ht="15" customHeight="1">
      <c r="A66" s="90" t="s">
        <v>28</v>
      </c>
      <c r="B66" s="113"/>
      <c r="C66" s="90"/>
      <c r="D66" s="90"/>
      <c r="E66" s="90"/>
      <c r="F66" s="90"/>
      <c r="G66" s="90"/>
    </row>
    <row r="67" spans="1:7" ht="15" customHeight="1">
      <c r="A67" s="90" t="s">
        <v>115</v>
      </c>
      <c r="B67" s="113"/>
      <c r="C67" s="90"/>
      <c r="D67" s="90"/>
      <c r="E67" s="90"/>
      <c r="F67" s="90"/>
      <c r="G67" s="90"/>
    </row>
    <row r="68" spans="1:7" ht="15" customHeight="1">
      <c r="A68" s="90"/>
      <c r="B68" s="113"/>
      <c r="C68" s="90"/>
      <c r="D68" s="90"/>
      <c r="E68" s="90"/>
      <c r="F68" s="90"/>
      <c r="G68" s="90"/>
    </row>
    <row r="69" spans="1:7" ht="15" customHeight="1">
      <c r="A69" s="90" t="s">
        <v>49</v>
      </c>
      <c r="B69" s="113"/>
      <c r="C69" s="90"/>
      <c r="D69" s="90"/>
      <c r="E69" s="90"/>
      <c r="F69" s="90"/>
      <c r="G69" s="90"/>
    </row>
    <row r="70" spans="1:7" ht="15" customHeight="1">
      <c r="A70" s="90" t="s">
        <v>50</v>
      </c>
      <c r="B70" s="113"/>
      <c r="C70" s="90"/>
      <c r="D70" s="90"/>
      <c r="E70" s="90"/>
      <c r="F70" s="90"/>
      <c r="G70" s="90"/>
    </row>
    <row r="71" spans="1:7" ht="15" customHeight="1">
      <c r="A71" s="90" t="s">
        <v>38</v>
      </c>
      <c r="B71" s="113"/>
      <c r="C71" s="90"/>
      <c r="D71" s="90"/>
      <c r="E71" s="90"/>
      <c r="F71" s="90"/>
      <c r="G71" s="90"/>
    </row>
    <row r="72" spans="1:7" ht="15" customHeight="1">
      <c r="A72" s="90"/>
      <c r="B72" s="90" t="s">
        <v>73</v>
      </c>
      <c r="C72" s="90"/>
      <c r="D72" s="90"/>
      <c r="E72" s="90"/>
      <c r="F72" s="90"/>
      <c r="G72" s="90"/>
    </row>
    <row r="73" spans="1:7" ht="15" customHeight="1">
      <c r="A73" s="90"/>
      <c r="B73" s="90" t="s">
        <v>12</v>
      </c>
      <c r="C73" s="90"/>
      <c r="D73" s="90"/>
      <c r="E73" s="90"/>
      <c r="F73" s="90"/>
      <c r="G73" s="90"/>
    </row>
    <row r="74" spans="1:7" ht="15" customHeight="1">
      <c r="A74" s="90" t="s">
        <v>52</v>
      </c>
      <c r="B74" s="113"/>
      <c r="C74" s="90"/>
      <c r="D74" s="90"/>
      <c r="E74" s="90"/>
      <c r="F74" s="90"/>
      <c r="G74" s="90"/>
    </row>
    <row r="75" spans="1:7" ht="15" customHeight="1">
      <c r="A75" s="90" t="s">
        <v>53</v>
      </c>
      <c r="B75" s="113"/>
      <c r="C75" s="90"/>
      <c r="D75" s="90"/>
      <c r="E75" s="90"/>
      <c r="F75" s="90"/>
      <c r="G75" s="90"/>
    </row>
    <row r="76" spans="1:7" ht="15" customHeight="1">
      <c r="A76" s="90" t="s">
        <v>54</v>
      </c>
      <c r="B76" s="113"/>
      <c r="C76" s="90"/>
      <c r="D76" s="90"/>
      <c r="E76" s="90"/>
      <c r="F76" s="90"/>
      <c r="G76" s="90"/>
    </row>
    <row r="77" spans="1:7" ht="15" customHeight="1">
      <c r="A77" s="90" t="s">
        <v>55</v>
      </c>
      <c r="B77" s="113"/>
      <c r="C77" s="90"/>
      <c r="D77" s="90"/>
      <c r="E77" s="90"/>
      <c r="F77" s="90"/>
      <c r="G77" s="90"/>
    </row>
    <row r="78" spans="1:7" ht="15" customHeight="1">
      <c r="A78" s="90" t="s">
        <v>34</v>
      </c>
      <c r="B78" s="113"/>
      <c r="C78" s="90"/>
      <c r="D78" s="90"/>
      <c r="E78" s="90"/>
      <c r="F78" s="90"/>
      <c r="G78" s="90"/>
    </row>
    <row r="79" spans="1:7" ht="15" customHeight="1">
      <c r="A79" s="90" t="s">
        <v>30</v>
      </c>
      <c r="B79" s="113"/>
      <c r="C79" s="90"/>
      <c r="D79" s="90"/>
      <c r="E79" s="90"/>
      <c r="F79" s="90"/>
      <c r="G79" s="90"/>
    </row>
    <row r="80" spans="1:7" ht="15" customHeight="1">
      <c r="A80" s="90" t="s">
        <v>14</v>
      </c>
      <c r="B80" s="113"/>
      <c r="C80" s="90"/>
      <c r="D80" s="90"/>
      <c r="E80" s="90"/>
      <c r="F80" s="90"/>
      <c r="G80" s="90"/>
    </row>
    <row r="81" spans="1:7" ht="15" customHeight="1">
      <c r="A81" s="90" t="s">
        <v>56</v>
      </c>
      <c r="B81" s="113"/>
      <c r="C81" s="90"/>
      <c r="D81" s="90"/>
      <c r="E81" s="90"/>
      <c r="F81" s="90"/>
      <c r="G81" s="90"/>
    </row>
  </sheetData>
  <mergeCells count="109">
    <mergeCell ref="AK1:AN1"/>
    <mergeCell ref="M2:P2"/>
    <mergeCell ref="Q2:R2"/>
    <mergeCell ref="S2:T2"/>
    <mergeCell ref="U2:V2"/>
    <mergeCell ref="AK2:AN2"/>
    <mergeCell ref="AK3:AN3"/>
    <mergeCell ref="AK4:AN4"/>
    <mergeCell ref="AK5:AN5"/>
    <mergeCell ref="AH6:AJ6"/>
    <mergeCell ref="F8:AJ8"/>
    <mergeCell ref="F9:L9"/>
    <mergeCell ref="M9:S9"/>
    <mergeCell ref="T9:Z9"/>
    <mergeCell ref="AA9:AG9"/>
    <mergeCell ref="AH9:AJ9"/>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M31:AN31"/>
    <mergeCell ref="A32:E32"/>
    <mergeCell ref="A33:E33"/>
    <mergeCell ref="C38:D38"/>
    <mergeCell ref="E38:H38"/>
    <mergeCell ref="I38:N38"/>
    <mergeCell ref="O38:T38"/>
    <mergeCell ref="U38:Z38"/>
    <mergeCell ref="AA38:AF38"/>
    <mergeCell ref="AG38:AK38"/>
    <mergeCell ref="AL38:AM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C42:D42"/>
    <mergeCell ref="E42:H42"/>
    <mergeCell ref="I42:N42"/>
    <mergeCell ref="O42:T42"/>
    <mergeCell ref="U42:Z42"/>
    <mergeCell ref="AA42:AF42"/>
    <mergeCell ref="AG42:AK42"/>
    <mergeCell ref="AL42:AM42"/>
    <mergeCell ref="C44:D44"/>
    <mergeCell ref="E44:H44"/>
    <mergeCell ref="F45:H45"/>
    <mergeCell ref="F46:H46"/>
    <mergeCell ref="F47:H47"/>
    <mergeCell ref="C48:D48"/>
    <mergeCell ref="E48:H48"/>
    <mergeCell ref="C58:E58"/>
    <mergeCell ref="C59:E59"/>
    <mergeCell ref="C60:E60"/>
    <mergeCell ref="C61:E61"/>
    <mergeCell ref="C62:E62"/>
    <mergeCell ref="A8:A11"/>
    <mergeCell ref="B8:B9"/>
    <mergeCell ref="C8:C11"/>
    <mergeCell ref="D8:D11"/>
    <mergeCell ref="E8:E11"/>
    <mergeCell ref="AK8:AK11"/>
    <mergeCell ref="AL8:AL11"/>
    <mergeCell ref="AM8:AN11"/>
    <mergeCell ref="B10:B11"/>
    <mergeCell ref="AM32:AN33"/>
  </mergeCells>
  <phoneticPr fontId="8"/>
  <dataValidations count="4">
    <dataValidation type="list" allowBlank="1" showDropDown="0" showInputMessage="1" showErrorMessage="1" sqref="C12:C31">
      <formula1>"A,B,C,D"</formula1>
    </dataValidation>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list" allowBlank="1" showDropDown="0" showInputMessage="1" showErrorMessage="0" sqref="B12:B31">
      <formula1>"管理者,児童発達支援管理責任者,嘱託医,児童指導員,保育士,栄養士,調理員,機能訓練担当職員,看護職員,その他職員"</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1" fitToHeight="0" orientation="landscape" usePrinterDefaults="1" r:id="rId1"/>
  <headerFooter alignWithMargins="0">
    <oddHeader>&amp;L&amp;"ＭＳ ゴシック,標準"&amp;10（参考様式）</oddHeader>
    <oddFooter>&amp;C- &amp;P/&amp;N -</oddFooter>
  </headerFooter>
  <rowBreaks count="2" manualBreakCount="2">
    <brk id="34" max="39" man="1"/>
    <brk id="65" max="39"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表紙</vt:lpstr>
      <vt:lpstr>障害者支援施設</vt:lpstr>
      <vt:lpstr>福祉型障害児入所施設</vt:lpstr>
      <vt:lpstr>医療型障害児入所施設</vt:lpstr>
      <vt:lpstr>児童発達支援センター</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2026-05-13T01:07:35Z</dcterms:created>
  <dcterms:modified xsi:type="dcterms:W3CDTF">2026-05-19T00:11:53Z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2026-05-19T00:11:53Z</vt:filetime>
  </property>
</Properties>
</file>