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6320" windowWidth="29040" windowHeight="15720" tabRatio="977" activeTab="1"/>
  </bookViews>
  <sheets>
    <sheet name="【記入例】(様式1) 総括表" sheetId="48" r:id="rId1"/>
    <sheet name="(様式1) 総括表（勤務・生活）" sheetId="3" r:id="rId2"/>
    <sheet name="(様式2) 事業費内訳書" sheetId="47" state="hidden" r:id="rId3"/>
    <sheet name="1 へき地診療所" sheetId="29" state="hidden" r:id="rId4"/>
    <sheet name="2 過疎" sheetId="30" state="hidden" r:id="rId5"/>
    <sheet name="3 へき地保健指導所" sheetId="31" state="hidden" r:id="rId6"/>
    <sheet name="4 研修医施設" sheetId="32" state="hidden" r:id="rId7"/>
    <sheet name="5 臨床研修病院" sheetId="33" state="hidden" r:id="rId8"/>
    <sheet name="6 へき地医療拠点病院" sheetId="34" state="hidden" r:id="rId9"/>
    <sheet name="7 研修医環境" sheetId="36" state="hidden" r:id="rId10"/>
    <sheet name="8 離島等患者宿泊" sheetId="37" state="hidden" r:id="rId11"/>
    <sheet name="9 産科医療機関" sheetId="38" state="hidden" r:id="rId12"/>
    <sheet name="10 分娩取扱" sheetId="39" state="hidden" r:id="rId13"/>
    <sheet name="11 死亡時画像診断" sheetId="40" state="hidden" r:id="rId14"/>
    <sheet name="12-1 スプリンクラー（総括表）見直し前" sheetId="25" state="hidden" r:id="rId15"/>
    <sheet name="12-2スプリンクラー（個別計画書）見直し前" sheetId="26" state="hidden" r:id="rId16"/>
    <sheet name="13 南海トラフ（へき地医療拠点病院）" sheetId="43" state="hidden" r:id="rId17"/>
    <sheet name="13 南海トラフ（へき地診療所）" sheetId="42" state="hidden" r:id="rId18"/>
    <sheet name="14 院内感染" sheetId="41" state="hidden" r:id="rId19"/>
    <sheet name="管理用（このシートは削除しないでください）" sheetId="9" r:id="rId20"/>
  </sheets>
  <definedNames>
    <definedName name="補助事業名">'管理用（このシートは削除しないでください）'!$H$3:$U$3</definedName>
    <definedName name="へき地医療拠点病院施設整備事業">'管理用（このシートは削除しないでください）'!$M$4:$M$7</definedName>
    <definedName name="医師臨床研修病院研修医環境整備事業">'管理用（このシートは削除しないでください）'!$N$4</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産科医療機関施設整備事業">#REF!</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有床診療所等スプリンクラー等施設整備事業">#REF!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 name="_xlnm._FilterDatabase" localSheetId="1" hidden="1">'(様式1) 総括表（勤務・生活）'!$B$6:$U$27</definedName>
    <definedName name="_xlnm.Print_Area" localSheetId="1">'(様式1) 総括表（勤務・生活）'!$A$1:$Z$46</definedName>
    <definedName name="_xlnm.Print_Titles" localSheetId="1">'(様式1) 総括表（勤務・生活）'!$1:$6</definedName>
    <definedName name="_xlnm.Print_Area" localSheetId="19">'管理用（このシートは削除しないでください）'!$A$1:$W$64</definedName>
    <definedName name="_xlnm.Print_Area" localSheetId="14">'12-1 スプリンクラー（総括表）見直し前'!$A$1:$AI$43</definedName>
    <definedName name="_xlnm.Print_Area" localSheetId="15">'12-2スプリンクラー（個別計画書）見直し前'!$B$1:$BQ$41</definedName>
    <definedName name="_xlnm.Print_Area" localSheetId="3">'1 へき地診療所'!$A$1:$K$61</definedName>
    <definedName name="_xlnm.Print_Area" localSheetId="4">'2 過疎'!$A$1:$K$57</definedName>
    <definedName name="_xlnm.Print_Area" localSheetId="5">'3 へき地保健指導所'!$A$1:$K$64</definedName>
    <definedName name="_xlnm.Print_Area" localSheetId="6">'4 研修医施設'!$A$1:$K$67</definedName>
    <definedName name="_xlnm.Print_Area" localSheetId="7">'5 臨床研修病院'!$A$1:$K$60</definedName>
    <definedName name="_xlnm.Print_Area" localSheetId="8">'6 へき地医療拠点病院'!$A$1:$K$63</definedName>
    <definedName name="_xlnm.Print_Area" localSheetId="9">'7 研修医環境'!$A$1:$K$68</definedName>
    <definedName name="_xlnm.Print_Area" localSheetId="10">'8 離島等患者宿泊'!$A$1:$K$61</definedName>
    <definedName name="_xlnm.Print_Area" localSheetId="11">'9 産科医療機関'!$A$1:$K$63</definedName>
    <definedName name="_xlnm.Print_Area" localSheetId="12">'10 分娩取扱'!$A$1:$K$60</definedName>
    <definedName name="_xlnm.Print_Area" localSheetId="13">'11 死亡時画像診断'!$A$1:$K$50</definedName>
    <definedName name="_xlnm.Print_Area" localSheetId="18">'14 院内感染'!$A$1:$K$61</definedName>
    <definedName name="_xlnm.Print_Area" localSheetId="17">'13 南海トラフ（へき地診療所）'!$A$1:$K$61</definedName>
    <definedName name="_xlnm.Print_Area" localSheetId="16">'13 南海トラフ（へき地医療拠点病院）'!$A$1:$K$57</definedName>
    <definedName name="_xlnm.Print_Area" localSheetId="2">'(様式2) 事業費内訳書'!$A$1:$U$55</definedName>
    <definedName name="_xlnm.Print_Titles" localSheetId="2">'(様式2) 事業費内訳書'!$A:$C</definedName>
    <definedName name="_xlnm._FilterDatabase" localSheetId="0" hidden="1">'【記入例】(様式1) 総括表'!$B$6:$U$9</definedName>
    <definedName name="_xlnm.Print_Area" localSheetId="0">'【記入例】(様式1) 総括表'!$A$1:$Y$28</definedName>
    <definedName name="_xlnm.Print_Titles" localSheetId="0">'【記入例】(様式1) 総括表'!$1:$6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厚生労働省ネットワークシステム</author>
  </authors>
  <commentList>
    <comment ref="I4" authorId="0">
      <text>
        <r>
          <rPr>
            <sz val="11"/>
            <color indexed="81"/>
            <rFont val="ＭＳ Ｐゴシック"/>
          </rPr>
          <t>消費税込みの額を記載すること</t>
        </r>
      </text>
    </comment>
    <comment ref="S4" authorId="0">
      <text>
        <r>
          <rPr>
            <sz val="11"/>
            <color indexed="81"/>
            <rFont val="ＭＳ Ｐゴシック"/>
          </rPr>
          <t>・必ず記載すること
・都道府県自らが実施主体の場合は「-」（半角ハイフン）を入力</t>
        </r>
      </text>
    </comment>
  </commentList>
</comments>
</file>

<file path=xl/comments10.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text>
        <r>
          <rPr>
            <sz val="9"/>
            <color indexed="81"/>
            <rFont val="ＭＳ Ｐゴシック"/>
          </rPr>
          <t>上段：補助対象部分を再掲で記載</t>
        </r>
      </text>
    </comment>
    <comment ref="B35" authorId="0">
      <text>
        <r>
          <rPr>
            <sz val="9"/>
            <color indexed="81"/>
            <rFont val="ＭＳ Ｐゴシック"/>
          </rPr>
          <t>下段：補助対象部分も含めた面積を記載</t>
        </r>
      </text>
    </comment>
    <comment ref="C40" authorId="0">
      <text>
        <r>
          <rPr>
            <sz val="9"/>
            <color indexed="81"/>
            <rFont val="ＭＳ Ｐゴシック"/>
          </rPr>
          <t>研修医専用宿舎については右欄へ計上
本欄の計上には含めない</t>
        </r>
        <r>
          <rPr>
            <b/>
            <sz val="9"/>
            <color indexed="81"/>
            <rFont val="ＭＳ Ｐゴシック"/>
          </rPr>
          <t xml:space="preserve">
</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1.xml><?xml version="1.0" encoding="utf-8"?>
<comments xmlns="http://schemas.openxmlformats.org/spreadsheetml/2006/main">
  <authors>
    <author>厚生労働省ネットワークシステム</author>
  </authors>
  <commentList>
    <comment ref="K26"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D9" authorId="0">
      <text>
        <r>
          <rPr>
            <sz val="9"/>
            <color indexed="81"/>
            <rFont val="ＭＳ Ｐゴシック"/>
          </rPr>
          <t>プルダウンから選択</t>
        </r>
      </text>
    </comment>
    <comment ref="B17"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2.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G59" authorId="0">
      <text>
        <r>
          <rPr>
            <sz val="9"/>
            <color indexed="81"/>
            <rFont val="ＭＳ Ｐゴシック"/>
          </rPr>
          <t>該当するものを
全て選択</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3.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4.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B17" authorId="0">
      <text>
        <r>
          <rPr>
            <sz val="9"/>
            <color indexed="81"/>
            <rFont val="ＭＳ Ｐゴシック"/>
          </rPr>
          <t>用途をプルダウンから選択</t>
        </r>
      </text>
    </comment>
    <comment ref="K46" authorId="0">
      <text>
        <r>
          <rPr>
            <sz val="9"/>
            <color indexed="81"/>
            <rFont val="ＭＳ Ｐゴシック"/>
          </rPr>
          <t>プルダウンから選択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5.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text>
        <r>
          <rPr>
            <sz val="9"/>
            <color indexed="81"/>
            <rFont val="ＭＳ Ｐゴシック"/>
          </rPr>
          <t>今回整備戸数を（）内へ記載</t>
        </r>
      </text>
    </comment>
    <comment ref="B33" authorId="0">
      <text>
        <r>
          <rPr>
            <sz val="9"/>
            <color indexed="81"/>
            <rFont val="ＭＳ Ｐゴシック"/>
          </rPr>
          <t>上段：補助対象部分を再掲で記載</t>
        </r>
      </text>
    </comment>
    <comment ref="B34" authorId="0">
      <text>
        <r>
          <rPr>
            <sz val="9"/>
            <color indexed="81"/>
            <rFont val="ＭＳ Ｐゴシック"/>
          </rPr>
          <t>下段：補助対象部分も含めた面積を記載</t>
        </r>
      </text>
    </comment>
    <comment ref="C19" authorId="0">
      <text>
        <r>
          <rPr>
            <sz val="9"/>
            <color indexed="81"/>
            <rFont val="ＭＳ Ｐゴシック"/>
          </rPr>
          <t>数値を入力</t>
        </r>
      </text>
    </comment>
    <comment ref="B17"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6.xml><?xml version="1.0" encoding="utf-8"?>
<comments xmlns="http://schemas.openxmlformats.org/spreadsheetml/2006/main">
  <authors>
    <author>厚生労働省ネットワークシステム</author>
  </authors>
  <commentList>
    <comment ref="B18" authorId="0">
      <text>
        <r>
          <rPr>
            <sz val="9"/>
            <color indexed="81"/>
            <rFont val="ＭＳ Ｐゴシック"/>
          </rPr>
          <t>「有床」又は「無床」を選択</t>
        </r>
      </text>
    </comment>
    <comment ref="G18" authorId="0">
      <text>
        <r>
          <rPr>
            <sz val="9"/>
            <color indexed="81"/>
            <rFont val="ＭＳ Ｐゴシック"/>
          </rPr>
          <t>「有床」又は「無床」を選択</t>
        </r>
      </text>
    </comment>
    <comment ref="K23"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47" authorId="0">
      <text>
        <r>
          <rPr>
            <sz val="9"/>
            <color indexed="81"/>
            <rFont val="ＭＳ Ｐゴシック"/>
          </rPr>
          <t>　「無医地区」
　「無医地区に準じる地区」
　「無歯科医地区」
　「無歯科医地区に準じる地区」
から選択</t>
        </r>
      </text>
    </comment>
    <comment ref="C48" authorId="0">
      <text>
        <r>
          <rPr>
            <sz val="9"/>
            <color indexed="81"/>
            <rFont val="ＭＳ Ｐゴシック"/>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7.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G46" authorId="0">
      <text>
        <r>
          <rPr>
            <sz val="9"/>
            <color indexed="81"/>
            <rFont val="ＭＳ Ｐゴシック"/>
          </rPr>
          <t>プルダウンから選択</t>
        </r>
      </text>
    </comment>
    <comment ref="C31" authorId="0">
      <text>
        <r>
          <rPr>
            <sz val="9"/>
            <color indexed="81"/>
            <rFont val="ＭＳ Ｐゴシック"/>
          </rPr>
          <t>上段：補助対象部分を再掲で記載</t>
        </r>
      </text>
    </comment>
    <comment ref="C32" authorId="0">
      <text>
        <r>
          <rPr>
            <sz val="9"/>
            <color indexed="81"/>
            <rFont val="ＭＳ Ｐゴシック"/>
          </rPr>
          <t>下段：補助対象部分も含めた面積を記載</t>
        </r>
      </text>
    </comment>
    <comment ref="C33" authorId="0">
      <text>
        <r>
          <rPr>
            <sz val="9"/>
            <color indexed="81"/>
            <rFont val="ＭＳ Ｐゴシック"/>
          </rPr>
          <t>整備の有無を選択</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2.xml><?xml version="1.0" encoding="utf-8"?>
<comments xmlns="http://schemas.openxmlformats.org/spreadsheetml/2006/main">
  <authors>
    <author>厚生労働省ネットワークシステム</author>
    <author>胡 高博(ebisu-takahiro.jh6)</author>
    <author>齊木 大悟(saiki-daigo.oe8)</author>
  </authors>
  <commentList>
    <comment ref="I4" authorId="0">
      <text>
        <r>
          <rPr>
            <sz val="11"/>
            <color indexed="81"/>
            <rFont val="ＭＳ Ｐゴシック"/>
          </rPr>
          <t>消費税込みの額を記載すること</t>
        </r>
      </text>
    </comment>
    <comment ref="S4" authorId="0">
      <text>
        <r>
          <rPr>
            <sz val="11"/>
            <color indexed="81"/>
            <rFont val="ＭＳ Ｐゴシック"/>
          </rPr>
          <t>・必ず記載すること
・都道府県自らが実施主体の場合は「-」（半角ハイフン）を入力</t>
        </r>
      </text>
    </comment>
    <comment ref="P5" authorId="1">
      <text>
        <r>
          <rPr>
            <sz val="11"/>
            <color indexed="81"/>
            <rFont val="ＭＳ Ｐゴシック"/>
          </rPr>
          <t>鉄筋コンクリート：484,000円
ブロック　　　　　 ：214,000円
木造　　　　　　　 ：355,000円</t>
        </r>
      </text>
    </comment>
    <comment ref="J4" authorId="2">
      <text>
        <r>
          <rPr>
            <b/>
            <sz val="9"/>
            <color indexed="81"/>
            <rFont val="MS P ゴシック"/>
          </rPr>
          <t>借入金は含めない</t>
        </r>
      </text>
    </comment>
  </commentList>
</comments>
</file>

<file path=xl/comments3.xml><?xml version="1.0" encoding="utf-8"?>
<comments xmlns="http://schemas.openxmlformats.org/spreadsheetml/2006/main">
  <authors>
    <author>厚生労働省ネットワークシステム</author>
  </authors>
  <commentList>
    <comment ref="M7" authorId="0">
      <text>
        <r>
          <rPr>
            <sz val="9"/>
            <color indexed="81"/>
            <rFont val="ＭＳ Ｐゴシック"/>
          </rPr>
          <t>年度欄が不足する場合は適宜追加すること</t>
        </r>
      </text>
    </comment>
    <comment ref="C12" authorId="0">
      <text>
        <r>
          <rPr>
            <sz val="9"/>
            <color indexed="81"/>
            <rFont val="ＭＳ Ｐゴシック"/>
          </rPr>
          <t>改修工事の場合は
&lt;改修工事&gt;を選択</t>
        </r>
      </text>
    </comment>
    <comment ref="C13" authorId="0">
      <text>
        <r>
          <rPr>
            <sz val="9"/>
            <color indexed="81"/>
            <rFont val="ＭＳ Ｐゴシック"/>
          </rPr>
          <t>&lt;建築工事&gt;の場合は、
さらに工事種別を選択</t>
        </r>
      </text>
    </comment>
  </commentList>
</comments>
</file>

<file path=xl/comments4.xml><?xml version="1.0" encoding="utf-8"?>
<comments xmlns="http://schemas.openxmlformats.org/spreadsheetml/2006/main">
  <authors>
    <author>厚生労働省ネットワークシステム</author>
  </authors>
  <commentList>
    <comment ref="K23"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46" authorId="0">
      <text>
        <r>
          <rPr>
            <sz val="9"/>
            <color indexed="81"/>
            <rFont val="ＭＳ Ｐゴシック"/>
          </rPr>
          <t>　「無医地区」
　「無医地区に準じる地区」
　「無歯科医地区」
　「無歯科医地区に準じる地区」
から選択</t>
        </r>
      </text>
    </comment>
    <comment ref="C47" authorId="0">
      <text>
        <r>
          <rPr>
            <sz val="9"/>
            <color indexed="81"/>
            <rFont val="ＭＳ Ｐゴシック"/>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8" authorId="0">
      <text>
        <r>
          <rPr>
            <sz val="9"/>
            <color indexed="81"/>
            <rFont val="ＭＳ Ｐゴシック"/>
          </rPr>
          <t>「有床」又は「無床」を選択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G18" authorId="0">
      <text>
        <r>
          <rPr>
            <sz val="9"/>
            <color indexed="81"/>
            <rFont val="ＭＳ Ｐゴシック"/>
          </rPr>
          <t xml:space="preserve">「有床」又は「無床」を選択
</t>
        </r>
      </text>
    </comment>
  </commentList>
</comments>
</file>

<file path=xl/comments5.xml><?xml version="1.0" encoding="utf-8"?>
<comments xmlns="http://schemas.openxmlformats.org/spreadsheetml/2006/main">
  <authors>
    <author>厚生労働省ネットワークシステム</author>
  </authors>
  <commentList>
    <comment ref="B19" authorId="0">
      <text>
        <r>
          <rPr>
            <sz val="9"/>
            <color indexed="81"/>
            <rFont val="ＭＳ Ｐゴシック"/>
          </rPr>
          <t>「有床」又は「無床」を選択</t>
        </r>
      </text>
    </comment>
    <comment ref="G19" authorId="0">
      <text>
        <r>
          <rPr>
            <sz val="9"/>
            <color indexed="81"/>
            <rFont val="ＭＳ Ｐゴシック"/>
          </rPr>
          <t>「有床」又は「無床」を選択</t>
        </r>
      </text>
    </commen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text>
        <r>
          <rPr>
            <sz val="9"/>
            <color indexed="81"/>
            <rFont val="ＭＳ Ｐゴシック"/>
          </rPr>
          <t>上段：補助対象部分を再掲で記載</t>
        </r>
      </text>
    </comment>
    <comment ref="B34" authorId="0">
      <text>
        <r>
          <rPr>
            <sz val="9"/>
            <color indexed="81"/>
            <rFont val="ＭＳ Ｐゴシック"/>
          </rPr>
          <t>下段：補助対象部分も含めた面積を記載</t>
        </r>
      </text>
    </comment>
    <comment ref="C47" authorId="0">
      <text>
        <r>
          <rPr>
            <sz val="9"/>
            <color indexed="81"/>
            <rFont val="ＭＳ Ｐゴシック"/>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6" authorId="0">
      <text>
        <r>
          <rPr>
            <sz val="9"/>
            <color indexed="81"/>
            <rFont val="ＭＳ Ｐゴシック"/>
          </rPr>
          <t>整備目的の診療科を選択</t>
        </r>
      </text>
    </comment>
    <comment ref="A49" authorId="0">
      <text>
        <r>
          <rPr>
            <sz val="9"/>
            <color indexed="81"/>
            <rFont val="ＭＳ Ｐゴシック"/>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text>
        <r>
          <rPr>
            <sz val="9"/>
            <color indexed="81"/>
            <rFont val="ＭＳ Ｐゴシック"/>
          </rPr>
          <t>使用する年度を選択</t>
        </r>
      </text>
    </comment>
    <comment ref="B16"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6.xml><?xml version="1.0" encoding="utf-8"?>
<comments xmlns="http://schemas.openxmlformats.org/spreadsheetml/2006/main">
  <authors>
    <author>厚生労働省ネットワークシステム</author>
  </authors>
  <commentList>
    <comment ref="B25" authorId="0">
      <text>
        <r>
          <rPr>
            <sz val="9"/>
            <color indexed="81"/>
            <rFont val="ＭＳ Ｐゴシック"/>
          </rPr>
          <t>上段：補助対象部分を再掲で記載</t>
        </r>
      </text>
    </comment>
    <comment ref="B26" authorId="0">
      <text>
        <r>
          <rPr>
            <sz val="9"/>
            <color indexed="81"/>
            <rFont val="ＭＳ Ｐゴシック"/>
          </rPr>
          <t>下段：補助対象部分も含めた面積を記載</t>
        </r>
      </text>
    </comment>
    <comment ref="C38" authorId="0">
      <text>
        <r>
          <rPr>
            <sz val="9"/>
            <color indexed="81"/>
            <rFont val="ＭＳ Ｐゴシック"/>
          </rPr>
          <t>　「無医地区」
　「無医地区に準じる地区」
　「無歯科医地区」
　「無歯科医地区に準じる地区」
から選択</t>
        </r>
      </text>
    </comment>
    <comment ref="C39" authorId="0">
      <text>
        <r>
          <rPr>
            <sz val="9"/>
            <color indexed="81"/>
            <rFont val="ＭＳ Ｐゴシック"/>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7.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8.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A42" authorId="0">
      <text>
        <r>
          <rPr>
            <sz val="9"/>
            <color indexed="81"/>
            <rFont val="ＭＳ Ｐゴシック"/>
          </rPr>
          <t>臨床研修を実施している診療部門、診療科へ「○」を記載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9.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J28" authorId="0">
      <text>
        <r>
          <rPr>
            <sz val="9"/>
            <color indexed="81"/>
            <rFont val="ＭＳ Ｐゴシック"/>
          </rPr>
          <t>今回整備戸数を（）内へ記載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sharedStrings.xml><?xml version="1.0" encoding="utf-8"?>
<sst xmlns="http://schemas.openxmlformats.org/spreadsheetml/2006/main" xmlns:r="http://schemas.openxmlformats.org/officeDocument/2006/relationships" count="689" uniqueCount="689">
  <si>
    <t>Ｅ</t>
  </si>
  <si>
    <t>Ａ</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</si>
  <si>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5"/>
  </si>
  <si>
    <t>寄付金　その他の収入額</t>
  </si>
  <si>
    <t>鉄骨造（鉄筋コンクリート造と同等の強度）</t>
    <rPh sb="0" eb="2">
      <t>テッコツ</t>
    </rPh>
    <rPh sb="4" eb="6">
      <t>テッキン</t>
    </rPh>
    <rPh sb="12" eb="13">
      <t>ヅク</t>
    </rPh>
    <rPh sb="14" eb="16">
      <t>ドウトウ</t>
    </rPh>
    <rPh sb="17" eb="19">
      <t>キョウド</t>
    </rPh>
    <phoneticPr fontId="4"/>
  </si>
  <si>
    <t>Ｂ</t>
  </si>
  <si>
    <t>補助対象外経費</t>
    <rPh sb="0" eb="2">
      <t>ホジョ</t>
    </rPh>
    <rPh sb="2" eb="5">
      <t>タイショウガイ</t>
    </rPh>
    <rPh sb="5" eb="7">
      <t>ケイヒ</t>
    </rPh>
    <phoneticPr fontId="4"/>
  </si>
  <si>
    <t>対象経費の
支出予定額</t>
  </si>
  <si>
    <t>更衣室</t>
    <rPh sb="0" eb="3">
      <t>コウイシツ</t>
    </rPh>
    <phoneticPr fontId="4"/>
  </si>
  <si>
    <t>日（　年度実績）</t>
    <rPh sb="0" eb="1">
      <t>ニチ</t>
    </rPh>
    <rPh sb="3" eb="4">
      <t>ネン</t>
    </rPh>
    <rPh sb="4" eb="5">
      <t>ド</t>
    </rPh>
    <rPh sb="5" eb="7">
      <t>ジッセキ</t>
    </rPh>
    <phoneticPr fontId="4"/>
  </si>
  <si>
    <t>Ｇ</t>
  </si>
  <si>
    <t>施　設　名</t>
  </si>
  <si>
    <t>Ａ－Ｂ＝Ｃ</t>
  </si>
  <si>
    <t>11 国民健康保険団体連合会</t>
    <rPh sb="3" eb="5">
      <t>コクミン</t>
    </rPh>
    <rPh sb="5" eb="7">
      <t>ケンコウ</t>
    </rPh>
    <rPh sb="7" eb="9">
      <t>ホケン</t>
    </rPh>
    <rPh sb="9" eb="11">
      <t>ダンタイ</t>
    </rPh>
    <rPh sb="11" eb="14">
      <t>レンゴウカイ</t>
    </rPh>
    <phoneticPr fontId="4"/>
  </si>
  <si>
    <t>補助面積</t>
    <rPh sb="0" eb="2">
      <t>ホジョ</t>
    </rPh>
    <rPh sb="2" eb="4">
      <t>メンセキ</t>
    </rPh>
    <phoneticPr fontId="4"/>
  </si>
  <si>
    <t>（記入上の注意）</t>
  </si>
  <si>
    <t>Ｄ</t>
  </si>
  <si>
    <t>（９）産科医療機関施設整備事業</t>
    <rPh sb="3" eb="5">
      <t>サンカ</t>
    </rPh>
    <rPh sb="5" eb="7">
      <t>イリョウ</t>
    </rPh>
    <rPh sb="7" eb="9">
      <t>キカン</t>
    </rPh>
    <rPh sb="9" eb="11">
      <t>シセツ</t>
    </rPh>
    <rPh sb="11" eb="13">
      <t>セイビ</t>
    </rPh>
    <rPh sb="13" eb="15">
      <t>ジギョウ</t>
    </rPh>
    <phoneticPr fontId="4"/>
  </si>
  <si>
    <t>保健師住宅</t>
    <rPh sb="0" eb="3">
      <t>ホケンシ</t>
    </rPh>
    <rPh sb="3" eb="5">
      <t>ジュウタク</t>
    </rPh>
    <phoneticPr fontId="4"/>
  </si>
  <si>
    <t>Ｈ</t>
  </si>
  <si>
    <t>自己財源</t>
  </si>
  <si>
    <t xml:space="preserve"> (2)　　　　　　　　　　 〃　　　　　　　　　（2）に掲げる事業･･･(C)と(F)と(G)とを比較してもっとも少ない額</t>
  </si>
  <si>
    <t>Ｆ</t>
  </si>
  <si>
    <t>16 医療法人</t>
    <rPh sb="3" eb="5">
      <t>イリョウ</t>
    </rPh>
    <rPh sb="5" eb="7">
      <t>ホウジン</t>
    </rPh>
    <phoneticPr fontId="4"/>
  </si>
  <si>
    <r>
      <t xml:space="preserve">【別掲】 </t>
    </r>
    <r>
      <rPr>
        <b/>
        <sz val="10"/>
        <color auto="1"/>
        <rFont val="ＭＳ Ｐゴシック"/>
      </rPr>
      <t>研修医専用</t>
    </r>
    <r>
      <rPr>
        <sz val="10"/>
        <color auto="1"/>
        <rFont val="ＭＳ Ｐゴシック"/>
      </rPr>
      <t>宿舎</t>
    </r>
    <rPh sb="1" eb="3">
      <t>ベッケイ</t>
    </rPh>
    <rPh sb="5" eb="8">
      <t>ケンシュウイ</t>
    </rPh>
    <rPh sb="8" eb="10">
      <t>センヨウ</t>
    </rPh>
    <rPh sb="10" eb="12">
      <t>シュクシャ</t>
    </rPh>
    <phoneticPr fontId="4"/>
  </si>
  <si>
    <t>Ｉ</t>
  </si>
  <si>
    <t>員数</t>
  </si>
  <si>
    <t>基準単価
（C）</t>
    <rPh sb="0" eb="2">
      <t>キジュン</t>
    </rPh>
    <rPh sb="2" eb="4">
      <t>タンカ</t>
    </rPh>
    <phoneticPr fontId="38"/>
  </si>
  <si>
    <t>12 健康保険組合及びその連合会</t>
    <rPh sb="3" eb="5">
      <t>ケンコウ</t>
    </rPh>
    <rPh sb="5" eb="7">
      <t>ホケン</t>
    </rPh>
    <rPh sb="7" eb="9">
      <t>クミアイ</t>
    </rPh>
    <rPh sb="9" eb="10">
      <t>オヨ</t>
    </rPh>
    <rPh sb="13" eb="16">
      <t>レンゴウカイ</t>
    </rPh>
    <phoneticPr fontId="4"/>
  </si>
  <si>
    <t>　　　　　　　　　　　　　　　　　　　　　　　　　　　　　　　　　　　　　　　　　　　　　　　　</t>
  </si>
  <si>
    <t>区分</t>
    <rPh sb="0" eb="2">
      <t>クブン</t>
    </rPh>
    <phoneticPr fontId="4"/>
  </si>
  <si>
    <r>
      <t>平成２９年度　医療施設等　</t>
    </r>
    <r>
      <rPr>
        <b/>
        <sz val="24"/>
        <color auto="1"/>
        <rFont val="ＭＳ ゴシック"/>
      </rPr>
      <t>施設</t>
    </r>
    <r>
      <rPr>
        <sz val="24"/>
        <color auto="1"/>
        <rFont val="ＭＳ ゴシック"/>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</si>
  <si>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</si>
  <si>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Ⅳ．工事計画年数が「複数年度」の場合、進捗率を記載すること</t>
    <rPh sb="2" eb="4">
      <t>コウジ</t>
    </rPh>
    <rPh sb="4" eb="6">
      <t>ケイカク</t>
    </rPh>
    <rPh sb="6" eb="8">
      <t>ネンスウ</t>
    </rPh>
    <rPh sb="10" eb="12">
      <t>フクスウ</t>
    </rPh>
    <rPh sb="12" eb="14">
      <t>ネンド</t>
    </rPh>
    <rPh sb="16" eb="18">
      <t>バアイ</t>
    </rPh>
    <rPh sb="19" eb="21">
      <t>シンチョク</t>
    </rPh>
    <rPh sb="21" eb="22">
      <t>リツ</t>
    </rPh>
    <rPh sb="23" eb="25">
      <t>キサイ</t>
    </rPh>
    <phoneticPr fontId="4"/>
  </si>
  <si>
    <t>都道府県</t>
  </si>
  <si>
    <t>整備場所</t>
    <rPh sb="0" eb="2">
      <t>セイビ</t>
    </rPh>
    <rPh sb="2" eb="4">
      <t>バショ</t>
    </rPh>
    <phoneticPr fontId="4"/>
  </si>
  <si>
    <t>補助事業者名</t>
  </si>
  <si>
    <t>日／週</t>
    <rPh sb="0" eb="1">
      <t>ニチ</t>
    </rPh>
    <rPh sb="2" eb="3">
      <t>シュウ</t>
    </rPh>
    <phoneticPr fontId="4"/>
  </si>
  <si>
    <t>総事業費</t>
  </si>
  <si>
    <t>－</t>
  </si>
  <si>
    <t>【診療棟】</t>
    <rPh sb="1" eb="3">
      <t>シンリョウ</t>
    </rPh>
    <rPh sb="3" eb="4">
      <t>トウ</t>
    </rPh>
    <phoneticPr fontId="4"/>
  </si>
  <si>
    <t>皮膚科</t>
    <rPh sb="0" eb="3">
      <t>ヒフカ</t>
    </rPh>
    <phoneticPr fontId="4"/>
  </si>
  <si>
    <t>補助対象事業分</t>
    <rPh sb="0" eb="2">
      <t>ホジョ</t>
    </rPh>
    <rPh sb="2" eb="4">
      <t>タイショウ</t>
    </rPh>
    <rPh sb="4" eb="7">
      <t>ジギョウブン</t>
    </rPh>
    <phoneticPr fontId="4"/>
  </si>
  <si>
    <t>「沖縄離島」</t>
    <rPh sb="1" eb="3">
      <t>オキナワ</t>
    </rPh>
    <rPh sb="3" eb="5">
      <t>リトウ</t>
    </rPh>
    <phoneticPr fontId="4"/>
  </si>
  <si>
    <t>延べ床面積
（施設（棟）全体）</t>
    <rPh sb="0" eb="1">
      <t>ノ</t>
    </rPh>
    <rPh sb="2" eb="5">
      <t>ユカメンセキ</t>
    </rPh>
    <rPh sb="7" eb="9">
      <t>シセツ</t>
    </rPh>
    <rPh sb="10" eb="11">
      <t>トウ</t>
    </rPh>
    <rPh sb="12" eb="14">
      <t>ゼンタイ</t>
    </rPh>
    <phoneticPr fontId="38"/>
  </si>
  <si>
    <t>(1)～(4)に該当する場合</t>
    <rPh sb="8" eb="10">
      <t>ガイトウ</t>
    </rPh>
    <rPh sb="12" eb="14">
      <t>バアイ</t>
    </rPh>
    <phoneticPr fontId="4"/>
  </si>
  <si>
    <t>国庫補助金</t>
  </si>
  <si>
    <t>差引事業費</t>
  </si>
  <si>
    <t>「補助対象外経費」とは補助対象事業分のうち、医療施設等施設整備費補助金交付要綱に定める（交付の対象外費用）に該</t>
  </si>
  <si>
    <t>討議室</t>
    <rPh sb="0" eb="2">
      <t>トウギ</t>
    </rPh>
    <rPh sb="2" eb="3">
      <t>シツ</t>
    </rPh>
    <phoneticPr fontId="4"/>
  </si>
  <si>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38"/>
  </si>
  <si>
    <t xml:space="preserve">      </t>
  </si>
  <si>
    <t>対象経費の支出予定額</t>
  </si>
  <si>
    <t>診療部門（病棟）</t>
    <rPh sb="0" eb="2">
      <t>シンリョウ</t>
    </rPh>
    <rPh sb="2" eb="4">
      <t>ブモン</t>
    </rPh>
    <rPh sb="5" eb="7">
      <t>ビョウトウ</t>
    </rPh>
    <phoneticPr fontId="4"/>
  </si>
  <si>
    <t>基　　　準　　　額</t>
  </si>
  <si>
    <t>都道府県　　補助額</t>
  </si>
  <si>
    <t>所　在　地</t>
  </si>
  <si>
    <t xml:space="preserve"> ～ </t>
  </si>
  <si>
    <t xml:space="preserve">     </t>
  </si>
  <si>
    <t>令和８年度（令和７年度からの繰越分）医療施設等施設整備費補助金事業計画総括表（勤務・生活）</t>
    <rPh sb="0" eb="2">
      <t>レイワ</t>
    </rPh>
    <rPh sb="3" eb="5">
      <t>ネンド</t>
    </rPh>
    <rPh sb="6" eb="8">
      <t>レイワ</t>
    </rPh>
    <rPh sb="9" eb="11">
      <t>ネンド</t>
    </rPh>
    <rPh sb="14" eb="17">
      <t>クリコシブン</t>
    </rPh>
    <rPh sb="31" eb="33">
      <t>ジギョウ</t>
    </rPh>
    <rPh sb="33" eb="35">
      <t>ケイカク</t>
    </rPh>
    <rPh sb="35" eb="37">
      <t>ソウカツ</t>
    </rPh>
    <phoneticPr fontId="4"/>
  </si>
  <si>
    <t>有無：</t>
    <rPh sb="0" eb="2">
      <t>ウム</t>
    </rPh>
    <phoneticPr fontId="4"/>
  </si>
  <si>
    <t>単価</t>
  </si>
  <si>
    <t>費目</t>
  </si>
  <si>
    <t>人／日</t>
    <rPh sb="0" eb="1">
      <t>ニン</t>
    </rPh>
    <rPh sb="2" eb="3">
      <t>ヒ</t>
    </rPh>
    <phoneticPr fontId="38"/>
  </si>
  <si>
    <t>金額</t>
  </si>
  <si>
    <t>収容人員</t>
    <rPh sb="0" eb="2">
      <t>シュウヨウ</t>
    </rPh>
    <rPh sb="2" eb="4">
      <t>ジンイン</t>
    </rPh>
    <phoneticPr fontId="38"/>
  </si>
  <si>
    <t>市町村名</t>
  </si>
  <si>
    <t>円</t>
  </si>
  <si>
    <t>主な診療科</t>
    <rPh sb="0" eb="1">
      <t>オモ</t>
    </rPh>
    <rPh sb="2" eb="5">
      <t>シンリョウカ</t>
    </rPh>
    <phoneticPr fontId="4"/>
  </si>
  <si>
    <t>借入金</t>
  </si>
  <si>
    <t>補助対象部分</t>
    <rPh sb="0" eb="2">
      <t>ホジョ</t>
    </rPh>
    <rPh sb="2" eb="4">
      <t>タイショウ</t>
    </rPh>
    <rPh sb="4" eb="6">
      <t>ブブン</t>
    </rPh>
    <phoneticPr fontId="4"/>
  </si>
  <si>
    <t>補助対象事業外分</t>
    <rPh sb="0" eb="2">
      <t>ホジョ</t>
    </rPh>
    <rPh sb="2" eb="4">
      <t>タイショウ</t>
    </rPh>
    <rPh sb="4" eb="6">
      <t>ジギョウ</t>
    </rPh>
    <rPh sb="6" eb="7">
      <t>ガイ</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</si>
  <si>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</si>
  <si>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r>
      <t xml:space="preserve">火災通報装置
</t>
    </r>
    <r>
      <rPr>
        <sz val="20"/>
        <color indexed="10"/>
        <rFont val="ＭＳ Ｐゴシック"/>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38"/>
  </si>
  <si>
    <t>開　設　者</t>
  </si>
  <si>
    <t>整備面積</t>
    <rPh sb="0" eb="2">
      <t>セイビ</t>
    </rPh>
    <phoneticPr fontId="38"/>
  </si>
  <si>
    <t>診察室・
処置室</t>
    <rPh sb="0" eb="3">
      <t>シンサツシツ</t>
    </rPh>
    <rPh sb="5" eb="7">
      <t>ショチ</t>
    </rPh>
    <rPh sb="7" eb="8">
      <t>シツ</t>
    </rPh>
    <phoneticPr fontId="4"/>
  </si>
  <si>
    <t>国庫補助　　　基本額</t>
  </si>
  <si>
    <t>選　定　額</t>
  </si>
  <si>
    <t>　総合診療部門</t>
    <rPh sb="1" eb="3">
      <t>ソウゴウ</t>
    </rPh>
    <rPh sb="3" eb="5">
      <t>シンリョウ</t>
    </rPh>
    <rPh sb="5" eb="7">
      <t>ブモン</t>
    </rPh>
    <phoneticPr fontId="4"/>
  </si>
  <si>
    <t>施設名</t>
  </si>
  <si>
    <t xml:space="preserve">                                                                                                            </t>
  </si>
  <si>
    <t xml:space="preserve">     円</t>
  </si>
  <si>
    <t>事業の用途</t>
    <rPh sb="0" eb="2">
      <t>ジギョウ</t>
    </rPh>
    <rPh sb="3" eb="5">
      <t>ヨウト</t>
    </rPh>
    <phoneticPr fontId="4"/>
  </si>
  <si>
    <t>４．実施要綱への適合状況</t>
    <rPh sb="2" eb="4">
      <t>ジッシ</t>
    </rPh>
    <rPh sb="4" eb="6">
      <t>ヨウコウ</t>
    </rPh>
    <rPh sb="8" eb="10">
      <t>テキゴウ</t>
    </rPh>
    <rPh sb="10" eb="12">
      <t>ジョウキョウ</t>
    </rPh>
    <phoneticPr fontId="4"/>
  </si>
  <si>
    <t>年      度      別      内      訳</t>
  </si>
  <si>
    <t>共同浴室</t>
    <rPh sb="0" eb="2">
      <t>キョウドウ</t>
    </rPh>
    <rPh sb="2" eb="4">
      <t>ヨクシツ</t>
    </rPh>
    <phoneticPr fontId="4"/>
  </si>
  <si>
    <t xml:space="preserve">     ㎡</t>
  </si>
  <si>
    <t>様式３－１３（へき地拠点）</t>
    <rPh sb="0" eb="2">
      <t>ヨウシキ</t>
    </rPh>
    <rPh sb="9" eb="10">
      <t>チ</t>
    </rPh>
    <rPh sb="10" eb="12">
      <t>キョテン</t>
    </rPh>
    <phoneticPr fontId="4"/>
  </si>
  <si>
    <t>処置室</t>
    <rPh sb="0" eb="2">
      <t>ショチ</t>
    </rPh>
    <rPh sb="2" eb="3">
      <t>シツ</t>
    </rPh>
    <phoneticPr fontId="4"/>
  </si>
  <si>
    <t>18 社会福祉法人</t>
    <rPh sb="3" eb="5">
      <t>シャカイ</t>
    </rPh>
    <rPh sb="5" eb="7">
      <t>フクシ</t>
    </rPh>
    <rPh sb="7" eb="9">
      <t>ホウジン</t>
    </rPh>
    <phoneticPr fontId="4"/>
  </si>
  <si>
    <t xml:space="preserve">       </t>
  </si>
  <si>
    <t>（２）</t>
  </si>
  <si>
    <t>合計：</t>
    <rPh sb="0" eb="2">
      <t>ゴウケイ</t>
    </rPh>
    <phoneticPr fontId="4"/>
  </si>
  <si>
    <t xml:space="preserve">    円</t>
  </si>
  <si>
    <t>避難誘導灯及び避難誘導標識の有無</t>
  </si>
  <si>
    <t xml:space="preserve">    ㎡</t>
  </si>
  <si>
    <t>様式２</t>
  </si>
  <si>
    <t>　救急診療部門</t>
    <rPh sb="1" eb="3">
      <t>キュウキュウ</t>
    </rPh>
    <rPh sb="3" eb="5">
      <t>シンリョウ</t>
    </rPh>
    <rPh sb="5" eb="7">
      <t>ブモン</t>
    </rPh>
    <phoneticPr fontId="4"/>
  </si>
  <si>
    <t xml:space="preserve">      円</t>
  </si>
  <si>
    <t>事業財源内訳</t>
  </si>
  <si>
    <t>（整備後）</t>
    <rPh sb="1" eb="3">
      <t>セイビ</t>
    </rPh>
    <rPh sb="3" eb="4">
      <t>ゴ</t>
    </rPh>
    <phoneticPr fontId="4"/>
  </si>
  <si>
    <t>市町村補助金</t>
  </si>
  <si>
    <t>事業区分</t>
  </si>
  <si>
    <t>内装の仕上げ</t>
    <rPh sb="0" eb="2">
      <t>ナイソウ</t>
    </rPh>
    <rPh sb="3" eb="5">
      <t>シア</t>
    </rPh>
    <phoneticPr fontId="38"/>
  </si>
  <si>
    <t>地方債</t>
  </si>
  <si>
    <t xml:space="preserve"> </t>
  </si>
  <si>
    <t>補助対象経費</t>
    <rPh sb="0" eb="2">
      <t>ホジョ</t>
    </rPh>
    <rPh sb="2" eb="4">
      <t>タイショウ</t>
    </rPh>
    <rPh sb="4" eb="6">
      <t>ケイヒ</t>
    </rPh>
    <phoneticPr fontId="4"/>
  </si>
  <si>
    <t>様式３－１</t>
    <rPh sb="0" eb="2">
      <t>ヨウシキ</t>
    </rPh>
    <phoneticPr fontId="4"/>
  </si>
  <si>
    <t>月</t>
    <rPh sb="0" eb="1">
      <t>ガツ</t>
    </rPh>
    <phoneticPr fontId="38"/>
  </si>
  <si>
    <t>病院</t>
    <rPh sb="0" eb="2">
      <t>ビョウイン</t>
    </rPh>
    <phoneticPr fontId="4"/>
  </si>
  <si>
    <t>・</t>
  </si>
  <si>
    <t>面積/室数</t>
    <rPh sb="3" eb="5">
      <t>シツスウ</t>
    </rPh>
    <phoneticPr fontId="4"/>
  </si>
  <si>
    <t>施工内容</t>
    <rPh sb="0" eb="2">
      <t>セコウ</t>
    </rPh>
    <rPh sb="2" eb="4">
      <t>ナイヨウ</t>
    </rPh>
    <phoneticPr fontId="4"/>
  </si>
  <si>
    <t>様式３－４</t>
    <rPh sb="0" eb="2">
      <t>ヨウシキ</t>
    </rPh>
    <phoneticPr fontId="4"/>
  </si>
  <si>
    <t>診療部門（診療棟）</t>
    <rPh sb="0" eb="2">
      <t>シンリョウ</t>
    </rPh>
    <rPh sb="2" eb="4">
      <t>ブモン</t>
    </rPh>
    <rPh sb="5" eb="8">
      <t>シンリョウトウ</t>
    </rPh>
    <phoneticPr fontId="4"/>
  </si>
  <si>
    <t>【病棟】</t>
    <rPh sb="1" eb="3">
      <t>ビョウトウ</t>
    </rPh>
    <phoneticPr fontId="4"/>
  </si>
  <si>
    <t xml:space="preserve"> &lt;附帯工事&gt;</t>
  </si>
  <si>
    <t>スプリンクラー設置実支出(予定)額
（A）</t>
    <rPh sb="7" eb="9">
      <t>セッチ</t>
    </rPh>
    <rPh sb="9" eb="10">
      <t>ジツ</t>
    </rPh>
    <rPh sb="13" eb="15">
      <t>ヨテイ</t>
    </rPh>
    <phoneticPr fontId="38"/>
  </si>
  <si>
    <t>回／年</t>
    <rPh sb="0" eb="1">
      <t>カイ</t>
    </rPh>
    <rPh sb="2" eb="3">
      <t>ネン</t>
    </rPh>
    <phoneticPr fontId="38"/>
  </si>
  <si>
    <t>一般：</t>
    <rPh sb="0" eb="2">
      <t>イッパン</t>
    </rPh>
    <phoneticPr fontId="4"/>
  </si>
  <si>
    <t>ブロック造</t>
    <rPh sb="4" eb="5">
      <t>ヅク</t>
    </rPh>
    <phoneticPr fontId="4"/>
  </si>
  <si>
    <t xml:space="preserve">計         </t>
  </si>
  <si>
    <t xml:space="preserve"> &lt;附帯工事&gt;         </t>
  </si>
  <si>
    <t>07 日本赤十字社</t>
    <rPh sb="3" eb="5">
      <t>ニホン</t>
    </rPh>
    <rPh sb="5" eb="9">
      <t>セキジュウジシャ</t>
    </rPh>
    <phoneticPr fontId="4"/>
  </si>
  <si>
    <t>合計（総事業費）</t>
    <rPh sb="0" eb="2">
      <t>ゴウケイ</t>
    </rPh>
    <rPh sb="3" eb="4">
      <t>ソウ</t>
    </rPh>
    <rPh sb="4" eb="7">
      <t>ジギョウヒ</t>
    </rPh>
    <phoneticPr fontId="4"/>
  </si>
  <si>
    <t>現在</t>
    <rPh sb="0" eb="2">
      <t>ゲンザイ</t>
    </rPh>
    <phoneticPr fontId="4"/>
  </si>
  <si>
    <t>診療所からの距離（ｋｍ）</t>
    <rPh sb="0" eb="3">
      <t>シンリョウジョ</t>
    </rPh>
    <rPh sb="6" eb="8">
      <t>キョリ</t>
    </rPh>
    <phoneticPr fontId="4"/>
  </si>
  <si>
    <t>小　計</t>
  </si>
  <si>
    <t>合　計</t>
    <rPh sb="0" eb="1">
      <t>ゴウ</t>
    </rPh>
    <rPh sb="2" eb="3">
      <t>ケイ</t>
    </rPh>
    <phoneticPr fontId="4"/>
  </si>
  <si>
    <t>（２）過疎地域等特定診療所</t>
    <rPh sb="3" eb="5">
      <t>カソ</t>
    </rPh>
    <rPh sb="5" eb="7">
      <t>チイキ</t>
    </rPh>
    <rPh sb="7" eb="8">
      <t>トウ</t>
    </rPh>
    <rPh sb="8" eb="10">
      <t>トクテイ</t>
    </rPh>
    <rPh sb="10" eb="13">
      <t>シンリョウジョ</t>
    </rPh>
    <phoneticPr fontId="4"/>
  </si>
  <si>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38"/>
  </si>
  <si>
    <t>総　合　計</t>
    <rPh sb="0" eb="1">
      <t>フサ</t>
    </rPh>
    <rPh sb="2" eb="3">
      <t>ゴウ</t>
    </rPh>
    <rPh sb="4" eb="5">
      <t>ケイ</t>
    </rPh>
    <phoneticPr fontId="4"/>
  </si>
  <si>
    <t>二次医療圏内</t>
    <rPh sb="0" eb="2">
      <t>ニジ</t>
    </rPh>
    <rPh sb="2" eb="5">
      <t>イリョウケン</t>
    </rPh>
    <rPh sb="5" eb="6">
      <t>ナイ</t>
    </rPh>
    <phoneticPr fontId="4"/>
  </si>
  <si>
    <t>棟名</t>
    <rPh sb="0" eb="2">
      <t>トウメイ</t>
    </rPh>
    <phoneticPr fontId="38"/>
  </si>
  <si>
    <t>事業区分</t>
    <rPh sb="0" eb="2">
      <t>ジギョウ</t>
    </rPh>
    <rPh sb="2" eb="4">
      <t>クブン</t>
    </rPh>
    <phoneticPr fontId="4"/>
  </si>
  <si>
    <t>（今回整備）</t>
    <rPh sb="1" eb="3">
      <t>コンカイ</t>
    </rPh>
    <rPh sb="3" eb="5">
      <t>セイビ</t>
    </rPh>
    <phoneticPr fontId="4"/>
  </si>
  <si>
    <t>構造</t>
    <rPh sb="0" eb="2">
      <t>コウゾウ</t>
    </rPh>
    <phoneticPr fontId="4"/>
  </si>
  <si>
    <t>鉄骨鉄筋コンクリート造</t>
    <rPh sb="0" eb="2">
      <t>テッコツ</t>
    </rPh>
    <rPh sb="2" eb="4">
      <t>テッキン</t>
    </rPh>
    <phoneticPr fontId="4"/>
  </si>
  <si>
    <t>（４）はさらに、事業の種別により新築、改築、増築、改修等に区分すること。</t>
  </si>
  <si>
    <t>（４）研修医のための研修施設整備事業</t>
    <rPh sb="3" eb="6">
      <t>ケンシュウイ</t>
    </rPh>
    <rPh sb="10" eb="12">
      <t>ケンシュウ</t>
    </rPh>
    <rPh sb="12" eb="14">
      <t>シセツ</t>
    </rPh>
    <rPh sb="14" eb="16">
      <t>セイビ</t>
    </rPh>
    <rPh sb="16" eb="18">
      <t>ジギョウ</t>
    </rPh>
    <phoneticPr fontId="4"/>
  </si>
  <si>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38"/>
  </si>
  <si>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38"/>
  </si>
  <si>
    <t>特定地域振興法の指定状況等</t>
    <rPh sb="12" eb="13">
      <t>トウ</t>
    </rPh>
    <phoneticPr fontId="4"/>
  </si>
  <si>
    <t>鉄筋コンクリート造</t>
    <rPh sb="0" eb="2">
      <t>テッキン</t>
    </rPh>
    <phoneticPr fontId="4"/>
  </si>
  <si>
    <t>鉄骨造（ブロック造と同等の強度）</t>
    <rPh sb="0" eb="2">
      <t>テッコツ</t>
    </rPh>
    <rPh sb="8" eb="9">
      <t>ツク</t>
    </rPh>
    <rPh sb="10" eb="12">
      <t>ドウトウ</t>
    </rPh>
    <rPh sb="13" eb="15">
      <t>キョウド</t>
    </rPh>
    <phoneticPr fontId="4"/>
  </si>
  <si>
    <t>入居戸数</t>
    <rPh sb="0" eb="2">
      <t>ニュウキョ</t>
    </rPh>
    <rPh sb="2" eb="4">
      <t>コスウ</t>
    </rPh>
    <phoneticPr fontId="4"/>
  </si>
  <si>
    <t>木造</t>
    <rPh sb="0" eb="2">
      <t>モクゾウ</t>
    </rPh>
    <phoneticPr fontId="4"/>
  </si>
  <si>
    <t>プレハブ造</t>
    <rPh sb="4" eb="5">
      <t>ツク</t>
    </rPh>
    <phoneticPr fontId="4"/>
  </si>
  <si>
    <t>竣工</t>
    <rPh sb="0" eb="2">
      <t>シュンコウ</t>
    </rPh>
    <phoneticPr fontId="38"/>
  </si>
  <si>
    <t>05 市町村</t>
    <rPh sb="3" eb="6">
      <t>シチョウソン</t>
    </rPh>
    <phoneticPr fontId="4"/>
  </si>
  <si>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</si>
  <si>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</si>
  <si>
    <t xml:space="preserve">      　</t>
  </si>
  <si>
    <t>総合診療部門</t>
    <rPh sb="0" eb="2">
      <t>ソウゴウ</t>
    </rPh>
    <rPh sb="2" eb="4">
      <t>シンリョウ</t>
    </rPh>
    <rPh sb="4" eb="6">
      <t>ブモン</t>
    </rPh>
    <phoneticPr fontId="4"/>
  </si>
  <si>
    <t>ヘリポート</t>
  </si>
  <si>
    <t>抵　当　権</t>
    <rPh sb="0" eb="1">
      <t>テイ</t>
    </rPh>
    <rPh sb="2" eb="3">
      <t>トウ</t>
    </rPh>
    <rPh sb="4" eb="5">
      <t>ケン</t>
    </rPh>
    <phoneticPr fontId="9"/>
  </si>
  <si>
    <t>なお、単年度事業の場合には、「総事業」欄のみに記入すること。</t>
  </si>
  <si>
    <t xml:space="preserve">    </t>
  </si>
  <si>
    <t>産婦人科</t>
    <rPh sb="0" eb="4">
      <t>サンフジンカ</t>
    </rPh>
    <phoneticPr fontId="4"/>
  </si>
  <si>
    <t>また、「補助対象経費」とは補助対象事業分のうち、交付要綱に定める（交付額の算定方法）において対象経費とされている経費を指す。</t>
  </si>
  <si>
    <t xml:space="preserve"> なお、事業の種別は次による。</t>
  </si>
  <si>
    <r>
      <t xml:space="preserve">対象整備面積
（B）
</t>
    </r>
    <r>
      <rPr>
        <sz val="16"/>
        <color auto="1"/>
        <rFont val="ＭＳ Ｐゴシック"/>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38"/>
  </si>
  <si>
    <t>居室</t>
    <rPh sb="0" eb="2">
      <t>キョシツ</t>
    </rPh>
    <phoneticPr fontId="4"/>
  </si>
  <si>
    <t xml:space="preserve">   </t>
  </si>
  <si>
    <t>施設種別</t>
    <rPh sb="0" eb="2">
      <t>シセツ</t>
    </rPh>
    <rPh sb="2" eb="4">
      <t>シュベツ</t>
    </rPh>
    <phoneticPr fontId="38"/>
  </si>
  <si>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</si>
  <si>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様式３－７</t>
    <rPh sb="0" eb="2">
      <t>ヨウシキ</t>
    </rPh>
    <phoneticPr fontId="4"/>
  </si>
  <si>
    <t>　　移転新築：現在建物が存在する敷地とは別の敷地に新たに建物を建築し、かつ、現在の建物の機能を移転する場合</t>
  </si>
  <si>
    <t>補助対象事業分の備考欄の「整備病床数」は、補助対象事業分に含まれる病床数を記入すること。</t>
  </si>
  <si>
    <t>全体の事業が３か年以上にわたる計画の場合には、「年度別内訳」欄を適宜増やして作成すること。</t>
  </si>
  <si>
    <t>様式３－１０</t>
    <rPh sb="0" eb="2">
      <t>ヨウシキ</t>
    </rPh>
    <phoneticPr fontId="4"/>
  </si>
  <si>
    <t>（１）</t>
  </si>
  <si>
    <t>個室
（今回整備
○部屋）</t>
    <rPh sb="0" eb="2">
      <t>コシツ</t>
    </rPh>
    <rPh sb="10" eb="12">
      <t>ヘヤ</t>
    </rPh>
    <phoneticPr fontId="4"/>
  </si>
  <si>
    <t>（３）</t>
  </si>
  <si>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4"/>
  </si>
  <si>
    <t>（４）</t>
  </si>
  <si>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</si>
  <si>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(2) 過疎地域等特定診療所施設整備事業</t>
  </si>
  <si>
    <t>「過疎」</t>
    <rPh sb="1" eb="3">
      <t>カソ</t>
    </rPh>
    <phoneticPr fontId="4"/>
  </si>
  <si>
    <t>（５）</t>
  </si>
  <si>
    <t>視聴覚室</t>
    <rPh sb="0" eb="3">
      <t>シチョウカク</t>
    </rPh>
    <rPh sb="3" eb="4">
      <t>シツ</t>
    </rPh>
    <phoneticPr fontId="4"/>
  </si>
  <si>
    <t>（６）</t>
  </si>
  <si>
    <t>個室1の面積</t>
    <rPh sb="0" eb="2">
      <t>コシツ</t>
    </rPh>
    <rPh sb="4" eb="6">
      <t>メンセキ</t>
    </rPh>
    <phoneticPr fontId="4"/>
  </si>
  <si>
    <t>（７）</t>
  </si>
  <si>
    <t>診療部門の面積</t>
    <rPh sb="0" eb="2">
      <t>シンリョウ</t>
    </rPh>
    <rPh sb="2" eb="4">
      <t>ブモン</t>
    </rPh>
    <rPh sb="5" eb="7">
      <t>メンセキ</t>
    </rPh>
    <phoneticPr fontId="4"/>
  </si>
  <si>
    <t>有無</t>
    <rPh sb="0" eb="2">
      <t>ウム</t>
    </rPh>
    <phoneticPr fontId="4"/>
  </si>
  <si>
    <t>指導所からの時間（分）</t>
    <rPh sb="0" eb="3">
      <t>シドウショ</t>
    </rPh>
    <rPh sb="6" eb="8">
      <t>ジカン</t>
    </rPh>
    <rPh sb="9" eb="10">
      <t>フン</t>
    </rPh>
    <phoneticPr fontId="4"/>
  </si>
  <si>
    <t>「事業区分」には、医療施設等施設整備費補助金交付要綱の５（交付額の算定方法）の表の「１区分」欄に定める事業区分を、</t>
  </si>
  <si>
    <t>施設全体の病床数</t>
    <rPh sb="0" eb="2">
      <t>シセツ</t>
    </rPh>
    <rPh sb="2" eb="4">
      <t>ゼンタイ</t>
    </rPh>
    <rPh sb="5" eb="8">
      <t>ビョウショウスウ</t>
    </rPh>
    <phoneticPr fontId="38"/>
  </si>
  <si>
    <t>「補助対象事業分」とは当該事業の補助金の交付の対象とする部分（財産処分の制限がかかる部分）を指し、「補助対象事業</t>
  </si>
  <si>
    <t>　　新　　築：新たに建物を建築する場合</t>
  </si>
  <si>
    <t>　　改　　築：従前の建物を取りこわして、これと位置・構造・規模がほぼ同程度のものを建築する場合</t>
  </si>
  <si>
    <t>床</t>
    <rPh sb="0" eb="1">
      <t>ユカ</t>
    </rPh>
    <phoneticPr fontId="38"/>
  </si>
  <si>
    <t>施設整備事業計画書</t>
    <rPh sb="0" eb="2">
      <t>シセツ</t>
    </rPh>
    <rPh sb="2" eb="4">
      <t>セイビ</t>
    </rPh>
    <rPh sb="4" eb="6">
      <t>ジギョウ</t>
    </rPh>
    <rPh sb="6" eb="9">
      <t>ケイカクショ</t>
    </rPh>
    <phoneticPr fontId="4"/>
  </si>
  <si>
    <t>　　増　　築：敷地内の既存の建物を建て増しする場合で、敷地内に別に建物を新築する場合を含む</t>
  </si>
  <si>
    <t>指導所名</t>
    <rPh sb="0" eb="3">
      <t>シドウショ</t>
    </rPh>
    <rPh sb="3" eb="4">
      <t>メイ</t>
    </rPh>
    <phoneticPr fontId="4"/>
  </si>
  <si>
    <t>計画年度</t>
  </si>
  <si>
    <t>有</t>
  </si>
  <si>
    <t>自動火災報知
設備の有無</t>
    <rPh sb="0" eb="2">
      <t>ジドウ</t>
    </rPh>
    <rPh sb="2" eb="4">
      <t>カサイ</t>
    </rPh>
    <rPh sb="4" eb="6">
      <t>ホウチ</t>
    </rPh>
    <rPh sb="7" eb="9">
      <t>セツビ</t>
    </rPh>
    <rPh sb="10" eb="12">
      <t>ウム</t>
    </rPh>
    <phoneticPr fontId="38"/>
  </si>
  <si>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4"/>
  </si>
  <si>
    <t>人</t>
    <rPh sb="0" eb="1">
      <t>ニン</t>
    </rPh>
    <phoneticPr fontId="38"/>
  </si>
  <si>
    <t>団　体　名　（　開　設　者　）</t>
  </si>
  <si>
    <t>所　　　　　在　　　　　地</t>
  </si>
  <si>
    <t>合計：</t>
  </si>
  <si>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4"/>
  </si>
  <si>
    <t>床</t>
    <rPh sb="0" eb="1">
      <t>ショウ</t>
    </rPh>
    <phoneticPr fontId="38"/>
  </si>
  <si>
    <t>円</t>
    <rPh sb="0" eb="1">
      <t>エン</t>
    </rPh>
    <phoneticPr fontId="38"/>
  </si>
  <si>
    <t>整 備 事 業 期 間</t>
  </si>
  <si>
    <t>延べ床面積</t>
    <rPh sb="0" eb="1">
      <t>ノ</t>
    </rPh>
    <rPh sb="2" eb="5">
      <t>ユカメンセキ</t>
    </rPh>
    <phoneticPr fontId="38"/>
  </si>
  <si>
    <t>うち複数世帯による共用</t>
    <rPh sb="2" eb="4">
      <t>フクスウ</t>
    </rPh>
    <rPh sb="4" eb="6">
      <t>セタイ</t>
    </rPh>
    <rPh sb="9" eb="11">
      <t>キョウヨウ</t>
    </rPh>
    <phoneticPr fontId="4"/>
  </si>
  <si>
    <t>様　式　１</t>
    <rPh sb="0" eb="1">
      <t>サマ</t>
    </rPh>
    <rPh sb="2" eb="3">
      <t>シキ</t>
    </rPh>
    <phoneticPr fontId="4"/>
  </si>
  <si>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</si>
  <si>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</si>
  <si>
    <t>都道府県番号</t>
    <rPh sb="0" eb="4">
      <t>トドウフケン</t>
    </rPh>
    <rPh sb="4" eb="6">
      <t>バンゴウ</t>
    </rPh>
    <phoneticPr fontId="38"/>
  </si>
  <si>
    <t>都道府県内施設通番</t>
    <rPh sb="0" eb="4">
      <t>トドウフケン</t>
    </rPh>
    <rPh sb="4" eb="5">
      <t>ナイ</t>
    </rPh>
    <rPh sb="5" eb="7">
      <t>シセツ</t>
    </rPh>
    <rPh sb="7" eb="9">
      <t>ツウバン</t>
    </rPh>
    <phoneticPr fontId="38"/>
  </si>
  <si>
    <t>○○診療所</t>
    <rPh sb="2" eb="5">
      <t>シンリョウジョ</t>
    </rPh>
    <phoneticPr fontId="38"/>
  </si>
  <si>
    <t>補助事業者名
（都道府県名）</t>
    <rPh sb="0" eb="2">
      <t>ホジョ</t>
    </rPh>
    <rPh sb="2" eb="5">
      <t>ジギョウシャ</t>
    </rPh>
    <rPh sb="5" eb="6">
      <t>メイ</t>
    </rPh>
    <rPh sb="8" eb="12">
      <t>トドウフケン</t>
    </rPh>
    <rPh sb="12" eb="13">
      <t>メイ</t>
    </rPh>
    <phoneticPr fontId="38"/>
  </si>
  <si>
    <t>夜間の職員
実配置人数</t>
    <rPh sb="0" eb="2">
      <t>ヤカン</t>
    </rPh>
    <rPh sb="3" eb="5">
      <t>ショクイン</t>
    </rPh>
    <rPh sb="6" eb="7">
      <t>ジツ</t>
    </rPh>
    <rPh sb="7" eb="9">
      <t>ハイチ</t>
    </rPh>
    <rPh sb="9" eb="11">
      <t>ニンズウ</t>
    </rPh>
    <phoneticPr fontId="38"/>
  </si>
  <si>
    <t>当該市町村の財政力指数</t>
    <rPh sb="0" eb="2">
      <t>トウガイ</t>
    </rPh>
    <rPh sb="2" eb="5">
      <t>シチョウソン</t>
    </rPh>
    <rPh sb="6" eb="9">
      <t>ザイセイリョク</t>
    </rPh>
    <rPh sb="9" eb="11">
      <t>シスウ</t>
    </rPh>
    <phoneticPr fontId="4"/>
  </si>
  <si>
    <t>間接補助事業者名
（施設名）</t>
    <rPh sb="0" eb="2">
      <t>カンセツ</t>
    </rPh>
    <rPh sb="2" eb="4">
      <t>ホジョ</t>
    </rPh>
    <rPh sb="4" eb="8">
      <t>ジギョウシャメイ</t>
    </rPh>
    <rPh sb="10" eb="13">
      <t>シセツメイ</t>
    </rPh>
    <phoneticPr fontId="38"/>
  </si>
  <si>
    <t>施　　設　　名</t>
    <rPh sb="0" eb="1">
      <t>シ</t>
    </rPh>
    <rPh sb="3" eb="4">
      <t>セツ</t>
    </rPh>
    <rPh sb="6" eb="7">
      <t>メイ</t>
    </rPh>
    <phoneticPr fontId="38"/>
  </si>
  <si>
    <t>住所</t>
    <rPh sb="0" eb="2">
      <t>ジュウショ</t>
    </rPh>
    <phoneticPr fontId="38"/>
  </si>
  <si>
    <t>開設者</t>
    <rPh sb="0" eb="3">
      <t>カイセツシャ</t>
    </rPh>
    <phoneticPr fontId="38"/>
  </si>
  <si>
    <t>外科</t>
    <rPh sb="0" eb="2">
      <t>ゲカ</t>
    </rPh>
    <phoneticPr fontId="4"/>
  </si>
  <si>
    <t>補助区分</t>
    <rPh sb="0" eb="2">
      <t>ホジョ</t>
    </rPh>
    <rPh sb="2" eb="4">
      <t>クブン</t>
    </rPh>
    <phoneticPr fontId="38"/>
  </si>
  <si>
    <t>　　　　　年度</t>
  </si>
  <si>
    <t>整備するスプリンクラー等の種別</t>
    <rPh sb="0" eb="2">
      <t>セイビ</t>
    </rPh>
    <rPh sb="11" eb="12">
      <t>トウ</t>
    </rPh>
    <rPh sb="13" eb="15">
      <t>シュベツ</t>
    </rPh>
    <phoneticPr fontId="38"/>
  </si>
  <si>
    <t>病床数（助産所にあっては入所施設のベッド数）</t>
    <rPh sb="0" eb="3">
      <t>ビョウショウスウ</t>
    </rPh>
    <rPh sb="4" eb="7">
      <t>ジョサンジョ</t>
    </rPh>
    <rPh sb="12" eb="14">
      <t>ニュウショ</t>
    </rPh>
    <rPh sb="14" eb="16">
      <t>シセツ</t>
    </rPh>
    <rPh sb="20" eb="21">
      <t>スウ</t>
    </rPh>
    <phoneticPr fontId="38"/>
  </si>
  <si>
    <t>へき地医療拠点病院施設整備事業</t>
  </si>
  <si>
    <t>主な診療科</t>
    <rPh sb="0" eb="1">
      <t>オモ</t>
    </rPh>
    <rPh sb="2" eb="5">
      <t>シンリョウカ</t>
    </rPh>
    <phoneticPr fontId="38"/>
  </si>
  <si>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38"/>
  </si>
  <si>
    <t>重点医師偏在対策支援区域における診療所の承継・開業支援事業</t>
  </si>
  <si>
    <t>夜間の職員実配置人数</t>
    <rPh sb="0" eb="2">
      <t>ヤカン</t>
    </rPh>
    <rPh sb="3" eb="5">
      <t>ショクイン</t>
    </rPh>
    <rPh sb="5" eb="6">
      <t>ジツ</t>
    </rPh>
    <rPh sb="6" eb="8">
      <t>ハイチ</t>
    </rPh>
    <rPh sb="8" eb="10">
      <t>ニンズウ</t>
    </rPh>
    <phoneticPr fontId="38"/>
  </si>
  <si>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</si>
  <si>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「特豪」</t>
    <rPh sb="1" eb="2">
      <t>トク</t>
    </rPh>
    <rPh sb="2" eb="3">
      <t>ゴウ</t>
    </rPh>
    <phoneticPr fontId="4"/>
  </si>
  <si>
    <t>棟の建築構造</t>
    <rPh sb="0" eb="1">
      <t>トウ</t>
    </rPh>
    <rPh sb="2" eb="4">
      <t>ケンチク</t>
    </rPh>
    <rPh sb="4" eb="6">
      <t>コウゾウ</t>
    </rPh>
    <phoneticPr fontId="38"/>
  </si>
  <si>
    <t>消火器の有無</t>
    <rPh sb="0" eb="3">
      <t>ショウカキ</t>
    </rPh>
    <rPh sb="4" eb="6">
      <t>ウム</t>
    </rPh>
    <phoneticPr fontId="38"/>
  </si>
  <si>
    <t>自動火災報知設備の設置の有無</t>
    <rPh sb="0" eb="2">
      <t>ジドウ</t>
    </rPh>
    <rPh sb="2" eb="4">
      <t>カサイ</t>
    </rPh>
    <rPh sb="4" eb="6">
      <t>ホウチ</t>
    </rPh>
    <rPh sb="6" eb="8">
      <t>セツビ</t>
    </rPh>
    <rPh sb="9" eb="11">
      <t>セッチ</t>
    </rPh>
    <rPh sb="12" eb="14">
      <t>ウム</t>
    </rPh>
    <phoneticPr fontId="38"/>
  </si>
  <si>
    <t>21 その他の法人</t>
    <rPh sb="5" eb="6">
      <t>タ</t>
    </rPh>
    <rPh sb="7" eb="9">
      <t>ホウジン</t>
    </rPh>
    <phoneticPr fontId="4"/>
  </si>
  <si>
    <t>巡回診療（年度）</t>
    <rPh sb="0" eb="2">
      <t>ジュンカイ</t>
    </rPh>
    <rPh sb="2" eb="4">
      <t>シンリョウ</t>
    </rPh>
    <rPh sb="5" eb="7">
      <t>ネンド</t>
    </rPh>
    <phoneticPr fontId="4"/>
  </si>
  <si>
    <t>国庫補助　　　所要額</t>
  </si>
  <si>
    <t xml:space="preserve"> (5)　　　　　　　　　　 〃　　　　　　　　　（5）に掲げる事業･･･(C)と(F)とを比較して少ない方の額に４分の３を乗じて得た額と(G)とを比較して少ない方の額</t>
  </si>
  <si>
    <t>補助基準額
（D）＝（B）×（C）</t>
    <rPh sb="0" eb="2">
      <t>ホジョ</t>
    </rPh>
    <rPh sb="2" eb="5">
      <t>キジュンガク</t>
    </rPh>
    <phoneticPr fontId="38"/>
  </si>
  <si>
    <t>1：有床診療所
2：病院
3：有床歯科診療所
4：助産所</t>
    <rPh sb="2" eb="4">
      <t>ユウショウ</t>
    </rPh>
    <rPh sb="4" eb="7">
      <t>シンリョウジョ</t>
    </rPh>
    <rPh sb="10" eb="12">
      <t>ビョウイン</t>
    </rPh>
    <rPh sb="15" eb="17">
      <t>ユウショウ</t>
    </rPh>
    <rPh sb="17" eb="19">
      <t>シカ</t>
    </rPh>
    <phoneticPr fontId="38"/>
  </si>
  <si>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38"/>
  </si>
  <si>
    <t>(8) 山村振興法 第7条第1項の指定地域</t>
    <rPh sb="4" eb="6">
      <t>サンソン</t>
    </rPh>
    <rPh sb="6" eb="9">
      <t>シンコウホウ</t>
    </rPh>
    <phoneticPr fontId="4"/>
  </si>
  <si>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38"/>
  </si>
  <si>
    <t>㎡</t>
  </si>
  <si>
    <t>○○科</t>
    <rPh sb="2" eb="3">
      <t>カ</t>
    </rPh>
    <phoneticPr fontId="38"/>
  </si>
  <si>
    <t>1:不燃
2：準不燃
3：難燃
4：その他</t>
    <rPh sb="2" eb="4">
      <t>フネン</t>
    </rPh>
    <rPh sb="7" eb="8">
      <t>ジュン</t>
    </rPh>
    <rPh sb="8" eb="10">
      <t>フネン</t>
    </rPh>
    <rPh sb="13" eb="15">
      <t>ナンネン</t>
    </rPh>
    <rPh sb="20" eb="21">
      <t>タ</t>
    </rPh>
    <phoneticPr fontId="38"/>
  </si>
  <si>
    <t>医師・歯科
医師住宅</t>
    <rPh sb="0" eb="2">
      <t>イシ</t>
    </rPh>
    <rPh sb="3" eb="5">
      <t>シカ</t>
    </rPh>
    <rPh sb="6" eb="8">
      <t>イシ</t>
    </rPh>
    <rPh sb="8" eb="10">
      <t>ジュウタク</t>
    </rPh>
    <phoneticPr fontId="4"/>
  </si>
  <si>
    <t>1：有
2：無</t>
    <rPh sb="2" eb="3">
      <t>ア</t>
    </rPh>
    <rPh sb="6" eb="7">
      <t>ナ</t>
    </rPh>
    <phoneticPr fontId="38"/>
  </si>
  <si>
    <t>○○県</t>
    <rPh sb="2" eb="3">
      <t>ケン</t>
    </rPh>
    <phoneticPr fontId="38"/>
  </si>
  <si>
    <t>○○県○○市</t>
    <rPh sb="2" eb="3">
      <t>ケン</t>
    </rPh>
    <rPh sb="5" eb="6">
      <t>シ</t>
    </rPh>
    <phoneticPr fontId="38"/>
  </si>
  <si>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</si>
  <si>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t>
  </si>
  <si>
    <t>-</t>
  </si>
  <si>
    <t>内科</t>
    <rPh sb="0" eb="2">
      <t>ナイカ</t>
    </rPh>
    <phoneticPr fontId="4"/>
  </si>
  <si>
    <t>●●病院</t>
    <rPh sb="2" eb="4">
      <t>ビョウイン</t>
    </rPh>
    <phoneticPr fontId="38"/>
  </si>
  <si>
    <t>施設の種別（○をつける）</t>
    <rPh sb="0" eb="2">
      <t>シセツ</t>
    </rPh>
    <rPh sb="3" eb="5">
      <t>シュベツ</t>
    </rPh>
    <phoneticPr fontId="38"/>
  </si>
  <si>
    <t>▲▲</t>
  </si>
  <si>
    <t>Ｃ</t>
  </si>
  <si>
    <t>様　式　２</t>
  </si>
  <si>
    <t>年度間の金額の按分は支払額ではなく進捗率により行うこと。</t>
  </si>
  <si>
    <t>ス　プ　リ　ン　ク　ラ　ー　等　施　設　整　備　事　業　計　画　書</t>
    <rPh sb="14" eb="15">
      <t>トウ</t>
    </rPh>
    <phoneticPr fontId="38"/>
  </si>
  <si>
    <t>有床診療所</t>
    <rPh sb="0" eb="2">
      <t>ユウショウ</t>
    </rPh>
    <rPh sb="2" eb="5">
      <t>シンリョウジョ</t>
    </rPh>
    <phoneticPr fontId="38"/>
  </si>
  <si>
    <t>　　　病院</t>
    <rPh sb="3" eb="5">
      <t>ビョウイン</t>
    </rPh>
    <phoneticPr fontId="38"/>
  </si>
  <si>
    <t>有床歯科診療所</t>
    <rPh sb="0" eb="2">
      <t>ユウショウ</t>
    </rPh>
    <rPh sb="2" eb="4">
      <t>シカ</t>
    </rPh>
    <rPh sb="4" eb="7">
      <t>シンリョウジョ</t>
    </rPh>
    <phoneticPr fontId="38"/>
  </si>
  <si>
    <t xml:space="preserve"> (3)　　　　　　　　　　 〃　　　　　　　　　（3）に掲げる事業･･･(C)と(F)とを比較して少ない方の額に３分の２を乗じて得た額と(G)とを比較して少ない方の額</t>
  </si>
  <si>
    <t>自動火災報知設備</t>
    <rPh sb="0" eb="2">
      <t>ジドウ</t>
    </rPh>
    <rPh sb="2" eb="4">
      <t>カサイ</t>
    </rPh>
    <rPh sb="4" eb="6">
      <t>ホウチ</t>
    </rPh>
    <rPh sb="6" eb="8">
      <t>セツビ</t>
    </rPh>
    <phoneticPr fontId="38"/>
  </si>
  <si>
    <t>助産所（入所施設を有する）</t>
    <rPh sb="0" eb="3">
      <t>ジョサンジョ</t>
    </rPh>
    <rPh sb="4" eb="6">
      <t>ニュウショ</t>
    </rPh>
    <rPh sb="6" eb="8">
      <t>シセツ</t>
    </rPh>
    <rPh sb="9" eb="10">
      <t>ユウ</t>
    </rPh>
    <phoneticPr fontId="38"/>
  </si>
  <si>
    <t>１．整備事業計画概要</t>
  </si>
  <si>
    <t>内容：</t>
    <rPh sb="0" eb="2">
      <t>ナイヨウ</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</si>
  <si>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</si>
  <si>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 xml:space="preserve"> (3)　交付要綱５（4）に掲げる事業･･･････････(H)欄に記載された額</t>
  </si>
  <si>
    <t>スプリンクラー等施設整備事業期間</t>
    <rPh sb="7" eb="8">
      <t>トウ</t>
    </rPh>
    <rPh sb="8" eb="10">
      <t>シセツ</t>
    </rPh>
    <rPh sb="10" eb="12">
      <t>セイビ</t>
    </rPh>
    <rPh sb="12" eb="14">
      <t>ジギョウ</t>
    </rPh>
    <rPh sb="14" eb="16">
      <t>キカン</t>
    </rPh>
    <phoneticPr fontId="38"/>
  </si>
  <si>
    <t>着工</t>
  </si>
  <si>
    <t>床</t>
    <rPh sb="0" eb="1">
      <t>ユカ</t>
    </rPh>
    <phoneticPr fontId="4"/>
  </si>
  <si>
    <t>平成</t>
    <rPh sb="0" eb="2">
      <t>ヘイセイ</t>
    </rPh>
    <phoneticPr fontId="38"/>
  </si>
  <si>
    <t>年</t>
    <rPh sb="0" eb="1">
      <t>ネン</t>
    </rPh>
    <phoneticPr fontId="38"/>
  </si>
  <si>
    <t>08 済生会</t>
    <rPh sb="3" eb="6">
      <t>サイセイカイ</t>
    </rPh>
    <phoneticPr fontId="4"/>
  </si>
  <si>
    <t>a</t>
  </si>
  <si>
    <t>日</t>
    <rPh sb="0" eb="1">
      <t>ニチ</t>
    </rPh>
    <phoneticPr fontId="38"/>
  </si>
  <si>
    <t>病室</t>
    <rPh sb="0" eb="2">
      <t>ビョウシツ</t>
    </rPh>
    <phoneticPr fontId="4"/>
  </si>
  <si>
    <t>２．スプリンクラー施設の整備</t>
    <rPh sb="9" eb="11">
      <t>シセツ</t>
    </rPh>
    <rPh sb="12" eb="14">
      <t>セイビ</t>
    </rPh>
    <phoneticPr fontId="38"/>
  </si>
  <si>
    <t>病棟部門の面積</t>
    <rPh sb="0" eb="2">
      <t>ビョウトウ</t>
    </rPh>
    <rPh sb="2" eb="4">
      <t>ブモン</t>
    </rPh>
    <rPh sb="5" eb="7">
      <t>メンセキ</t>
    </rPh>
    <phoneticPr fontId="4"/>
  </si>
  <si>
    <t>施設名
（棟名）</t>
    <rPh sb="0" eb="2">
      <t>シセツ</t>
    </rPh>
    <rPh sb="2" eb="3">
      <t>メイ</t>
    </rPh>
    <rPh sb="5" eb="6">
      <t>トウ</t>
    </rPh>
    <rPh sb="6" eb="7">
      <t>メイ</t>
    </rPh>
    <phoneticPr fontId="38"/>
  </si>
  <si>
    <t>整備する
スプリンクラー等の種別</t>
    <rPh sb="0" eb="2">
      <t>セイビ</t>
    </rPh>
    <rPh sb="12" eb="13">
      <t>トウ</t>
    </rPh>
    <rPh sb="14" eb="16">
      <t>シュベツ</t>
    </rPh>
    <phoneticPr fontId="38"/>
  </si>
  <si>
    <t>診療所</t>
    <rPh sb="0" eb="3">
      <t>シンリョウジョ</t>
    </rPh>
    <phoneticPr fontId="4"/>
  </si>
  <si>
    <r>
      <t xml:space="preserve">スプリンクラー
整備面積
</t>
    </r>
    <r>
      <rPr>
        <sz val="14"/>
        <color auto="1"/>
        <rFont val="ＭＳ Ｐゴシック"/>
      </rPr>
      <t>※小数点第１位四捨五入</t>
    </r>
    <rPh sb="8" eb="10">
      <t>セイビ</t>
    </rPh>
    <rPh sb="10" eb="12">
      <t>メンセキ</t>
    </rPh>
    <phoneticPr fontId="38"/>
  </si>
  <si>
    <t>対象経費の
実支出（予定）額</t>
    <rPh sb="0" eb="2">
      <t>タイショウ</t>
    </rPh>
    <rPh sb="2" eb="4">
      <t>ケイヒ</t>
    </rPh>
    <rPh sb="6" eb="7">
      <t>ジツ</t>
    </rPh>
    <rPh sb="10" eb="12">
      <t>ヨテイ</t>
    </rPh>
    <rPh sb="13" eb="14">
      <t>ガク</t>
    </rPh>
    <phoneticPr fontId="38"/>
  </si>
  <si>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38"/>
  </si>
  <si>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38"/>
  </si>
  <si>
    <t>棟の建築構造</t>
    <rPh sb="0" eb="1">
      <t>ムネ</t>
    </rPh>
    <rPh sb="2" eb="4">
      <t>ケンチク</t>
    </rPh>
    <rPh sb="4" eb="6">
      <t>コウゾウ</t>
    </rPh>
    <phoneticPr fontId="38"/>
  </si>
  <si>
    <t>一日平均入院患者数
（直近の報告）</t>
    <rPh sb="0" eb="2">
      <t>イチニチ</t>
    </rPh>
    <rPh sb="2" eb="4">
      <t>ヘイキン</t>
    </rPh>
    <rPh sb="4" eb="6">
      <t>ニュウイン</t>
    </rPh>
    <rPh sb="6" eb="9">
      <t>カンジャスウ</t>
    </rPh>
    <rPh sb="11" eb="13">
      <t>チョッキン</t>
    </rPh>
    <rPh sb="14" eb="16">
      <t>ホウコク</t>
    </rPh>
    <phoneticPr fontId="38"/>
  </si>
  <si>
    <t>エックス線室</t>
    <rPh sb="4" eb="5">
      <t>セン</t>
    </rPh>
    <rPh sb="5" eb="6">
      <t>シツ</t>
    </rPh>
    <phoneticPr fontId="4"/>
  </si>
  <si>
    <t>国庫補助
基本額</t>
  </si>
  <si>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38"/>
  </si>
  <si>
    <t>自動火災報知設備の有無</t>
    <rPh sb="0" eb="2">
      <t>ジドウ</t>
    </rPh>
    <rPh sb="2" eb="4">
      <t>カサイ</t>
    </rPh>
    <rPh sb="4" eb="6">
      <t>ホウチ</t>
    </rPh>
    <rPh sb="6" eb="8">
      <t>セツビ</t>
    </rPh>
    <rPh sb="9" eb="11">
      <t>ウム</t>
    </rPh>
    <phoneticPr fontId="38"/>
  </si>
  <si>
    <t>様式３－１１</t>
    <rPh sb="0" eb="2">
      <t>ヨウシキ</t>
    </rPh>
    <phoneticPr fontId="4"/>
  </si>
  <si>
    <t>基準額
（B）</t>
  </si>
  <si>
    <t>&lt;改修工事&gt;</t>
  </si>
  <si>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38"/>
  </si>
  <si>
    <t>　診療部門</t>
    <rPh sb="1" eb="3">
      <t>シンリョウ</t>
    </rPh>
    <rPh sb="3" eb="5">
      <t>ブモン</t>
    </rPh>
    <phoneticPr fontId="4"/>
  </si>
  <si>
    <t>島の人口（人）</t>
    <rPh sb="0" eb="1">
      <t>シマ</t>
    </rPh>
    <rPh sb="2" eb="4">
      <t>ジンコウ</t>
    </rPh>
    <rPh sb="5" eb="6">
      <t>ニン</t>
    </rPh>
    <phoneticPr fontId="4"/>
  </si>
  <si>
    <t>（１３）南海トラフ日本海溝・千島海溝周辺海溝型地震に係る津波避難対策緊急事業（へき地診療所）</t>
    <rPh sb="42" eb="45">
      <t>シンリョウジョ</t>
    </rPh>
    <phoneticPr fontId="4"/>
  </si>
  <si>
    <t>床</t>
    <rPh sb="0" eb="1">
      <t>トコ</t>
    </rPh>
    <phoneticPr fontId="38"/>
  </si>
  <si>
    <t>人／日</t>
    <rPh sb="0" eb="1">
      <t>ニン</t>
    </rPh>
    <rPh sb="2" eb="3">
      <t>ニチ</t>
    </rPh>
    <phoneticPr fontId="38"/>
  </si>
  <si>
    <t>22 個人</t>
    <rPh sb="3" eb="5">
      <t>コジン</t>
    </rPh>
    <phoneticPr fontId="4"/>
  </si>
  <si>
    <t>1：不燃
2：準不燃
3：難燃
4：その他</t>
    <rPh sb="2" eb="4">
      <t>フネン</t>
    </rPh>
    <rPh sb="7" eb="8">
      <t>ジュン</t>
    </rPh>
    <rPh sb="8" eb="10">
      <t>フネン</t>
    </rPh>
    <rPh sb="13" eb="15">
      <t>ナンネン</t>
    </rPh>
    <rPh sb="20" eb="21">
      <t>タ</t>
    </rPh>
    <phoneticPr fontId="38"/>
  </si>
  <si>
    <t>改築</t>
    <rPh sb="0" eb="2">
      <t>カイチク</t>
    </rPh>
    <phoneticPr fontId="4"/>
  </si>
  <si>
    <t>同一市町村内（再掲）</t>
    <rPh sb="0" eb="2">
      <t>ドウイツ</t>
    </rPh>
    <rPh sb="2" eb="5">
      <t>シチョウソン</t>
    </rPh>
    <rPh sb="5" eb="6">
      <t>ナイ</t>
    </rPh>
    <rPh sb="7" eb="9">
      <t>サイケイ</t>
    </rPh>
    <phoneticPr fontId="4"/>
  </si>
  <si>
    <t>①</t>
  </si>
  <si>
    <t>01 独立行政法人</t>
    <rPh sb="3" eb="5">
      <t>ドクリツ</t>
    </rPh>
    <rPh sb="5" eb="7">
      <t>ギョウセイ</t>
    </rPh>
    <rPh sb="7" eb="9">
      <t>ホウジン</t>
    </rPh>
    <phoneticPr fontId="4"/>
  </si>
  <si>
    <t>②</t>
  </si>
  <si>
    <t>整備後</t>
    <rPh sb="0" eb="2">
      <t>セイビ</t>
    </rPh>
    <rPh sb="2" eb="3">
      <t>ゴ</t>
    </rPh>
    <phoneticPr fontId="4"/>
  </si>
  <si>
    <t xml:space="preserve"> (1)　交付要綱５(交付額の算定方法)（1）に掲げる事業･･･(C)と(F)とを比較して少ない方の額</t>
  </si>
  <si>
    <t>病院所有</t>
    <rPh sb="0" eb="2">
      <t>ビョウイン</t>
    </rPh>
    <rPh sb="2" eb="4">
      <t>ショユウ</t>
    </rPh>
    <phoneticPr fontId="4"/>
  </si>
  <si>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</si>
  <si>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</si>
  <si>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③</t>
  </si>
  <si>
    <r>
      <t>　＜補助申請額＞　　　</t>
    </r>
    <r>
      <rPr>
        <sz val="20"/>
        <color auto="1"/>
        <rFont val="ＭＳ Ｐゴシック"/>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38"/>
  </si>
  <si>
    <t>㎡　　　　</t>
  </si>
  <si>
    <r>
      <rPr>
        <sz val="28"/>
        <color auto="1"/>
        <rFont val="ＭＳ Ｐゴシック"/>
      </rPr>
      <t>３．自動火災報知設備及び火災通報装置の整備</t>
    </r>
    <r>
      <rPr>
        <sz val="28"/>
        <color indexed="9"/>
        <rFont val="ＭＳ Ｐゴシック"/>
      </rPr>
      <t>予定</t>
    </r>
    <r>
      <rPr>
        <sz val="24"/>
        <color auto="1"/>
        <rFont val="ＭＳ Ｐゴシック"/>
      </rPr>
      <t>　　</t>
    </r>
    <r>
      <rPr>
        <sz val="20"/>
        <color auto="1"/>
        <rFont val="ＭＳ Ｐゴシック"/>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38"/>
  </si>
  <si>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4"/>
  </si>
  <si>
    <t>１７，５００円/㎡</t>
    <rPh sb="6" eb="7">
      <t>エン</t>
    </rPh>
    <phoneticPr fontId="38"/>
  </si>
  <si>
    <t>図書室</t>
    <rPh sb="0" eb="3">
      <t>トショシツ</t>
    </rPh>
    <phoneticPr fontId="4"/>
  </si>
  <si>
    <t>自動火災報知設備</t>
  </si>
  <si>
    <t>診療部門／診療科</t>
    <rPh sb="0" eb="2">
      <t>シンリョウ</t>
    </rPh>
    <rPh sb="2" eb="4">
      <t>ブモン</t>
    </rPh>
    <rPh sb="5" eb="8">
      <t>シンリョウカ</t>
    </rPh>
    <phoneticPr fontId="4"/>
  </si>
  <si>
    <t>火災通報装置</t>
  </si>
  <si>
    <t>実績</t>
    <rPh sb="0" eb="2">
      <t>ジッセキ</t>
    </rPh>
    <phoneticPr fontId="4"/>
  </si>
  <si>
    <t>　＜補助申請額＞</t>
    <rPh sb="2" eb="4">
      <t>ホジョ</t>
    </rPh>
    <rPh sb="4" eb="7">
      <t>シンセイガク</t>
    </rPh>
    <phoneticPr fontId="38"/>
  </si>
  <si>
    <t>所在市町村</t>
    <rPh sb="0" eb="2">
      <t>ショザイ</t>
    </rPh>
    <rPh sb="2" eb="5">
      <t>シチョウソン</t>
    </rPh>
    <phoneticPr fontId="4"/>
  </si>
  <si>
    <t>本年度</t>
    <rPh sb="0" eb="3">
      <t>ホンネンド</t>
    </rPh>
    <phoneticPr fontId="4"/>
  </si>
  <si>
    <t>対象経費の実支出（予定）額
（A）</t>
    <rPh sb="0" eb="2">
      <t>タイショウ</t>
    </rPh>
    <rPh sb="2" eb="4">
      <t>ケイヒ</t>
    </rPh>
    <rPh sb="5" eb="6">
      <t>ジツ</t>
    </rPh>
    <rPh sb="9" eb="11">
      <t>ヨテイ</t>
    </rPh>
    <rPh sb="12" eb="13">
      <t>ガク</t>
    </rPh>
    <phoneticPr fontId="38"/>
  </si>
  <si>
    <t>非常通報機能の有無</t>
    <rPh sb="0" eb="2">
      <t>ヒジョウ</t>
    </rPh>
    <rPh sb="2" eb="4">
      <t>ツウホウ</t>
    </rPh>
    <rPh sb="4" eb="6">
      <t>キノウ</t>
    </rPh>
    <rPh sb="7" eb="9">
      <t>ウム</t>
    </rPh>
    <phoneticPr fontId="38"/>
  </si>
  <si>
    <t>今回補助対象 外来診療棟</t>
    <rPh sb="0" eb="2">
      <t>コンカイ</t>
    </rPh>
    <rPh sb="2" eb="4">
      <t>ホジョ</t>
    </rPh>
    <rPh sb="4" eb="6">
      <t>タイショウ</t>
    </rPh>
    <rPh sb="7" eb="9">
      <t>ガイライ</t>
    </rPh>
    <rPh sb="9" eb="12">
      <t>シンリョウトウ</t>
    </rPh>
    <phoneticPr fontId="4"/>
  </si>
  <si>
    <t>様式３－５</t>
    <rPh sb="0" eb="2">
      <t>ヨウシキ</t>
    </rPh>
    <phoneticPr fontId="4"/>
  </si>
  <si>
    <r>
      <t xml:space="preserve">補助申請額
</t>
    </r>
    <r>
      <rPr>
        <sz val="18"/>
        <color auto="1"/>
        <rFont val="ＭＳ Ｐ明朝"/>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38"/>
  </si>
  <si>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4"/>
  </si>
  <si>
    <r>
      <t>円</t>
    </r>
    <r>
      <rPr>
        <sz val="24"/>
        <color indexed="10"/>
        <rFont val="ＭＳ Ｐゴシック"/>
      </rPr>
      <t>※</t>
    </r>
    <rPh sb="0" eb="1">
      <t>エン</t>
    </rPh>
    <phoneticPr fontId="38"/>
  </si>
  <si>
    <r>
      <rPr>
        <sz val="26"/>
        <color auto="1"/>
        <rFont val="ＭＳ Ｐゴシック"/>
      </rPr>
      <t>（注）対象面積が読み取れる</t>
    </r>
    <r>
      <rPr>
        <b/>
        <u/>
        <sz val="26"/>
        <color auto="1"/>
        <rFont val="ＭＳ Ｐゴシック"/>
      </rPr>
      <t>整備図面</t>
    </r>
    <r>
      <rPr>
        <sz val="26"/>
        <color auto="1"/>
        <rFont val="ＭＳ Ｐゴシック"/>
      </rPr>
      <t>・対象経費の実支出予定額の根拠となる</t>
    </r>
    <r>
      <rPr>
        <b/>
        <u/>
        <sz val="26"/>
        <color auto="1"/>
        <rFont val="ＭＳ Ｐゴシック"/>
      </rPr>
      <t>見積り書（工事内訳書含む）</t>
    </r>
    <r>
      <rPr>
        <sz val="26"/>
        <color auto="1"/>
        <rFont val="ＭＳ Ｐゴシック"/>
      </rPr>
      <t>をあわせて提出すること
　　　また</t>
    </r>
    <r>
      <rPr>
        <b/>
        <sz val="26"/>
        <color auto="1"/>
        <rFont val="ＭＳ Ｐゴシック"/>
      </rPr>
      <t>補助区分（スプリンクラー（棟ごと）・自動火災報知設備・火災通報装置）ごとに</t>
    </r>
    <r>
      <rPr>
        <b/>
        <u/>
        <sz val="26"/>
        <color auto="1"/>
        <rFont val="ＭＳ Ｐゴシック"/>
      </rPr>
      <t>整備図面・見積書を分けて</t>
    </r>
    <r>
      <rPr>
        <sz val="26"/>
        <color auto="1"/>
        <rFont val="ＭＳ Ｐゴシック"/>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38"/>
  </si>
  <si>
    <t>（１）へき地診療所施設整備事業</t>
    <rPh sb="5" eb="6">
      <t>チ</t>
    </rPh>
    <rPh sb="6" eb="9">
      <t>シンリョウジョ</t>
    </rPh>
    <rPh sb="9" eb="11">
      <t>シセツ</t>
    </rPh>
    <rPh sb="11" eb="13">
      <t>セイビ</t>
    </rPh>
    <rPh sb="13" eb="15">
      <t>ジギョウ</t>
    </rPh>
    <phoneticPr fontId="4"/>
  </si>
  <si>
    <t>団体名（開設者）</t>
    <rPh sb="0" eb="3">
      <t>ダンタイメイ</t>
    </rPh>
    <rPh sb="4" eb="7">
      <t>カイセツシャ</t>
    </rPh>
    <phoneticPr fontId="4"/>
  </si>
  <si>
    <t>指導部門及び住宅部門</t>
    <rPh sb="0" eb="2">
      <t>シドウ</t>
    </rPh>
    <rPh sb="2" eb="4">
      <t>ブモン</t>
    </rPh>
    <rPh sb="4" eb="5">
      <t>オヨ</t>
    </rPh>
    <rPh sb="6" eb="8">
      <t>ジュウタク</t>
    </rPh>
    <rPh sb="8" eb="10">
      <t>ブモン</t>
    </rPh>
    <phoneticPr fontId="4"/>
  </si>
  <si>
    <t>所在地</t>
    <rPh sb="0" eb="3">
      <t>ショザイチ</t>
    </rPh>
    <phoneticPr fontId="4"/>
  </si>
  <si>
    <t>寄附金</t>
    <rPh sb="0" eb="2">
      <t>キフ</t>
    </rPh>
    <phoneticPr fontId="4"/>
  </si>
  <si>
    <t>整備事業期間</t>
    <rPh sb="0" eb="2">
      <t>セイビ</t>
    </rPh>
    <rPh sb="2" eb="4">
      <t>ジギョウ</t>
    </rPh>
    <rPh sb="4" eb="6">
      <t>キカン</t>
    </rPh>
    <phoneticPr fontId="4"/>
  </si>
  <si>
    <t>様式３－６</t>
    <rPh sb="0" eb="2">
      <t>ヨウシキ</t>
    </rPh>
    <phoneticPr fontId="4"/>
  </si>
  <si>
    <t>06 地方独立行政法人</t>
    <rPh sb="3" eb="5">
      <t>チホウ</t>
    </rPh>
    <rPh sb="5" eb="7">
      <t>ドクリツ</t>
    </rPh>
    <rPh sb="7" eb="9">
      <t>ギョウセイ</t>
    </rPh>
    <rPh sb="9" eb="11">
      <t>ホウジン</t>
    </rPh>
    <phoneticPr fontId="4"/>
  </si>
  <si>
    <t>診察室</t>
    <rPh sb="0" eb="3">
      <t>シンサツシツ</t>
    </rPh>
    <phoneticPr fontId="4"/>
  </si>
  <si>
    <t>待合室</t>
    <rPh sb="0" eb="3">
      <t>マチアイシツ</t>
    </rPh>
    <phoneticPr fontId="4"/>
  </si>
  <si>
    <t>診療所からの時間（分）</t>
    <rPh sb="0" eb="3">
      <t>シンリョウジョ</t>
    </rPh>
    <rPh sb="6" eb="8">
      <t>ジカン</t>
    </rPh>
    <rPh sb="9" eb="10">
      <t>フン</t>
    </rPh>
    <phoneticPr fontId="4"/>
  </si>
  <si>
    <t>薬剤室</t>
    <rPh sb="0" eb="2">
      <t>ヤクザイ</t>
    </rPh>
    <rPh sb="2" eb="3">
      <t>シツ</t>
    </rPh>
    <phoneticPr fontId="4"/>
  </si>
  <si>
    <t>その他</t>
    <rPh sb="2" eb="3">
      <t>タ</t>
    </rPh>
    <phoneticPr fontId="4"/>
  </si>
  <si>
    <t>様式３－８</t>
    <rPh sb="0" eb="2">
      <t>ヨウシキ</t>
    </rPh>
    <phoneticPr fontId="4"/>
  </si>
  <si>
    <t>看護師住宅</t>
    <rPh sb="0" eb="3">
      <t>カンゴシ</t>
    </rPh>
    <rPh sb="3" eb="5">
      <t>ジュウタク</t>
    </rPh>
    <phoneticPr fontId="4"/>
  </si>
  <si>
    <t>合計</t>
    <rPh sb="0" eb="2">
      <t>ゴウケイ</t>
    </rPh>
    <phoneticPr fontId="4"/>
  </si>
  <si>
    <t>全体事業</t>
    <rPh sb="0" eb="2">
      <t>ゼンタイ</t>
    </rPh>
    <rPh sb="2" eb="4">
      <t>ジギョウ</t>
    </rPh>
    <phoneticPr fontId="4"/>
  </si>
  <si>
    <t>分娩室</t>
    <rPh sb="0" eb="3">
      <t>ブンベンシツ</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</si>
  <si>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</si>
  <si>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病床数</t>
    <rPh sb="0" eb="3">
      <t>ビョウショウスウ</t>
    </rPh>
    <phoneticPr fontId="4"/>
  </si>
  <si>
    <t>既設分</t>
    <rPh sb="0" eb="2">
      <t>キセツ</t>
    </rPh>
    <rPh sb="2" eb="3">
      <t>ブン</t>
    </rPh>
    <phoneticPr fontId="4"/>
  </si>
  <si>
    <t>県内番</t>
    <rPh sb="0" eb="3">
      <t>ケンナイバン</t>
    </rPh>
    <phoneticPr fontId="4"/>
  </si>
  <si>
    <t>既設研修棟</t>
    <rPh sb="0" eb="2">
      <t>キセツ</t>
    </rPh>
    <rPh sb="2" eb="4">
      <t>ケンシュウ</t>
    </rPh>
    <rPh sb="4" eb="5">
      <t>トウ</t>
    </rPh>
    <phoneticPr fontId="4"/>
  </si>
  <si>
    <t>二次医療圏名</t>
    <rPh sb="0" eb="2">
      <t>ニジ</t>
    </rPh>
    <rPh sb="2" eb="5">
      <t>イリョウケン</t>
    </rPh>
    <rPh sb="5" eb="6">
      <t>メイ</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</si>
  <si>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</si>
  <si>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</si>
  <si>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</si>
  <si>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</si>
  <si>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4"/>
  </si>
  <si>
    <t>【公共交通機関及び徒歩】</t>
  </si>
  <si>
    <t>有りの場合</t>
    <rPh sb="0" eb="1">
      <t>ア</t>
    </rPh>
    <rPh sb="3" eb="5">
      <t>バアイ</t>
    </rPh>
    <phoneticPr fontId="4"/>
  </si>
  <si>
    <t>補助年度</t>
    <rPh sb="0" eb="2">
      <t>ホジョ</t>
    </rPh>
    <rPh sb="2" eb="4">
      <t>ネンド</t>
    </rPh>
    <phoneticPr fontId="4"/>
  </si>
  <si>
    <t>管理部門</t>
    <rPh sb="0" eb="2">
      <t>カンリ</t>
    </rPh>
    <rPh sb="2" eb="4">
      <t>ブモン</t>
    </rPh>
    <phoneticPr fontId="4"/>
  </si>
  <si>
    <t>様式３－１３（へき地診療所）</t>
    <rPh sb="0" eb="2">
      <t>ヨウシキ</t>
    </rPh>
    <rPh sb="9" eb="10">
      <t>チ</t>
    </rPh>
    <rPh sb="10" eb="13">
      <t>シンリョウジョ</t>
    </rPh>
    <phoneticPr fontId="4"/>
  </si>
  <si>
    <t>２．整備事業の概要</t>
    <rPh sb="2" eb="4">
      <t>セイビ</t>
    </rPh>
    <rPh sb="4" eb="6">
      <t>ジギョウ</t>
    </rPh>
    <rPh sb="7" eb="9">
      <t>ガイヨウ</t>
    </rPh>
    <phoneticPr fontId="4"/>
  </si>
  <si>
    <t>分娩室、病室、入所室等</t>
    <rPh sb="0" eb="2">
      <t>ブンベン</t>
    </rPh>
    <rPh sb="2" eb="3">
      <t>シツ</t>
    </rPh>
    <rPh sb="4" eb="6">
      <t>ビョウシツ</t>
    </rPh>
    <rPh sb="7" eb="9">
      <t>ニュウショ</t>
    </rPh>
    <rPh sb="9" eb="10">
      <t>シツ</t>
    </rPh>
    <rPh sb="10" eb="11">
      <t>トウ</t>
    </rPh>
    <phoneticPr fontId="4"/>
  </si>
  <si>
    <t>補助金額</t>
    <rPh sb="0" eb="2">
      <t>ホジョ</t>
    </rPh>
    <rPh sb="2" eb="4">
      <t>キンガク</t>
    </rPh>
    <phoneticPr fontId="4"/>
  </si>
  <si>
    <t>CT室</t>
    <rPh sb="2" eb="3">
      <t>シツ</t>
    </rPh>
    <phoneticPr fontId="4"/>
  </si>
  <si>
    <t>「離島」</t>
    <rPh sb="1" eb="3">
      <t>リトウ</t>
    </rPh>
    <phoneticPr fontId="4"/>
  </si>
  <si>
    <t>現在（㎡）
（○室）</t>
    <rPh sb="0" eb="2">
      <t>ゲンザイ</t>
    </rPh>
    <rPh sb="8" eb="9">
      <t>シツ</t>
    </rPh>
    <phoneticPr fontId="4"/>
  </si>
  <si>
    <t>許可病床数</t>
    <rPh sb="0" eb="2">
      <t>キョカ</t>
    </rPh>
    <rPh sb="2" eb="5">
      <t>ビョウショウスウ</t>
    </rPh>
    <phoneticPr fontId="4"/>
  </si>
  <si>
    <t>事業の種別</t>
    <rPh sb="0" eb="2">
      <t>ジギョウ</t>
    </rPh>
    <rPh sb="3" eb="5">
      <t>シュベツ</t>
    </rPh>
    <phoneticPr fontId="4"/>
  </si>
  <si>
    <t>MRI室</t>
    <rPh sb="3" eb="4">
      <t>シツ</t>
    </rPh>
    <phoneticPr fontId="4"/>
  </si>
  <si>
    <t>特定地域振興法の指定状況</t>
    <rPh sb="0" eb="2">
      <t>トクテイ</t>
    </rPh>
    <rPh sb="2" eb="4">
      <t>チイキ</t>
    </rPh>
    <rPh sb="4" eb="7">
      <t>シンコウホウ</t>
    </rPh>
    <rPh sb="8" eb="10">
      <t>シテイ</t>
    </rPh>
    <rPh sb="10" eb="12">
      <t>ジョウキョウ</t>
    </rPh>
    <phoneticPr fontId="4"/>
  </si>
  <si>
    <t>「豪雪」</t>
    <rPh sb="1" eb="3">
      <t>ゴウセツ</t>
    </rPh>
    <phoneticPr fontId="4"/>
  </si>
  <si>
    <t>「山村」</t>
    <rPh sb="1" eb="3">
      <t>サンソン</t>
    </rPh>
    <phoneticPr fontId="4"/>
  </si>
  <si>
    <t>薬物検査室</t>
    <rPh sb="0" eb="2">
      <t>ヤクブツ</t>
    </rPh>
    <rPh sb="2" eb="5">
      <t>ケンサシツ</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</si>
  <si>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</si>
  <si>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</si>
  <si>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</si>
  <si>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</si>
  <si>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管理室</t>
    <rPh sb="0" eb="3">
      <t>カンリシツ</t>
    </rPh>
    <phoneticPr fontId="4"/>
  </si>
  <si>
    <t>設置地区の状況</t>
    <rPh sb="0" eb="2">
      <t>セッチ</t>
    </rPh>
    <rPh sb="2" eb="4">
      <t>チク</t>
    </rPh>
    <rPh sb="5" eb="7">
      <t>ジョウキョウ</t>
    </rPh>
    <phoneticPr fontId="4"/>
  </si>
  <si>
    <t>様式１　補助対象部分</t>
    <rPh sb="0" eb="2">
      <t>ヨウシキ</t>
    </rPh>
    <rPh sb="4" eb="6">
      <t>ホジョ</t>
    </rPh>
    <rPh sb="6" eb="8">
      <t>タイショウ</t>
    </rPh>
    <rPh sb="8" eb="10">
      <t>ブブン</t>
    </rPh>
    <phoneticPr fontId="4"/>
  </si>
  <si>
    <t>半径４ｋｍ区域内の人口（人）</t>
    <rPh sb="0" eb="2">
      <t>ハンケイ</t>
    </rPh>
    <rPh sb="5" eb="8">
      <t>クイキナイ</t>
    </rPh>
    <rPh sb="9" eb="11">
      <t>ジンコウ</t>
    </rPh>
    <rPh sb="12" eb="13">
      <t>ニン</t>
    </rPh>
    <phoneticPr fontId="4"/>
  </si>
  <si>
    <t>(10) 解剖・死亡時画像診断等施設整備事業</t>
  </si>
  <si>
    <t>有床の場合、病床数</t>
    <rPh sb="0" eb="2">
      <t>ユウショウ</t>
    </rPh>
    <rPh sb="3" eb="5">
      <t>バアイ</t>
    </rPh>
    <rPh sb="6" eb="9">
      <t>ビョウショウスウ</t>
    </rPh>
    <phoneticPr fontId="4"/>
  </si>
  <si>
    <t>１．整備事業計画等の概要</t>
    <rPh sb="2" eb="4">
      <t>セイビ</t>
    </rPh>
    <rPh sb="4" eb="6">
      <t>ジギョウ</t>
    </rPh>
    <rPh sb="6" eb="8">
      <t>ケイカク</t>
    </rPh>
    <rPh sb="8" eb="9">
      <t>トウ</t>
    </rPh>
    <rPh sb="10" eb="12">
      <t>ガイヨウ</t>
    </rPh>
    <phoneticPr fontId="4"/>
  </si>
  <si>
    <t>（２）へき地医療活動開始予定時期</t>
    <rPh sb="5" eb="6">
      <t>チ</t>
    </rPh>
    <rPh sb="6" eb="8">
      <t>イリョウ</t>
    </rPh>
    <rPh sb="8" eb="10">
      <t>カツドウ</t>
    </rPh>
    <rPh sb="10" eb="12">
      <t>カイシ</t>
    </rPh>
    <rPh sb="12" eb="14">
      <t>ヨテイ</t>
    </rPh>
    <rPh sb="14" eb="16">
      <t>ジキ</t>
    </rPh>
    <phoneticPr fontId="4"/>
  </si>
  <si>
    <t>(4) 研修医のための研修施設整備事業</t>
  </si>
  <si>
    <t>特定地域振興法の指定状況</t>
  </si>
  <si>
    <t>分娩費の金額（円）</t>
    <rPh sb="0" eb="2">
      <t>ブンベン</t>
    </rPh>
    <rPh sb="2" eb="3">
      <t>ヒ</t>
    </rPh>
    <rPh sb="4" eb="6">
      <t>キンガク</t>
    </rPh>
    <rPh sb="7" eb="8">
      <t>エン</t>
    </rPh>
    <phoneticPr fontId="4"/>
  </si>
  <si>
    <t>３．整備事業の必要性（具体的に記載）</t>
    <rPh sb="2" eb="4">
      <t>セイビ</t>
    </rPh>
    <rPh sb="4" eb="6">
      <t>ジギョウ</t>
    </rPh>
    <rPh sb="7" eb="10">
      <t>ヒツヨウセイ</t>
    </rPh>
    <rPh sb="11" eb="14">
      <t>グタイテキ</t>
    </rPh>
    <rPh sb="15" eb="17">
      <t>キサイ</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</si>
  <si>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</si>
  <si>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病院からの距離（ｋｍ）</t>
    <rPh sb="5" eb="7">
      <t>キョリ</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</si>
  <si>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</si>
  <si>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(9) 半島振興法 第2条第1項の指定地域</t>
    <rPh sb="4" eb="6">
      <t>ハントウ</t>
    </rPh>
    <rPh sb="6" eb="9">
      <t>シンコウホウ</t>
    </rPh>
    <phoneticPr fontId="4"/>
  </si>
  <si>
    <t>(10) 該当なし</t>
    <rPh sb="5" eb="7">
      <t>ガイトウ</t>
    </rPh>
    <phoneticPr fontId="4"/>
  </si>
  <si>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4"/>
  </si>
  <si>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4"/>
  </si>
  <si>
    <t>(1)～(4)に該当しない場合</t>
    <rPh sb="8" eb="10">
      <t>ガイトウ</t>
    </rPh>
    <rPh sb="13" eb="15">
      <t>バアイ</t>
    </rPh>
    <phoneticPr fontId="4"/>
  </si>
  <si>
    <t>当該最最寄り産科医療機関までの時間（分）</t>
    <rPh sb="15" eb="17">
      <t>ジカン</t>
    </rPh>
    <rPh sb="18" eb="19">
      <t>フン</t>
    </rPh>
    <phoneticPr fontId="4"/>
  </si>
  <si>
    <t xml:space="preserve"> (6)　　　　　　　　　　 〃　　　　　　　　　（6）に掲げる事業･･･(C)と(F)とを比較して少ない方の額に２分の１を乗じて得た額と(G)とを比較して少ない方の額</t>
  </si>
  <si>
    <t>最最寄り医療機関の状況</t>
    <rPh sb="0" eb="1">
      <t>サイ</t>
    </rPh>
    <rPh sb="1" eb="3">
      <t>モヨ</t>
    </rPh>
    <rPh sb="4" eb="6">
      <t>イリョウ</t>
    </rPh>
    <rPh sb="6" eb="8">
      <t>キカン</t>
    </rPh>
    <rPh sb="9" eb="11">
      <t>ジョウキョウ</t>
    </rPh>
    <phoneticPr fontId="4"/>
  </si>
  <si>
    <t>病院借り上げ</t>
    <rPh sb="0" eb="2">
      <t>ビョウイン</t>
    </rPh>
    <rPh sb="2" eb="3">
      <t>カ</t>
    </rPh>
    <rPh sb="4" eb="5">
      <t>ア</t>
    </rPh>
    <phoneticPr fontId="4"/>
  </si>
  <si>
    <t>【自動車】</t>
  </si>
  <si>
    <t>　※個室欄が不足する場合は適宜追加すること</t>
    <rPh sb="2" eb="4">
      <t>コシツ</t>
    </rPh>
    <rPh sb="4" eb="5">
      <t>ラン</t>
    </rPh>
    <rPh sb="6" eb="8">
      <t>フソク</t>
    </rPh>
    <rPh sb="10" eb="12">
      <t>バアイ</t>
    </rPh>
    <rPh sb="13" eb="15">
      <t>テキギ</t>
    </rPh>
    <rPh sb="15" eb="17">
      <t>ツイカ</t>
    </rPh>
    <phoneticPr fontId="4"/>
  </si>
  <si>
    <t>その交通機関</t>
    <rPh sb="2" eb="4">
      <t>コウツウ</t>
    </rPh>
    <rPh sb="4" eb="6">
      <t>キカン</t>
    </rPh>
    <phoneticPr fontId="4"/>
  </si>
  <si>
    <t>宿直室、医局、更衣室、浴室</t>
  </si>
  <si>
    <t>施設名</t>
    <rPh sb="0" eb="3">
      <t>シセツメイ</t>
    </rPh>
    <phoneticPr fontId="4"/>
  </si>
  <si>
    <t>診療日数</t>
    <rPh sb="0" eb="2">
      <t>シンリョウ</t>
    </rPh>
    <rPh sb="2" eb="4">
      <t>ニッスウ</t>
    </rPh>
    <phoneticPr fontId="4"/>
  </si>
  <si>
    <t>他の医療機関がない離島か</t>
    <rPh sb="0" eb="1">
      <t>タ</t>
    </rPh>
    <rPh sb="2" eb="4">
      <t>イリョウ</t>
    </rPh>
    <rPh sb="4" eb="6">
      <t>キカン</t>
    </rPh>
    <rPh sb="9" eb="11">
      <t>リトウ</t>
    </rPh>
    <phoneticPr fontId="4"/>
  </si>
  <si>
    <t>新築</t>
    <rPh sb="0" eb="2">
      <t>シンチク</t>
    </rPh>
    <phoneticPr fontId="4"/>
  </si>
  <si>
    <t>09 北海道社会事業協会</t>
    <rPh sb="3" eb="6">
      <t>ホッカイドウ</t>
    </rPh>
    <rPh sb="6" eb="8">
      <t>シャカイ</t>
    </rPh>
    <rPh sb="8" eb="10">
      <t>ジギョウ</t>
    </rPh>
    <rPh sb="10" eb="12">
      <t>キョウカイ</t>
    </rPh>
    <phoneticPr fontId="4"/>
  </si>
  <si>
    <t>移転新築</t>
    <rPh sb="0" eb="2">
      <t>イテン</t>
    </rPh>
    <rPh sb="2" eb="4">
      <t>シンチク</t>
    </rPh>
    <phoneticPr fontId="4"/>
  </si>
  <si>
    <t>泌尿器科</t>
    <rPh sb="0" eb="4">
      <t>ヒニョウキカ</t>
    </rPh>
    <phoneticPr fontId="4"/>
  </si>
  <si>
    <t>増築</t>
    <rPh sb="0" eb="2">
      <t>ゾウチク</t>
    </rPh>
    <phoneticPr fontId="4"/>
  </si>
  <si>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4"/>
  </si>
  <si>
    <t>改修</t>
    <rPh sb="0" eb="2">
      <t>カイシュウ</t>
    </rPh>
    <phoneticPr fontId="4"/>
  </si>
  <si>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4"/>
  </si>
  <si>
    <t>様式３－２</t>
    <rPh sb="0" eb="2">
      <t>ヨウシキ</t>
    </rPh>
    <phoneticPr fontId="4"/>
  </si>
  <si>
    <t>事業の種類</t>
    <rPh sb="0" eb="2">
      <t>ジギョウ</t>
    </rPh>
    <rPh sb="3" eb="5">
      <t>シュルイ</t>
    </rPh>
    <phoneticPr fontId="4"/>
  </si>
  <si>
    <t>(11) 南海トラフ地震に係る津波避難対策緊急事業</t>
  </si>
  <si>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4"/>
  </si>
  <si>
    <t>20 会社</t>
    <rPh sb="3" eb="5">
      <t>カイシャ</t>
    </rPh>
    <phoneticPr fontId="4"/>
  </si>
  <si>
    <t>診療所部門の面積</t>
    <rPh sb="0" eb="3">
      <t>シンリョウジョ</t>
    </rPh>
    <rPh sb="3" eb="5">
      <t>ブモン</t>
    </rPh>
    <rPh sb="6" eb="8">
      <t>メンセキ</t>
    </rPh>
    <phoneticPr fontId="4"/>
  </si>
  <si>
    <t>住宅部門の面積</t>
    <rPh sb="0" eb="2">
      <t>ジュウタク</t>
    </rPh>
    <rPh sb="2" eb="4">
      <t>ブモン</t>
    </rPh>
    <rPh sb="5" eb="7">
      <t>メンセキ</t>
    </rPh>
    <phoneticPr fontId="4"/>
  </si>
  <si>
    <t>（３）へき地保健指導所</t>
    <rPh sb="5" eb="6">
      <t>チ</t>
    </rPh>
    <rPh sb="6" eb="8">
      <t>ホケン</t>
    </rPh>
    <rPh sb="8" eb="11">
      <t>シドウショ</t>
    </rPh>
    <phoneticPr fontId="4"/>
  </si>
  <si>
    <t>図書閲覧室</t>
    <rPh sb="0" eb="2">
      <t>トショ</t>
    </rPh>
    <rPh sb="2" eb="5">
      <t>エツランシツ</t>
    </rPh>
    <phoneticPr fontId="4"/>
  </si>
  <si>
    <t>管轄保健所名</t>
    <rPh sb="0" eb="2">
      <t>カンカツ</t>
    </rPh>
    <rPh sb="2" eb="5">
      <t>ホケンジョ</t>
    </rPh>
    <rPh sb="5" eb="6">
      <t>メイ</t>
    </rPh>
    <phoneticPr fontId="4"/>
  </si>
  <si>
    <t>救急診療部門</t>
    <rPh sb="0" eb="2">
      <t>キュウキュウ</t>
    </rPh>
    <rPh sb="2" eb="4">
      <t>シンリョウ</t>
    </rPh>
    <rPh sb="4" eb="6">
      <t>ブモン</t>
    </rPh>
    <phoneticPr fontId="4"/>
  </si>
  <si>
    <t>所在する地域</t>
    <rPh sb="0" eb="2">
      <t>ショザイ</t>
    </rPh>
    <rPh sb="4" eb="6">
      <t>チイキ</t>
    </rPh>
    <phoneticPr fontId="4"/>
  </si>
  <si>
    <t>指導部門の面積</t>
    <rPh sb="0" eb="2">
      <t>シドウ</t>
    </rPh>
    <rPh sb="2" eb="4">
      <t>ブモン</t>
    </rPh>
    <rPh sb="5" eb="7">
      <t>メンセキ</t>
    </rPh>
    <phoneticPr fontId="4"/>
  </si>
  <si>
    <t>都道府県補助金</t>
    <rPh sb="0" eb="4">
      <t>トドウフケン</t>
    </rPh>
    <phoneticPr fontId="4"/>
  </si>
  <si>
    <t>問診室</t>
    <rPh sb="0" eb="2">
      <t>モンシン</t>
    </rPh>
    <rPh sb="2" eb="3">
      <t>シツ</t>
    </rPh>
    <phoneticPr fontId="4"/>
  </si>
  <si>
    <t>事務室</t>
    <rPh sb="0" eb="3">
      <t>ジムシツ</t>
    </rPh>
    <phoneticPr fontId="4"/>
  </si>
  <si>
    <t>うちトイレ</t>
  </si>
  <si>
    <t>面談指導室</t>
    <rPh sb="0" eb="2">
      <t>メンダン</t>
    </rPh>
    <rPh sb="2" eb="5">
      <t>シドウシツ</t>
    </rPh>
    <phoneticPr fontId="4"/>
  </si>
  <si>
    <t>○○年度</t>
  </si>
  <si>
    <t>集団指導室</t>
    <rPh sb="0" eb="2">
      <t>シュウダン</t>
    </rPh>
    <rPh sb="2" eb="5">
      <t>シドウシツ</t>
    </rPh>
    <phoneticPr fontId="4"/>
  </si>
  <si>
    <t>計測室・検査室</t>
    <rPh sb="0" eb="2">
      <t>ケイソク</t>
    </rPh>
    <rPh sb="2" eb="3">
      <t>シツ</t>
    </rPh>
    <rPh sb="4" eb="7">
      <t>ケンサシツ</t>
    </rPh>
    <phoneticPr fontId="4"/>
  </si>
  <si>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4"/>
  </si>
  <si>
    <t>指導所からの距離（ｋｍ）</t>
    <rPh sb="0" eb="2">
      <t>シドウ</t>
    </rPh>
    <rPh sb="2" eb="3">
      <t>トコロ</t>
    </rPh>
    <rPh sb="6" eb="8">
      <t>キョリ</t>
    </rPh>
    <phoneticPr fontId="4"/>
  </si>
  <si>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4"/>
  </si>
  <si>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4"/>
  </si>
  <si>
    <t>様式３－９</t>
    <rPh sb="0" eb="2">
      <t>ヨウシキ</t>
    </rPh>
    <phoneticPr fontId="4"/>
  </si>
  <si>
    <t>様式３－３</t>
    <rPh sb="0" eb="2">
      <t>ヨウシキ</t>
    </rPh>
    <phoneticPr fontId="4"/>
  </si>
  <si>
    <t>今回補助対象研修棟</t>
    <rPh sb="0" eb="2">
      <t>コンカイ</t>
    </rPh>
    <rPh sb="2" eb="4">
      <t>ホジョ</t>
    </rPh>
    <rPh sb="4" eb="6">
      <t>タイショウ</t>
    </rPh>
    <rPh sb="6" eb="8">
      <t>ケンシュウ</t>
    </rPh>
    <rPh sb="8" eb="9">
      <t>トウ</t>
    </rPh>
    <phoneticPr fontId="4"/>
  </si>
  <si>
    <t>総事業（100%）</t>
  </si>
  <si>
    <t>講義室</t>
    <rPh sb="0" eb="3">
      <t>コウギシツ</t>
    </rPh>
    <phoneticPr fontId="4"/>
  </si>
  <si>
    <t>コピーサービス室</t>
    <rPh sb="7" eb="8">
      <t>シツ</t>
    </rPh>
    <phoneticPr fontId="4"/>
  </si>
  <si>
    <t>仮眠室</t>
    <rPh sb="0" eb="3">
      <t>カミンシツ</t>
    </rPh>
    <phoneticPr fontId="4"/>
  </si>
  <si>
    <t>廊下</t>
    <rPh sb="0" eb="2">
      <t>ロウカ</t>
    </rPh>
    <phoneticPr fontId="4"/>
  </si>
  <si>
    <t>便所</t>
    <rPh sb="0" eb="2">
      <t>ベンジョ</t>
    </rPh>
    <phoneticPr fontId="4"/>
  </si>
  <si>
    <t>倉庫</t>
    <rPh sb="0" eb="2">
      <t>ソウコ</t>
    </rPh>
    <phoneticPr fontId="4"/>
  </si>
  <si>
    <t>「その他」に計上した部門を記載</t>
    <rPh sb="3" eb="4">
      <t>タ</t>
    </rPh>
    <rPh sb="6" eb="8">
      <t>ケイジョウ</t>
    </rPh>
    <rPh sb="10" eb="12">
      <t>ブモン</t>
    </rPh>
    <rPh sb="13" eb="15">
      <t>キサイ</t>
    </rPh>
    <phoneticPr fontId="4"/>
  </si>
  <si>
    <t>解剖・死亡時画像診断等施設整備事業</t>
  </si>
  <si>
    <t>分娩件数（前年度）（件）</t>
    <rPh sb="0" eb="2">
      <t>ブンベン</t>
    </rPh>
    <rPh sb="2" eb="4">
      <t>ケンスウ</t>
    </rPh>
    <rPh sb="5" eb="8">
      <t>ゼンネンド</t>
    </rPh>
    <rPh sb="10" eb="11">
      <t>ケン</t>
    </rPh>
    <phoneticPr fontId="4"/>
  </si>
  <si>
    <t>３．臨床研修医数</t>
    <rPh sb="2" eb="4">
      <t>リンショウ</t>
    </rPh>
    <rPh sb="4" eb="7">
      <t>ケンシュウイ</t>
    </rPh>
    <rPh sb="7" eb="8">
      <t>カズ</t>
    </rPh>
    <phoneticPr fontId="4"/>
  </si>
  <si>
    <t>研修プログラム名</t>
    <rPh sb="0" eb="2">
      <t>ケンシュウ</t>
    </rPh>
    <rPh sb="7" eb="8">
      <t>メイ</t>
    </rPh>
    <phoneticPr fontId="4"/>
  </si>
  <si>
    <t>1年生</t>
    <rPh sb="1" eb="3">
      <t>ネンセイ</t>
    </rPh>
    <phoneticPr fontId="4"/>
  </si>
  <si>
    <t>2年生</t>
    <rPh sb="1" eb="3">
      <t>ネンセイ</t>
    </rPh>
    <phoneticPr fontId="4"/>
  </si>
  <si>
    <t>４．整備事業の必要性（具体的に記載）</t>
    <rPh sb="2" eb="4">
      <t>セイビ</t>
    </rPh>
    <rPh sb="4" eb="6">
      <t>ジギョウ</t>
    </rPh>
    <rPh sb="7" eb="10">
      <t>ヒツヨウセイ</t>
    </rPh>
    <rPh sb="11" eb="14">
      <t>グタイテキ</t>
    </rPh>
    <rPh sb="15" eb="17">
      <t>キサイ</t>
    </rPh>
    <phoneticPr fontId="4"/>
  </si>
  <si>
    <t>船舶</t>
    <rPh sb="0" eb="2">
      <t>センパク</t>
    </rPh>
    <phoneticPr fontId="4"/>
  </si>
  <si>
    <t>年度のべ人数（人）</t>
    <rPh sb="0" eb="2">
      <t>ネンド</t>
    </rPh>
    <rPh sb="4" eb="5">
      <t>ニン</t>
    </rPh>
    <rPh sb="5" eb="6">
      <t>スウ</t>
    </rPh>
    <rPh sb="7" eb="8">
      <t>ニン</t>
    </rPh>
    <phoneticPr fontId="4"/>
  </si>
  <si>
    <t>１月あたり
平均</t>
  </si>
  <si>
    <t>基準面積算出に用いる研修医数・・・</t>
  </si>
  <si>
    <t>手術部門</t>
    <rPh sb="0" eb="2">
      <t>シュジュツ</t>
    </rPh>
    <rPh sb="2" eb="4">
      <t>ブモン</t>
    </rPh>
    <phoneticPr fontId="4"/>
  </si>
  <si>
    <t>無医地区等</t>
    <rPh sb="0" eb="4">
      <t>ムイチク</t>
    </rPh>
    <rPh sb="4" eb="5">
      <t>トウ</t>
    </rPh>
    <phoneticPr fontId="4"/>
  </si>
  <si>
    <t>（５）臨床研修病院施設整備事業</t>
    <rPh sb="3" eb="5">
      <t>リンショウ</t>
    </rPh>
    <rPh sb="5" eb="7">
      <t>ケンシュウ</t>
    </rPh>
    <rPh sb="7" eb="9">
      <t>ビョウイン</t>
    </rPh>
    <rPh sb="9" eb="11">
      <t>シセツ</t>
    </rPh>
    <rPh sb="11" eb="13">
      <t>セイビ</t>
    </rPh>
    <rPh sb="13" eb="15">
      <t>ジギョウ</t>
    </rPh>
    <phoneticPr fontId="4"/>
  </si>
  <si>
    <t>外来診療棟</t>
    <rPh sb="0" eb="2">
      <t>ガイライ</t>
    </rPh>
    <rPh sb="2" eb="5">
      <t>シンリョウトウ</t>
    </rPh>
    <phoneticPr fontId="4"/>
  </si>
  <si>
    <t>精神科</t>
    <rPh sb="0" eb="3">
      <t>セイシンカ</t>
    </rPh>
    <phoneticPr fontId="4"/>
  </si>
  <si>
    <t>小児科</t>
    <rPh sb="0" eb="3">
      <t>ショウニカ</t>
    </rPh>
    <phoneticPr fontId="4"/>
  </si>
  <si>
    <t>整形外科</t>
    <rPh sb="0" eb="2">
      <t>セイケイ</t>
    </rPh>
    <rPh sb="2" eb="4">
      <t>ゲカ</t>
    </rPh>
    <phoneticPr fontId="4"/>
  </si>
  <si>
    <t>放射線科</t>
    <rPh sb="0" eb="3">
      <t>ホウシャセン</t>
    </rPh>
    <rPh sb="3" eb="4">
      <t>カ</t>
    </rPh>
    <phoneticPr fontId="4"/>
  </si>
  <si>
    <t>眼科</t>
    <rPh sb="0" eb="2">
      <t>ガンカ</t>
    </rPh>
    <phoneticPr fontId="4"/>
  </si>
  <si>
    <t>医師派遣（年度）</t>
    <rPh sb="0" eb="2">
      <t>イシ</t>
    </rPh>
    <rPh sb="2" eb="4">
      <t>ハケン</t>
    </rPh>
    <rPh sb="5" eb="7">
      <t>ネンド</t>
    </rPh>
    <phoneticPr fontId="4"/>
  </si>
  <si>
    <t>（ア）離島振興法 第2条第1項の指定地域</t>
    <rPh sb="3" eb="5">
      <t>リトウ</t>
    </rPh>
    <rPh sb="5" eb="8">
      <t>シンコウホウ</t>
    </rPh>
    <phoneticPr fontId="4"/>
  </si>
  <si>
    <t>耳鼻咽喉科</t>
    <rPh sb="0" eb="2">
      <t>ジビ</t>
    </rPh>
    <rPh sb="2" eb="5">
      <t>インコウカ</t>
    </rPh>
    <phoneticPr fontId="4"/>
  </si>
  <si>
    <t>在宅医療部門</t>
    <rPh sb="0" eb="2">
      <t>ザイタク</t>
    </rPh>
    <rPh sb="2" eb="4">
      <t>イリョウ</t>
    </rPh>
    <rPh sb="4" eb="6">
      <t>ブモン</t>
    </rPh>
    <phoneticPr fontId="4"/>
  </si>
  <si>
    <t>10 厚生連</t>
    <rPh sb="3" eb="6">
      <t>コウセイレン</t>
    </rPh>
    <phoneticPr fontId="4"/>
  </si>
  <si>
    <t>病歴管理室</t>
    <rPh sb="0" eb="2">
      <t>ビョウレキ</t>
    </rPh>
    <rPh sb="2" eb="5">
      <t>カンリシツ</t>
    </rPh>
    <phoneticPr fontId="4"/>
  </si>
  <si>
    <t>総合外来
診察室</t>
    <rPh sb="0" eb="2">
      <t>ソウゴウ</t>
    </rPh>
    <rPh sb="2" eb="4">
      <t>ガイライ</t>
    </rPh>
    <rPh sb="5" eb="8">
      <t>シンサツシツ</t>
    </rPh>
    <phoneticPr fontId="4"/>
  </si>
  <si>
    <t>(1) へき地診療所施設整備事業</t>
  </si>
  <si>
    <t>在宅医療
指導管理室</t>
    <rPh sb="0" eb="2">
      <t>ザイタク</t>
    </rPh>
    <rPh sb="2" eb="4">
      <t>イリョウ</t>
    </rPh>
    <rPh sb="5" eb="7">
      <t>シドウ</t>
    </rPh>
    <rPh sb="7" eb="10">
      <t>カンリシツ</t>
    </rPh>
    <phoneticPr fontId="4"/>
  </si>
  <si>
    <t>３．臨床研修の実施状況</t>
    <rPh sb="2" eb="4">
      <t>リンショウ</t>
    </rPh>
    <rPh sb="4" eb="6">
      <t>ケンシュウ</t>
    </rPh>
    <rPh sb="7" eb="9">
      <t>ジッシ</t>
    </rPh>
    <rPh sb="9" eb="11">
      <t>ジョウキョウ</t>
    </rPh>
    <phoneticPr fontId="4"/>
  </si>
  <si>
    <t>　内科</t>
    <rPh sb="1" eb="3">
      <t>ナイカ</t>
    </rPh>
    <phoneticPr fontId="4"/>
  </si>
  <si>
    <t>04 都道府県</t>
    <rPh sb="3" eb="7">
      <t>トドウフケン</t>
    </rPh>
    <phoneticPr fontId="4"/>
  </si>
  <si>
    <t>（１４）院内感染対策施設整備事業</t>
    <rPh sb="4" eb="6">
      <t>インナイ</t>
    </rPh>
    <rPh sb="6" eb="8">
      <t>カンセン</t>
    </rPh>
    <rPh sb="8" eb="10">
      <t>タイサク</t>
    </rPh>
    <rPh sb="10" eb="12">
      <t>シセツ</t>
    </rPh>
    <rPh sb="12" eb="14">
      <t>セイビ</t>
    </rPh>
    <rPh sb="14" eb="16">
      <t>ジギョウ</t>
    </rPh>
    <phoneticPr fontId="4"/>
  </si>
  <si>
    <t>　在宅医療部門</t>
    <rPh sb="1" eb="3">
      <t>ザイタク</t>
    </rPh>
    <rPh sb="3" eb="5">
      <t>イリョウ</t>
    </rPh>
    <rPh sb="5" eb="7">
      <t>ブモン</t>
    </rPh>
    <phoneticPr fontId="4"/>
  </si>
  <si>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4"/>
  </si>
  <si>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4"/>
  </si>
  <si>
    <t>医師住宅
（今回整備○戸）</t>
    <rPh sb="0" eb="2">
      <t>イシ</t>
    </rPh>
    <rPh sb="2" eb="4">
      <t>ジュウタク</t>
    </rPh>
    <rPh sb="6" eb="8">
      <t>コンカイ</t>
    </rPh>
    <rPh sb="8" eb="10">
      <t>セイビ</t>
    </rPh>
    <rPh sb="11" eb="12">
      <t>コ</t>
    </rPh>
    <phoneticPr fontId="4"/>
  </si>
  <si>
    <t>検査部門</t>
    <rPh sb="0" eb="2">
      <t>ケンサ</t>
    </rPh>
    <rPh sb="2" eb="4">
      <t>ブモン</t>
    </rPh>
    <phoneticPr fontId="4"/>
  </si>
  <si>
    <t>放射線部門</t>
    <rPh sb="0" eb="3">
      <t>ホウシャセン</t>
    </rPh>
    <rPh sb="3" eb="5">
      <t>ブモン</t>
    </rPh>
    <phoneticPr fontId="4"/>
  </si>
  <si>
    <r>
      <t>職員宿舎（</t>
    </r>
    <r>
      <rPr>
        <b/>
        <sz val="10"/>
        <color auto="1"/>
        <rFont val="ＭＳ Ｐゴシック"/>
      </rPr>
      <t>研修医兼用</t>
    </r>
    <r>
      <rPr>
        <sz val="10"/>
        <color auto="1"/>
        <rFont val="ＭＳ Ｐゴシック"/>
      </rPr>
      <t>含む）</t>
    </r>
    <rPh sb="0" eb="2">
      <t>ショクイン</t>
    </rPh>
    <rPh sb="2" eb="4">
      <t>シュクシャ</t>
    </rPh>
    <rPh sb="5" eb="8">
      <t>ケンシュウイ</t>
    </rPh>
    <rPh sb="8" eb="10">
      <t>ケンヨウ</t>
    </rPh>
    <rPh sb="10" eb="11">
      <t>フク</t>
    </rPh>
    <phoneticPr fontId="4"/>
  </si>
  <si>
    <t>記録室</t>
    <rPh sb="0" eb="3">
      <t>キロクシツ</t>
    </rPh>
    <phoneticPr fontId="4"/>
  </si>
  <si>
    <t>患者食堂</t>
    <rPh sb="0" eb="2">
      <t>カンジャ</t>
    </rPh>
    <rPh sb="2" eb="4">
      <t>ショクドウ</t>
    </rPh>
    <phoneticPr fontId="4"/>
  </si>
  <si>
    <t>４．実施要綱への適合状況等</t>
    <rPh sb="2" eb="4">
      <t>ジッシ</t>
    </rPh>
    <rPh sb="4" eb="6">
      <t>ヨウコウ</t>
    </rPh>
    <rPh sb="8" eb="10">
      <t>テキゴウ</t>
    </rPh>
    <rPh sb="10" eb="12">
      <t>ジョウキョウ</t>
    </rPh>
    <rPh sb="12" eb="13">
      <t>トウ</t>
    </rPh>
    <phoneticPr fontId="4"/>
  </si>
  <si>
    <t>へき地医療拠点病院としての医療活動</t>
    <rPh sb="2" eb="3">
      <t>チ</t>
    </rPh>
    <rPh sb="3" eb="5">
      <t>イリョウ</t>
    </rPh>
    <rPh sb="5" eb="7">
      <t>キョテン</t>
    </rPh>
    <rPh sb="7" eb="9">
      <t>ビョウイン</t>
    </rPh>
    <rPh sb="13" eb="15">
      <t>イリョウ</t>
    </rPh>
    <rPh sb="15" eb="17">
      <t>カツドウ</t>
    </rPh>
    <phoneticPr fontId="4"/>
  </si>
  <si>
    <t>（１）へき地医療拠点病院指定年度</t>
    <rPh sb="5" eb="6">
      <t>チ</t>
    </rPh>
    <rPh sb="6" eb="8">
      <t>イリョウ</t>
    </rPh>
    <rPh sb="8" eb="10">
      <t>キョテン</t>
    </rPh>
    <rPh sb="10" eb="12">
      <t>ビョウイン</t>
    </rPh>
    <rPh sb="12" eb="14">
      <t>シテイ</t>
    </rPh>
    <rPh sb="14" eb="16">
      <t>ネンド</t>
    </rPh>
    <phoneticPr fontId="4"/>
  </si>
  <si>
    <t>（３）へき地医療活動内容</t>
    <rPh sb="5" eb="6">
      <t>チ</t>
    </rPh>
    <rPh sb="6" eb="8">
      <t>イリョウ</t>
    </rPh>
    <rPh sb="8" eb="10">
      <t>カツドウ</t>
    </rPh>
    <rPh sb="10" eb="12">
      <t>ナイヨウ</t>
    </rPh>
    <phoneticPr fontId="4"/>
  </si>
  <si>
    <t>遠隔医療の実施</t>
    <rPh sb="0" eb="2">
      <t>エンカク</t>
    </rPh>
    <rPh sb="2" eb="4">
      <t>イリョウ</t>
    </rPh>
    <rPh sb="5" eb="7">
      <t>ジッシ</t>
    </rPh>
    <phoneticPr fontId="4"/>
  </si>
  <si>
    <t>b</t>
  </si>
  <si>
    <t>か所</t>
    <rPh sb="1" eb="2">
      <t>ショ</t>
    </rPh>
    <phoneticPr fontId="4"/>
  </si>
  <si>
    <t>通常</t>
    <rPh sb="0" eb="2">
      <t>ツウジョウ</t>
    </rPh>
    <phoneticPr fontId="4"/>
  </si>
  <si>
    <t>年度</t>
    <rPh sb="0" eb="2">
      <t>ネンド</t>
    </rPh>
    <phoneticPr fontId="4"/>
  </si>
  <si>
    <t>19 医療生協</t>
    <rPh sb="3" eb="5">
      <t>イリョウ</t>
    </rPh>
    <rPh sb="5" eb="7">
      <t>セイキョウ</t>
    </rPh>
    <phoneticPr fontId="4"/>
  </si>
  <si>
    <t>管理部門の面積</t>
    <rPh sb="0" eb="2">
      <t>カンリ</t>
    </rPh>
    <rPh sb="2" eb="4">
      <t>ブモン</t>
    </rPh>
    <rPh sb="5" eb="7">
      <t>メンセキ</t>
    </rPh>
    <phoneticPr fontId="4"/>
  </si>
  <si>
    <t>　年　　月</t>
    <rPh sb="1" eb="2">
      <t>ネン</t>
    </rPh>
    <rPh sb="4" eb="5">
      <t>ツキ</t>
    </rPh>
    <phoneticPr fontId="4"/>
  </si>
  <si>
    <t>３．宿舎利用状況</t>
    <rPh sb="2" eb="4">
      <t>シュクシャ</t>
    </rPh>
    <rPh sb="4" eb="6">
      <t>リヨウ</t>
    </rPh>
    <rPh sb="6" eb="8">
      <t>ジョウキョウ</t>
    </rPh>
    <phoneticPr fontId="4"/>
  </si>
  <si>
    <t>宿泊施設名</t>
    <rPh sb="0" eb="2">
      <t>シュクハク</t>
    </rPh>
    <rPh sb="2" eb="4">
      <t>シセツ</t>
    </rPh>
    <rPh sb="4" eb="5">
      <t>メイ</t>
    </rPh>
    <phoneticPr fontId="4"/>
  </si>
  <si>
    <t>設置主体</t>
    <rPh sb="0" eb="2">
      <t>セッチ</t>
    </rPh>
    <rPh sb="2" eb="4">
      <t>シュタイ</t>
    </rPh>
    <phoneticPr fontId="4"/>
  </si>
  <si>
    <t>宿泊を要する医療機関名</t>
    <rPh sb="0" eb="2">
      <t>シュクハク</t>
    </rPh>
    <rPh sb="3" eb="4">
      <t>ヨウ</t>
    </rPh>
    <rPh sb="6" eb="8">
      <t>イリョウ</t>
    </rPh>
    <rPh sb="8" eb="10">
      <t>キカン</t>
    </rPh>
    <rPh sb="10" eb="11">
      <t>メイ</t>
    </rPh>
    <phoneticPr fontId="4"/>
  </si>
  <si>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4"/>
  </si>
  <si>
    <t>開設者</t>
    <rPh sb="0" eb="3">
      <t>カイセツシャ</t>
    </rPh>
    <phoneticPr fontId="4"/>
  </si>
  <si>
    <t>02 国立大学法人</t>
    <rPh sb="3" eb="5">
      <t>コクリツ</t>
    </rPh>
    <rPh sb="5" eb="7">
      <t>ダイガク</t>
    </rPh>
    <rPh sb="7" eb="9">
      <t>ホウジン</t>
    </rPh>
    <phoneticPr fontId="4"/>
  </si>
  <si>
    <t>医師臨床研修病院研修医環境整備事業</t>
  </si>
  <si>
    <t>03 国立研究開発法人</t>
    <rPh sb="3" eb="5">
      <t>コクリツ</t>
    </rPh>
    <rPh sb="5" eb="7">
      <t>ケンキュウ</t>
    </rPh>
    <rPh sb="7" eb="9">
      <t>カイハツ</t>
    </rPh>
    <rPh sb="9" eb="11">
      <t>ホウジン</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</si>
  <si>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</si>
  <si>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</si>
  <si>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</si>
  <si>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17 私立学校法人</t>
    <rPh sb="3" eb="5">
      <t>シリツ</t>
    </rPh>
    <rPh sb="5" eb="7">
      <t>ガッコウ</t>
    </rPh>
    <rPh sb="7" eb="9">
      <t>ホウジン</t>
    </rPh>
    <phoneticPr fontId="4"/>
  </si>
  <si>
    <t>「それ以外の場所」を選択した場合</t>
    <rPh sb="3" eb="5">
      <t>イガイ</t>
    </rPh>
    <rPh sb="6" eb="8">
      <t>バショ</t>
    </rPh>
    <rPh sb="10" eb="12">
      <t>センタク</t>
    </rPh>
    <rPh sb="14" eb="16">
      <t>バアイ</t>
    </rPh>
    <phoneticPr fontId="4"/>
  </si>
  <si>
    <t>妊産婦の健康診査の有無</t>
    <rPh sb="0" eb="3">
      <t>ニンサンプ</t>
    </rPh>
    <rPh sb="4" eb="6">
      <t>ケンコウ</t>
    </rPh>
    <rPh sb="6" eb="8">
      <t>シンサ</t>
    </rPh>
    <rPh sb="9" eb="11">
      <t>ウム</t>
    </rPh>
    <phoneticPr fontId="4"/>
  </si>
  <si>
    <t>病院からの距離（ｍ）</t>
    <rPh sb="5" eb="7">
      <t>キョリ</t>
    </rPh>
    <phoneticPr fontId="4"/>
  </si>
  <si>
    <t>設置理由</t>
    <rPh sb="0" eb="2">
      <t>セッチ</t>
    </rPh>
    <rPh sb="2" eb="4">
      <t>リユウ</t>
    </rPh>
    <phoneticPr fontId="4"/>
  </si>
  <si>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4"/>
  </si>
  <si>
    <t>予定宿泊料（１泊あたり（円））</t>
    <rPh sb="0" eb="2">
      <t>ヨテイ</t>
    </rPh>
    <rPh sb="2" eb="5">
      <t>シュクハクリョウ</t>
    </rPh>
    <phoneticPr fontId="4"/>
  </si>
  <si>
    <t>うち浴室</t>
    <rPh sb="2" eb="4">
      <t>ヨクシツ</t>
    </rPh>
    <phoneticPr fontId="4"/>
  </si>
  <si>
    <t>医師住宅</t>
    <rPh sb="0" eb="2">
      <t>イシ</t>
    </rPh>
    <rPh sb="2" eb="4">
      <t>ジュウタク</t>
    </rPh>
    <phoneticPr fontId="4"/>
  </si>
  <si>
    <t>居室部門の面積</t>
    <rPh sb="0" eb="2">
      <t>キョシツ</t>
    </rPh>
    <rPh sb="2" eb="4">
      <t>ブモン</t>
    </rPh>
    <rPh sb="5" eb="7">
      <t>メンセキ</t>
    </rPh>
    <phoneticPr fontId="4"/>
  </si>
  <si>
    <t>共同部門の面積</t>
    <rPh sb="0" eb="2">
      <t>キョウドウ</t>
    </rPh>
    <rPh sb="2" eb="4">
      <t>ブモン</t>
    </rPh>
    <rPh sb="5" eb="7">
      <t>メンセキ</t>
    </rPh>
    <phoneticPr fontId="4"/>
  </si>
  <si>
    <t>研修部門の面積</t>
    <rPh sb="0" eb="2">
      <t>ケンシュウ</t>
    </rPh>
    <rPh sb="2" eb="4">
      <t>ブモン</t>
    </rPh>
    <rPh sb="5" eb="7">
      <t>メンセキ</t>
    </rPh>
    <phoneticPr fontId="4"/>
  </si>
  <si>
    <t>合計</t>
  </si>
  <si>
    <t xml:space="preserve"> (4)　　　　　　　　　　 〃　　　　　　　　　（4）に掲げる事業･･･(C)と(F)とを比較して少ない方の額に補助率を乗じて得た額と(G)とを比較して少ない方の額</t>
  </si>
  <si>
    <t>図書・視聴覚部門の面積</t>
    <rPh sb="0" eb="2">
      <t>トショ</t>
    </rPh>
    <rPh sb="3" eb="6">
      <t>シチョウカク</t>
    </rPh>
    <rPh sb="6" eb="8">
      <t>ブモン</t>
    </rPh>
    <rPh sb="9" eb="11">
      <t>メンセキ</t>
    </rPh>
    <phoneticPr fontId="4"/>
  </si>
  <si>
    <t>令和８年度（令和７年度からの繰越分）医療施設等施設整備費補助金事業計画総括表（勤務・生活）</t>
    <rPh sb="0" eb="2">
      <t>レイワ</t>
    </rPh>
    <rPh sb="3" eb="5">
      <t>ネンド</t>
    </rPh>
    <rPh sb="6" eb="8">
      <t>レイワ</t>
    </rPh>
    <rPh sb="9" eb="11">
      <t>ネンド</t>
    </rPh>
    <rPh sb="14" eb="17">
      <t>クリコシブン</t>
    </rPh>
    <rPh sb="31" eb="33">
      <t>ジギョウ</t>
    </rPh>
    <rPh sb="33" eb="35">
      <t>ケイカク</t>
    </rPh>
    <rPh sb="35" eb="37">
      <t>ソウカツ</t>
    </rPh>
    <rPh sb="37" eb="38">
      <t>ヒョウ</t>
    </rPh>
    <phoneticPr fontId="4"/>
  </si>
  <si>
    <t>様式３－１４</t>
    <rPh sb="0" eb="2">
      <t>ヨウシキ</t>
    </rPh>
    <phoneticPr fontId="4"/>
  </si>
  <si>
    <t>外来診療部門の面積</t>
    <rPh sb="0" eb="2">
      <t>ガイライ</t>
    </rPh>
    <rPh sb="2" eb="4">
      <t>シンリョウ</t>
    </rPh>
    <rPh sb="4" eb="6">
      <t>ブモン</t>
    </rPh>
    <rPh sb="7" eb="9">
      <t>メンセキ</t>
    </rPh>
    <phoneticPr fontId="4"/>
  </si>
  <si>
    <t>宿泊部門の面積</t>
    <rPh sb="0" eb="2">
      <t>シュクハク</t>
    </rPh>
    <rPh sb="2" eb="4">
      <t>ブモン</t>
    </rPh>
    <rPh sb="5" eb="7">
      <t>メンセキ</t>
    </rPh>
    <phoneticPr fontId="4"/>
  </si>
  <si>
    <t>（10）分娩取扱施設施設整備事業</t>
    <rPh sb="4" eb="6">
      <t>ブンベン</t>
    </rPh>
    <rPh sb="6" eb="8">
      <t>トリアツカイ</t>
    </rPh>
    <rPh sb="8" eb="10">
      <t>シセツ</t>
    </rPh>
    <rPh sb="10" eb="12">
      <t>シセツ</t>
    </rPh>
    <rPh sb="12" eb="14">
      <t>セイビ</t>
    </rPh>
    <rPh sb="14" eb="16">
      <t>ジギョウ</t>
    </rPh>
    <phoneticPr fontId="4"/>
  </si>
  <si>
    <t>（整備前）</t>
    <rPh sb="1" eb="3">
      <t>セイビ</t>
    </rPh>
    <rPh sb="3" eb="4">
      <t>マエ</t>
    </rPh>
    <phoneticPr fontId="4"/>
  </si>
  <si>
    <t>事業区分</t>
    <rPh sb="0" eb="2">
      <t>ジギョウ</t>
    </rPh>
    <phoneticPr fontId="4"/>
  </si>
  <si>
    <t>居室数（室）</t>
    <rPh sb="0" eb="2">
      <t>キョシツ</t>
    </rPh>
    <rPh sb="2" eb="3">
      <t>スウ</t>
    </rPh>
    <rPh sb="4" eb="5">
      <t>シツ</t>
    </rPh>
    <phoneticPr fontId="4"/>
  </si>
  <si>
    <t>分娩取扱期間（計画年度）</t>
    <rPh sb="0" eb="2">
      <t>ブンベン</t>
    </rPh>
    <rPh sb="2" eb="4">
      <t>トリアツカイ</t>
    </rPh>
    <rPh sb="4" eb="6">
      <t>キカン</t>
    </rPh>
    <rPh sb="7" eb="9">
      <t>ケイカク</t>
    </rPh>
    <rPh sb="9" eb="11">
      <t>ネンド</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</si>
  <si>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</si>
  <si>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「イ」を選択した場合、該当する地域</t>
    <rPh sb="4" eb="6">
      <t>センタク</t>
    </rPh>
    <rPh sb="8" eb="10">
      <t>バアイ</t>
    </rPh>
    <rPh sb="11" eb="13">
      <t>ガイトウ</t>
    </rPh>
    <rPh sb="15" eb="17">
      <t>チイキ</t>
    </rPh>
    <phoneticPr fontId="4"/>
  </si>
  <si>
    <t>最最寄り産科医療機関の状況</t>
    <rPh sb="0" eb="1">
      <t>サイ</t>
    </rPh>
    <rPh sb="1" eb="3">
      <t>モヨ</t>
    </rPh>
    <rPh sb="4" eb="6">
      <t>サンカ</t>
    </rPh>
    <rPh sb="6" eb="8">
      <t>イリョウ</t>
    </rPh>
    <rPh sb="8" eb="10">
      <t>キカン</t>
    </rPh>
    <rPh sb="11" eb="13">
      <t>ジョウキョウ</t>
    </rPh>
    <phoneticPr fontId="4"/>
  </si>
  <si>
    <t>□□市</t>
    <rPh sb="2" eb="3">
      <t>シ</t>
    </rPh>
    <phoneticPr fontId="4"/>
  </si>
  <si>
    <t>「ア」を選択した場合、他の産科医療機関名</t>
    <rPh sb="4" eb="6">
      <t>センタク</t>
    </rPh>
    <rPh sb="8" eb="10">
      <t>バアイ</t>
    </rPh>
    <rPh sb="11" eb="12">
      <t>タ</t>
    </rPh>
    <rPh sb="13" eb="15">
      <t>サンカ</t>
    </rPh>
    <rPh sb="15" eb="17">
      <t>イリョウ</t>
    </rPh>
    <rPh sb="17" eb="20">
      <t>キカンメイ</t>
    </rPh>
    <phoneticPr fontId="4"/>
  </si>
  <si>
    <t>当該最最寄り産科医療機関までの距離（ｋｍ）</t>
    <rPh sb="0" eb="2">
      <t>トウガイ</t>
    </rPh>
    <rPh sb="2" eb="3">
      <t>サイ</t>
    </rPh>
    <rPh sb="15" eb="17">
      <t>キョリ</t>
    </rPh>
    <phoneticPr fontId="4"/>
  </si>
  <si>
    <t>所  在  す  る  地  域</t>
    <rPh sb="0" eb="1">
      <t>ショ</t>
    </rPh>
    <rPh sb="3" eb="4">
      <t>ザイ</t>
    </rPh>
    <rPh sb="12" eb="13">
      <t>チ</t>
    </rPh>
    <rPh sb="15" eb="16">
      <t>イキ</t>
    </rPh>
    <phoneticPr fontId="4"/>
  </si>
  <si>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4"/>
  </si>
  <si>
    <t>うち浴室
及びトイレ</t>
    <rPh sb="2" eb="4">
      <t>ヨクシツ</t>
    </rPh>
    <rPh sb="5" eb="6">
      <t>オヨ</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</si>
  <si>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</si>
  <si>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病院：</t>
    <rPh sb="0" eb="2">
      <t>ビョウイン</t>
    </rPh>
    <phoneticPr fontId="4"/>
  </si>
  <si>
    <t>診療所：</t>
    <rPh sb="0" eb="3">
      <t>シンリョウジョ</t>
    </rPh>
    <phoneticPr fontId="4"/>
  </si>
  <si>
    <t>助産所：</t>
    <rPh sb="0" eb="3">
      <t>ジョサンジョ</t>
    </rPh>
    <phoneticPr fontId="4"/>
  </si>
  <si>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4"/>
  </si>
  <si>
    <t>解剖室</t>
    <rPh sb="0" eb="2">
      <t>カイボウ</t>
    </rPh>
    <rPh sb="2" eb="3">
      <t>シツ</t>
    </rPh>
    <phoneticPr fontId="4"/>
  </si>
  <si>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4"/>
  </si>
  <si>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4"/>
  </si>
  <si>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4"/>
  </si>
  <si>
    <t>医師○名、看護師○名</t>
    <rPh sb="0" eb="2">
      <t>イシ</t>
    </rPh>
    <rPh sb="3" eb="4">
      <t>メイ</t>
    </rPh>
    <rPh sb="5" eb="8">
      <t>カンゴシ</t>
    </rPh>
    <rPh sb="9" eb="10">
      <t>メイ</t>
    </rPh>
    <phoneticPr fontId="4"/>
  </si>
  <si>
    <t>（○年度）</t>
    <rPh sb="2" eb="4">
      <t>ネンド</t>
    </rPh>
    <phoneticPr fontId="4"/>
  </si>
  <si>
    <t>個室2の面積</t>
    <rPh sb="0" eb="2">
      <t>コシツ</t>
    </rPh>
    <rPh sb="4" eb="6">
      <t>メンセキ</t>
    </rPh>
    <phoneticPr fontId="4"/>
  </si>
  <si>
    <t>個室3の面積</t>
    <rPh sb="0" eb="2">
      <t>コシツ</t>
    </rPh>
    <rPh sb="4" eb="6">
      <t>メンセキ</t>
    </rPh>
    <phoneticPr fontId="4"/>
  </si>
  <si>
    <t>分娩取扱施設施設整備事業</t>
  </si>
  <si>
    <t>個室4の面積</t>
    <rPh sb="0" eb="2">
      <t>コシツ</t>
    </rPh>
    <rPh sb="4" eb="6">
      <t>メンセキ</t>
    </rPh>
    <phoneticPr fontId="4"/>
  </si>
  <si>
    <t>クラス1万以上の空調整備の有無</t>
    <rPh sb="4" eb="5">
      <t>マン</t>
    </rPh>
    <rPh sb="5" eb="7">
      <t>イジョウ</t>
    </rPh>
    <rPh sb="8" eb="10">
      <t>クウチョウ</t>
    </rPh>
    <rPh sb="10" eb="12">
      <t>セイビ</t>
    </rPh>
    <rPh sb="13" eb="15">
      <t>ウム</t>
    </rPh>
    <phoneticPr fontId="4"/>
  </si>
  <si>
    <t>共同トイレ</t>
    <rPh sb="0" eb="2">
      <t>キョウドウ</t>
    </rPh>
    <phoneticPr fontId="4"/>
  </si>
  <si>
    <t>世帯用</t>
    <rPh sb="0" eb="2">
      <t>セタイ</t>
    </rPh>
    <rPh sb="2" eb="3">
      <t>ヨウ</t>
    </rPh>
    <phoneticPr fontId="4"/>
  </si>
  <si>
    <t>単身用</t>
    <rPh sb="0" eb="3">
      <t>タンシンヨウ</t>
    </rPh>
    <phoneticPr fontId="4"/>
  </si>
  <si>
    <t>戸数</t>
    <rPh sb="0" eb="2">
      <t>コスウ</t>
    </rPh>
    <phoneticPr fontId="4"/>
  </si>
  <si>
    <t>世帯数</t>
    <rPh sb="0" eb="3">
      <t>セタイスウ</t>
    </rPh>
    <phoneticPr fontId="4"/>
  </si>
  <si>
    <t>２．整備事業の概要（研修医専用宿舎）</t>
    <rPh sb="2" eb="4">
      <t>セイビ</t>
    </rPh>
    <rPh sb="4" eb="6">
      <t>ジギョウ</t>
    </rPh>
    <rPh sb="7" eb="9">
      <t>ガイヨウ</t>
    </rPh>
    <rPh sb="10" eb="13">
      <t>ケンシュウイ</t>
    </rPh>
    <rPh sb="13" eb="15">
      <t>センヨウ</t>
    </rPh>
    <rPh sb="15" eb="17">
      <t>シュクシャ</t>
    </rPh>
    <phoneticPr fontId="4"/>
  </si>
  <si>
    <t>過去の施設整備への国庫補助の有無</t>
    <rPh sb="0" eb="2">
      <t>カコ</t>
    </rPh>
    <rPh sb="3" eb="5">
      <t>シセツ</t>
    </rPh>
    <rPh sb="5" eb="7">
      <t>セイビ</t>
    </rPh>
    <rPh sb="9" eb="11">
      <t>コッコ</t>
    </rPh>
    <rPh sb="11" eb="13">
      <t>ホジョ</t>
    </rPh>
    <rPh sb="14" eb="16">
      <t>ウム</t>
    </rPh>
    <phoneticPr fontId="4"/>
  </si>
  <si>
    <r>
      <t>「南海トラフ地震に係る地震防災対策の推進に関する特別措置法」第12条の規定に基づき、市町村長が作成する</t>
    </r>
    <r>
      <rPr>
        <u/>
        <sz val="10"/>
        <color auto="1"/>
        <rFont val="ＭＳ Ｐゴシック"/>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4"/>
  </si>
  <si>
    <t>様式１</t>
    <rPh sb="0" eb="2">
      <t>ヨウシキ</t>
    </rPh>
    <phoneticPr fontId="4"/>
  </si>
  <si>
    <t>その他（左記部門間で共用の場合）</t>
    <rPh sb="2" eb="3">
      <t>タ</t>
    </rPh>
    <rPh sb="4" eb="6">
      <t>サキ</t>
    </rPh>
    <rPh sb="6" eb="9">
      <t>ブモンカン</t>
    </rPh>
    <rPh sb="10" eb="12">
      <t>キョウヨウ</t>
    </rPh>
    <rPh sb="13" eb="15">
      <t>バアイ</t>
    </rPh>
    <phoneticPr fontId="4"/>
  </si>
  <si>
    <t>着工</t>
    <rPh sb="0" eb="2">
      <t>チャッコウ</t>
    </rPh>
    <phoneticPr fontId="4"/>
  </si>
  <si>
    <t>　　年　月　日</t>
  </si>
  <si>
    <t>竣工</t>
  </si>
  <si>
    <t>3-2</t>
  </si>
  <si>
    <t>精神：</t>
  </si>
  <si>
    <t>単年</t>
  </si>
  <si>
    <t>結核：</t>
  </si>
  <si>
    <t>整備後（㎡）</t>
    <rPh sb="0" eb="2">
      <t>セイビ</t>
    </rPh>
    <rPh sb="2" eb="3">
      <t>ゴ</t>
    </rPh>
    <phoneticPr fontId="4"/>
  </si>
  <si>
    <t>感染症：</t>
  </si>
  <si>
    <t>～</t>
  </si>
  <si>
    <t>年　月</t>
    <rPh sb="0" eb="1">
      <t>ネン</t>
    </rPh>
    <rPh sb="2" eb="3">
      <t>ツキ</t>
    </rPh>
    <phoneticPr fontId="4"/>
  </si>
  <si>
    <t>その他：</t>
    <rPh sb="2" eb="3">
      <t>タ</t>
    </rPh>
    <phoneticPr fontId="4"/>
  </si>
  <si>
    <t>現在（㎡）</t>
    <rPh sb="0" eb="2">
      <t>ゲンザイ</t>
    </rPh>
    <phoneticPr fontId="4"/>
  </si>
  <si>
    <t>整備後（㎡）
（○室）</t>
    <rPh sb="0" eb="2">
      <t>セイビ</t>
    </rPh>
    <rPh sb="2" eb="3">
      <t>ゴ</t>
    </rPh>
    <rPh sb="9" eb="10">
      <t>シツ</t>
    </rPh>
    <phoneticPr fontId="4"/>
  </si>
  <si>
    <t>　　改　　修：建物の主要構造部分を取りこわさない模様替及び内部改修</t>
  </si>
  <si>
    <r>
      <t>（注）この総括表は、事業単位毎に、それぞれ別葉に作成すること。なお、作成にあたっては</t>
    </r>
    <r>
      <rPr>
        <u/>
        <sz val="14"/>
        <color auto="1"/>
        <rFont val="ＭＳ Ｐゴシック"/>
      </rPr>
      <t>優先順位の高いもの</t>
    </r>
    <r>
      <rPr>
        <sz val="14"/>
        <color auto="1"/>
        <rFont val="ＭＳ Ｐゴシック"/>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4"/>
  </si>
  <si>
    <t>Ⅰ．「選定額」欄は、(D)と(E)とを比較して少ない方の額を記入すること。</t>
  </si>
  <si>
    <t>Ⅱ．「国庫補助基本額」欄は、次により記入すること。</t>
  </si>
  <si>
    <t>(8) 離島等患者宿泊施設施設整備事業</t>
  </si>
  <si>
    <t>Ⅲ．「国庫補助所要額」欄は、次により記入すること。ただし、算出された額に1,000円未満の端数が生じた場合にはこれを切捨てるものとする。</t>
  </si>
  <si>
    <t>歯科医師住宅</t>
    <rPh sb="0" eb="4">
      <t>シカイシ</t>
    </rPh>
    <rPh sb="4" eb="6">
      <t>ジュウタク</t>
    </rPh>
    <phoneticPr fontId="4"/>
  </si>
  <si>
    <t>指導部門</t>
    <rPh sb="0" eb="2">
      <t>シドウ</t>
    </rPh>
    <rPh sb="2" eb="4">
      <t>ブモン</t>
    </rPh>
    <phoneticPr fontId="4"/>
  </si>
  <si>
    <t>住宅部門</t>
    <rPh sb="0" eb="2">
      <t>ジュウタク</t>
    </rPh>
    <rPh sb="2" eb="4">
      <t>ブモン</t>
    </rPh>
    <phoneticPr fontId="4"/>
  </si>
  <si>
    <t>診療部門</t>
    <rPh sb="0" eb="2">
      <t>シンリョウ</t>
    </rPh>
    <rPh sb="2" eb="4">
      <t>ブモン</t>
    </rPh>
    <phoneticPr fontId="4"/>
  </si>
  <si>
    <t>宿泊施設</t>
    <rPh sb="0" eb="2">
      <t>シュクハク</t>
    </rPh>
    <rPh sb="2" eb="4">
      <t>シセツ</t>
    </rPh>
    <phoneticPr fontId="4"/>
  </si>
  <si>
    <t>へき地医療拠点病院</t>
    <rPh sb="2" eb="3">
      <t>チ</t>
    </rPh>
    <rPh sb="3" eb="5">
      <t>イリョウ</t>
    </rPh>
    <rPh sb="5" eb="7">
      <t>キョテン</t>
    </rPh>
    <rPh sb="7" eb="9">
      <t>ビョウイン</t>
    </rPh>
    <phoneticPr fontId="4"/>
  </si>
  <si>
    <t>(9) 分娩取扱施設施設整備事業</t>
  </si>
  <si>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4"/>
  </si>
  <si>
    <t>へき地診療所</t>
    <rPh sb="2" eb="3">
      <t>チ</t>
    </rPh>
    <rPh sb="3" eb="6">
      <t>シンリョウジョ</t>
    </rPh>
    <phoneticPr fontId="4"/>
  </si>
  <si>
    <t>へき地診療所施設整備事業</t>
  </si>
  <si>
    <t>過疎地域等特定診療所施設整備事業</t>
  </si>
  <si>
    <t>□□病院</t>
    <rPh sb="2" eb="4">
      <t>ビョウイン</t>
    </rPh>
    <phoneticPr fontId="4"/>
  </si>
  <si>
    <t>へき地保健指導所施設整備事業</t>
  </si>
  <si>
    <t>研修医のための研修施設整備事業</t>
  </si>
  <si>
    <t>臨床研修病院施設整備事業</t>
  </si>
  <si>
    <t>離島等患者宿泊施設施設整備事業</t>
  </si>
  <si>
    <t>南海トラフ地震に係る津波避難対策緊急事業</t>
  </si>
  <si>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</si>
  <si>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院内感染対策施設整備事業</t>
  </si>
  <si>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</si>
  <si>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</si>
  <si>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</si>
  <si>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</si>
  <si>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（間接）</t>
    <rPh sb="0" eb="2">
      <t>コッコ</t>
    </rPh>
    <rPh sb="2" eb="4">
      <t>ホジョ</t>
    </rPh>
    <rPh sb="5" eb="8">
      <t>ショヨウガク</t>
    </rPh>
    <rPh sb="8" eb="10">
      <t>ケイスウ</t>
    </rPh>
    <rPh sb="12" eb="14">
      <t>カンセツ</t>
    </rPh>
    <phoneticPr fontId="4"/>
  </si>
  <si>
    <t>A</t>
  </si>
  <si>
    <t>鉄道</t>
    <rPh sb="0" eb="2">
      <t>テツドウ</t>
    </rPh>
    <phoneticPr fontId="4"/>
  </si>
  <si>
    <t>バス</t>
  </si>
  <si>
    <t>冬季</t>
    <rPh sb="0" eb="2">
      <t>トウキ</t>
    </rPh>
    <phoneticPr fontId="4"/>
  </si>
  <si>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4"/>
  </si>
  <si>
    <t>代診医派遣（年度）</t>
    <rPh sb="0" eb="2">
      <t>ダイシン</t>
    </rPh>
    <rPh sb="2" eb="3">
      <t>イ</t>
    </rPh>
    <rPh sb="3" eb="5">
      <t>ハケン</t>
    </rPh>
    <rPh sb="6" eb="8">
      <t>ネンド</t>
    </rPh>
    <phoneticPr fontId="4"/>
  </si>
  <si>
    <t>施設整備事業費内訳書</t>
  </si>
  <si>
    <t>記載すること。</t>
  </si>
  <si>
    <t>当する経費及び交付要綱に定める（交付額の算定方法）において対象経費とされていない経費を指す。</t>
    <rPh sb="5" eb="6">
      <t>オヨ</t>
    </rPh>
    <phoneticPr fontId="4"/>
  </si>
  <si>
    <t>補助対象事業分の「費目」欄は、医療施設等施設整備費補助金交付要綱５の表の「３対象経費」に定める各部門に区分して記入すること。</t>
  </si>
  <si>
    <t>　（改築）</t>
  </si>
  <si>
    <t>改築</t>
  </si>
  <si>
    <t>無</t>
  </si>
  <si>
    <t>令和○年度</t>
    <rPh sb="0" eb="2">
      <t>レイワ</t>
    </rPh>
    <rPh sb="3" eb="5">
      <t>ネンド</t>
    </rPh>
    <phoneticPr fontId="4"/>
  </si>
  <si>
    <t>(1) 離島振興法 第10条第1項第1号の指定地域</t>
    <rPh sb="4" eb="6">
      <t>リトウ</t>
    </rPh>
    <rPh sb="6" eb="9">
      <t>シンコウホウ</t>
    </rPh>
    <rPh sb="17" eb="18">
      <t>ダイ</t>
    </rPh>
    <rPh sb="19" eb="20">
      <t>ゴウ</t>
    </rPh>
    <phoneticPr fontId="4"/>
  </si>
  <si>
    <t>県番</t>
    <rPh sb="0" eb="2">
      <t>ケンバン</t>
    </rPh>
    <phoneticPr fontId="4"/>
  </si>
  <si>
    <t>工事計画
年数</t>
    <rPh sb="0" eb="2">
      <t>コウジ</t>
    </rPh>
    <rPh sb="2" eb="4">
      <t>ケイカク</t>
    </rPh>
    <rPh sb="5" eb="7">
      <t>ネンスウ</t>
    </rPh>
    <phoneticPr fontId="9"/>
  </si>
  <si>
    <t>令和○年度</t>
    <rPh sb="0" eb="2">
      <t>レイワ</t>
    </rPh>
    <phoneticPr fontId="4"/>
  </si>
  <si>
    <t>都道府県
補助額</t>
  </si>
  <si>
    <t>国庫補助
所要額</t>
  </si>
  <si>
    <t>補助対象
部分</t>
    <rPh sb="0" eb="2">
      <t>ホジョ</t>
    </rPh>
    <rPh sb="2" eb="4">
      <t>タイショウ</t>
    </rPh>
    <rPh sb="5" eb="7">
      <t>ブブン</t>
    </rPh>
    <phoneticPr fontId="4"/>
  </si>
  <si>
    <t>寄附金
その他の
収入額</t>
    <rPh sb="0" eb="2">
      <t>キフ</t>
    </rPh>
    <phoneticPr fontId="4"/>
  </si>
  <si>
    <t xml:space="preserve"> (1)　交付要綱５（1）に掲げる事業･･･････････(H)欄に記載された額に補助率を乗じて得た額</t>
  </si>
  <si>
    <t xml:space="preserve"> (2)　交付要綱５（2）及び（3）に掲げる事業･･･(H)欄に記載された額に２分の１を乗じて得た額</t>
  </si>
  <si>
    <t xml:space="preserve"> (4)　交付要綱５（5）及び（6）に掲げる事業･･･(H)欄に記載された額に３分の２を乗じて得た額</t>
    <rPh sb="13" eb="14">
      <t>オヨ</t>
    </rPh>
    <phoneticPr fontId="4"/>
  </si>
  <si>
    <t>(13) 医療施設ブロック塀改修等施設整備事業</t>
  </si>
  <si>
    <t>○○県</t>
    <rPh sb="2" eb="3">
      <t>ケン</t>
    </rPh>
    <phoneticPr fontId="4"/>
  </si>
  <si>
    <t>例</t>
    <rPh sb="0" eb="1">
      <t>レイ</t>
    </rPh>
    <phoneticPr fontId="4"/>
  </si>
  <si>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4"/>
  </si>
  <si>
    <t>(3) へき地保健指導所施設整備事業</t>
  </si>
  <si>
    <t>(5) 臨床研修病院施設整備事業</t>
  </si>
  <si>
    <t>(6) へき地医療拠点病院施設整備事業</t>
  </si>
  <si>
    <t>(7) 医師臨床研修病院研修医環境整備事業</t>
  </si>
  <si>
    <t>(12) 院内感染対策施設整備事業</t>
  </si>
  <si>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5"/>
  </si>
  <si>
    <t>(15) 重点医師偏在対策支援区域における診療所の承継・開業支援事業</t>
  </si>
  <si>
    <t>(16) 重点医師偏在対策支援区域における医師の勤務・生活環境改善のための施設整備事業</t>
  </si>
  <si>
    <t>NEW</t>
  </si>
  <si>
    <t>医師住宅</t>
  </si>
  <si>
    <t>歯科医師住宅</t>
  </si>
  <si>
    <t>c</t>
  </si>
  <si>
    <t>医療施設ブロック塀改修等施設整備事業</t>
  </si>
  <si>
    <r>
      <t>新興感染症対応力強化事業（病室の感染</t>
    </r>
    <r>
      <rPr>
        <sz val="11"/>
        <color auto="1"/>
        <rFont val="ＭＳ Ｐゴシック"/>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5"/>
  </si>
  <si>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5"/>
  </si>
  <si>
    <t>重点医師偏在対策支援区域における医師の勤務・生活環境改善のための施設整備事業</t>
  </si>
  <si>
    <t>進捗率（％）</t>
    <rPh sb="0" eb="3">
      <t>シンチョクリツ</t>
    </rPh>
    <phoneticPr fontId="4"/>
  </si>
  <si>
    <t>宿直室、医局、更衣室、浴室等</t>
  </si>
  <si>
    <t>医療法人□□会</t>
    <rPh sb="0" eb="2">
      <t>イリョウ</t>
    </rPh>
    <rPh sb="2" eb="4">
      <t>ホウジン</t>
    </rPh>
    <rPh sb="6" eb="7">
      <t>カイ</t>
    </rPh>
    <phoneticPr fontId="4"/>
  </si>
  <si>
    <t>3-1</t>
  </si>
  <si>
    <t>宿直室、医局</t>
  </si>
  <si>
    <t>高知県</t>
    <rPh sb="0" eb="3">
      <t>コウチケン</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</si>
</sst>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6">
    <numFmt numFmtId="176" formatCode="\(@\)"/>
    <numFmt numFmtId="177" formatCode="#,##0;&quot;△ &quot;#,##0"/>
    <numFmt numFmtId="178" formatCode="#,##0.00;&quot;△ &quot;#,##0.00"/>
    <numFmt numFmtId="179" formatCode="#,##0.00_ "/>
    <numFmt numFmtId="180" formatCode="#,###"/>
    <numFmt numFmtId="181" formatCode="#,###.00"/>
    <numFmt numFmtId="182" formatCode="#,##0_ "/>
    <numFmt numFmtId="183" formatCode="\(###&quot;%&quot;\)"/>
    <numFmt numFmtId="184" formatCode="#,##0.00&quot;㎡&quot;"/>
    <numFmt numFmtId="185" formatCode="\(#,##0.00&quot;㎡&quot;\)"/>
    <numFmt numFmtId="186" formatCode="@&quot;年度&quot;"/>
    <numFmt numFmtId="187" formatCode="#,###&quot;千円&quot;"/>
    <numFmt numFmtId="188" formatCode="#&quot;床&quot;"/>
    <numFmt numFmtId="189" formatCode="#,###&quot;人&quot;"/>
    <numFmt numFmtId="190" formatCode="#&quot;ｋｍ&quot;"/>
    <numFmt numFmtId="191" formatCode="#&quot;分&quot;"/>
    <numFmt numFmtId="192" formatCode="#&quot;回&quot;"/>
    <numFmt numFmtId="193" formatCode="#,##0&quot;人&quot;"/>
    <numFmt numFmtId="194" formatCode="#,##0.00&quot;人&quot;"/>
    <numFmt numFmtId="195" formatCode="#0.#&quot;ｋｍ&quot;"/>
    <numFmt numFmtId="196" formatCode="#,###&quot;円&quot;"/>
    <numFmt numFmtId="197" formatCode="#,##0&quot;ｍ&quot;"/>
    <numFmt numFmtId="198" formatCode="#&quot;室&quot;"/>
    <numFmt numFmtId="199" formatCode="#&quot;件&quot;"/>
    <numFmt numFmtId="200" formatCode="#&quot;施設&quot;"/>
    <numFmt numFmtId="201" formatCode="#,##0_);\(#,##0\)"/>
  </numFmts>
  <fonts count="39">
    <font>
      <sz val="11"/>
      <color auto="1"/>
      <name val="ＭＳ Ｐゴシック"/>
      <family val="3"/>
    </font>
    <font>
      <sz val="11"/>
      <color auto="1"/>
      <name val="ＭＳ Ｐ明朝"/>
      <family val="1"/>
    </font>
    <font>
      <sz val="11"/>
      <color auto="1"/>
      <name val="ＭＳ Ｐゴシック"/>
      <family val="3"/>
    </font>
    <font>
      <sz val="11"/>
      <color theme="1"/>
      <name val="ＭＳ Ｐゴシック"/>
      <family val="3"/>
      <scheme val="minor"/>
    </font>
    <font>
      <sz val="6"/>
      <color auto="1"/>
      <name val="ＭＳ Ｐゴシック"/>
      <family val="3"/>
    </font>
    <font>
      <sz val="11"/>
      <color auto="1"/>
      <name val="ＭＳ ゴシック"/>
      <family val="3"/>
    </font>
    <font>
      <sz val="24"/>
      <color auto="1"/>
      <name val="ＭＳ ゴシック"/>
      <family val="3"/>
    </font>
    <font>
      <sz val="22"/>
      <color auto="1"/>
      <name val="ＭＳ ゴシック"/>
      <family val="3"/>
    </font>
    <font>
      <sz val="14"/>
      <color auto="1"/>
      <name val="ＭＳ Ｐゴシック"/>
      <family val="3"/>
    </font>
    <font>
      <sz val="16"/>
      <color auto="1"/>
      <name val="ＭＳ ゴシック"/>
      <family val="3"/>
    </font>
    <font>
      <b/>
      <sz val="11"/>
      <color auto="1"/>
      <name val="ＭＳ ゴシック"/>
      <family val="3"/>
    </font>
    <font>
      <sz val="10"/>
      <color auto="1"/>
      <name val="ＭＳ Ｐゴシック"/>
      <family val="3"/>
      <scheme val="minor"/>
    </font>
    <font>
      <sz val="14"/>
      <color rgb="FF000000"/>
      <name val="ＭＳ Ｐゴシック"/>
      <family val="3"/>
      <scheme val="minor"/>
    </font>
    <font>
      <sz val="9.5"/>
      <color rgb="FF000000"/>
      <name val="ＭＳ Ｐゴシック"/>
      <family val="3"/>
      <scheme val="minor"/>
    </font>
    <font>
      <sz val="10"/>
      <color rgb="FF000000"/>
      <name val="ＭＳ Ｐゴシック"/>
      <family val="3"/>
      <scheme val="minor"/>
    </font>
    <font>
      <sz val="10.5"/>
      <color rgb="FF000000"/>
      <name val="ＭＳ Ｐゴシック"/>
      <family val="3"/>
      <scheme val="minor"/>
    </font>
    <font>
      <sz val="10"/>
      <color rgb="FFFF0000"/>
      <name val="ＭＳ Ｐゴシック"/>
      <family val="3"/>
      <scheme val="minor"/>
    </font>
    <font>
      <sz val="10"/>
      <color theme="1"/>
      <name val="ＭＳ Ｐゴシック"/>
      <family val="3"/>
      <scheme val="minor"/>
    </font>
    <font>
      <b/>
      <sz val="11"/>
      <color rgb="FFFF0000"/>
      <name val="ＭＳ Ｐゴシック"/>
      <family val="3"/>
      <scheme val="minor"/>
    </font>
    <font>
      <sz val="9"/>
      <color auto="1"/>
      <name val="ＭＳ Ｐゴシック"/>
      <family val="3"/>
    </font>
    <font>
      <sz val="10"/>
      <color theme="4"/>
      <name val="ＭＳ Ｐゴシック"/>
      <family val="3"/>
    </font>
    <font>
      <u/>
      <sz val="10"/>
      <color auto="1"/>
      <name val="ＭＳ Ｐゴシック"/>
      <family val="3"/>
    </font>
    <font>
      <sz val="9"/>
      <color auto="1"/>
      <name val="ＭＳ ゴシック"/>
      <family val="3"/>
    </font>
    <font>
      <sz val="12"/>
      <color auto="1"/>
      <name val="ＭＳ Ｐゴシック"/>
      <family val="3"/>
    </font>
    <font>
      <sz val="18"/>
      <color auto="1"/>
      <name val="ＭＳ Ｐゴシック"/>
      <family val="3"/>
    </font>
    <font>
      <sz val="24"/>
      <color auto="1"/>
      <name val="ＭＳ Ｐゴシック"/>
      <family val="3"/>
    </font>
    <font>
      <sz val="20"/>
      <color auto="1"/>
      <name val="ＭＳ Ｐゴシック"/>
      <family val="3"/>
    </font>
    <font>
      <b/>
      <sz val="20"/>
      <color auto="1"/>
      <name val="ＭＳ Ｐゴシック"/>
      <family val="3"/>
    </font>
    <font>
      <b/>
      <sz val="36"/>
      <color auto="1"/>
      <name val="ＭＳ Ｐゴシック"/>
      <family val="3"/>
    </font>
    <font>
      <b/>
      <sz val="18"/>
      <color auto="1"/>
      <name val="ＭＳ Ｐゴシック"/>
      <family val="3"/>
    </font>
    <font>
      <b/>
      <sz val="20"/>
      <color rgb="FFFF0000"/>
      <name val="ＭＳ Ｐゴシック"/>
      <family val="3"/>
    </font>
    <font>
      <b/>
      <sz val="24"/>
      <color rgb="FFFF0000"/>
      <name val="ＭＳ Ｐゴシック"/>
      <family val="3"/>
    </font>
    <font>
      <b/>
      <sz val="24"/>
      <color auto="1"/>
      <name val="ＭＳ Ｐゴシック"/>
      <family val="3"/>
    </font>
    <font>
      <sz val="26"/>
      <color auto="1"/>
      <name val="ＭＳ Ｐゴシック"/>
      <family val="3"/>
    </font>
    <font>
      <sz val="24"/>
      <color auto="1"/>
      <name val="ＭＳ Ｐ明朝"/>
      <family val="1"/>
    </font>
    <font>
      <sz val="22"/>
      <color auto="1"/>
      <name val="ＭＳ Ｐゴシック"/>
      <family val="3"/>
    </font>
    <font>
      <sz val="24"/>
      <color rgb="FFFF0000"/>
      <name val="ＭＳ Ｐゴシック"/>
      <family val="3"/>
    </font>
    <font>
      <sz val="8"/>
      <color theme="1"/>
      <name val="ＭＳ Ｐゴシック"/>
      <family val="3"/>
      <scheme val="minor"/>
    </font>
    <font>
      <sz val="6"/>
      <color auto="1"/>
      <name val="ＭＳ Ｐ明朝"/>
      <family val="1"/>
    </font>
  </fonts>
  <fills count="13">
    <fill>
      <patternFill patternType="none"/>
    </fill>
    <fill>
      <patternFill patternType="gray125"/>
    </fill>
    <fill>
      <patternFill patternType="solid">
        <fgColor theme="0"/>
        <bgColor indexed="64"/>
      </patternFill>
    </fill>
    <fill>
      <patternFill patternType="solid">
        <fgColor rgb="FFDAEEF3"/>
        <bgColor indexed="64"/>
      </patternFill>
    </fill>
    <fill>
      <patternFill patternType="solid">
        <fgColor rgb="FFFF0000"/>
        <bgColor indexed="64"/>
      </patternFill>
    </fill>
    <fill>
      <patternFill patternType="solid">
        <fgColor rgb="FFFFFF00"/>
        <bgColor indexed="64"/>
      </patternFill>
    </fill>
    <fill>
      <patternFill patternType="solid">
        <fgColor theme="8" tint="0.8"/>
        <bgColor indexed="64"/>
      </patternFill>
    </fill>
    <fill>
      <patternFill patternType="solid">
        <fgColor theme="9" tint="0.8"/>
        <bgColor indexed="64"/>
      </patternFill>
    </fill>
    <fill>
      <patternFill patternType="solid">
        <fgColor theme="9" tint="0.6"/>
        <bgColor indexed="64"/>
      </patternFill>
    </fill>
    <fill>
      <patternFill patternType="solid">
        <fgColor theme="0" tint="-5.e-002"/>
        <bgColor indexed="64"/>
      </patternFill>
    </fill>
    <fill>
      <patternFill patternType="solid">
        <fgColor rgb="FFFFC000"/>
        <bgColor indexed="64"/>
      </patternFill>
    </fill>
    <fill>
      <patternFill patternType="solid">
        <fgColor theme="0" tint="-0.25"/>
        <bgColor indexed="64"/>
      </patternFill>
    </fill>
    <fill>
      <patternFill patternType="solid">
        <fgColor theme="0" tint="-0.15"/>
        <bgColor indexed="64"/>
      </patternFill>
    </fill>
  </fills>
  <borders count="138">
    <border>
      <left/>
      <right/>
      <top/>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auto="1"/>
      </left>
      <right style="thin">
        <color auto="1"/>
      </right>
      <top style="hair">
        <color auto="1"/>
      </top>
      <bottom style="hair">
        <color auto="1"/>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bottom/>
      <diagonal/>
    </border>
    <border>
      <left style="thin">
        <color indexed="64"/>
      </left>
      <right style="hair">
        <color indexed="64"/>
      </right>
      <top style="double">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right/>
      <top style="hair">
        <color indexed="64"/>
      </top>
      <bottom style="medium">
        <color indexed="64"/>
      </bottom>
      <diagonal/>
    </border>
    <border>
      <left/>
      <right style="thin">
        <color indexed="64"/>
      </right>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bottom/>
      <diagonal/>
    </border>
    <border>
      <left/>
      <right style="thick">
        <color indexed="64"/>
      </right>
      <top style="hair">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style="medium">
        <color indexed="64"/>
      </right>
      <top/>
      <bottom style="medium">
        <color indexed="64"/>
      </bottom>
      <diagonal/>
    </border>
  </borders>
  <cellStyleXfs count="8">
    <xf numFmtId="0" fontId="0" fillId="0" borderId="0"/>
    <xf numFmtId="38" fontId="1" fillId="0" borderId="0" applyFont="0" applyFill="0" applyBorder="0" applyAlignment="0" applyProtection="0"/>
    <xf numFmtId="38" fontId="2" fillId="0" borderId="0" applyFont="0" applyFill="0" applyBorder="0" applyAlignment="0" applyProtection="0"/>
    <xf numFmtId="0" fontId="3" fillId="0" borderId="0">
      <alignment vertical="center"/>
    </xf>
    <xf numFmtId="0" fontId="3" fillId="0" borderId="0">
      <alignment vertical="center"/>
    </xf>
    <xf numFmtId="0" fontId="1" fillId="0" borderId="0"/>
    <xf numFmtId="0" fontId="3" fillId="0" borderId="0">
      <alignment vertical="center"/>
    </xf>
    <xf numFmtId="38" fontId="2" fillId="0" borderId="0" applyFont="0" applyFill="0" applyBorder="0" applyAlignment="0" applyProtection="0"/>
  </cellStyleXfs>
  <cellXfs count="767">
    <xf numFmtId="0" fontId="0" fillId="0" borderId="0" xfId="0"/>
    <xf numFmtId="0" fontId="0" fillId="0" borderId="0" xfId="0" applyFont="1" applyAlignment="1">
      <alignment horizontal="center" vertical="center"/>
    </xf>
    <xf numFmtId="49" fontId="0" fillId="0" borderId="0" xfId="0" applyNumberFormat="1" applyFont="1" applyAlignment="1">
      <alignment horizontal="center" vertical="center"/>
    </xf>
    <xf numFmtId="0" fontId="0" fillId="0" borderId="0" xfId="0" applyFont="1"/>
    <xf numFmtId="38" fontId="5" fillId="0" borderId="0" xfId="7" applyFont="1"/>
    <xf numFmtId="38" fontId="5" fillId="0" borderId="0" xfId="7" applyFont="1" applyAlignment="1">
      <alignment vertical="center"/>
    </xf>
    <xf numFmtId="38" fontId="5" fillId="0" borderId="0" xfId="7" applyFont="1" applyFill="1" applyBorder="1"/>
    <xf numFmtId="38" fontId="5" fillId="2" borderId="0" xfId="7" applyFont="1" applyFill="1" applyBorder="1" applyAlignment="1">
      <alignment horizontal="left" vertical="center" wrapText="1"/>
    </xf>
    <xf numFmtId="38" fontId="5" fillId="0" borderId="0" xfId="7" applyFont="1" applyFill="1" applyBorder="1" applyAlignment="1">
      <alignment horizontal="left" vertical="center" wrapText="1"/>
    </xf>
    <xf numFmtId="38" fontId="5" fillId="0" borderId="0" xfId="7" applyFont="1" applyAlignment="1">
      <alignment horizontal="center" vertical="center"/>
    </xf>
    <xf numFmtId="38" fontId="5" fillId="0" borderId="0" xfId="7" applyFont="1" applyAlignment="1">
      <alignment horizontal="center" vertical="center" textRotation="255"/>
    </xf>
    <xf numFmtId="38" fontId="5" fillId="0" borderId="0" xfId="7" applyFont="1" applyFill="1" applyBorder="1" applyAlignment="1">
      <alignment horizontal="center" vertical="center"/>
    </xf>
    <xf numFmtId="38" fontId="5" fillId="2" borderId="0" xfId="7" applyFont="1" applyFill="1" applyBorder="1" applyAlignment="1">
      <alignment horizontal="center" vertical="center" wrapText="1"/>
    </xf>
    <xf numFmtId="38" fontId="5" fillId="0" borderId="0" xfId="7" applyFont="1" applyFill="1" applyBorder="1" applyAlignment="1">
      <alignment horizontal="center" vertical="center" wrapText="1"/>
    </xf>
    <xf numFmtId="49" fontId="5" fillId="0" borderId="0" xfId="7" applyNumberFormat="1" applyFont="1" applyAlignment="1">
      <alignment horizontal="center" vertical="center"/>
    </xf>
    <xf numFmtId="49" fontId="5" fillId="0" borderId="0" xfId="7" applyNumberFormat="1" applyFont="1" applyAlignment="1">
      <alignment horizontal="center" vertical="center" textRotation="255"/>
    </xf>
    <xf numFmtId="49" fontId="5" fillId="0" borderId="0" xfId="7" applyNumberFormat="1" applyFont="1" applyFill="1" applyBorder="1" applyAlignment="1">
      <alignment horizontal="center" vertical="center"/>
    </xf>
    <xf numFmtId="49" fontId="5" fillId="2" borderId="0" xfId="7" applyNumberFormat="1" applyFont="1" applyFill="1" applyBorder="1" applyAlignment="1">
      <alignment horizontal="center" vertical="center" wrapText="1"/>
    </xf>
    <xf numFmtId="49" fontId="5" fillId="0" borderId="0" xfId="7" applyNumberFormat="1" applyFont="1" applyFill="1" applyBorder="1" applyAlignment="1">
      <alignment horizontal="center" vertical="center" wrapText="1"/>
    </xf>
    <xf numFmtId="0" fontId="6" fillId="0" borderId="0" xfId="0" applyFont="1"/>
    <xf numFmtId="57" fontId="7" fillId="0" borderId="0" xfId="7" applyNumberFormat="1" applyFont="1" applyFill="1" applyBorder="1" applyAlignment="1"/>
    <xf numFmtId="57" fontId="5" fillId="0" borderId="1" xfId="7" applyNumberFormat="1" applyFont="1" applyBorder="1" applyAlignment="1">
      <alignment horizontal="center" vertical="center"/>
    </xf>
    <xf numFmtId="57" fontId="5" fillId="0" borderId="2" xfId="7" applyNumberFormat="1" applyFont="1" applyBorder="1" applyAlignment="1">
      <alignment horizontal="center" vertical="center"/>
    </xf>
    <xf numFmtId="57" fontId="5" fillId="0" borderId="3" xfId="7" applyNumberFormat="1" applyFont="1" applyFill="1" applyBorder="1" applyAlignment="1">
      <alignment horizontal="center" vertical="center"/>
    </xf>
    <xf numFmtId="0" fontId="5" fillId="0" borderId="4" xfId="0" applyFont="1" applyBorder="1" applyAlignment="1">
      <alignment horizontal="center"/>
    </xf>
    <xf numFmtId="0" fontId="5" fillId="3"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8" fillId="0" borderId="0" xfId="0" applyFont="1"/>
    <xf numFmtId="57" fontId="9" fillId="0" borderId="0" xfId="7" applyNumberFormat="1" applyFont="1" applyBorder="1" applyAlignment="1"/>
    <xf numFmtId="57" fontId="5" fillId="0" borderId="7" xfId="7" applyNumberFormat="1" applyFont="1" applyBorder="1" applyAlignment="1">
      <alignment horizontal="center" vertical="center"/>
    </xf>
    <xf numFmtId="57" fontId="5" fillId="0" borderId="8" xfId="7" applyNumberFormat="1" applyFont="1" applyBorder="1" applyAlignment="1">
      <alignment horizontal="center" vertical="center"/>
    </xf>
    <xf numFmtId="57" fontId="5" fillId="0" borderId="9" xfId="7" applyNumberFormat="1" applyFont="1" applyFill="1" applyBorder="1" applyAlignment="1">
      <alignment horizontal="center" vertical="center"/>
    </xf>
    <xf numFmtId="57" fontId="5" fillId="0" borderId="10" xfId="7" applyNumberFormat="1" applyFont="1" applyFill="1" applyBorder="1" applyAlignment="1">
      <alignment horizontal="center"/>
    </xf>
    <xf numFmtId="0" fontId="5" fillId="3" borderId="11" xfId="0" applyFont="1" applyFill="1" applyBorder="1" applyAlignment="1">
      <alignment horizontal="left" vertical="center" wrapText="1"/>
    </xf>
    <xf numFmtId="38" fontId="5" fillId="0" borderId="0" xfId="7" applyFont="1" applyFill="1" applyBorder="1" applyAlignment="1"/>
    <xf numFmtId="38" fontId="5" fillId="0" borderId="7" xfId="7" applyFont="1" applyBorder="1" applyAlignment="1">
      <alignment horizontal="center" vertical="center"/>
    </xf>
    <xf numFmtId="38" fontId="5" fillId="0" borderId="8" xfId="7" applyFont="1" applyBorder="1" applyAlignment="1">
      <alignment horizontal="center" vertical="center"/>
    </xf>
    <xf numFmtId="38" fontId="5" fillId="0" borderId="12" xfId="7" applyFont="1" applyFill="1" applyBorder="1" applyAlignment="1">
      <alignment vertical="center"/>
    </xf>
    <xf numFmtId="38" fontId="5" fillId="0" borderId="13" xfId="7" applyFont="1" applyFill="1" applyBorder="1" applyAlignment="1">
      <alignment horizontal="center"/>
    </xf>
    <xf numFmtId="38" fontId="5" fillId="3" borderId="11" xfId="7" applyFont="1" applyFill="1" applyBorder="1" applyAlignment="1">
      <alignment horizontal="left" vertical="center" wrapText="1"/>
    </xf>
    <xf numFmtId="38" fontId="5" fillId="0" borderId="6" xfId="7" applyFont="1" applyFill="1" applyBorder="1" applyAlignment="1">
      <alignment horizontal="left" vertical="center" wrapText="1"/>
    </xf>
    <xf numFmtId="38" fontId="5" fillId="0" borderId="8" xfId="7" applyFont="1" applyBorder="1" applyAlignment="1">
      <alignment horizontal="center" vertical="center" wrapText="1"/>
    </xf>
    <xf numFmtId="38" fontId="5" fillId="0" borderId="9" xfId="7" applyFont="1" applyFill="1" applyBorder="1" applyAlignment="1">
      <alignment vertical="center"/>
    </xf>
    <xf numFmtId="0" fontId="5" fillId="3" borderId="11" xfId="7" applyNumberFormat="1" applyFont="1" applyFill="1" applyBorder="1" applyAlignment="1">
      <alignment horizontal="center" vertical="center" shrinkToFit="1"/>
    </xf>
    <xf numFmtId="0" fontId="5" fillId="0" borderId="6" xfId="7" applyNumberFormat="1" applyFont="1" applyFill="1" applyBorder="1" applyAlignment="1">
      <alignment horizontal="center" vertical="center" wrapText="1"/>
    </xf>
    <xf numFmtId="38" fontId="5" fillId="0" borderId="7" xfId="7" applyFont="1" applyBorder="1" applyAlignment="1">
      <alignment vertical="center"/>
    </xf>
    <xf numFmtId="38" fontId="5" fillId="0" borderId="9" xfId="7" applyFont="1" applyFill="1" applyBorder="1" applyAlignment="1">
      <alignment horizontal="center" vertical="center"/>
    </xf>
    <xf numFmtId="38" fontId="5" fillId="0" borderId="13" xfId="7" applyFont="1" applyFill="1" applyBorder="1"/>
    <xf numFmtId="38" fontId="5" fillId="3" borderId="11" xfId="7" applyFont="1" applyFill="1" applyBorder="1" applyAlignment="1">
      <alignment horizontal="left" vertical="center" shrinkToFit="1"/>
    </xf>
    <xf numFmtId="38" fontId="5" fillId="0" borderId="14" xfId="7" applyFont="1" applyFill="1" applyBorder="1" applyAlignment="1">
      <alignment horizontal="left" vertical="center" shrinkToFit="1"/>
    </xf>
    <xf numFmtId="38" fontId="5" fillId="0" borderId="15" xfId="7" applyFont="1" applyFill="1" applyBorder="1" applyAlignment="1">
      <alignment horizontal="center" vertical="center"/>
    </xf>
    <xf numFmtId="38" fontId="5" fillId="0" borderId="16" xfId="7" applyFont="1" applyFill="1" applyBorder="1" applyAlignment="1">
      <alignment horizontal="center" vertical="center"/>
    </xf>
    <xf numFmtId="38" fontId="5" fillId="0" borderId="10" xfId="7" applyFont="1" applyFill="1" applyBorder="1" applyAlignment="1">
      <alignment horizontal="center"/>
    </xf>
    <xf numFmtId="38" fontId="5" fillId="0" borderId="17" xfId="7" applyFont="1" applyFill="1" applyBorder="1" applyAlignment="1">
      <alignment horizontal="center" vertical="center" shrinkToFit="1"/>
    </xf>
    <xf numFmtId="176" fontId="5" fillId="0" borderId="15" xfId="0" applyNumberFormat="1" applyFont="1" applyBorder="1" applyAlignment="1">
      <alignment horizontal="right" vertical="center"/>
    </xf>
    <xf numFmtId="38" fontId="5" fillId="0" borderId="10" xfId="7" applyFont="1" applyFill="1" applyBorder="1" applyAlignment="1">
      <alignment horizontal="right"/>
    </xf>
    <xf numFmtId="177" fontId="5" fillId="3" borderId="11" xfId="7" applyNumberFormat="1" applyFont="1" applyFill="1" applyBorder="1" applyAlignment="1">
      <alignment vertical="center" shrinkToFit="1"/>
    </xf>
    <xf numFmtId="177" fontId="5" fillId="0" borderId="18" xfId="7" applyNumberFormat="1" applyFont="1" applyFill="1" applyBorder="1" applyAlignment="1">
      <alignment vertical="center" shrinkToFit="1"/>
    </xf>
    <xf numFmtId="38" fontId="5" fillId="0" borderId="16" xfId="7" applyFont="1" applyBorder="1" applyAlignment="1">
      <alignment horizontal="center" vertical="center" wrapText="1"/>
    </xf>
    <xf numFmtId="40" fontId="5" fillId="0" borderId="9" xfId="7" applyNumberFormat="1" applyFont="1" applyFill="1" applyBorder="1" applyAlignment="1">
      <alignment horizontal="center" vertical="center"/>
    </xf>
    <xf numFmtId="177" fontId="5" fillId="2" borderId="11" xfId="7" applyNumberFormat="1" applyFont="1" applyFill="1" applyBorder="1" applyAlignment="1">
      <alignment vertical="center" shrinkToFit="1"/>
    </xf>
    <xf numFmtId="176" fontId="5" fillId="0" borderId="15" xfId="0" applyNumberFormat="1" applyFont="1" applyBorder="1" applyAlignment="1">
      <alignment vertical="center"/>
    </xf>
    <xf numFmtId="40" fontId="5" fillId="0" borderId="9" xfId="7" applyNumberFormat="1" applyFont="1" applyBorder="1" applyAlignment="1">
      <alignment horizontal="center" vertical="center" wrapText="1"/>
    </xf>
    <xf numFmtId="40" fontId="5" fillId="0" borderId="10" xfId="7" applyNumberFormat="1" applyFont="1" applyFill="1" applyBorder="1" applyAlignment="1">
      <alignment horizontal="center" vertical="center"/>
    </xf>
    <xf numFmtId="178" fontId="5" fillId="3" borderId="11" xfId="7" applyNumberFormat="1" applyFont="1" applyFill="1" applyBorder="1" applyAlignment="1">
      <alignment vertical="center" shrinkToFit="1"/>
    </xf>
    <xf numFmtId="178" fontId="5" fillId="0" borderId="18" xfId="7" applyNumberFormat="1" applyFont="1" applyFill="1" applyBorder="1" applyAlignment="1">
      <alignment horizontal="center" vertical="center" shrinkToFit="1"/>
    </xf>
    <xf numFmtId="176" fontId="5" fillId="0" borderId="6" xfId="0" applyNumberFormat="1" applyFont="1" applyBorder="1" applyAlignment="1">
      <alignment vertical="center"/>
    </xf>
    <xf numFmtId="40" fontId="5" fillId="0" borderId="19" xfId="7" applyNumberFormat="1" applyFont="1" applyBorder="1" applyAlignment="1">
      <alignment horizontal="center" vertical="center" wrapText="1"/>
    </xf>
    <xf numFmtId="177" fontId="5" fillId="0" borderId="18" xfId="7" applyNumberFormat="1" applyFont="1" applyFill="1" applyBorder="1" applyAlignment="1">
      <alignment horizontal="center" vertical="center" shrinkToFit="1"/>
    </xf>
    <xf numFmtId="40" fontId="5" fillId="0" borderId="20" xfId="7" applyNumberFormat="1" applyFont="1" applyBorder="1" applyAlignment="1">
      <alignment horizontal="center" vertical="center" wrapText="1"/>
    </xf>
    <xf numFmtId="0" fontId="0" fillId="4" borderId="0" xfId="0" applyFont="1" applyFill="1" applyAlignment="1">
      <alignment vertical="center"/>
    </xf>
    <xf numFmtId="0" fontId="0" fillId="5" borderId="0" xfId="0" applyFont="1" applyFill="1" applyAlignment="1">
      <alignment vertical="center"/>
    </xf>
    <xf numFmtId="177" fontId="5" fillId="0" borderId="21" xfId="7" applyNumberFormat="1" applyFont="1" applyFill="1" applyBorder="1" applyAlignment="1">
      <alignment vertical="center" shrinkToFit="1"/>
    </xf>
    <xf numFmtId="38" fontId="5" fillId="0" borderId="0" xfId="7" applyFont="1" applyAlignment="1"/>
    <xf numFmtId="0" fontId="10" fillId="0" borderId="12" xfId="0" applyFont="1" applyBorder="1" applyAlignment="1">
      <alignment horizontal="center" vertical="center"/>
    </xf>
    <xf numFmtId="38" fontId="5" fillId="0" borderId="13" xfId="7" applyFont="1" applyFill="1" applyBorder="1" applyAlignment="1">
      <alignment wrapText="1"/>
    </xf>
    <xf numFmtId="57" fontId="5" fillId="3" borderId="11" xfId="7" applyNumberFormat="1" applyFont="1" applyFill="1" applyBorder="1" applyAlignment="1">
      <alignment horizontal="left" vertical="center" wrapText="1"/>
    </xf>
    <xf numFmtId="57" fontId="5" fillId="0" borderId="22" xfId="7" applyNumberFormat="1" applyFont="1" applyFill="1" applyBorder="1" applyAlignment="1">
      <alignment horizontal="left" vertical="center" wrapText="1"/>
    </xf>
    <xf numFmtId="38" fontId="5" fillId="0" borderId="13" xfId="7" applyFont="1" applyFill="1" applyBorder="1" applyAlignment="1">
      <alignment horizontal="center" wrapText="1"/>
    </xf>
    <xf numFmtId="57" fontId="5" fillId="3" borderId="11" xfId="7" applyNumberFormat="1" applyFont="1" applyFill="1" applyBorder="1" applyAlignment="1">
      <alignment horizontal="center" vertical="center" wrapText="1"/>
    </xf>
    <xf numFmtId="57" fontId="5" fillId="0" borderId="6" xfId="7" applyNumberFormat="1" applyFont="1" applyFill="1" applyBorder="1" applyAlignment="1">
      <alignment horizontal="left" vertical="center" wrapText="1"/>
    </xf>
    <xf numFmtId="0" fontId="10" fillId="0" borderId="9" xfId="0" applyFont="1" applyBorder="1" applyAlignment="1">
      <alignment horizontal="center" vertical="center"/>
    </xf>
    <xf numFmtId="38" fontId="5" fillId="0" borderId="10" xfId="7" applyFont="1" applyFill="1" applyBorder="1" applyAlignment="1">
      <alignment horizontal="center" wrapText="1"/>
    </xf>
    <xf numFmtId="57" fontId="5" fillId="3" borderId="23" xfId="7" applyNumberFormat="1" applyFont="1" applyFill="1" applyBorder="1" applyAlignment="1">
      <alignment horizontal="center" vertical="center" wrapText="1"/>
    </xf>
    <xf numFmtId="38" fontId="5" fillId="0" borderId="24" xfId="7" applyFont="1" applyBorder="1" applyAlignment="1">
      <alignment horizontal="center" vertical="center"/>
    </xf>
    <xf numFmtId="38" fontId="5" fillId="0" borderId="25" xfId="7" applyFont="1" applyBorder="1" applyAlignment="1">
      <alignment horizontal="center" vertical="center" wrapText="1"/>
    </xf>
    <xf numFmtId="0" fontId="10" fillId="0" borderId="26" xfId="0" applyFont="1" applyBorder="1" applyAlignment="1">
      <alignment horizontal="center" vertical="center"/>
    </xf>
    <xf numFmtId="38" fontId="5" fillId="0" borderId="27" xfId="7" applyFont="1" applyFill="1" applyBorder="1" applyAlignment="1">
      <alignment horizontal="center" wrapText="1"/>
    </xf>
    <xf numFmtId="9" fontId="5" fillId="3" borderId="28" xfId="7" applyNumberFormat="1" applyFont="1" applyFill="1" applyBorder="1" applyAlignment="1">
      <alignment horizontal="left" vertical="center" wrapText="1"/>
    </xf>
    <xf numFmtId="9" fontId="5" fillId="3" borderId="29" xfId="7" applyNumberFormat="1" applyFont="1" applyFill="1" applyBorder="1" applyAlignment="1">
      <alignment horizontal="left" vertical="center" wrapText="1"/>
    </xf>
    <xf numFmtId="12" fontId="5" fillId="2" borderId="0" xfId="7" applyNumberFormat="1" applyFont="1" applyFill="1" applyBorder="1" applyAlignment="1">
      <alignment horizontal="left" vertical="center" wrapText="1"/>
    </xf>
    <xf numFmtId="12" fontId="5" fillId="0" borderId="0" xfId="7" applyNumberFormat="1" applyFont="1" applyFill="1" applyBorder="1" applyAlignment="1">
      <alignment horizontal="left" vertical="center" wrapText="1"/>
    </xf>
    <xf numFmtId="0" fontId="5" fillId="6" borderId="30"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0" borderId="0" xfId="0" applyFont="1" applyBorder="1" applyAlignment="1">
      <alignment horizontal="left" vertical="center" wrapText="1"/>
    </xf>
    <xf numFmtId="0" fontId="5" fillId="6" borderId="33" xfId="0" applyFont="1" applyFill="1" applyBorder="1" applyAlignment="1">
      <alignment horizontal="left" vertical="center" wrapText="1"/>
    </xf>
    <xf numFmtId="0" fontId="5" fillId="6" borderId="23" xfId="0" applyFont="1" applyFill="1" applyBorder="1" applyAlignment="1">
      <alignment horizontal="left" vertical="center" wrapText="1"/>
    </xf>
    <xf numFmtId="0" fontId="5" fillId="6" borderId="34" xfId="0" applyFont="1" applyFill="1" applyBorder="1" applyAlignment="1">
      <alignment horizontal="left" vertical="center" wrapText="1"/>
    </xf>
    <xf numFmtId="38" fontId="5" fillId="6" borderId="35" xfId="7" applyFont="1" applyFill="1" applyBorder="1" applyAlignment="1">
      <alignment horizontal="left" vertical="center" wrapText="1"/>
    </xf>
    <xf numFmtId="38" fontId="5" fillId="6" borderId="11" xfId="7" applyFont="1" applyFill="1" applyBorder="1" applyAlignment="1">
      <alignment horizontal="left" vertical="center" wrapText="1"/>
    </xf>
    <xf numFmtId="38" fontId="5" fillId="6" borderId="36" xfId="7" applyFont="1" applyFill="1" applyBorder="1" applyAlignment="1">
      <alignment horizontal="left" vertical="center" wrapText="1"/>
    </xf>
    <xf numFmtId="0" fontId="5" fillId="6" borderId="35" xfId="7" applyNumberFormat="1" applyFont="1" applyFill="1" applyBorder="1" applyAlignment="1">
      <alignment horizontal="center" vertical="center" shrinkToFit="1"/>
    </xf>
    <xf numFmtId="0" fontId="5" fillId="6" borderId="11" xfId="7" applyNumberFormat="1" applyFont="1" applyFill="1" applyBorder="1" applyAlignment="1">
      <alignment horizontal="center" vertical="center" shrinkToFit="1"/>
    </xf>
    <xf numFmtId="0" fontId="5" fillId="6" borderId="36" xfId="7" applyNumberFormat="1" applyFont="1" applyFill="1" applyBorder="1" applyAlignment="1">
      <alignment horizontal="center" vertical="center" shrinkToFit="1"/>
    </xf>
    <xf numFmtId="0" fontId="5" fillId="0" borderId="0" xfId="7" applyNumberFormat="1" applyFont="1" applyFill="1" applyBorder="1" applyAlignment="1">
      <alignment horizontal="center" vertical="center" wrapText="1"/>
    </xf>
    <xf numFmtId="38" fontId="5" fillId="6" borderId="35" xfId="7" applyFont="1" applyFill="1" applyBorder="1" applyAlignment="1">
      <alignment horizontal="left" vertical="center" shrinkToFit="1"/>
    </xf>
    <xf numFmtId="38" fontId="5" fillId="6" borderId="11" xfId="7" applyFont="1" applyFill="1" applyBorder="1" applyAlignment="1">
      <alignment horizontal="left" vertical="center" shrinkToFit="1"/>
    </xf>
    <xf numFmtId="38" fontId="5" fillId="6" borderId="36" xfId="7" applyFont="1" applyFill="1" applyBorder="1" applyAlignment="1">
      <alignment horizontal="left" vertical="center" shrinkToFit="1"/>
    </xf>
    <xf numFmtId="38" fontId="5" fillId="0" borderId="0" xfId="7" applyFont="1" applyFill="1" applyBorder="1" applyAlignment="1">
      <alignment horizontal="left" vertical="center" shrinkToFit="1"/>
    </xf>
    <xf numFmtId="38" fontId="5" fillId="6" borderId="37" xfId="7" applyFont="1" applyFill="1" applyBorder="1" applyAlignment="1">
      <alignment horizontal="left" vertical="center" shrinkToFit="1"/>
    </xf>
    <xf numFmtId="38" fontId="5" fillId="6" borderId="38" xfId="7" applyFont="1" applyFill="1" applyBorder="1" applyAlignment="1">
      <alignment horizontal="left" vertical="center" shrinkToFit="1"/>
    </xf>
    <xf numFmtId="38" fontId="5" fillId="6" borderId="39" xfId="7" applyFont="1" applyFill="1" applyBorder="1" applyAlignment="1">
      <alignment horizontal="left" vertical="center" shrinkToFit="1"/>
    </xf>
    <xf numFmtId="177" fontId="5" fillId="6" borderId="33" xfId="7" applyNumberFormat="1" applyFont="1" applyFill="1" applyBorder="1" applyAlignment="1">
      <alignment vertical="center" shrinkToFit="1"/>
    </xf>
    <xf numFmtId="177" fontId="5" fillId="6" borderId="23" xfId="7" applyNumberFormat="1" applyFont="1" applyFill="1" applyBorder="1" applyAlignment="1">
      <alignment vertical="center" shrinkToFit="1"/>
    </xf>
    <xf numFmtId="177" fontId="5" fillId="6" borderId="40" xfId="7" applyNumberFormat="1" applyFont="1" applyFill="1" applyBorder="1" applyAlignment="1">
      <alignment vertical="center" shrinkToFit="1"/>
    </xf>
    <xf numFmtId="177" fontId="5" fillId="0" borderId="33" xfId="7" applyNumberFormat="1" applyFont="1" applyFill="1" applyBorder="1" applyAlignment="1">
      <alignment vertical="center" shrinkToFit="1"/>
    </xf>
    <xf numFmtId="177" fontId="5" fillId="0" borderId="23" xfId="7" applyNumberFormat="1" applyFont="1" applyFill="1" applyBorder="1" applyAlignment="1">
      <alignment vertical="center" shrinkToFit="1"/>
    </xf>
    <xf numFmtId="177" fontId="5" fillId="0" borderId="40" xfId="7" applyNumberFormat="1" applyFont="1" applyFill="1" applyBorder="1" applyAlignment="1">
      <alignment vertical="center" shrinkToFit="1"/>
    </xf>
    <xf numFmtId="178" fontId="5" fillId="6" borderId="33" xfId="7" applyNumberFormat="1" applyFont="1" applyFill="1" applyBorder="1" applyAlignment="1">
      <alignment vertical="center" shrinkToFit="1"/>
    </xf>
    <xf numFmtId="178" fontId="5" fillId="6" borderId="23" xfId="7" applyNumberFormat="1" applyFont="1" applyFill="1" applyBorder="1" applyAlignment="1">
      <alignment vertical="center" shrinkToFit="1"/>
    </xf>
    <xf numFmtId="178" fontId="5" fillId="6" borderId="40" xfId="7" applyNumberFormat="1" applyFont="1" applyFill="1" applyBorder="1" applyAlignment="1">
      <alignment vertical="center" shrinkToFit="1"/>
    </xf>
    <xf numFmtId="177" fontId="5" fillId="6" borderId="35" xfId="7" applyNumberFormat="1" applyFont="1" applyFill="1" applyBorder="1" applyAlignment="1">
      <alignment vertical="center" shrinkToFit="1"/>
    </xf>
    <xf numFmtId="177" fontId="5" fillId="6" borderId="11" xfId="7" applyNumberFormat="1" applyFont="1" applyFill="1" applyBorder="1" applyAlignment="1">
      <alignment vertical="center" shrinkToFit="1"/>
    </xf>
    <xf numFmtId="177" fontId="5" fillId="6" borderId="41" xfId="7" applyNumberFormat="1" applyFont="1" applyFill="1" applyBorder="1" applyAlignment="1">
      <alignment vertical="center" shrinkToFit="1"/>
    </xf>
    <xf numFmtId="177" fontId="5" fillId="0" borderId="42" xfId="7" applyNumberFormat="1" applyFont="1" applyFill="1" applyBorder="1" applyAlignment="1">
      <alignment vertical="center" shrinkToFit="1"/>
    </xf>
    <xf numFmtId="177" fontId="5" fillId="0" borderId="35" xfId="7" applyNumberFormat="1" applyFont="1" applyFill="1" applyBorder="1" applyAlignment="1">
      <alignment vertical="center" shrinkToFit="1"/>
    </xf>
    <xf numFmtId="177" fontId="5" fillId="0" borderId="11" xfId="7" applyNumberFormat="1" applyFont="1" applyFill="1" applyBorder="1" applyAlignment="1">
      <alignment vertical="center" shrinkToFit="1"/>
    </xf>
    <xf numFmtId="177" fontId="5" fillId="0" borderId="41" xfId="7" applyNumberFormat="1" applyFont="1" applyFill="1" applyBorder="1" applyAlignment="1">
      <alignment vertical="center" shrinkToFit="1"/>
    </xf>
    <xf numFmtId="177" fontId="0" fillId="6" borderId="35" xfId="0" applyNumberFormat="1" applyFont="1" applyFill="1" applyBorder="1" applyAlignment="1">
      <alignment vertical="center" shrinkToFit="1"/>
    </xf>
    <xf numFmtId="177" fontId="5" fillId="0" borderId="43" xfId="7" applyNumberFormat="1" applyFont="1" applyFill="1" applyBorder="1" applyAlignment="1">
      <alignment vertical="center" shrinkToFit="1"/>
    </xf>
    <xf numFmtId="177" fontId="5" fillId="0" borderId="44" xfId="7" applyNumberFormat="1" applyFont="1" applyFill="1" applyBorder="1" applyAlignment="1">
      <alignment vertical="center" shrinkToFit="1"/>
    </xf>
    <xf numFmtId="177" fontId="5" fillId="0" borderId="45" xfId="7" applyNumberFormat="1" applyFont="1" applyFill="1" applyBorder="1" applyAlignment="1">
      <alignment vertical="center" shrinkToFit="1"/>
    </xf>
    <xf numFmtId="177" fontId="5" fillId="0" borderId="46" xfId="7" applyNumberFormat="1" applyFont="1" applyFill="1" applyBorder="1" applyAlignment="1">
      <alignment vertical="center" shrinkToFit="1"/>
    </xf>
    <xf numFmtId="57" fontId="5" fillId="6" borderId="35" xfId="7" applyNumberFormat="1" applyFont="1" applyFill="1" applyBorder="1" applyAlignment="1">
      <alignment horizontal="left" vertical="center" wrapText="1"/>
    </xf>
    <xf numFmtId="57" fontId="5" fillId="6" borderId="11" xfId="7" applyNumberFormat="1" applyFont="1" applyFill="1" applyBorder="1" applyAlignment="1">
      <alignment horizontal="left" vertical="center" wrapText="1"/>
    </xf>
    <xf numFmtId="57" fontId="5" fillId="6" borderId="36" xfId="7" applyNumberFormat="1" applyFont="1" applyFill="1" applyBorder="1" applyAlignment="1">
      <alignment horizontal="left" vertical="center" wrapText="1"/>
    </xf>
    <xf numFmtId="57" fontId="5" fillId="0" borderId="0" xfId="7" applyNumberFormat="1" applyFont="1" applyFill="1" applyBorder="1" applyAlignment="1">
      <alignment horizontal="left" vertical="center" wrapText="1"/>
    </xf>
    <xf numFmtId="57" fontId="5" fillId="6" borderId="35" xfId="7" applyNumberFormat="1" applyFont="1" applyFill="1" applyBorder="1" applyAlignment="1">
      <alignment horizontal="center" vertical="center" wrapText="1"/>
    </xf>
    <xf numFmtId="57" fontId="5" fillId="6" borderId="11" xfId="7" applyNumberFormat="1" applyFont="1" applyFill="1" applyBorder="1" applyAlignment="1">
      <alignment horizontal="center" vertical="center" wrapText="1"/>
    </xf>
    <xf numFmtId="57" fontId="5" fillId="6" borderId="36" xfId="7" applyNumberFormat="1" applyFont="1" applyFill="1" applyBorder="1" applyAlignment="1">
      <alignment horizontal="center" vertical="center" wrapText="1"/>
    </xf>
    <xf numFmtId="57" fontId="5" fillId="6" borderId="33" xfId="7" applyNumberFormat="1" applyFont="1" applyFill="1" applyBorder="1" applyAlignment="1">
      <alignment horizontal="center" vertical="center" wrapText="1"/>
    </xf>
    <xf numFmtId="57" fontId="5" fillId="6" borderId="23" xfId="7" applyNumberFormat="1" applyFont="1" applyFill="1" applyBorder="1" applyAlignment="1">
      <alignment horizontal="center" vertical="center" wrapText="1"/>
    </xf>
    <xf numFmtId="57" fontId="5" fillId="6" borderId="34" xfId="7" applyNumberFormat="1" applyFont="1" applyFill="1" applyBorder="1" applyAlignment="1">
      <alignment horizontal="center" vertical="center" wrapText="1"/>
    </xf>
    <xf numFmtId="9" fontId="5" fillId="6" borderId="47" xfId="7" applyNumberFormat="1" applyFont="1" applyFill="1" applyBorder="1" applyAlignment="1">
      <alignment horizontal="left" vertical="center" wrapText="1"/>
    </xf>
    <xf numFmtId="9" fontId="5" fillId="6" borderId="28" xfId="7" applyNumberFormat="1" applyFont="1" applyFill="1" applyBorder="1" applyAlignment="1">
      <alignment horizontal="left" vertical="center" wrapText="1"/>
    </xf>
    <xf numFmtId="9" fontId="5" fillId="6" borderId="29" xfId="7" applyNumberFormat="1" applyFont="1" applyFill="1" applyBorder="1" applyAlignment="1">
      <alignment horizontal="left" vertical="center" wrapText="1"/>
    </xf>
    <xf numFmtId="0" fontId="11" fillId="0" borderId="0" xfId="0" applyFont="1"/>
    <xf numFmtId="0" fontId="12" fillId="0" borderId="0" xfId="0" applyFont="1" applyAlignment="1">
      <alignment vertical="center"/>
    </xf>
    <xf numFmtId="0" fontId="13" fillId="0" borderId="0" xfId="0" applyFont="1" applyAlignment="1">
      <alignment vertical="center"/>
    </xf>
    <xf numFmtId="0" fontId="14" fillId="0" borderId="48" xfId="0" applyFont="1" applyBorder="1" applyAlignment="1">
      <alignment horizontal="center" vertical="center" wrapText="1"/>
    </xf>
    <xf numFmtId="0" fontId="14" fillId="0" borderId="0" xfId="0" applyFont="1" applyAlignment="1">
      <alignment vertical="center"/>
    </xf>
    <xf numFmtId="0" fontId="14" fillId="0" borderId="49"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49" xfId="0" applyFont="1" applyBorder="1" applyAlignment="1">
      <alignment horizontal="center" vertical="center" textRotation="255" wrapText="1"/>
    </xf>
    <xf numFmtId="0" fontId="14" fillId="0" borderId="50" xfId="0" applyFont="1" applyBorder="1" applyAlignment="1">
      <alignment horizontal="center" vertical="center" textRotation="255" wrapText="1"/>
    </xf>
    <xf numFmtId="0" fontId="14" fillId="0" borderId="52" xfId="0" applyFont="1" applyBorder="1" applyAlignment="1">
      <alignment horizontal="center" vertical="center" textRotation="255" wrapText="1"/>
    </xf>
    <xf numFmtId="0" fontId="14" fillId="0" borderId="51" xfId="0" applyFont="1" applyBorder="1" applyAlignment="1">
      <alignment horizontal="center" vertical="center" textRotation="255" wrapText="1"/>
    </xf>
    <xf numFmtId="0" fontId="15" fillId="0" borderId="0" xfId="0" applyFont="1" applyAlignment="1">
      <alignment vertical="center"/>
    </xf>
    <xf numFmtId="49" fontId="15" fillId="0" borderId="0" xfId="0" applyNumberFormat="1" applyFont="1" applyAlignment="1">
      <alignment horizontal="right" vertical="center"/>
    </xf>
    <xf numFmtId="49" fontId="0" fillId="0" borderId="0" xfId="0" applyNumberFormat="1" applyFont="1" applyAlignment="1">
      <alignment horizontal="right"/>
    </xf>
    <xf numFmtId="0" fontId="14" fillId="0" borderId="53"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54" xfId="0" applyFont="1" applyBorder="1" applyAlignment="1">
      <alignment horizontal="center" vertical="center" textRotation="255" wrapText="1"/>
    </xf>
    <xf numFmtId="0" fontId="14" fillId="0" borderId="13" xfId="0" applyFont="1" applyBorder="1" applyAlignment="1">
      <alignment horizontal="center" vertical="center" textRotation="255" wrapText="1"/>
    </xf>
    <xf numFmtId="0" fontId="14" fillId="0" borderId="0" xfId="0" applyFont="1" applyAlignment="1">
      <alignment vertical="center" wrapText="1"/>
    </xf>
    <xf numFmtId="0" fontId="14" fillId="0" borderId="16" xfId="0" applyFont="1" applyBorder="1" applyAlignment="1">
      <alignment horizontal="right" vertical="center" wrapText="1"/>
    </xf>
    <xf numFmtId="0" fontId="14" fillId="0" borderId="0" xfId="0" applyFont="1" applyAlignment="1">
      <alignment horizontal="right" vertical="center" wrapText="1"/>
    </xf>
    <xf numFmtId="0" fontId="14" fillId="0" borderId="9" xfId="0" applyFont="1" applyBorder="1" applyAlignment="1">
      <alignment horizontal="right" vertical="center" wrapText="1"/>
    </xf>
    <xf numFmtId="0" fontId="14" fillId="0" borderId="10" xfId="0" applyFont="1" applyBorder="1" applyAlignment="1">
      <alignment horizontal="center" vertical="center" wrapText="1"/>
    </xf>
    <xf numFmtId="0" fontId="14" fillId="0" borderId="6" xfId="0" applyFont="1" applyBorder="1" applyAlignment="1">
      <alignment horizontal="left" vertical="center" wrapText="1"/>
    </xf>
    <xf numFmtId="0" fontId="14" fillId="0" borderId="0" xfId="0" applyFont="1" applyAlignment="1">
      <alignment horizontal="left" vertical="center" wrapText="1"/>
    </xf>
    <xf numFmtId="0" fontId="14" fillId="0" borderId="56" xfId="0" applyFont="1" applyBorder="1" applyAlignment="1">
      <alignment horizontal="center" vertical="center" wrapText="1"/>
    </xf>
    <xf numFmtId="0" fontId="0" fillId="7" borderId="0" xfId="0" applyFont="1" applyFill="1"/>
    <xf numFmtId="0" fontId="3" fillId="7" borderId="0" xfId="0" applyFont="1" applyFill="1"/>
    <xf numFmtId="0" fontId="14" fillId="8" borderId="57" xfId="0" applyFont="1" applyFill="1" applyBorder="1" applyAlignment="1">
      <alignment vertical="center" wrapText="1"/>
    </xf>
    <xf numFmtId="0" fontId="14" fillId="0" borderId="58"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14" xfId="0" applyFont="1" applyBorder="1" applyAlignment="1">
      <alignment vertical="center" wrapText="1"/>
    </xf>
    <xf numFmtId="0" fontId="14" fillId="0" borderId="60" xfId="0" applyFont="1" applyBorder="1" applyAlignment="1">
      <alignment vertical="center" wrapText="1"/>
    </xf>
    <xf numFmtId="0" fontId="14" fillId="8" borderId="60" xfId="0" applyFont="1" applyFill="1" applyBorder="1" applyAlignment="1">
      <alignment vertical="center" wrapText="1"/>
    </xf>
    <xf numFmtId="0" fontId="16" fillId="8" borderId="60" xfId="0" applyFont="1" applyFill="1" applyBorder="1" applyAlignment="1">
      <alignment vertical="center" wrapText="1"/>
    </xf>
    <xf numFmtId="0" fontId="14" fillId="8" borderId="61" xfId="0" applyFont="1" applyFill="1" applyBorder="1" applyAlignment="1">
      <alignment vertical="center" wrapText="1"/>
    </xf>
    <xf numFmtId="0" fontId="14" fillId="8" borderId="25" xfId="0" applyFont="1" applyFill="1" applyBorder="1" applyAlignment="1">
      <alignment vertical="center" wrapText="1"/>
    </xf>
    <xf numFmtId="0" fontId="14" fillId="8" borderId="26" xfId="0" applyFont="1" applyFill="1" applyBorder="1" applyAlignment="1">
      <alignment vertical="center" wrapText="1"/>
    </xf>
    <xf numFmtId="0" fontId="14" fillId="0" borderId="62" xfId="0" applyFont="1" applyBorder="1" applyAlignment="1">
      <alignment horizontal="center" vertical="center" wrapText="1"/>
    </xf>
    <xf numFmtId="0" fontId="14" fillId="8" borderId="63" xfId="0" applyFont="1" applyFill="1" applyBorder="1" applyAlignment="1">
      <alignment vertical="center" wrapText="1"/>
    </xf>
    <xf numFmtId="0" fontId="14" fillId="0" borderId="14" xfId="0" applyFont="1" applyBorder="1" applyAlignment="1">
      <alignment horizontal="left" vertical="center" wrapText="1"/>
    </xf>
    <xf numFmtId="0" fontId="14" fillId="0" borderId="60" xfId="0" applyFont="1" applyBorder="1" applyAlignment="1">
      <alignment horizontal="left" vertical="center" wrapText="1"/>
    </xf>
    <xf numFmtId="0" fontId="14" fillId="0" borderId="64" xfId="0" applyFont="1" applyBorder="1" applyAlignment="1">
      <alignment horizontal="center" vertical="center" wrapText="1"/>
    </xf>
    <xf numFmtId="0" fontId="12" fillId="0" borderId="0" xfId="0" applyFont="1" applyAlignment="1">
      <alignment horizontal="center" vertical="center"/>
    </xf>
    <xf numFmtId="0" fontId="14" fillId="0" borderId="57" xfId="0" applyFont="1" applyBorder="1" applyAlignment="1">
      <alignment horizontal="center" vertical="center" wrapText="1"/>
    </xf>
    <xf numFmtId="0" fontId="14" fillId="0" borderId="1" xfId="0" applyFont="1" applyBorder="1" applyAlignment="1">
      <alignment horizontal="right" vertical="center" wrapText="1"/>
    </xf>
    <xf numFmtId="178" fontId="14" fillId="0" borderId="65" xfId="0" applyNumberFormat="1" applyFont="1" applyBorder="1" applyAlignment="1">
      <alignment horizontal="right" vertical="center" shrinkToFit="1"/>
    </xf>
    <xf numFmtId="179" fontId="16" fillId="8" borderId="65" xfId="0" applyNumberFormat="1" applyFont="1" applyFill="1" applyBorder="1" applyAlignment="1">
      <alignment vertical="center" shrinkToFit="1"/>
    </xf>
    <xf numFmtId="180" fontId="14" fillId="0" borderId="65" xfId="0" applyNumberFormat="1" applyFont="1" applyBorder="1" applyAlignment="1">
      <alignment horizontal="right" vertical="center" shrinkToFit="1"/>
    </xf>
    <xf numFmtId="181" fontId="14" fillId="8" borderId="65" xfId="0" applyNumberFormat="1" applyFont="1" applyFill="1" applyBorder="1" applyAlignment="1">
      <alignment horizontal="right" vertical="center" shrinkToFit="1"/>
    </xf>
    <xf numFmtId="40" fontId="14" fillId="8" borderId="65" xfId="7" applyNumberFormat="1" applyFont="1" applyFill="1" applyBorder="1" applyAlignment="1">
      <alignment horizontal="right" vertical="center" shrinkToFit="1"/>
    </xf>
    <xf numFmtId="180" fontId="14" fillId="8" borderId="65" xfId="0" applyNumberFormat="1" applyFont="1" applyFill="1" applyBorder="1" applyAlignment="1">
      <alignment horizontal="right" vertical="center" shrinkToFit="1"/>
    </xf>
    <xf numFmtId="180" fontId="17" fillId="8" borderId="50" xfId="0" applyNumberFormat="1" applyFont="1" applyFill="1" applyBorder="1" applyAlignment="1">
      <alignment vertical="center" shrinkToFit="1"/>
    </xf>
    <xf numFmtId="180" fontId="14" fillId="8" borderId="52" xfId="0" applyNumberFormat="1" applyFont="1" applyFill="1" applyBorder="1" applyAlignment="1">
      <alignment vertical="center" shrinkToFit="1"/>
    </xf>
    <xf numFmtId="180" fontId="14" fillId="8" borderId="65" xfId="0" applyNumberFormat="1" applyFont="1" applyFill="1" applyBorder="1" applyAlignment="1">
      <alignment vertical="center" shrinkToFit="1"/>
    </xf>
    <xf numFmtId="180" fontId="14" fillId="8" borderId="3" xfId="0" applyNumberFormat="1" applyFont="1" applyFill="1" applyBorder="1" applyAlignment="1">
      <alignment vertical="center" shrinkToFit="1"/>
    </xf>
    <xf numFmtId="180" fontId="14" fillId="8" borderId="50" xfId="0" applyNumberFormat="1" applyFont="1" applyFill="1" applyBorder="1" applyAlignment="1">
      <alignment vertical="center" shrinkToFit="1"/>
    </xf>
    <xf numFmtId="180" fontId="14" fillId="0" borderId="52" xfId="0" applyNumberFormat="1" applyFont="1" applyBorder="1" applyAlignment="1">
      <alignment vertical="center" shrinkToFit="1"/>
    </xf>
    <xf numFmtId="180" fontId="14" fillId="0" borderId="65" xfId="0" applyNumberFormat="1" applyFont="1" applyBorder="1" applyAlignment="1">
      <alignment vertical="center" shrinkToFit="1"/>
    </xf>
    <xf numFmtId="180" fontId="14" fillId="8" borderId="51" xfId="0" applyNumberFormat="1" applyFont="1" applyFill="1" applyBorder="1" applyAlignment="1">
      <alignment vertical="center" shrinkToFit="1"/>
    </xf>
    <xf numFmtId="180" fontId="14" fillId="0" borderId="66" xfId="0" applyNumberFormat="1" applyFont="1" applyBorder="1" applyAlignment="1">
      <alignment vertical="center" shrinkToFit="1"/>
    </xf>
    <xf numFmtId="180" fontId="14" fillId="0" borderId="67" xfId="0" applyNumberFormat="1" applyFont="1" applyBorder="1" applyAlignment="1">
      <alignment vertical="center" shrinkToFit="1"/>
    </xf>
    <xf numFmtId="180" fontId="14" fillId="0" borderId="68" xfId="0" applyNumberFormat="1" applyFont="1" applyBorder="1" applyAlignment="1">
      <alignment vertical="center" shrinkToFit="1"/>
    </xf>
    <xf numFmtId="180" fontId="14" fillId="0" borderId="69" xfId="0" applyNumberFormat="1" applyFont="1" applyBorder="1" applyAlignment="1">
      <alignment vertical="center" shrinkToFit="1"/>
    </xf>
    <xf numFmtId="0" fontId="14" fillId="8" borderId="70" xfId="0" applyFont="1" applyFill="1" applyBorder="1" applyAlignment="1">
      <alignment vertical="center" wrapText="1"/>
    </xf>
    <xf numFmtId="0" fontId="14" fillId="0" borderId="7" xfId="0" applyFont="1" applyBorder="1" applyAlignment="1">
      <alignment horizontal="right" vertical="center" wrapText="1"/>
    </xf>
    <xf numFmtId="178" fontId="14" fillId="0" borderId="8" xfId="0" applyNumberFormat="1" applyFont="1" applyBorder="1" applyAlignment="1">
      <alignment horizontal="right" vertical="center" shrinkToFit="1"/>
    </xf>
    <xf numFmtId="3" fontId="14" fillId="0" borderId="8" xfId="0" applyNumberFormat="1" applyFont="1" applyBorder="1" applyAlignment="1">
      <alignment horizontal="right" vertical="center" shrinkToFit="1"/>
    </xf>
    <xf numFmtId="180" fontId="14" fillId="0" borderId="8" xfId="0" applyNumberFormat="1" applyFont="1" applyBorder="1" applyAlignment="1">
      <alignment horizontal="right" vertical="center" shrinkToFit="1"/>
    </xf>
    <xf numFmtId="181" fontId="11" fillId="0" borderId="0" xfId="0" applyNumberFormat="1" applyFont="1" applyAlignment="1">
      <alignment vertical="center" shrinkToFit="1"/>
    </xf>
    <xf numFmtId="181" fontId="14" fillId="0" borderId="8" xfId="0" applyNumberFormat="1" applyFont="1" applyBorder="1" applyAlignment="1">
      <alignment horizontal="right" vertical="center" shrinkToFit="1"/>
    </xf>
    <xf numFmtId="180" fontId="11" fillId="0" borderId="8" xfId="0" applyNumberFormat="1" applyFont="1" applyBorder="1" applyAlignment="1">
      <alignment vertical="center" shrinkToFit="1"/>
    </xf>
    <xf numFmtId="180" fontId="14" fillId="0" borderId="13" xfId="0" applyNumberFormat="1" applyFont="1" applyBorder="1" applyAlignment="1">
      <alignment vertical="center" shrinkToFit="1"/>
    </xf>
    <xf numFmtId="180" fontId="14" fillId="0" borderId="71" xfId="0" applyNumberFormat="1" applyFont="1" applyBorder="1" applyAlignment="1">
      <alignment vertical="center" shrinkToFit="1"/>
    </xf>
    <xf numFmtId="180" fontId="14" fillId="0" borderId="8" xfId="0" applyNumberFormat="1" applyFont="1" applyBorder="1" applyAlignment="1">
      <alignment vertical="center" shrinkToFit="1"/>
    </xf>
    <xf numFmtId="180" fontId="14" fillId="0" borderId="12" xfId="0" applyNumberFormat="1" applyFont="1" applyBorder="1" applyAlignment="1">
      <alignment vertical="center" shrinkToFit="1"/>
    </xf>
    <xf numFmtId="180" fontId="14" fillId="0" borderId="55" xfId="0" applyNumberFormat="1" applyFont="1" applyBorder="1" applyAlignment="1">
      <alignment vertical="center" shrinkToFit="1"/>
    </xf>
    <xf numFmtId="180" fontId="14" fillId="0" borderId="72" xfId="0" applyNumberFormat="1" applyFont="1" applyBorder="1" applyAlignment="1">
      <alignment vertical="center" shrinkToFit="1"/>
    </xf>
    <xf numFmtId="180" fontId="14" fillId="0" borderId="73" xfId="0" applyNumberFormat="1" applyFont="1" applyBorder="1" applyAlignment="1">
      <alignment vertical="center" shrinkToFit="1"/>
    </xf>
    <xf numFmtId="180" fontId="14" fillId="0" borderId="74" xfId="0" applyNumberFormat="1" applyFont="1" applyBorder="1" applyAlignment="1">
      <alignment vertical="center" shrinkToFit="1"/>
    </xf>
    <xf numFmtId="180" fontId="14" fillId="0" borderId="75" xfId="0" applyNumberFormat="1" applyFont="1" applyBorder="1" applyAlignment="1">
      <alignment vertical="center" shrinkToFit="1"/>
    </xf>
    <xf numFmtId="0" fontId="14" fillId="8" borderId="76" xfId="0" applyFont="1" applyFill="1" applyBorder="1" applyAlignment="1">
      <alignment vertical="center" wrapText="1"/>
    </xf>
    <xf numFmtId="0" fontId="14" fillId="0" borderId="24" xfId="0" applyFont="1" applyBorder="1" applyAlignment="1">
      <alignment horizontal="right" vertical="center" wrapText="1"/>
    </xf>
    <xf numFmtId="182" fontId="14" fillId="0" borderId="25" xfId="0" applyNumberFormat="1" applyFont="1" applyBorder="1" applyAlignment="1">
      <alignment horizontal="right" vertical="center" shrinkToFit="1"/>
    </xf>
    <xf numFmtId="180" fontId="14" fillId="8" borderId="25" xfId="0" applyNumberFormat="1" applyFont="1" applyFill="1" applyBorder="1" applyAlignment="1">
      <alignment horizontal="right" vertical="center" shrinkToFit="1"/>
    </xf>
    <xf numFmtId="180" fontId="14" fillId="0" borderId="25" xfId="0" applyNumberFormat="1" applyFont="1" applyBorder="1" applyAlignment="1">
      <alignment horizontal="right" vertical="center" shrinkToFit="1"/>
    </xf>
    <xf numFmtId="180" fontId="14" fillId="8" borderId="8" xfId="0" applyNumberFormat="1" applyFont="1" applyFill="1" applyBorder="1" applyAlignment="1">
      <alignment horizontal="right" vertical="center" shrinkToFit="1"/>
    </xf>
    <xf numFmtId="180" fontId="11" fillId="8" borderId="25" xfId="0" applyNumberFormat="1" applyFont="1" applyFill="1" applyBorder="1" applyAlignment="1">
      <alignment vertical="center" shrinkToFit="1"/>
    </xf>
    <xf numFmtId="180" fontId="14" fillId="0" borderId="27" xfId="0" applyNumberFormat="1" applyFont="1" applyBorder="1" applyAlignment="1">
      <alignment vertical="center" shrinkToFit="1"/>
    </xf>
    <xf numFmtId="180" fontId="14" fillId="8" borderId="61" xfId="0" applyNumberFormat="1" applyFont="1" applyFill="1" applyBorder="1" applyAlignment="1">
      <alignment vertical="center" shrinkToFit="1"/>
    </xf>
    <xf numFmtId="180" fontId="14" fillId="8" borderId="25" xfId="0" applyNumberFormat="1" applyFont="1" applyFill="1" applyBorder="1" applyAlignment="1">
      <alignment vertical="center" shrinkToFit="1"/>
    </xf>
    <xf numFmtId="180" fontId="14" fillId="8" borderId="26" xfId="0" applyNumberFormat="1" applyFont="1" applyFill="1" applyBorder="1" applyAlignment="1">
      <alignment vertical="center" shrinkToFit="1"/>
    </xf>
    <xf numFmtId="180" fontId="14" fillId="0" borderId="61" xfId="0" applyNumberFormat="1" applyFont="1" applyBorder="1" applyAlignment="1">
      <alignment vertical="center" shrinkToFit="1"/>
    </xf>
    <xf numFmtId="180" fontId="14" fillId="0" borderId="25" xfId="0" applyNumberFormat="1" applyFont="1" applyBorder="1" applyAlignment="1">
      <alignment vertical="center" shrinkToFit="1"/>
    </xf>
    <xf numFmtId="180" fontId="14" fillId="0" borderId="59" xfId="0" applyNumberFormat="1" applyFont="1" applyBorder="1" applyAlignment="1">
      <alignment vertical="center" shrinkToFit="1"/>
    </xf>
    <xf numFmtId="180" fontId="14" fillId="8" borderId="24" xfId="0" applyNumberFormat="1" applyFont="1" applyFill="1" applyBorder="1" applyAlignment="1">
      <alignment vertical="center" shrinkToFit="1"/>
    </xf>
    <xf numFmtId="0" fontId="18" fillId="0" borderId="0" xfId="0" applyFont="1"/>
    <xf numFmtId="0" fontId="14" fillId="8" borderId="4" xfId="0" applyFont="1" applyFill="1" applyBorder="1" applyAlignment="1">
      <alignment horizontal="right" vertical="center" wrapText="1"/>
    </xf>
    <xf numFmtId="179" fontId="14" fillId="8" borderId="65" xfId="0" applyNumberFormat="1" applyFont="1" applyFill="1" applyBorder="1" applyAlignment="1">
      <alignment horizontal="right" vertical="center" shrinkToFit="1"/>
    </xf>
    <xf numFmtId="180" fontId="11" fillId="0" borderId="65" xfId="0" applyNumberFormat="1" applyFont="1" applyBorder="1" applyAlignment="1">
      <alignment vertical="center" shrinkToFit="1"/>
    </xf>
    <xf numFmtId="180" fontId="11" fillId="8" borderId="65" xfId="0" applyNumberFormat="1" applyFont="1" applyFill="1" applyBorder="1" applyAlignment="1">
      <alignment vertical="center" shrinkToFit="1"/>
    </xf>
    <xf numFmtId="0" fontId="14" fillId="8" borderId="77" xfId="0" applyFont="1" applyFill="1" applyBorder="1" applyAlignment="1">
      <alignment horizontal="right" vertical="center" wrapText="1"/>
    </xf>
    <xf numFmtId="0" fontId="14" fillId="8" borderId="78" xfId="0" applyFont="1" applyFill="1" applyBorder="1" applyAlignment="1">
      <alignment vertical="center" wrapText="1"/>
    </xf>
    <xf numFmtId="183" fontId="14" fillId="0" borderId="79" xfId="0" applyNumberFormat="1" applyFont="1" applyBorder="1" applyAlignment="1">
      <alignment horizontal="left" vertical="center" wrapText="1"/>
    </xf>
    <xf numFmtId="177" fontId="14" fillId="0" borderId="8" xfId="0" applyNumberFormat="1" applyFont="1" applyBorder="1" applyAlignment="1">
      <alignment horizontal="right" vertical="center" shrinkToFit="1"/>
    </xf>
    <xf numFmtId="180" fontId="11" fillId="8" borderId="8" xfId="0" applyNumberFormat="1" applyFont="1" applyFill="1" applyBorder="1" applyAlignment="1">
      <alignment vertical="center" shrinkToFit="1"/>
    </xf>
    <xf numFmtId="180" fontId="14" fillId="8" borderId="71" xfId="0" applyNumberFormat="1" applyFont="1" applyFill="1" applyBorder="1" applyAlignment="1">
      <alignment vertical="center" shrinkToFit="1"/>
    </xf>
    <xf numFmtId="180" fontId="14" fillId="8" borderId="8" xfId="0" applyNumberFormat="1" applyFont="1" applyFill="1" applyBorder="1" applyAlignment="1">
      <alignment vertical="center" shrinkToFit="1"/>
    </xf>
    <xf numFmtId="180" fontId="14" fillId="8" borderId="12" xfId="0" applyNumberFormat="1" applyFont="1" applyFill="1" applyBorder="1" applyAlignment="1">
      <alignment vertical="center" shrinkToFit="1"/>
    </xf>
    <xf numFmtId="180" fontId="14" fillId="8" borderId="7" xfId="0" applyNumberFormat="1" applyFont="1" applyFill="1" applyBorder="1" applyAlignment="1">
      <alignment vertical="center" shrinkToFit="1"/>
    </xf>
    <xf numFmtId="0" fontId="14" fillId="8" borderId="10" xfId="0" applyFont="1" applyFill="1" applyBorder="1" applyAlignment="1">
      <alignment horizontal="right" vertical="center" wrapText="1"/>
    </xf>
    <xf numFmtId="179" fontId="14" fillId="8" borderId="8" xfId="0" applyNumberFormat="1" applyFont="1" applyFill="1" applyBorder="1" applyAlignment="1">
      <alignment horizontal="right" vertical="center" shrinkToFit="1"/>
    </xf>
    <xf numFmtId="179" fontId="11" fillId="8" borderId="8" xfId="0" applyNumberFormat="1" applyFont="1" applyFill="1" applyBorder="1" applyAlignment="1">
      <alignment vertical="center" shrinkToFit="1"/>
    </xf>
    <xf numFmtId="180" fontId="14" fillId="8" borderId="13" xfId="0" applyNumberFormat="1" applyFont="1" applyFill="1" applyBorder="1" applyAlignment="1">
      <alignment vertical="center" shrinkToFit="1"/>
    </xf>
    <xf numFmtId="180" fontId="14" fillId="8" borderId="55" xfId="0" applyNumberFormat="1" applyFont="1" applyFill="1" applyBorder="1" applyAlignment="1">
      <alignment vertical="center" shrinkToFit="1"/>
    </xf>
    <xf numFmtId="183" fontId="14" fillId="0" borderId="62" xfId="0" applyNumberFormat="1" applyFont="1" applyBorder="1" applyAlignment="1">
      <alignment horizontal="left" vertical="center" wrapText="1"/>
    </xf>
    <xf numFmtId="177" fontId="14" fillId="0" borderId="25" xfId="0" applyNumberFormat="1" applyFont="1" applyBorder="1" applyAlignment="1">
      <alignment horizontal="right" vertical="center" shrinkToFit="1"/>
    </xf>
    <xf numFmtId="0" fontId="11" fillId="0" borderId="2" xfId="0" applyFont="1" applyBorder="1" applyAlignment="1">
      <alignment vertical="center" wrapText="1"/>
    </xf>
    <xf numFmtId="0" fontId="11" fillId="0" borderId="0" xfId="0" applyFont="1" applyAlignment="1">
      <alignment vertical="center" wrapText="1"/>
    </xf>
    <xf numFmtId="0" fontId="11" fillId="0" borderId="0" xfId="0" applyFont="1" applyAlignment="1">
      <alignment vertical="center"/>
    </xf>
    <xf numFmtId="0" fontId="8" fillId="0" borderId="0" xfId="0" applyFont="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left" vertical="center"/>
    </xf>
    <xf numFmtId="0" fontId="11" fillId="8" borderId="13" xfId="0" applyFont="1" applyFill="1" applyBorder="1" applyAlignment="1">
      <alignment vertical="center" shrinkToFit="1"/>
    </xf>
    <xf numFmtId="0" fontId="11" fillId="0" borderId="0" xfId="0" applyFont="1" applyAlignment="1">
      <alignment vertical="center" shrinkToFit="1"/>
    </xf>
    <xf numFmtId="0" fontId="11" fillId="0" borderId="71" xfId="0" applyFont="1" applyBorder="1" applyAlignment="1">
      <alignment horizontal="center" vertical="center"/>
    </xf>
    <xf numFmtId="0" fontId="11" fillId="0" borderId="12" xfId="0" applyFont="1" applyBorder="1" applyAlignment="1">
      <alignment horizontal="center" vertical="center"/>
    </xf>
    <xf numFmtId="0" fontId="11" fillId="0" borderId="7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71" xfId="0" applyFont="1" applyBorder="1" applyAlignment="1">
      <alignment horizontal="center" vertical="center" shrinkToFit="1"/>
    </xf>
    <xf numFmtId="0" fontId="11" fillId="0" borderId="12" xfId="0" applyFont="1" applyBorder="1" applyAlignment="1">
      <alignment horizontal="center" vertical="center" shrinkToFit="1"/>
    </xf>
    <xf numFmtId="0" fontId="11" fillId="8" borderId="80" xfId="0" applyFont="1" applyFill="1" applyBorder="1" applyAlignment="1">
      <alignment vertical="center" wrapText="1"/>
    </xf>
    <xf numFmtId="0" fontId="11" fillId="8" borderId="16" xfId="0" applyFont="1" applyFill="1" applyBorder="1" applyAlignment="1">
      <alignment vertical="center" wrapText="1"/>
    </xf>
    <xf numFmtId="0" fontId="11" fillId="8" borderId="9" xfId="0" applyFont="1" applyFill="1" applyBorder="1" applyAlignment="1">
      <alignment vertical="center" wrapText="1"/>
    </xf>
    <xf numFmtId="0" fontId="11" fillId="0" borderId="10" xfId="0" applyFont="1" applyBorder="1" applyAlignment="1">
      <alignment horizontal="center" vertical="center" shrinkToFit="1"/>
    </xf>
    <xf numFmtId="0" fontId="11" fillId="0" borderId="80" xfId="0" applyFont="1" applyBorder="1" applyAlignment="1">
      <alignment horizontal="center" vertical="center" shrinkToFit="1"/>
    </xf>
    <xf numFmtId="0" fontId="11" fillId="0" borderId="8" xfId="0" applyFont="1" applyBorder="1" applyAlignment="1">
      <alignment vertical="center"/>
    </xf>
    <xf numFmtId="0" fontId="11" fillId="0" borderId="16" xfId="0" applyFont="1" applyBorder="1" applyAlignment="1">
      <alignment vertical="center"/>
    </xf>
    <xf numFmtId="0" fontId="11" fillId="0" borderId="9" xfId="0" applyFont="1" applyBorder="1" applyAlignment="1">
      <alignment vertical="center"/>
    </xf>
    <xf numFmtId="0" fontId="11" fillId="0" borderId="0" xfId="0" applyFont="1" applyAlignment="1">
      <alignment horizontal="left" vertical="center"/>
    </xf>
    <xf numFmtId="0" fontId="11" fillId="0" borderId="10" xfId="0" applyFont="1" applyBorder="1" applyAlignment="1">
      <alignment horizontal="center" vertical="center"/>
    </xf>
    <xf numFmtId="0" fontId="11" fillId="8" borderId="13" xfId="0" applyFont="1" applyFill="1" applyBorder="1" applyAlignment="1">
      <alignment horizontal="center" vertical="center"/>
    </xf>
    <xf numFmtId="0" fontId="11" fillId="0" borderId="10" xfId="0" applyFont="1" applyBorder="1" applyAlignment="1">
      <alignment horizontal="left" vertical="center" shrinkToFit="1"/>
    </xf>
    <xf numFmtId="184" fontId="11" fillId="8" borderId="13" xfId="0" applyNumberFormat="1" applyFont="1" applyFill="1" applyBorder="1" applyAlignment="1">
      <alignment vertical="center"/>
    </xf>
    <xf numFmtId="185" fontId="11" fillId="8" borderId="35" xfId="0" applyNumberFormat="1" applyFont="1" applyFill="1" applyBorder="1" applyAlignment="1">
      <alignment vertical="center"/>
    </xf>
    <xf numFmtId="184" fontId="11" fillId="8" borderId="12" xfId="0" applyNumberFormat="1" applyFont="1" applyFill="1" applyBorder="1" applyAlignment="1">
      <alignment vertical="center"/>
    </xf>
    <xf numFmtId="184" fontId="11" fillId="0" borderId="0" xfId="0" applyNumberFormat="1" applyFont="1" applyAlignment="1">
      <alignment vertical="center"/>
    </xf>
    <xf numFmtId="0" fontId="11" fillId="8" borderId="81" xfId="0" applyFont="1" applyFill="1" applyBorder="1" applyAlignment="1">
      <alignment vertical="center" wrapText="1"/>
    </xf>
    <xf numFmtId="0" fontId="11" fillId="8" borderId="0" xfId="0" applyFont="1" applyFill="1" applyAlignment="1">
      <alignment vertical="center" wrapText="1"/>
    </xf>
    <xf numFmtId="0" fontId="11" fillId="8" borderId="19" xfId="0" applyFont="1" applyFill="1" applyBorder="1" applyAlignment="1">
      <alignment vertical="center" wrapText="1"/>
    </xf>
    <xf numFmtId="0" fontId="11" fillId="0" borderId="79" xfId="0" applyFont="1" applyBorder="1" applyAlignment="1">
      <alignment horizontal="center" vertical="center" shrinkToFit="1"/>
    </xf>
    <xf numFmtId="0" fontId="11" fillId="0" borderId="82" xfId="0" applyFont="1" applyBorder="1" applyAlignment="1">
      <alignment horizontal="center" vertical="center" shrinkToFit="1"/>
    </xf>
    <xf numFmtId="0" fontId="11" fillId="0" borderId="80" xfId="0" applyFont="1" applyBorder="1" applyAlignment="1">
      <alignment vertical="center"/>
    </xf>
    <xf numFmtId="0" fontId="11" fillId="0" borderId="9" xfId="0" applyFont="1" applyBorder="1" applyAlignment="1">
      <alignment horizontal="center" vertical="center"/>
    </xf>
    <xf numFmtId="0" fontId="19" fillId="0" borderId="16" xfId="0" applyFont="1" applyBorder="1" applyAlignment="1">
      <alignment vertical="center" wrapText="1"/>
    </xf>
    <xf numFmtId="57" fontId="11" fillId="8" borderId="77" xfId="0" applyNumberFormat="1" applyFont="1" applyFill="1" applyBorder="1" applyAlignment="1">
      <alignment horizontal="center" vertical="center" shrinkToFit="1"/>
    </xf>
    <xf numFmtId="186" fontId="11" fillId="8" borderId="13" xfId="0" applyNumberFormat="1" applyFont="1" applyFill="1" applyBorder="1" applyAlignment="1">
      <alignment horizontal="center" vertical="center"/>
    </xf>
    <xf numFmtId="0" fontId="11" fillId="0" borderId="77" xfId="0" applyFont="1" applyBorder="1" applyAlignment="1">
      <alignment horizontal="left" vertical="center" shrinkToFit="1"/>
    </xf>
    <xf numFmtId="0" fontId="11" fillId="8" borderId="10" xfId="0" applyFont="1" applyFill="1" applyBorder="1" applyAlignment="1">
      <alignment horizontal="center" vertical="center" shrinkToFit="1"/>
    </xf>
    <xf numFmtId="0" fontId="11" fillId="8" borderId="16" xfId="0" applyFont="1" applyFill="1" applyBorder="1" applyAlignment="1">
      <alignment horizontal="center" vertical="center"/>
    </xf>
    <xf numFmtId="0" fontId="11" fillId="0" borderId="82" xfId="0" applyFont="1" applyBorder="1" applyAlignment="1">
      <alignment vertical="center"/>
    </xf>
    <xf numFmtId="0" fontId="11" fillId="0" borderId="20" xfId="0" applyFont="1" applyBorder="1" applyAlignment="1">
      <alignment horizontal="center" vertical="center"/>
    </xf>
    <xf numFmtId="0" fontId="19" fillId="0" borderId="0" xfId="0" applyFont="1" applyAlignment="1">
      <alignment vertical="center" wrapText="1"/>
    </xf>
    <xf numFmtId="0" fontId="11" fillId="0" borderId="19" xfId="0" applyFont="1" applyBorder="1" applyAlignment="1">
      <alignment vertical="center"/>
    </xf>
    <xf numFmtId="0" fontId="11" fillId="0" borderId="77" xfId="0" applyFont="1" applyBorder="1" applyAlignment="1">
      <alignment horizontal="center" vertical="center"/>
    </xf>
    <xf numFmtId="0" fontId="11" fillId="0" borderId="10" xfId="0" applyFont="1" applyBorder="1" applyAlignment="1">
      <alignment horizontal="right" vertical="center"/>
    </xf>
    <xf numFmtId="0" fontId="11" fillId="8" borderId="77" xfId="0" applyFont="1" applyFill="1" applyBorder="1" applyAlignment="1">
      <alignment horizontal="center" vertical="center" shrinkToFit="1"/>
    </xf>
    <xf numFmtId="0" fontId="11" fillId="8" borderId="0" xfId="0" applyFont="1" applyFill="1" applyAlignment="1">
      <alignment horizontal="center" vertical="center"/>
    </xf>
    <xf numFmtId="0" fontId="11" fillId="0" borderId="13" xfId="0" applyFont="1" applyBorder="1" applyAlignment="1">
      <alignment vertical="center"/>
    </xf>
    <xf numFmtId="0" fontId="11" fillId="0" borderId="71" xfId="0" applyFont="1" applyBorder="1" applyAlignment="1">
      <alignment vertical="center"/>
    </xf>
    <xf numFmtId="0" fontId="11" fillId="0" borderId="77" xfId="0" applyFont="1" applyBorder="1" applyAlignment="1">
      <alignment horizontal="right" vertical="center"/>
    </xf>
    <xf numFmtId="187" fontId="11" fillId="8" borderId="13" xfId="0" applyNumberFormat="1" applyFont="1" applyFill="1" applyBorder="1" applyAlignment="1">
      <alignment vertical="center"/>
    </xf>
    <xf numFmtId="0" fontId="11" fillId="0" borderId="80" xfId="0" applyFont="1" applyBorder="1" applyAlignment="1">
      <alignment vertical="center" shrinkToFit="1"/>
    </xf>
    <xf numFmtId="0" fontId="11" fillId="0" borderId="16" xfId="0" applyFont="1" applyBorder="1" applyAlignment="1">
      <alignment vertical="center" shrinkToFit="1"/>
    </xf>
    <xf numFmtId="0" fontId="11" fillId="0" borderId="9" xfId="0" applyFont="1" applyBorder="1" applyAlignment="1">
      <alignment vertical="center" shrinkToFit="1"/>
    </xf>
    <xf numFmtId="57" fontId="11" fillId="8" borderId="79" xfId="0" applyNumberFormat="1" applyFont="1" applyFill="1" applyBorder="1" applyAlignment="1">
      <alignment horizontal="center" vertical="center" shrinkToFit="1"/>
    </xf>
    <xf numFmtId="188" fontId="11" fillId="8" borderId="79" xfId="0" applyNumberFormat="1" applyFont="1" applyFill="1" applyBorder="1" applyAlignment="1">
      <alignment horizontal="right" vertical="center"/>
    </xf>
    <xf numFmtId="0" fontId="11" fillId="8" borderId="13" xfId="0" applyFont="1" applyFill="1" applyBorder="1" applyAlignment="1">
      <alignment vertical="center"/>
    </xf>
    <xf numFmtId="0" fontId="11" fillId="8" borderId="10" xfId="0" applyFont="1" applyFill="1" applyBorder="1" applyAlignment="1">
      <alignment vertical="center"/>
    </xf>
    <xf numFmtId="0" fontId="11" fillId="0" borderId="82" xfId="0" applyFont="1" applyBorder="1" applyAlignment="1">
      <alignment vertical="center" shrinkToFit="1"/>
    </xf>
    <xf numFmtId="0" fontId="11" fillId="0" borderId="83" xfId="0" applyFont="1" applyBorder="1" applyAlignment="1">
      <alignment vertical="center" shrinkToFit="1"/>
    </xf>
    <xf numFmtId="0" fontId="11" fillId="0" borderId="20" xfId="0" applyFont="1" applyBorder="1" applyAlignment="1">
      <alignment vertical="center" shrinkToFit="1"/>
    </xf>
    <xf numFmtId="0" fontId="11" fillId="8" borderId="10" xfId="0" applyFont="1" applyFill="1" applyBorder="1" applyAlignment="1">
      <alignment horizontal="center" vertical="center"/>
    </xf>
    <xf numFmtId="0" fontId="11" fillId="0" borderId="79" xfId="0" applyFont="1" applyBorder="1" applyAlignment="1">
      <alignment horizontal="center" vertical="center"/>
    </xf>
    <xf numFmtId="0" fontId="11" fillId="0" borderId="79" xfId="0" applyFont="1" applyBorder="1" applyAlignment="1">
      <alignment horizontal="left" vertical="center" shrinkToFit="1"/>
    </xf>
    <xf numFmtId="189" fontId="11" fillId="8" borderId="10" xfId="0" applyNumberFormat="1" applyFont="1" applyFill="1" applyBorder="1" applyAlignment="1">
      <alignment vertical="center"/>
    </xf>
    <xf numFmtId="0" fontId="11" fillId="0" borderId="79" xfId="0" applyFont="1" applyBorder="1" applyAlignment="1">
      <alignment vertical="center"/>
    </xf>
    <xf numFmtId="0" fontId="11" fillId="0" borderId="8" xfId="0" applyFont="1" applyBorder="1" applyAlignment="1">
      <alignment vertical="center" shrinkToFit="1"/>
    </xf>
    <xf numFmtId="0" fontId="11" fillId="0" borderId="19" xfId="0" applyFont="1" applyBorder="1" applyAlignment="1">
      <alignment vertical="center" shrinkToFit="1"/>
    </xf>
    <xf numFmtId="0" fontId="11" fillId="8" borderId="77" xfId="0" applyFont="1" applyFill="1" applyBorder="1" applyAlignment="1">
      <alignment horizontal="center" vertical="center"/>
    </xf>
    <xf numFmtId="0" fontId="11" fillId="0" borderId="13" xfId="0" applyFont="1" applyBorder="1" applyAlignment="1">
      <alignment horizontal="right" vertical="center"/>
    </xf>
    <xf numFmtId="0" fontId="11" fillId="0" borderId="71" xfId="0" applyFont="1" applyBorder="1" applyAlignment="1">
      <alignment horizontal="center" vertical="center" wrapText="1" shrinkToFit="1"/>
    </xf>
    <xf numFmtId="0" fontId="11" fillId="8" borderId="79" xfId="0" applyFont="1" applyFill="1" applyBorder="1" applyAlignment="1">
      <alignment horizontal="center" vertical="center" shrinkToFit="1"/>
    </xf>
    <xf numFmtId="0" fontId="11" fillId="8" borderId="83" xfId="0" applyFont="1" applyFill="1" applyBorder="1" applyAlignment="1">
      <alignment horizontal="center" vertical="center"/>
    </xf>
    <xf numFmtId="0" fontId="11" fillId="8" borderId="79" xfId="0" applyFont="1" applyFill="1" applyBorder="1" applyAlignment="1">
      <alignment horizontal="center" vertical="center"/>
    </xf>
    <xf numFmtId="189" fontId="11" fillId="8" borderId="79" xfId="0" applyNumberFormat="1" applyFont="1" applyFill="1" applyBorder="1" applyAlignment="1">
      <alignment vertical="center"/>
    </xf>
    <xf numFmtId="0" fontId="11" fillId="0" borderId="79" xfId="0" applyFont="1" applyBorder="1" applyAlignment="1">
      <alignment vertical="center" shrinkToFit="1"/>
    </xf>
    <xf numFmtId="0" fontId="11" fillId="0" borderId="8" xfId="0" applyFont="1" applyBorder="1" applyAlignment="1">
      <alignment horizontal="center" vertical="center" wrapText="1"/>
    </xf>
    <xf numFmtId="0" fontId="11" fillId="0" borderId="12" xfId="0" applyFont="1" applyBorder="1" applyAlignment="1">
      <alignment horizontal="center" vertical="center" wrapText="1"/>
    </xf>
    <xf numFmtId="0" fontId="11" fillId="8" borderId="13" xfId="0" applyFont="1" applyFill="1" applyBorder="1" applyAlignment="1">
      <alignment horizontal="center" vertical="center" shrinkToFit="1"/>
    </xf>
    <xf numFmtId="0" fontId="11" fillId="8" borderId="19" xfId="0" applyFont="1" applyFill="1" applyBorder="1" applyAlignment="1">
      <alignment vertical="center"/>
    </xf>
    <xf numFmtId="190" fontId="11" fillId="8" borderId="13" xfId="0" applyNumberFormat="1" applyFont="1" applyFill="1" applyBorder="1" applyAlignment="1">
      <alignment vertical="center"/>
    </xf>
    <xf numFmtId="191" fontId="11" fillId="8" borderId="33" xfId="0" applyNumberFormat="1" applyFont="1" applyFill="1" applyBorder="1" applyAlignment="1">
      <alignment vertical="center"/>
    </xf>
    <xf numFmtId="0" fontId="11" fillId="0" borderId="13" xfId="0" applyFont="1" applyBorder="1" applyAlignment="1">
      <alignment vertical="center" shrinkToFit="1"/>
    </xf>
    <xf numFmtId="0" fontId="11" fillId="0" borderId="13" xfId="0" applyFont="1" applyBorder="1" applyAlignment="1">
      <alignment horizontal="center" vertical="center" shrinkToFit="1"/>
    </xf>
    <xf numFmtId="191" fontId="11" fillId="8" borderId="19" xfId="0" applyNumberFormat="1" applyFont="1" applyFill="1" applyBorder="1" applyAlignment="1">
      <alignment vertical="center"/>
    </xf>
    <xf numFmtId="0" fontId="11" fillId="8" borderId="77" xfId="0" applyFont="1" applyFill="1" applyBorder="1" applyAlignment="1">
      <alignment vertical="center"/>
    </xf>
    <xf numFmtId="191" fontId="11" fillId="8" borderId="37" xfId="0" applyNumberFormat="1" applyFont="1" applyFill="1" applyBorder="1" applyAlignment="1">
      <alignment vertical="center"/>
    </xf>
    <xf numFmtId="192" fontId="11" fillId="8" borderId="79" xfId="0" applyNumberFormat="1" applyFont="1" applyFill="1" applyBorder="1" applyAlignment="1">
      <alignment vertical="center"/>
    </xf>
    <xf numFmtId="192" fontId="11" fillId="8" borderId="20" xfId="0" applyNumberFormat="1" applyFont="1" applyFill="1" applyBorder="1" applyAlignment="1">
      <alignment vertical="center"/>
    </xf>
    <xf numFmtId="184" fontId="11" fillId="0" borderId="13" xfId="0" applyNumberFormat="1" applyFont="1" applyBorder="1" applyAlignment="1">
      <alignment vertical="center"/>
    </xf>
    <xf numFmtId="185" fontId="11" fillId="0" borderId="71" xfId="0" applyNumberFormat="1" applyFont="1" applyBorder="1" applyAlignment="1">
      <alignment vertical="center"/>
    </xf>
    <xf numFmtId="184" fontId="11" fillId="0" borderId="12" xfId="0" applyNumberFormat="1" applyFont="1" applyBorder="1" applyAlignment="1">
      <alignment vertical="center"/>
    </xf>
    <xf numFmtId="0" fontId="11" fillId="8" borderId="82" xfId="0" applyFont="1" applyFill="1" applyBorder="1" applyAlignment="1">
      <alignment vertical="center" wrapText="1"/>
    </xf>
    <xf numFmtId="0" fontId="11" fillId="8" borderId="83" xfId="0" applyFont="1" applyFill="1" applyBorder="1" applyAlignment="1">
      <alignment vertical="center" wrapText="1"/>
    </xf>
    <xf numFmtId="0" fontId="11" fillId="8" borderId="20" xfId="0" applyFont="1" applyFill="1" applyBorder="1" applyAlignment="1">
      <alignment vertical="center" wrapText="1"/>
    </xf>
    <xf numFmtId="0" fontId="11" fillId="8" borderId="20" xfId="0" applyFont="1" applyFill="1" applyBorder="1" applyAlignment="1">
      <alignment vertical="center"/>
    </xf>
    <xf numFmtId="191" fontId="11" fillId="8" borderId="82" xfId="0" applyNumberFormat="1" applyFont="1" applyFill="1" applyBorder="1" applyAlignment="1">
      <alignment vertical="center"/>
    </xf>
    <xf numFmtId="191" fontId="11" fillId="8" borderId="20" xfId="0" applyNumberFormat="1" applyFont="1" applyFill="1" applyBorder="1" applyAlignment="1">
      <alignment vertical="center"/>
    </xf>
    <xf numFmtId="0" fontId="11" fillId="0" borderId="10" xfId="0" applyFont="1" applyBorder="1" applyAlignment="1">
      <alignment vertical="center" shrinkToFit="1"/>
    </xf>
    <xf numFmtId="0" fontId="11" fillId="0" borderId="10" xfId="0" applyFont="1" applyBorder="1" applyAlignment="1">
      <alignment vertical="center"/>
    </xf>
    <xf numFmtId="0" fontId="11" fillId="0" borderId="77" xfId="0" applyFont="1" applyBorder="1" applyAlignment="1">
      <alignment vertical="center" shrinkToFit="1"/>
    </xf>
    <xf numFmtId="0" fontId="11" fillId="0" borderId="77" xfId="0" applyFont="1" applyBorder="1" applyAlignment="1">
      <alignment vertical="center"/>
    </xf>
    <xf numFmtId="179" fontId="11" fillId="8" borderId="13" xfId="0" applyNumberFormat="1" applyFont="1" applyFill="1" applyBorder="1" applyAlignment="1">
      <alignment horizontal="center" vertical="center"/>
    </xf>
    <xf numFmtId="0" fontId="11" fillId="0" borderId="9" xfId="0" applyFont="1" applyBorder="1" applyAlignment="1">
      <alignment horizontal="center" vertical="center" shrinkToFit="1"/>
    </xf>
    <xf numFmtId="184" fontId="11" fillId="0" borderId="10" xfId="0" applyNumberFormat="1" applyFont="1" applyBorder="1" applyAlignment="1">
      <alignment vertical="center"/>
    </xf>
    <xf numFmtId="185" fontId="11" fillId="0" borderId="80" xfId="0" applyNumberFormat="1" applyFont="1" applyBorder="1" applyAlignment="1">
      <alignment vertical="center"/>
    </xf>
    <xf numFmtId="184" fontId="11" fillId="0" borderId="9" xfId="0" applyNumberFormat="1" applyFont="1" applyBorder="1" applyAlignment="1">
      <alignment vertical="center"/>
    </xf>
    <xf numFmtId="0" fontId="11" fillId="0" borderId="20" xfId="0" applyFont="1" applyBorder="1" applyAlignment="1">
      <alignment horizontal="center" vertical="center" shrinkToFit="1"/>
    </xf>
    <xf numFmtId="184" fontId="11" fillId="0" borderId="79" xfId="0" applyNumberFormat="1" applyFont="1" applyBorder="1" applyAlignment="1">
      <alignment vertical="center"/>
    </xf>
    <xf numFmtId="185" fontId="11" fillId="0" borderId="82" xfId="0" applyNumberFormat="1" applyFont="1" applyBorder="1" applyAlignment="1">
      <alignment vertical="center"/>
    </xf>
    <xf numFmtId="184" fontId="11" fillId="0" borderId="20" xfId="0" applyNumberFormat="1" applyFont="1" applyBorder="1" applyAlignment="1">
      <alignment vertical="center"/>
    </xf>
    <xf numFmtId="0" fontId="11" fillId="0" borderId="80" xfId="0" applyFont="1" applyBorder="1" applyAlignment="1">
      <alignment horizontal="center" vertical="center"/>
    </xf>
    <xf numFmtId="0" fontId="11" fillId="0" borderId="16" xfId="0" applyFont="1" applyBorder="1" applyAlignment="1">
      <alignment horizontal="center" vertical="center"/>
    </xf>
    <xf numFmtId="0" fontId="11" fillId="8" borderId="13" xfId="0" applyFont="1" applyFill="1" applyBorder="1" applyAlignment="1">
      <alignment horizontal="left" vertical="center"/>
    </xf>
    <xf numFmtId="0" fontId="11" fillId="8" borderId="84" xfId="0" applyFont="1" applyFill="1" applyBorder="1" applyAlignment="1">
      <alignment horizontal="left" vertical="center"/>
    </xf>
    <xf numFmtId="0" fontId="11" fillId="0" borderId="85" xfId="0" applyFont="1" applyBorder="1" applyAlignment="1">
      <alignment horizontal="right" vertical="center"/>
    </xf>
    <xf numFmtId="0" fontId="11" fillId="0" borderId="10" xfId="0" applyFont="1" applyBorder="1" applyAlignment="1">
      <alignment horizontal="right" vertical="center" shrinkToFit="1"/>
    </xf>
    <xf numFmtId="0" fontId="11" fillId="0" borderId="81" xfId="0" applyFont="1" applyBorder="1" applyAlignment="1">
      <alignment horizontal="center" vertical="center"/>
    </xf>
    <xf numFmtId="0" fontId="11" fillId="0" borderId="19" xfId="0" applyFont="1" applyBorder="1" applyAlignment="1">
      <alignment horizontal="center" vertical="center"/>
    </xf>
    <xf numFmtId="0" fontId="11" fillId="0" borderId="86" xfId="0" applyFont="1" applyBorder="1" applyAlignment="1">
      <alignment horizontal="right" vertical="center"/>
    </xf>
    <xf numFmtId="188" fontId="11" fillId="8" borderId="0" xfId="0" applyNumberFormat="1" applyFont="1" applyFill="1" applyAlignment="1">
      <alignment horizontal="center" vertical="center"/>
    </xf>
    <xf numFmtId="0" fontId="11" fillId="0" borderId="0" xfId="0" applyFont="1" applyAlignment="1">
      <alignment horizontal="right" vertical="center"/>
    </xf>
    <xf numFmtId="184" fontId="11" fillId="8" borderId="10" xfId="0" applyNumberFormat="1" applyFont="1" applyFill="1" applyBorder="1" applyAlignment="1">
      <alignment vertical="center"/>
    </xf>
    <xf numFmtId="184" fontId="11" fillId="8" borderId="9" xfId="0" applyNumberFormat="1" applyFont="1" applyFill="1" applyBorder="1" applyAlignment="1">
      <alignment vertical="center"/>
    </xf>
    <xf numFmtId="0" fontId="11" fillId="0" borderId="82" xfId="0" applyFont="1" applyBorder="1" applyAlignment="1">
      <alignment horizontal="center" vertical="center"/>
    </xf>
    <xf numFmtId="0" fontId="11" fillId="0" borderId="83" xfId="0" applyFont="1" applyBorder="1" applyAlignment="1">
      <alignment horizontal="center" vertical="center"/>
    </xf>
    <xf numFmtId="0" fontId="11" fillId="0" borderId="87" xfId="0" applyFont="1" applyBorder="1" applyAlignment="1">
      <alignment horizontal="right" vertical="center"/>
    </xf>
    <xf numFmtId="188" fontId="11" fillId="8" borderId="77" xfId="0" applyNumberFormat="1" applyFont="1" applyFill="1" applyBorder="1" applyAlignment="1">
      <alignment horizontal="center" vertical="center" shrinkToFit="1"/>
    </xf>
    <xf numFmtId="38" fontId="11" fillId="8" borderId="13" xfId="7" applyFont="1" applyFill="1" applyBorder="1" applyAlignment="1">
      <alignment vertical="center" shrinkToFit="1"/>
    </xf>
    <xf numFmtId="0" fontId="11" fillId="0" borderId="77" xfId="0" applyFont="1" applyBorder="1" applyAlignment="1">
      <alignment horizontal="center" vertical="center" shrinkToFit="1"/>
    </xf>
    <xf numFmtId="184" fontId="11" fillId="8" borderId="8" xfId="0" applyNumberFormat="1" applyFont="1" applyFill="1" applyBorder="1" applyAlignment="1">
      <alignment vertical="center"/>
    </xf>
    <xf numFmtId="184" fontId="11" fillId="0" borderId="10" xfId="0" applyNumberFormat="1" applyFont="1" applyBorder="1" applyAlignment="1">
      <alignment horizontal="center" vertical="center"/>
    </xf>
    <xf numFmtId="184" fontId="11" fillId="0" borderId="80" xfId="0" applyNumberFormat="1" applyFont="1" applyBorder="1" applyAlignment="1">
      <alignment horizontal="center" vertical="center"/>
    </xf>
    <xf numFmtId="184" fontId="11" fillId="0" borderId="9" xfId="0" applyNumberFormat="1" applyFont="1" applyBorder="1" applyAlignment="1">
      <alignment horizontal="center" vertical="center"/>
    </xf>
    <xf numFmtId="193" fontId="11" fillId="8" borderId="88" xfId="0" applyNumberFormat="1" applyFont="1" applyFill="1" applyBorder="1" applyAlignment="1">
      <alignment vertical="center"/>
    </xf>
    <xf numFmtId="193" fontId="11" fillId="8" borderId="89" xfId="0" applyNumberFormat="1" applyFont="1" applyFill="1" applyBorder="1" applyAlignment="1">
      <alignment vertical="center"/>
    </xf>
    <xf numFmtId="193" fontId="11" fillId="0" borderId="90" xfId="0" applyNumberFormat="1" applyFont="1" applyBorder="1" applyAlignment="1">
      <alignment vertical="center"/>
    </xf>
    <xf numFmtId="188" fontId="11" fillId="0" borderId="77" xfId="0" applyNumberFormat="1" applyFont="1" applyBorder="1" applyAlignment="1">
      <alignment horizontal="right" vertical="center" shrinkToFit="1"/>
    </xf>
    <xf numFmtId="0" fontId="20" fillId="8" borderId="13" xfId="0" applyFont="1" applyFill="1" applyBorder="1" applyAlignment="1">
      <alignment vertical="center" wrapText="1"/>
    </xf>
    <xf numFmtId="184" fontId="11" fillId="0" borderId="77" xfId="0" applyNumberFormat="1" applyFont="1" applyBorder="1" applyAlignment="1">
      <alignment horizontal="center" vertical="center"/>
    </xf>
    <xf numFmtId="184" fontId="11" fillId="0" borderId="82" xfId="0" applyNumberFormat="1" applyFont="1" applyBorder="1" applyAlignment="1">
      <alignment horizontal="center" vertical="center"/>
    </xf>
    <xf numFmtId="184" fontId="11" fillId="0" borderId="91" xfId="0" applyNumberFormat="1" applyFont="1" applyBorder="1" applyAlignment="1">
      <alignment horizontal="center" vertical="center" wrapText="1"/>
    </xf>
    <xf numFmtId="194" fontId="11" fillId="9" borderId="79" xfId="0" applyNumberFormat="1" applyFont="1" applyFill="1" applyBorder="1" applyAlignment="1">
      <alignment vertical="center"/>
    </xf>
    <xf numFmtId="194" fontId="11" fillId="9" borderId="92" xfId="0" applyNumberFormat="1" applyFont="1" applyFill="1" applyBorder="1" applyAlignment="1">
      <alignment vertical="center"/>
    </xf>
    <xf numFmtId="194" fontId="11" fillId="0" borderId="20" xfId="0" applyNumberFormat="1" applyFont="1" applyBorder="1" applyAlignment="1">
      <alignment vertical="center"/>
    </xf>
    <xf numFmtId="184" fontId="11" fillId="0" borderId="81" xfId="0" applyNumberFormat="1" applyFont="1" applyBorder="1" applyAlignment="1">
      <alignment horizontal="right" vertical="center"/>
    </xf>
    <xf numFmtId="0" fontId="11" fillId="0" borderId="83" xfId="0" applyFont="1" applyBorder="1" applyAlignment="1">
      <alignment horizontal="center" vertical="center" shrinkToFit="1"/>
    </xf>
    <xf numFmtId="184" fontId="11" fillId="8" borderId="79" xfId="0" applyNumberFormat="1" applyFont="1" applyFill="1" applyBorder="1" applyAlignment="1">
      <alignment vertical="center"/>
    </xf>
    <xf numFmtId="193" fontId="11" fillId="8" borderId="90" xfId="0" applyNumberFormat="1" applyFont="1" applyFill="1" applyBorder="1" applyAlignment="1">
      <alignment vertical="center"/>
    </xf>
    <xf numFmtId="193" fontId="11" fillId="8" borderId="93" xfId="0" applyNumberFormat="1" applyFont="1" applyFill="1" applyBorder="1" applyAlignment="1">
      <alignment vertical="center"/>
    </xf>
    <xf numFmtId="193" fontId="11" fillId="0" borderId="94" xfId="0" applyNumberFormat="1" applyFont="1" applyBorder="1" applyAlignment="1">
      <alignment vertical="center"/>
    </xf>
    <xf numFmtId="0" fontId="11" fillId="0" borderId="77" xfId="0" applyFont="1" applyBorder="1" applyAlignment="1">
      <alignment horizontal="right" vertical="center" shrinkToFit="1"/>
    </xf>
    <xf numFmtId="0" fontId="11" fillId="0" borderId="8" xfId="0" applyFont="1" applyBorder="1" applyAlignment="1">
      <alignment horizontal="center" vertical="center" wrapText="1" shrinkToFit="1"/>
    </xf>
    <xf numFmtId="184" fontId="11" fillId="0" borderId="79" xfId="0" applyNumberFormat="1" applyFont="1" applyBorder="1" applyAlignment="1">
      <alignment horizontal="center" vertical="center"/>
    </xf>
    <xf numFmtId="184" fontId="11" fillId="0" borderId="81" xfId="0" applyNumberFormat="1" applyFont="1" applyBorder="1" applyAlignment="1">
      <alignment horizontal="center" vertical="center"/>
    </xf>
    <xf numFmtId="184" fontId="11" fillId="0" borderId="95" xfId="0" applyNumberFormat="1" applyFont="1" applyBorder="1" applyAlignment="1">
      <alignment horizontal="center" vertical="center" wrapText="1"/>
    </xf>
    <xf numFmtId="194" fontId="11" fillId="9" borderId="96" xfId="0" applyNumberFormat="1" applyFont="1" applyFill="1" applyBorder="1" applyAlignment="1">
      <alignment vertical="center"/>
    </xf>
    <xf numFmtId="194" fontId="11" fillId="9" borderId="97" xfId="0" applyNumberFormat="1" applyFont="1" applyFill="1" applyBorder="1" applyAlignment="1">
      <alignment vertical="center"/>
    </xf>
    <xf numFmtId="194" fontId="11" fillId="0" borderId="98" xfId="0" applyNumberFormat="1" applyFont="1" applyBorder="1" applyAlignment="1">
      <alignment vertical="center"/>
    </xf>
    <xf numFmtId="0" fontId="11" fillId="0" borderId="16" xfId="0" applyFont="1" applyBorder="1" applyAlignment="1">
      <alignment horizontal="center" vertical="center" shrinkToFit="1"/>
    </xf>
    <xf numFmtId="184" fontId="11" fillId="8" borderId="13" xfId="0" applyNumberFormat="1" applyFont="1" applyFill="1" applyBorder="1" applyAlignment="1">
      <alignment vertical="center" wrapText="1"/>
    </xf>
    <xf numFmtId="184" fontId="11" fillId="0" borderId="71" xfId="0" applyNumberFormat="1" applyFont="1" applyBorder="1" applyAlignment="1">
      <alignment horizontal="center" vertical="center" wrapText="1"/>
    </xf>
    <xf numFmtId="184" fontId="11" fillId="0" borderId="8" xfId="0" applyNumberFormat="1" applyFont="1" applyBorder="1" applyAlignment="1">
      <alignment horizontal="center" vertical="center" wrapText="1"/>
    </xf>
    <xf numFmtId="184" fontId="11" fillId="0" borderId="12" xfId="0" applyNumberFormat="1" applyFont="1" applyBorder="1" applyAlignment="1">
      <alignment horizontal="center" vertical="center" wrapText="1"/>
    </xf>
    <xf numFmtId="194" fontId="11" fillId="0" borderId="13" xfId="0" applyNumberFormat="1" applyFont="1" applyBorder="1" applyAlignment="1">
      <alignment vertical="center"/>
    </xf>
    <xf numFmtId="194" fontId="11" fillId="0" borderId="84" xfId="0" applyNumberFormat="1" applyFont="1" applyBorder="1" applyAlignment="1">
      <alignment vertical="center"/>
    </xf>
    <xf numFmtId="194" fontId="11" fillId="0" borderId="99" xfId="0" applyNumberFormat="1" applyFont="1" applyBorder="1" applyAlignment="1">
      <alignment vertical="center"/>
    </xf>
    <xf numFmtId="189" fontId="11" fillId="0" borderId="57" xfId="0" applyNumberFormat="1" applyFont="1" applyBorder="1" applyAlignment="1">
      <alignment vertical="center"/>
    </xf>
    <xf numFmtId="188" fontId="21" fillId="0" borderId="77" xfId="0" applyNumberFormat="1" applyFont="1" applyBorder="1" applyAlignment="1">
      <alignment horizontal="center" vertical="center" shrinkToFit="1"/>
    </xf>
    <xf numFmtId="0" fontId="11" fillId="0" borderId="10" xfId="0" applyFont="1" applyBorder="1" applyAlignment="1">
      <alignment horizontal="left" vertical="center"/>
    </xf>
    <xf numFmtId="185" fontId="11" fillId="8" borderId="71" xfId="0" applyNumberFormat="1" applyFont="1" applyFill="1" applyBorder="1" applyAlignment="1">
      <alignment vertical="center"/>
    </xf>
    <xf numFmtId="0" fontId="11" fillId="0" borderId="13" xfId="0" applyFont="1" applyBorder="1" applyAlignment="1">
      <alignment horizontal="center" vertical="center" wrapText="1" shrinkToFit="1"/>
    </xf>
    <xf numFmtId="0" fontId="11" fillId="0" borderId="77" xfId="0" applyFont="1" applyBorder="1" applyAlignment="1">
      <alignment horizontal="left" vertical="center"/>
    </xf>
    <xf numFmtId="0" fontId="11" fillId="0" borderId="79" xfId="0" applyFont="1" applyBorder="1" applyAlignment="1">
      <alignment horizontal="right" vertical="center"/>
    </xf>
    <xf numFmtId="194" fontId="11" fillId="8" borderId="13" xfId="0" applyNumberFormat="1" applyFont="1" applyFill="1" applyBorder="1" applyAlignment="1">
      <alignment horizontal="center" vertical="center"/>
    </xf>
    <xf numFmtId="184" fontId="11" fillId="8" borderId="20" xfId="0" applyNumberFormat="1" applyFont="1" applyFill="1" applyBorder="1" applyAlignment="1">
      <alignment vertical="center"/>
    </xf>
    <xf numFmtId="0" fontId="11" fillId="0" borderId="19" xfId="0" applyFont="1" applyBorder="1" applyAlignment="1">
      <alignment horizontal="right" vertical="center"/>
    </xf>
    <xf numFmtId="0" fontId="11" fillId="0" borderId="0" xfId="0" applyFont="1" applyAlignment="1">
      <alignment horizontal="center" vertical="center" shrinkToFit="1"/>
    </xf>
    <xf numFmtId="184" fontId="11" fillId="8" borderId="80" xfId="0" applyNumberFormat="1" applyFont="1" applyFill="1" applyBorder="1" applyAlignment="1">
      <alignment vertical="center"/>
    </xf>
    <xf numFmtId="184" fontId="11" fillId="8" borderId="16" xfId="0" applyNumberFormat="1" applyFont="1" applyFill="1" applyBorder="1" applyAlignment="1">
      <alignment vertical="center"/>
    </xf>
    <xf numFmtId="184" fontId="11" fillId="0" borderId="0" xfId="0" applyNumberFormat="1" applyFont="1" applyAlignment="1">
      <alignment vertical="center" wrapText="1"/>
    </xf>
    <xf numFmtId="0" fontId="11" fillId="0" borderId="79" xfId="0" applyFont="1" applyBorder="1" applyAlignment="1">
      <alignment horizontal="left" vertical="center"/>
    </xf>
    <xf numFmtId="0" fontId="11" fillId="0" borderId="83" xfId="0" applyFont="1" applyBorder="1" applyAlignment="1">
      <alignment vertical="center"/>
    </xf>
    <xf numFmtId="0" fontId="11" fillId="0" borderId="20" xfId="0" applyFont="1" applyBorder="1" applyAlignment="1">
      <alignment vertical="center"/>
    </xf>
    <xf numFmtId="0" fontId="11" fillId="0" borderId="81" xfId="0" applyFont="1" applyBorder="1" applyAlignment="1">
      <alignment horizontal="center" vertical="center" shrinkToFit="1"/>
    </xf>
    <xf numFmtId="0" fontId="11" fillId="0" borderId="19" xfId="0" applyFont="1" applyBorder="1" applyAlignment="1">
      <alignment horizontal="center" vertical="center" shrinkToFit="1"/>
    </xf>
    <xf numFmtId="184" fontId="11" fillId="8" borderId="81" xfId="0" applyNumberFormat="1" applyFont="1" applyFill="1" applyBorder="1" applyAlignment="1">
      <alignment vertical="center"/>
    </xf>
    <xf numFmtId="184" fontId="11" fillId="8" borderId="0" xfId="0" applyNumberFormat="1" applyFont="1" applyFill="1" applyAlignment="1">
      <alignment vertical="center"/>
    </xf>
    <xf numFmtId="184" fontId="11" fillId="8" borderId="19" xfId="0" applyNumberFormat="1" applyFont="1" applyFill="1" applyBorder="1" applyAlignment="1">
      <alignment vertical="center"/>
    </xf>
    <xf numFmtId="184" fontId="11" fillId="8" borderId="82" xfId="0" applyNumberFormat="1" applyFont="1" applyFill="1" applyBorder="1" applyAlignment="1">
      <alignment vertical="center"/>
    </xf>
    <xf numFmtId="184" fontId="11" fillId="8" borderId="83" xfId="0" applyNumberFormat="1" applyFont="1" applyFill="1" applyBorder="1" applyAlignment="1">
      <alignment vertical="center"/>
    </xf>
    <xf numFmtId="0" fontId="11" fillId="0" borderId="80" xfId="0" applyFont="1" applyBorder="1" applyAlignment="1">
      <alignment horizontal="left" vertical="center"/>
    </xf>
    <xf numFmtId="0" fontId="11" fillId="0" borderId="81" xfId="0" applyFont="1" applyBorder="1" applyAlignment="1">
      <alignment vertical="center"/>
    </xf>
    <xf numFmtId="0" fontId="11" fillId="0" borderId="81" xfId="0" applyFont="1" applyBorder="1" applyAlignment="1">
      <alignment horizontal="left" vertical="center"/>
    </xf>
    <xf numFmtId="0" fontId="11" fillId="8" borderId="80" xfId="0" applyFont="1" applyFill="1" applyBorder="1" applyAlignment="1">
      <alignment vertical="center"/>
    </xf>
    <xf numFmtId="0" fontId="11" fillId="0" borderId="82" xfId="0" applyFont="1" applyBorder="1" applyAlignment="1">
      <alignment horizontal="center" vertical="center" wrapText="1" shrinkToFit="1"/>
    </xf>
    <xf numFmtId="185" fontId="11" fillId="8" borderId="43" xfId="0" applyNumberFormat="1" applyFont="1" applyFill="1" applyBorder="1" applyAlignment="1">
      <alignment vertical="center"/>
    </xf>
    <xf numFmtId="0" fontId="11" fillId="0" borderId="82" xfId="0" applyFont="1" applyBorder="1" applyAlignment="1">
      <alignment horizontal="left" vertical="center"/>
    </xf>
    <xf numFmtId="0" fontId="11" fillId="8" borderId="71" xfId="0" applyFont="1" applyFill="1" applyBorder="1" applyAlignment="1">
      <alignment horizontal="center" vertical="center" wrapText="1" shrinkToFit="1"/>
    </xf>
    <xf numFmtId="0" fontId="11" fillId="8" borderId="12" xfId="0" applyFont="1" applyFill="1" applyBorder="1" applyAlignment="1">
      <alignment horizontal="center" vertical="center" wrapText="1" shrinkToFit="1"/>
    </xf>
    <xf numFmtId="188" fontId="21" fillId="0" borderId="79" xfId="0" applyNumberFormat="1" applyFont="1" applyBorder="1" applyAlignment="1">
      <alignment horizontal="center" vertical="center" shrinkToFit="1"/>
    </xf>
    <xf numFmtId="0" fontId="11" fillId="0" borderId="8" xfId="0" applyFont="1" applyBorder="1" applyAlignment="1">
      <alignment horizontal="center" vertical="center" shrinkToFit="1"/>
    </xf>
    <xf numFmtId="0" fontId="11" fillId="8" borderId="13" xfId="0" applyFont="1" applyFill="1" applyBorder="1" applyAlignment="1">
      <alignment horizontal="center" vertical="center" wrapText="1"/>
    </xf>
    <xf numFmtId="0" fontId="11" fillId="8" borderId="80" xfId="0" applyFont="1" applyFill="1" applyBorder="1" applyAlignment="1">
      <alignment horizontal="center" vertical="center"/>
    </xf>
    <xf numFmtId="0" fontId="11" fillId="8" borderId="9" xfId="0" applyFont="1" applyFill="1" applyBorder="1" applyAlignment="1">
      <alignment horizontal="center" vertical="center"/>
    </xf>
    <xf numFmtId="0" fontId="11" fillId="8" borderId="80" xfId="0" applyFont="1" applyFill="1" applyBorder="1" applyAlignment="1">
      <alignment horizontal="center" vertical="center" wrapText="1" shrinkToFit="1"/>
    </xf>
    <xf numFmtId="0" fontId="11" fillId="8" borderId="9" xfId="0" applyFont="1" applyFill="1" applyBorder="1" applyAlignment="1">
      <alignment horizontal="center" vertical="center" shrinkToFit="1"/>
    </xf>
    <xf numFmtId="184" fontId="11" fillId="0" borderId="13" xfId="0" applyNumberFormat="1" applyFont="1" applyBorder="1" applyAlignment="1">
      <alignment horizontal="center" vertical="center"/>
    </xf>
    <xf numFmtId="0" fontId="11" fillId="8" borderId="81" xfId="0" applyFont="1" applyFill="1" applyBorder="1" applyAlignment="1">
      <alignment horizontal="center" vertical="center"/>
    </xf>
    <xf numFmtId="0" fontId="11" fillId="8" borderId="19" xfId="0" applyFont="1" applyFill="1" applyBorder="1" applyAlignment="1">
      <alignment horizontal="center" vertical="center"/>
    </xf>
    <xf numFmtId="0" fontId="11" fillId="0" borderId="81" xfId="0" applyFont="1" applyBorder="1" applyAlignment="1">
      <alignment horizontal="left" vertical="center" shrinkToFit="1"/>
    </xf>
    <xf numFmtId="184" fontId="11" fillId="0" borderId="71" xfId="0" applyNumberFormat="1" applyFont="1" applyBorder="1" applyAlignment="1">
      <alignment horizontal="center" vertical="center"/>
    </xf>
    <xf numFmtId="184" fontId="11" fillId="0" borderId="8" xfId="0" applyNumberFormat="1" applyFont="1" applyBorder="1" applyAlignment="1">
      <alignment horizontal="center" vertical="center"/>
    </xf>
    <xf numFmtId="184" fontId="11" fillId="0" borderId="12" xfId="0" applyNumberFormat="1" applyFont="1" applyBorder="1" applyAlignment="1">
      <alignment horizontal="center" vertical="center"/>
    </xf>
    <xf numFmtId="182" fontId="11" fillId="8" borderId="13" xfId="0" applyNumberFormat="1" applyFont="1" applyFill="1" applyBorder="1" applyAlignment="1">
      <alignment vertical="center"/>
    </xf>
    <xf numFmtId="184" fontId="11" fillId="0" borderId="16" xfId="0" applyNumberFormat="1" applyFont="1" applyBorder="1" applyAlignment="1">
      <alignment horizontal="center" vertical="center"/>
    </xf>
    <xf numFmtId="0" fontId="11" fillId="0" borderId="12" xfId="0" applyFont="1" applyBorder="1" applyAlignment="1">
      <alignment horizontal="center" vertical="center" wrapText="1" shrinkToFit="1"/>
    </xf>
    <xf numFmtId="184" fontId="11" fillId="0" borderId="77" xfId="0" applyNumberFormat="1" applyFont="1" applyBorder="1" applyAlignment="1">
      <alignment vertical="center"/>
    </xf>
    <xf numFmtId="0" fontId="11" fillId="8" borderId="82" xfId="0" applyFont="1" applyFill="1" applyBorder="1" applyAlignment="1">
      <alignment horizontal="center" vertical="center"/>
    </xf>
    <xf numFmtId="0" fontId="11" fillId="8" borderId="20" xfId="0" applyFont="1" applyFill="1" applyBorder="1" applyAlignment="1">
      <alignment horizontal="center" vertical="center"/>
    </xf>
    <xf numFmtId="194" fontId="11" fillId="0" borderId="79" xfId="0" applyNumberFormat="1" applyFont="1" applyBorder="1" applyAlignment="1">
      <alignment vertical="center"/>
    </xf>
    <xf numFmtId="194" fontId="11" fillId="0" borderId="92" xfId="0" applyNumberFormat="1" applyFont="1" applyBorder="1" applyAlignment="1">
      <alignment vertical="center"/>
    </xf>
    <xf numFmtId="182" fontId="11" fillId="8" borderId="88" xfId="0" applyNumberFormat="1" applyFont="1" applyFill="1" applyBorder="1" applyAlignment="1">
      <alignment vertical="center"/>
    </xf>
    <xf numFmtId="182" fontId="11" fillId="8" borderId="89" xfId="0" applyNumberFormat="1" applyFont="1" applyFill="1" applyBorder="1" applyAlignment="1">
      <alignment vertical="center"/>
    </xf>
    <xf numFmtId="182" fontId="11" fillId="0" borderId="90" xfId="0" applyNumberFormat="1" applyFont="1" applyBorder="1" applyAlignment="1">
      <alignment vertical="center"/>
    </xf>
    <xf numFmtId="194" fontId="11" fillId="0" borderId="96" xfId="0" applyNumberFormat="1" applyFont="1" applyBorder="1" applyAlignment="1">
      <alignment vertical="center"/>
    </xf>
    <xf numFmtId="194" fontId="11" fillId="0" borderId="97" xfId="0" applyNumberFormat="1" applyFont="1" applyBorder="1" applyAlignment="1">
      <alignment vertical="center"/>
    </xf>
    <xf numFmtId="195" fontId="11" fillId="8" borderId="10" xfId="0" applyNumberFormat="1" applyFont="1" applyFill="1" applyBorder="1" applyAlignment="1">
      <alignment horizontal="center" vertical="center"/>
    </xf>
    <xf numFmtId="195" fontId="11" fillId="8" borderId="77" xfId="0" applyNumberFormat="1" applyFont="1" applyFill="1" applyBorder="1" applyAlignment="1">
      <alignment horizontal="center" vertical="center"/>
    </xf>
    <xf numFmtId="195" fontId="11" fillId="8" borderId="79" xfId="0" applyNumberFormat="1" applyFont="1" applyFill="1" applyBorder="1" applyAlignment="1">
      <alignment horizontal="center" vertical="center"/>
    </xf>
    <xf numFmtId="0" fontId="11" fillId="0" borderId="16" xfId="0" applyFont="1" applyBorder="1" applyAlignment="1">
      <alignment vertical="center" wrapText="1"/>
    </xf>
    <xf numFmtId="0" fontId="11" fillId="0" borderId="9" xfId="0" applyFont="1" applyBorder="1" applyAlignment="1">
      <alignment vertical="center" wrapText="1"/>
    </xf>
    <xf numFmtId="186" fontId="11" fillId="0" borderId="13" xfId="0" applyNumberFormat="1" applyFont="1" applyBorder="1" applyAlignment="1">
      <alignment horizontal="center" vertical="center"/>
    </xf>
    <xf numFmtId="196" fontId="11" fillId="8" borderId="80" xfId="0" applyNumberFormat="1" applyFont="1" applyFill="1" applyBorder="1" applyAlignment="1">
      <alignment vertical="center"/>
    </xf>
    <xf numFmtId="196" fontId="11" fillId="8" borderId="81" xfId="0" applyNumberFormat="1" applyFont="1" applyFill="1" applyBorder="1" applyAlignment="1">
      <alignment vertical="center"/>
    </xf>
    <xf numFmtId="187" fontId="11" fillId="0" borderId="13" xfId="0" applyNumberFormat="1" applyFont="1" applyBorder="1" applyAlignment="1">
      <alignment vertical="center"/>
    </xf>
    <xf numFmtId="196" fontId="11" fillId="8" borderId="82" xfId="0" applyNumberFormat="1" applyFont="1" applyFill="1" applyBorder="1" applyAlignment="1">
      <alignment vertical="center"/>
    </xf>
    <xf numFmtId="197" fontId="11" fillId="8" borderId="10" xfId="0" applyNumberFormat="1" applyFont="1" applyFill="1" applyBorder="1" applyAlignment="1">
      <alignment horizontal="center" vertical="center"/>
    </xf>
    <xf numFmtId="0" fontId="11" fillId="8" borderId="77" xfId="0" applyFont="1" applyFill="1" applyBorder="1" applyAlignment="1">
      <alignment vertical="center" wrapText="1"/>
    </xf>
    <xf numFmtId="197" fontId="11" fillId="8" borderId="77" xfId="0" applyNumberFormat="1" applyFont="1" applyFill="1" applyBorder="1" applyAlignment="1">
      <alignment horizontal="center" vertical="center"/>
    </xf>
    <xf numFmtId="197" fontId="11" fillId="8" borderId="79" xfId="0" applyNumberFormat="1" applyFont="1" applyFill="1" applyBorder="1" applyAlignment="1">
      <alignment horizontal="center" vertical="center"/>
    </xf>
    <xf numFmtId="0" fontId="11" fillId="8" borderId="79" xfId="0" applyFont="1" applyFill="1" applyBorder="1" applyAlignment="1">
      <alignment vertical="center" wrapText="1"/>
    </xf>
    <xf numFmtId="0" fontId="11" fillId="0" borderId="83" xfId="0" applyFont="1" applyBorder="1" applyAlignment="1">
      <alignment vertical="center" wrapText="1"/>
    </xf>
    <xf numFmtId="0" fontId="11" fillId="0" borderId="12" xfId="0" applyFont="1" applyBorder="1" applyAlignment="1">
      <alignment vertical="center" shrinkToFit="1"/>
    </xf>
    <xf numFmtId="184" fontId="11" fillId="0" borderId="10" xfId="0" applyNumberFormat="1" applyFont="1" applyBorder="1" applyAlignment="1">
      <alignment horizontal="right" vertical="center"/>
    </xf>
    <xf numFmtId="198" fontId="11" fillId="8" borderId="79" xfId="0" applyNumberFormat="1" applyFont="1" applyFill="1" applyBorder="1" applyAlignment="1">
      <alignment vertical="center"/>
    </xf>
    <xf numFmtId="0" fontId="11" fillId="0" borderId="81" xfId="0" applyFont="1" applyBorder="1" applyAlignment="1">
      <alignment vertical="center" shrinkToFit="1"/>
    </xf>
    <xf numFmtId="0" fontId="11" fillId="8" borderId="79" xfId="0" applyFont="1" applyFill="1" applyBorder="1" applyAlignment="1">
      <alignment vertical="center"/>
    </xf>
    <xf numFmtId="0" fontId="11" fillId="8" borderId="10" xfId="0" applyFont="1" applyFill="1" applyBorder="1" applyAlignment="1">
      <alignment vertical="center" shrinkToFit="1"/>
    </xf>
    <xf numFmtId="0" fontId="11" fillId="0" borderId="80" xfId="0" applyFont="1" applyBorder="1" applyAlignment="1">
      <alignment horizontal="center" vertical="center" wrapText="1" shrinkToFit="1"/>
    </xf>
    <xf numFmtId="0" fontId="11" fillId="0" borderId="9" xfId="0" applyFont="1" applyBorder="1" applyAlignment="1">
      <alignment horizontal="center" vertical="center" wrapText="1" shrinkToFit="1"/>
    </xf>
    <xf numFmtId="0" fontId="11" fillId="8" borderId="79" xfId="0" applyFont="1" applyFill="1" applyBorder="1" applyAlignment="1">
      <alignment vertical="center" shrinkToFit="1"/>
    </xf>
    <xf numFmtId="0" fontId="11" fillId="8" borderId="77" xfId="0" applyFont="1" applyFill="1" applyBorder="1" applyAlignment="1">
      <alignment vertical="center" shrinkToFit="1"/>
    </xf>
    <xf numFmtId="0" fontId="11" fillId="0" borderId="90" xfId="0" applyFont="1" applyBorder="1" applyAlignment="1">
      <alignment vertical="center" shrinkToFit="1"/>
    </xf>
    <xf numFmtId="188" fontId="21" fillId="8" borderId="77" xfId="0" applyNumberFormat="1" applyFont="1" applyFill="1" applyBorder="1" applyAlignment="1">
      <alignment horizontal="center" vertical="center" shrinkToFit="1"/>
    </xf>
    <xf numFmtId="0" fontId="11" fillId="0" borderId="82" xfId="0" applyFont="1" applyBorder="1" applyAlignment="1">
      <alignment vertical="center" wrapText="1" shrinkToFit="1"/>
    </xf>
    <xf numFmtId="0" fontId="11" fillId="0" borderId="100" xfId="0" applyFont="1" applyBorder="1" applyAlignment="1">
      <alignment vertical="center" shrinkToFit="1"/>
    </xf>
    <xf numFmtId="191" fontId="11" fillId="8" borderId="10" xfId="0" applyNumberFormat="1" applyFont="1" applyFill="1" applyBorder="1" applyAlignment="1">
      <alignment vertical="center"/>
    </xf>
    <xf numFmtId="0" fontId="11" fillId="8" borderId="90" xfId="0" applyFont="1" applyFill="1" applyBorder="1" applyAlignment="1">
      <alignment vertical="center" shrinkToFit="1"/>
    </xf>
    <xf numFmtId="191" fontId="11" fillId="0" borderId="0" xfId="0" applyNumberFormat="1" applyFont="1" applyAlignment="1">
      <alignment vertical="center"/>
    </xf>
    <xf numFmtId="199" fontId="11" fillId="8" borderId="13" xfId="0" applyNumberFormat="1" applyFont="1" applyFill="1" applyBorder="1" applyAlignment="1">
      <alignment vertical="center" shrinkToFit="1"/>
    </xf>
    <xf numFmtId="196" fontId="11" fillId="8" borderId="13" xfId="0" applyNumberFormat="1" applyFont="1" applyFill="1" applyBorder="1" applyAlignment="1">
      <alignment vertical="center" shrinkToFit="1"/>
    </xf>
    <xf numFmtId="191" fontId="11" fillId="8" borderId="77" xfId="0" applyNumberFormat="1" applyFont="1" applyFill="1" applyBorder="1" applyAlignment="1">
      <alignment vertical="center"/>
    </xf>
    <xf numFmtId="0" fontId="11" fillId="8" borderId="101" xfId="0" applyFont="1" applyFill="1" applyBorder="1" applyAlignment="1">
      <alignment vertical="center"/>
    </xf>
    <xf numFmtId="0" fontId="11" fillId="0" borderId="20" xfId="0" applyFont="1" applyBorder="1" applyAlignment="1">
      <alignment horizontal="center" vertical="center" wrapText="1" shrinkToFit="1"/>
    </xf>
    <xf numFmtId="191" fontId="11" fillId="8" borderId="79" xfId="0" applyNumberFormat="1" applyFont="1" applyFill="1" applyBorder="1" applyAlignment="1">
      <alignment vertical="center"/>
    </xf>
    <xf numFmtId="0" fontId="21" fillId="0" borderId="77" xfId="0" applyFont="1" applyBorder="1" applyAlignment="1">
      <alignment horizontal="center" vertical="center" shrinkToFit="1"/>
    </xf>
    <xf numFmtId="0" fontId="11" fillId="0" borderId="81" xfId="0" applyFont="1" applyBorder="1" applyAlignment="1">
      <alignment horizontal="right" vertical="center"/>
    </xf>
    <xf numFmtId="200" fontId="11" fillId="8" borderId="81" xfId="0" applyNumberFormat="1" applyFont="1" applyFill="1" applyBorder="1" applyAlignment="1">
      <alignment horizontal="center" vertical="center" shrinkToFit="1"/>
    </xf>
    <xf numFmtId="185" fontId="11" fillId="0" borderId="0" xfId="0" applyNumberFormat="1" applyFont="1" applyAlignment="1">
      <alignment vertical="center"/>
    </xf>
    <xf numFmtId="0" fontId="0" fillId="0" borderId="0" xfId="5" applyFont="1" applyAlignment="1">
      <alignment vertical="center"/>
    </xf>
    <xf numFmtId="0" fontId="19" fillId="0" borderId="0" xfId="5" applyFont="1" applyAlignment="1">
      <alignment horizontal="left" vertical="center"/>
    </xf>
    <xf numFmtId="0" fontId="6" fillId="0" borderId="0" xfId="5" applyFont="1" applyAlignment="1">
      <alignment horizontal="left" vertical="center"/>
    </xf>
    <xf numFmtId="57" fontId="6" fillId="0" borderId="102" xfId="1" applyNumberFormat="1" applyFont="1" applyFill="1" applyBorder="1" applyAlignment="1">
      <alignment horizontal="left"/>
    </xf>
    <xf numFmtId="0" fontId="0" fillId="0" borderId="49" xfId="5" applyFont="1" applyBorder="1" applyAlignment="1">
      <alignment horizontal="center" vertical="center" wrapText="1"/>
    </xf>
    <xf numFmtId="0" fontId="0" fillId="0" borderId="50" xfId="5" applyFont="1" applyBorder="1" applyAlignment="1">
      <alignment horizontal="center" vertical="center" wrapText="1"/>
    </xf>
    <xf numFmtId="0" fontId="19" fillId="0" borderId="50" xfId="5" applyFont="1" applyBorder="1" applyAlignment="1">
      <alignment horizontal="left" vertical="center"/>
    </xf>
    <xf numFmtId="0" fontId="0" fillId="0" borderId="50" xfId="5" applyFont="1" applyBorder="1" applyAlignment="1">
      <alignment vertical="center"/>
    </xf>
    <xf numFmtId="0" fontId="0" fillId="0" borderId="51" xfId="5" applyFont="1" applyBorder="1" applyAlignment="1">
      <alignment vertical="center"/>
    </xf>
    <xf numFmtId="0" fontId="0" fillId="0" borderId="54" xfId="5" applyFont="1" applyBorder="1" applyAlignment="1">
      <alignment horizontal="center" vertical="center" wrapText="1"/>
    </xf>
    <xf numFmtId="0" fontId="0" fillId="0" borderId="13" xfId="5" applyFont="1" applyBorder="1" applyAlignment="1">
      <alignment horizontal="center" vertical="center" wrapText="1"/>
    </xf>
    <xf numFmtId="0" fontId="19" fillId="0" borderId="13" xfId="5" applyFont="1" applyBorder="1" applyAlignment="1">
      <alignment horizontal="left" vertical="center"/>
    </xf>
    <xf numFmtId="0" fontId="0" fillId="0" borderId="13" xfId="5" applyFont="1" applyBorder="1" applyAlignment="1">
      <alignment vertical="center"/>
    </xf>
    <xf numFmtId="0" fontId="0" fillId="0" borderId="55" xfId="5" applyFont="1" applyBorder="1" applyAlignment="1">
      <alignment vertical="center"/>
    </xf>
    <xf numFmtId="0" fontId="0" fillId="0" borderId="7" xfId="5" applyFont="1" applyBorder="1" applyAlignment="1">
      <alignment horizontal="center" vertical="center" wrapText="1"/>
    </xf>
    <xf numFmtId="0" fontId="0" fillId="0" borderId="8" xfId="5" applyFont="1" applyBorder="1" applyAlignment="1">
      <alignment horizontal="center" vertical="center" wrapText="1"/>
    </xf>
    <xf numFmtId="0" fontId="0" fillId="0" borderId="12" xfId="5" applyFont="1" applyBorder="1" applyAlignment="1">
      <alignment horizontal="center" vertical="center" wrapText="1"/>
    </xf>
    <xf numFmtId="0" fontId="0" fillId="0" borderId="13" xfId="5" applyFont="1" applyBorder="1" applyAlignment="1">
      <alignment horizontal="center" vertical="center"/>
    </xf>
    <xf numFmtId="0" fontId="0" fillId="0" borderId="55" xfId="5" applyFont="1" applyBorder="1" applyAlignment="1">
      <alignment horizontal="center" vertical="center"/>
    </xf>
    <xf numFmtId="0" fontId="19" fillId="0" borderId="13" xfId="5" applyFont="1" applyBorder="1" applyAlignment="1">
      <alignment horizontal="left" vertical="center" wrapText="1"/>
    </xf>
    <xf numFmtId="176" fontId="22" fillId="0" borderId="15" xfId="5" applyNumberFormat="1" applyFont="1" applyBorder="1" applyAlignment="1">
      <alignment horizontal="right" vertical="center"/>
    </xf>
    <xf numFmtId="38" fontId="5" fillId="0" borderId="13" xfId="1" applyFont="1" applyFill="1" applyBorder="1" applyAlignment="1">
      <alignment horizontal="center" vertical="center"/>
    </xf>
    <xf numFmtId="177" fontId="5" fillId="0" borderId="9" xfId="1" applyNumberFormat="1" applyFont="1" applyFill="1" applyBorder="1" applyAlignment="1">
      <alignment vertical="center" wrapText="1"/>
    </xf>
    <xf numFmtId="176" fontId="22" fillId="0" borderId="7" xfId="5" applyNumberFormat="1" applyFont="1" applyBorder="1" applyAlignment="1">
      <alignment horizontal="right" vertical="center"/>
    </xf>
    <xf numFmtId="40" fontId="5" fillId="0" borderId="8" xfId="1" applyNumberFormat="1" applyFont="1" applyBorder="1" applyAlignment="1">
      <alignment horizontal="center" vertical="center" wrapText="1"/>
    </xf>
    <xf numFmtId="40" fontId="5" fillId="0" borderId="12" xfId="1" applyNumberFormat="1" applyFont="1" applyBorder="1" applyAlignment="1">
      <alignment horizontal="center" vertical="center" wrapText="1"/>
    </xf>
    <xf numFmtId="176" fontId="22" fillId="0" borderId="15" xfId="5" applyNumberFormat="1" applyFont="1" applyBorder="1" applyAlignment="1">
      <alignment vertical="center"/>
    </xf>
    <xf numFmtId="201" fontId="5" fillId="0" borderId="9" xfId="1" applyNumberFormat="1" applyFont="1" applyFill="1" applyBorder="1" applyAlignment="1">
      <alignment vertical="center" wrapText="1"/>
    </xf>
    <xf numFmtId="201" fontId="5" fillId="0" borderId="55" xfId="1" applyNumberFormat="1" applyFont="1" applyFill="1" applyBorder="1" applyAlignment="1">
      <alignment vertical="center" wrapText="1"/>
    </xf>
    <xf numFmtId="0" fontId="23" fillId="0" borderId="0" xfId="5" applyFont="1" applyAlignment="1">
      <alignment wrapText="1"/>
    </xf>
    <xf numFmtId="176" fontId="22" fillId="0" borderId="6" xfId="5" applyNumberFormat="1" applyFont="1" applyBorder="1" applyAlignment="1">
      <alignment horizontal="center" vertical="center"/>
    </xf>
    <xf numFmtId="177" fontId="5" fillId="0" borderId="9" xfId="1" applyNumberFormat="1" applyFont="1" applyFill="1" applyBorder="1" applyAlignment="1">
      <alignment horizontal="center" vertical="center" wrapText="1"/>
    </xf>
    <xf numFmtId="177" fontId="5" fillId="0" borderId="103" xfId="1" applyNumberFormat="1" applyFont="1" applyFill="1" applyBorder="1" applyAlignment="1">
      <alignment horizontal="center" vertical="center" wrapText="1"/>
    </xf>
    <xf numFmtId="0" fontId="23" fillId="0" borderId="0" xfId="5" applyFont="1"/>
    <xf numFmtId="176" fontId="22" fillId="0" borderId="6" xfId="5" applyNumberFormat="1" applyFont="1" applyBorder="1" applyAlignment="1">
      <alignment horizontal="right" vertical="center"/>
    </xf>
    <xf numFmtId="0" fontId="23" fillId="0" borderId="0" xfId="5" applyFont="1" applyAlignment="1">
      <alignment horizontal="left" wrapText="1"/>
    </xf>
    <xf numFmtId="38" fontId="5" fillId="0" borderId="12" xfId="1" applyFont="1" applyBorder="1" applyAlignment="1">
      <alignment horizontal="center" vertical="center"/>
    </xf>
    <xf numFmtId="177" fontId="5" fillId="0" borderId="103" xfId="1" applyNumberFormat="1" applyFont="1" applyFill="1" applyBorder="1" applyAlignment="1">
      <alignment vertical="center" wrapText="1"/>
    </xf>
    <xf numFmtId="38" fontId="5" fillId="0" borderId="12" xfId="1" applyFont="1" applyBorder="1" applyAlignment="1">
      <alignment horizontal="center" vertical="center" wrapText="1"/>
    </xf>
    <xf numFmtId="177" fontId="5" fillId="0" borderId="12" xfId="1" applyNumberFormat="1" applyFont="1" applyFill="1" applyBorder="1" applyAlignment="1">
      <alignment vertical="center" wrapText="1"/>
    </xf>
    <xf numFmtId="177" fontId="5" fillId="0" borderId="104" xfId="1" applyNumberFormat="1" applyFont="1" applyFill="1" applyBorder="1" applyAlignment="1">
      <alignment vertical="center" wrapText="1"/>
    </xf>
    <xf numFmtId="38" fontId="5" fillId="0" borderId="9" xfId="1" applyFont="1" applyBorder="1" applyAlignment="1">
      <alignment horizontal="center" vertical="center" wrapText="1"/>
    </xf>
    <xf numFmtId="38" fontId="5" fillId="0" borderId="10" xfId="1" applyFont="1" applyFill="1" applyBorder="1" applyAlignment="1">
      <alignment horizontal="center" vertical="center"/>
    </xf>
    <xf numFmtId="176" fontId="22" fillId="0" borderId="105" xfId="5" applyNumberFormat="1" applyFont="1" applyBorder="1" applyAlignment="1">
      <alignment horizontal="right" vertical="center"/>
    </xf>
    <xf numFmtId="38" fontId="5" fillId="0" borderId="106" xfId="1" applyFont="1" applyBorder="1" applyAlignment="1">
      <alignment horizontal="center" vertical="center" wrapText="1"/>
    </xf>
    <xf numFmtId="38" fontId="5" fillId="0" borderId="107" xfId="1" applyFont="1" applyBorder="1" applyAlignment="1">
      <alignment horizontal="center" vertical="center" wrapText="1"/>
    </xf>
    <xf numFmtId="38" fontId="5" fillId="0" borderId="108" xfId="1" applyFont="1" applyFill="1" applyBorder="1" applyAlignment="1">
      <alignment horizontal="center" vertical="center"/>
    </xf>
    <xf numFmtId="177" fontId="5" fillId="0" borderId="107" xfId="1" applyNumberFormat="1" applyFont="1" applyFill="1" applyBorder="1" applyAlignment="1">
      <alignment vertical="center" wrapText="1"/>
    </xf>
    <xf numFmtId="177" fontId="5" fillId="0" borderId="109" xfId="1" applyNumberFormat="1" applyFont="1" applyFill="1" applyBorder="1" applyAlignment="1">
      <alignment vertical="center" wrapText="1"/>
    </xf>
    <xf numFmtId="0" fontId="0" fillId="0" borderId="110" xfId="5" applyFont="1" applyBorder="1" applyAlignment="1">
      <alignment horizontal="center" vertical="center" wrapText="1"/>
    </xf>
    <xf numFmtId="0" fontId="0" fillId="0" borderId="79" xfId="5" applyFont="1" applyBorder="1" applyAlignment="1">
      <alignment horizontal="center" vertical="center" wrapText="1"/>
    </xf>
    <xf numFmtId="0" fontId="19" fillId="0" borderId="79" xfId="5" applyFont="1" applyBorder="1" applyAlignment="1">
      <alignment horizontal="center" vertical="center"/>
    </xf>
    <xf numFmtId="0" fontId="0" fillId="0" borderId="79" xfId="5" applyFont="1" applyBorder="1" applyAlignment="1">
      <alignment vertical="center"/>
    </xf>
    <xf numFmtId="0" fontId="0" fillId="0" borderId="111" xfId="5" applyFont="1" applyBorder="1" applyAlignment="1">
      <alignment vertical="center"/>
    </xf>
    <xf numFmtId="0" fontId="0" fillId="10" borderId="54" xfId="5" applyFont="1" applyFill="1" applyBorder="1" applyAlignment="1">
      <alignment horizontal="center" vertical="center" wrapText="1"/>
    </xf>
    <xf numFmtId="0" fontId="0" fillId="10" borderId="13" xfId="5" applyFont="1" applyFill="1" applyBorder="1" applyAlignment="1">
      <alignment horizontal="center" vertical="center" wrapText="1"/>
    </xf>
    <xf numFmtId="0" fontId="19" fillId="10" borderId="13" xfId="5" applyFont="1" applyFill="1" applyBorder="1" applyAlignment="1">
      <alignment horizontal="center" vertical="center"/>
    </xf>
    <xf numFmtId="0" fontId="0" fillId="10" borderId="13" xfId="5" applyFont="1" applyFill="1" applyBorder="1" applyAlignment="1">
      <alignment vertical="center"/>
    </xf>
    <xf numFmtId="0" fontId="0" fillId="10" borderId="55" xfId="5" applyFont="1" applyFill="1" applyBorder="1" applyAlignment="1">
      <alignment vertical="center"/>
    </xf>
    <xf numFmtId="0" fontId="19" fillId="0" borderId="13" xfId="5" applyFont="1" applyBorder="1" applyAlignment="1">
      <alignment horizontal="center" vertical="center"/>
    </xf>
    <xf numFmtId="0" fontId="19" fillId="10" borderId="13" xfId="5" applyFont="1" applyFill="1" applyBorder="1" applyAlignment="1">
      <alignment horizontal="left" vertical="center" wrapText="1"/>
    </xf>
    <xf numFmtId="0" fontId="19" fillId="10" borderId="13" xfId="5" applyFont="1" applyFill="1" applyBorder="1" applyAlignment="1">
      <alignment horizontal="left" vertical="center"/>
    </xf>
    <xf numFmtId="0" fontId="0" fillId="10" borderId="58" xfId="5" applyFont="1" applyFill="1" applyBorder="1" applyAlignment="1">
      <alignment horizontal="center" vertical="center" wrapText="1"/>
    </xf>
    <xf numFmtId="0" fontId="0" fillId="10" borderId="27" xfId="5" applyFont="1" applyFill="1" applyBorder="1" applyAlignment="1">
      <alignment horizontal="center" vertical="center" wrapText="1"/>
    </xf>
    <xf numFmtId="0" fontId="19" fillId="10" borderId="27" xfId="5" applyFont="1" applyFill="1" applyBorder="1" applyAlignment="1">
      <alignment horizontal="left" vertical="center" wrapText="1"/>
    </xf>
    <xf numFmtId="0" fontId="0" fillId="10" borderId="27" xfId="5" applyFont="1" applyFill="1" applyBorder="1" applyAlignment="1">
      <alignment vertical="center"/>
    </xf>
    <xf numFmtId="0" fontId="0" fillId="10" borderId="59" xfId="5" applyFont="1" applyFill="1" applyBorder="1" applyAlignment="1">
      <alignment vertical="center"/>
    </xf>
    <xf numFmtId="0" fontId="24" fillId="0" borderId="0" xfId="5" applyFont="1" applyAlignment="1">
      <alignment vertical="center"/>
    </xf>
    <xf numFmtId="0" fontId="25" fillId="0" borderId="0" xfId="5" applyFont="1" applyAlignment="1">
      <alignment vertical="center"/>
    </xf>
    <xf numFmtId="0" fontId="26" fillId="0" borderId="0" xfId="5" applyFont="1" applyAlignment="1">
      <alignment vertical="center"/>
    </xf>
    <xf numFmtId="0" fontId="27" fillId="0" borderId="0" xfId="5" applyFont="1" applyAlignment="1">
      <alignment vertical="center"/>
    </xf>
    <xf numFmtId="0" fontId="28" fillId="0" borderId="0" xfId="5" applyFont="1" applyAlignment="1">
      <alignment horizontal="center" vertical="center"/>
    </xf>
    <xf numFmtId="0" fontId="29" fillId="0" borderId="0" xfId="5" applyFont="1" applyAlignment="1">
      <alignment horizontal="center" vertical="center"/>
    </xf>
    <xf numFmtId="0" fontId="24" fillId="0" borderId="0" xfId="5" applyFont="1" applyAlignment="1">
      <alignment horizontal="center" vertical="center"/>
    </xf>
    <xf numFmtId="0" fontId="25" fillId="0" borderId="70" xfId="5" applyFont="1" applyBorder="1" applyAlignment="1">
      <alignment horizontal="center" vertical="center"/>
    </xf>
    <xf numFmtId="0" fontId="25" fillId="0" borderId="65" xfId="5" applyFont="1" applyBorder="1" applyAlignment="1">
      <alignment horizontal="center" vertical="center"/>
    </xf>
    <xf numFmtId="0" fontId="25" fillId="0" borderId="22" xfId="5" applyFont="1" applyBorder="1" applyAlignment="1">
      <alignment horizontal="center" vertical="center"/>
    </xf>
    <xf numFmtId="0" fontId="25" fillId="0" borderId="112" xfId="5" applyFont="1" applyBorder="1" applyAlignment="1">
      <alignment horizontal="center" vertical="center"/>
    </xf>
    <xf numFmtId="0" fontId="25" fillId="0" borderId="57" xfId="5" applyFont="1" applyBorder="1" applyAlignment="1">
      <alignment horizontal="left" vertical="center" wrapText="1"/>
    </xf>
    <xf numFmtId="0" fontId="25" fillId="0" borderId="57" xfId="5" applyFont="1" applyBorder="1" applyAlignment="1">
      <alignment horizontal="left" vertical="center"/>
    </xf>
    <xf numFmtId="0" fontId="30" fillId="0" borderId="70" xfId="5" applyFont="1" applyBorder="1" applyAlignment="1">
      <alignment horizontal="center" vertical="center"/>
    </xf>
    <xf numFmtId="0" fontId="26" fillId="0" borderId="0" xfId="5" applyFont="1" applyAlignment="1">
      <alignment horizontal="center" vertical="center"/>
    </xf>
    <xf numFmtId="0" fontId="25" fillId="0" borderId="0" xfId="5" applyFont="1" applyAlignment="1">
      <alignment horizontal="left" vertical="center"/>
    </xf>
    <xf numFmtId="0" fontId="25" fillId="0" borderId="57" xfId="5" applyFont="1" applyBorder="1" applyAlignment="1">
      <alignment horizontal="center" vertical="center" wrapText="1"/>
    </xf>
    <xf numFmtId="0" fontId="31" fillId="0" borderId="57" xfId="5" applyFont="1" applyBorder="1" applyAlignment="1">
      <alignment horizontal="center" vertical="center"/>
    </xf>
    <xf numFmtId="0" fontId="32" fillId="0" borderId="0" xfId="5" applyFont="1" applyAlignment="1">
      <alignment horizontal="center" vertical="center"/>
    </xf>
    <xf numFmtId="0" fontId="25" fillId="0" borderId="70" xfId="5" applyFont="1" applyBorder="1" applyAlignment="1">
      <alignment horizontal="center" vertical="center" wrapText="1"/>
    </xf>
    <xf numFmtId="0" fontId="25" fillId="0" borderId="57" xfId="5" applyFont="1" applyBorder="1" applyAlignment="1">
      <alignment horizontal="center" vertical="center"/>
    </xf>
    <xf numFmtId="0" fontId="25" fillId="0" borderId="22" xfId="5" applyFont="1" applyBorder="1" applyAlignment="1">
      <alignment horizontal="center" vertical="center" wrapText="1"/>
    </xf>
    <xf numFmtId="0" fontId="33" fillId="0" borderId="0" xfId="5" applyFont="1" applyAlignment="1">
      <alignment horizontal="left" wrapText="1"/>
    </xf>
    <xf numFmtId="0" fontId="25" fillId="0" borderId="76" xfId="5" applyFont="1" applyBorder="1" applyAlignment="1">
      <alignment horizontal="center" vertical="center"/>
    </xf>
    <xf numFmtId="0" fontId="25" fillId="0" borderId="8" xfId="5" applyFont="1" applyBorder="1" applyAlignment="1">
      <alignment horizontal="center" vertical="center"/>
    </xf>
    <xf numFmtId="0" fontId="34" fillId="0" borderId="76" xfId="5" applyFont="1" applyBorder="1" applyAlignment="1">
      <alignment horizontal="center" vertical="center"/>
    </xf>
    <xf numFmtId="0" fontId="25" fillId="0" borderId="6" xfId="5" applyFont="1" applyBorder="1" applyAlignment="1">
      <alignment horizontal="center" vertical="center"/>
    </xf>
    <xf numFmtId="0" fontId="25" fillId="0" borderId="102" xfId="5" applyFont="1" applyBorder="1" applyAlignment="1">
      <alignment horizontal="center" vertical="center"/>
    </xf>
    <xf numFmtId="0" fontId="26" fillId="0" borderId="76" xfId="5" applyFont="1" applyBorder="1" applyAlignment="1">
      <alignment horizontal="center" vertical="center"/>
    </xf>
    <xf numFmtId="0" fontId="31" fillId="0" borderId="70" xfId="5" applyFont="1" applyBorder="1" applyAlignment="1">
      <alignment horizontal="center" vertical="center"/>
    </xf>
    <xf numFmtId="0" fontId="25" fillId="0" borderId="76" xfId="5" applyFont="1" applyBorder="1" applyAlignment="1">
      <alignment horizontal="center" vertical="center" wrapText="1"/>
    </xf>
    <xf numFmtId="0" fontId="35" fillId="0" borderId="0" xfId="5" applyFont="1" applyAlignment="1">
      <alignment horizontal="left"/>
    </xf>
    <xf numFmtId="38" fontId="25" fillId="0" borderId="76" xfId="1" applyFont="1" applyFill="1" applyBorder="1" applyAlignment="1">
      <alignment horizontal="center" vertical="center"/>
    </xf>
    <xf numFmtId="0" fontId="26" fillId="0" borderId="78" xfId="5" applyFont="1" applyBorder="1" applyAlignment="1">
      <alignment horizontal="center" vertical="center"/>
    </xf>
    <xf numFmtId="0" fontId="25" fillId="0" borderId="16" xfId="5" applyFont="1" applyBorder="1" applyAlignment="1">
      <alignment horizontal="center" vertical="center"/>
    </xf>
    <xf numFmtId="0" fontId="24" fillId="0" borderId="70" xfId="5" applyFont="1" applyBorder="1" applyAlignment="1">
      <alignment horizontal="left" vertical="center" wrapText="1"/>
    </xf>
    <xf numFmtId="0" fontId="26" fillId="0" borderId="57" xfId="5" applyFont="1" applyBorder="1" applyAlignment="1">
      <alignment horizontal="center" vertical="center" wrapText="1"/>
    </xf>
    <xf numFmtId="0" fontId="26" fillId="0" borderId="0" xfId="5" applyFont="1" applyAlignment="1">
      <alignment horizontal="center" vertical="center" wrapText="1"/>
    </xf>
    <xf numFmtId="0" fontId="25" fillId="0" borderId="0" xfId="5" applyFont="1" applyAlignment="1">
      <alignment horizontal="center" vertical="center" wrapText="1"/>
    </xf>
    <xf numFmtId="0" fontId="24" fillId="0" borderId="76" xfId="5" applyFont="1" applyBorder="1" applyAlignment="1">
      <alignment horizontal="left" vertical="center"/>
    </xf>
    <xf numFmtId="0" fontId="26" fillId="0" borderId="57" xfId="5" applyFont="1" applyBorder="1" applyAlignment="1">
      <alignment horizontal="center" vertical="center"/>
    </xf>
    <xf numFmtId="0" fontId="25" fillId="0" borderId="0" xfId="5" applyFont="1" applyAlignment="1">
      <alignment horizontal="center" vertical="center"/>
    </xf>
    <xf numFmtId="0" fontId="24" fillId="0" borderId="0" xfId="5" applyFont="1" applyAlignment="1">
      <alignment horizontal="centerContinuous" vertical="center"/>
    </xf>
    <xf numFmtId="0" fontId="25" fillId="0" borderId="14" xfId="5" applyFont="1" applyBorder="1" applyAlignment="1">
      <alignment horizontal="center" vertical="center"/>
    </xf>
    <xf numFmtId="0" fontId="25" fillId="0" borderId="113" xfId="5" applyFont="1" applyBorder="1" applyAlignment="1">
      <alignment horizontal="center" vertical="center"/>
    </xf>
    <xf numFmtId="0" fontId="24" fillId="0" borderId="78" xfId="5" applyFont="1" applyBorder="1" applyAlignment="1">
      <alignment horizontal="left" vertical="center"/>
    </xf>
    <xf numFmtId="0" fontId="25" fillId="0" borderId="78" xfId="5" applyFont="1" applyBorder="1" applyAlignment="1">
      <alignment horizontal="center" vertical="center" wrapText="1"/>
    </xf>
    <xf numFmtId="0" fontId="35" fillId="0" borderId="57" xfId="5" applyFont="1" applyBorder="1" applyAlignment="1">
      <alignment horizontal="left" vertical="center" wrapText="1"/>
    </xf>
    <xf numFmtId="0" fontId="25" fillId="0" borderId="57" xfId="5" applyFont="1" applyBorder="1" applyAlignment="1">
      <alignment horizontal="right" vertical="center" wrapText="1"/>
    </xf>
    <xf numFmtId="0" fontId="25" fillId="0" borderId="76" xfId="5" applyFont="1" applyBorder="1" applyAlignment="1">
      <alignment vertical="center"/>
    </xf>
    <xf numFmtId="0" fontId="25" fillId="0" borderId="78" xfId="5" applyFont="1" applyBorder="1" applyAlignment="1">
      <alignment horizontal="center" vertical="center"/>
    </xf>
    <xf numFmtId="0" fontId="25" fillId="0" borderId="57" xfId="5" applyFont="1" applyBorder="1" applyAlignment="1">
      <alignment horizontal="right" vertical="center"/>
    </xf>
    <xf numFmtId="0" fontId="34" fillId="0" borderId="78" xfId="5" applyFont="1" applyBorder="1" applyAlignment="1">
      <alignment horizontal="center" vertical="center"/>
    </xf>
    <xf numFmtId="38" fontId="25" fillId="0" borderId="70" xfId="1" applyFont="1" applyFill="1" applyBorder="1" applyAlignment="1">
      <alignment horizontal="center" vertical="center" wrapText="1"/>
    </xf>
    <xf numFmtId="0" fontId="25" fillId="0" borderId="0" xfId="5" applyFont="1" applyAlignment="1">
      <alignment horizontal="right" vertical="center" wrapText="1"/>
    </xf>
    <xf numFmtId="38" fontId="26" fillId="0" borderId="57" xfId="1" applyFont="1" applyFill="1" applyBorder="1" applyAlignment="1">
      <alignment horizontal="center" vertical="center" wrapText="1"/>
    </xf>
    <xf numFmtId="38" fontId="25" fillId="0" borderId="76" xfId="1" applyFont="1" applyFill="1" applyBorder="1" applyAlignment="1">
      <alignment horizontal="center" vertical="center" wrapText="1"/>
    </xf>
    <xf numFmtId="0" fontId="35" fillId="0" borderId="57" xfId="5" applyFont="1" applyBorder="1" applyAlignment="1">
      <alignment horizontal="center" vertical="center" wrapText="1"/>
    </xf>
    <xf numFmtId="38" fontId="25" fillId="0" borderId="70" xfId="1" applyFont="1" applyFill="1" applyBorder="1" applyAlignment="1">
      <alignment horizontal="right" vertical="center"/>
    </xf>
    <xf numFmtId="38" fontId="25" fillId="0" borderId="22" xfId="1" applyFont="1" applyFill="1" applyBorder="1" applyAlignment="1">
      <alignment horizontal="right" vertical="center"/>
    </xf>
    <xf numFmtId="38" fontId="25" fillId="0" borderId="112" xfId="1" applyFont="1" applyFill="1" applyBorder="1" applyAlignment="1">
      <alignment horizontal="right" vertical="center"/>
    </xf>
    <xf numFmtId="0" fontId="35" fillId="0" borderId="57" xfId="5" applyFont="1" applyBorder="1" applyAlignment="1">
      <alignment horizontal="center" vertical="center"/>
    </xf>
    <xf numFmtId="38" fontId="25" fillId="0" borderId="76" xfId="1" applyFont="1" applyFill="1" applyBorder="1" applyAlignment="1">
      <alignment horizontal="right" vertical="center"/>
    </xf>
    <xf numFmtId="38" fontId="25" fillId="0" borderId="6" xfId="1" applyFont="1" applyFill="1" applyBorder="1" applyAlignment="1">
      <alignment horizontal="right" vertical="center"/>
    </xf>
    <xf numFmtId="38" fontId="25" fillId="0" borderId="102" xfId="1" applyFont="1" applyFill="1" applyBorder="1" applyAlignment="1">
      <alignment horizontal="right" vertical="center"/>
    </xf>
    <xf numFmtId="0" fontId="25" fillId="0" borderId="0" xfId="5" applyFont="1"/>
    <xf numFmtId="0" fontId="25" fillId="0" borderId="114" xfId="5" applyFont="1" applyBorder="1" applyAlignment="1">
      <alignment vertical="center"/>
    </xf>
    <xf numFmtId="0" fontId="35" fillId="0" borderId="70" xfId="5" applyFont="1" applyBorder="1" applyAlignment="1">
      <alignment horizontal="center" vertical="center" wrapText="1"/>
    </xf>
    <xf numFmtId="0" fontId="25" fillId="0" borderId="115" xfId="5" applyFont="1" applyBorder="1" applyAlignment="1">
      <alignment horizontal="center" vertical="center"/>
    </xf>
    <xf numFmtId="0" fontId="25" fillId="0" borderId="78" xfId="5" applyFont="1" applyBorder="1" applyAlignment="1">
      <alignment horizontal="left" vertical="center" wrapText="1"/>
    </xf>
    <xf numFmtId="0" fontId="35" fillId="0" borderId="76" xfId="5" applyFont="1" applyBorder="1" applyAlignment="1">
      <alignment horizontal="center" vertical="center" wrapText="1"/>
    </xf>
    <xf numFmtId="0" fontId="35" fillId="0" borderId="78" xfId="5" applyFont="1" applyBorder="1" applyAlignment="1">
      <alignment horizontal="center" vertical="center" wrapText="1"/>
    </xf>
    <xf numFmtId="0" fontId="26" fillId="0" borderId="22" xfId="5" applyFont="1" applyBorder="1" applyAlignment="1">
      <alignment horizontal="center" vertical="center" wrapText="1"/>
    </xf>
    <xf numFmtId="0" fontId="26" fillId="0" borderId="2" xfId="5" applyFont="1" applyBorder="1" applyAlignment="1">
      <alignment horizontal="center" vertical="center" wrapText="1"/>
    </xf>
    <xf numFmtId="0" fontId="26" fillId="0" borderId="112" xfId="5" applyFont="1" applyBorder="1" applyAlignment="1">
      <alignment horizontal="center" vertical="center" wrapText="1"/>
    </xf>
    <xf numFmtId="0" fontId="25" fillId="0" borderId="116" xfId="5" applyFont="1" applyBorder="1" applyAlignment="1">
      <alignment horizontal="center" vertical="center"/>
    </xf>
    <xf numFmtId="0" fontId="26" fillId="0" borderId="6" xfId="5" applyFont="1" applyBorder="1" applyAlignment="1">
      <alignment horizontal="center" vertical="center" wrapText="1"/>
    </xf>
    <xf numFmtId="0" fontId="26" fillId="0" borderId="102" xfId="5" applyFont="1" applyBorder="1" applyAlignment="1">
      <alignment horizontal="center" vertical="center" wrapText="1"/>
    </xf>
    <xf numFmtId="0" fontId="25" fillId="0" borderId="117" xfId="5" applyFont="1" applyBorder="1" applyAlignment="1">
      <alignment horizontal="center" vertical="center"/>
    </xf>
    <xf numFmtId="0" fontId="25" fillId="0" borderId="118" xfId="5" applyFont="1" applyBorder="1" applyAlignment="1">
      <alignment horizontal="center" vertical="center"/>
    </xf>
    <xf numFmtId="0" fontId="25" fillId="0" borderId="60" xfId="5" applyFont="1" applyBorder="1" applyAlignment="1">
      <alignment horizontal="center" vertical="center"/>
    </xf>
    <xf numFmtId="0" fontId="26" fillId="0" borderId="14" xfId="5" applyFont="1" applyBorder="1" applyAlignment="1">
      <alignment horizontal="center" vertical="center" wrapText="1"/>
    </xf>
    <xf numFmtId="0" fontId="26" fillId="0" borderId="60" xfId="5" applyFont="1" applyBorder="1" applyAlignment="1">
      <alignment horizontal="center" vertical="center" wrapText="1"/>
    </xf>
    <xf numFmtId="0" fontId="26" fillId="0" borderId="113" xfId="5" applyFont="1" applyBorder="1" applyAlignment="1">
      <alignment horizontal="center" vertical="center" wrapText="1"/>
    </xf>
    <xf numFmtId="38" fontId="36" fillId="0" borderId="76" xfId="1" applyFont="1" applyFill="1" applyBorder="1" applyAlignment="1">
      <alignment vertical="center"/>
    </xf>
    <xf numFmtId="38" fontId="36" fillId="0" borderId="6" xfId="1" applyFont="1" applyFill="1" applyBorder="1" applyAlignment="1">
      <alignment vertical="center"/>
    </xf>
    <xf numFmtId="38" fontId="36" fillId="0" borderId="119" xfId="1" applyFont="1" applyFill="1" applyBorder="1" applyAlignment="1">
      <alignment horizontal="right" vertical="center"/>
    </xf>
    <xf numFmtId="0" fontId="25" fillId="0" borderId="0" xfId="5" applyFont="1" applyAlignment="1">
      <alignment horizontal="right" vertical="center"/>
    </xf>
    <xf numFmtId="0" fontId="25" fillId="0" borderId="48" xfId="5" applyFont="1" applyBorder="1" applyAlignment="1">
      <alignment horizontal="center" vertical="center"/>
    </xf>
    <xf numFmtId="0" fontId="25" fillId="0" borderId="120" xfId="5" applyFont="1" applyBorder="1" applyAlignment="1">
      <alignment horizontal="center" vertical="center"/>
    </xf>
    <xf numFmtId="0" fontId="25" fillId="0" borderId="121" xfId="5" applyFont="1" applyBorder="1" applyAlignment="1">
      <alignment vertical="center"/>
    </xf>
    <xf numFmtId="0" fontId="25" fillId="0" borderId="122" xfId="5" applyFont="1" applyBorder="1" applyAlignment="1">
      <alignment horizontal="center" vertical="center"/>
    </xf>
    <xf numFmtId="0" fontId="25" fillId="0" borderId="104" xfId="5" applyFont="1" applyBorder="1" applyAlignment="1">
      <alignment horizontal="center" vertical="center"/>
    </xf>
    <xf numFmtId="0" fontId="25" fillId="0" borderId="123" xfId="5" applyFont="1" applyBorder="1" applyAlignment="1">
      <alignment horizontal="center" vertical="center"/>
    </xf>
    <xf numFmtId="0" fontId="25" fillId="0" borderId="70" xfId="5" applyFont="1" applyBorder="1" applyAlignment="1">
      <alignment horizontal="left" vertical="center" wrapText="1"/>
    </xf>
    <xf numFmtId="0" fontId="25" fillId="0" borderId="119" xfId="5" applyFont="1" applyBorder="1" applyAlignment="1">
      <alignment horizontal="center" vertical="center"/>
    </xf>
    <xf numFmtId="0" fontId="25" fillId="0" borderId="76" xfId="5" applyFont="1" applyBorder="1" applyAlignment="1">
      <alignment horizontal="left" vertical="center" wrapText="1"/>
    </xf>
    <xf numFmtId="0" fontId="25" fillId="0" borderId="121" xfId="5" applyFont="1" applyBorder="1" applyAlignment="1">
      <alignment horizontal="center" vertical="center" wrapText="1"/>
    </xf>
    <xf numFmtId="0" fontId="25" fillId="0" borderId="124" xfId="5" applyFont="1" applyBorder="1" applyAlignment="1">
      <alignment horizontal="center" vertical="center"/>
    </xf>
    <xf numFmtId="0" fontId="25" fillId="0" borderId="125" xfId="5" applyFont="1" applyBorder="1" applyAlignment="1">
      <alignment horizontal="center" vertical="center" wrapText="1"/>
    </xf>
    <xf numFmtId="38" fontId="25" fillId="0" borderId="126" xfId="1" applyFont="1" applyFill="1" applyBorder="1" applyAlignment="1">
      <alignment horizontal="right" vertical="center"/>
    </xf>
    <xf numFmtId="38" fontId="25" fillId="0" borderId="127" xfId="1" applyFont="1" applyFill="1" applyBorder="1" applyAlignment="1">
      <alignment horizontal="right" vertical="center"/>
    </xf>
    <xf numFmtId="38" fontId="25" fillId="0" borderId="128" xfId="1" applyFont="1" applyFill="1" applyBorder="1" applyAlignment="1">
      <alignment horizontal="right" vertical="center"/>
    </xf>
    <xf numFmtId="0" fontId="25" fillId="0" borderId="129" xfId="5" applyFont="1" applyBorder="1" applyAlignment="1">
      <alignment horizontal="center" vertical="center"/>
    </xf>
    <xf numFmtId="38" fontId="25" fillId="0" borderId="130" xfId="1" applyFont="1" applyFill="1" applyBorder="1" applyAlignment="1">
      <alignment horizontal="right" vertical="center"/>
    </xf>
    <xf numFmtId="38" fontId="25" fillId="0" borderId="131" xfId="1" applyFont="1" applyFill="1" applyBorder="1" applyAlignment="1">
      <alignment horizontal="right" vertical="center"/>
    </xf>
    <xf numFmtId="0" fontId="25" fillId="0" borderId="76" xfId="5" applyFont="1" applyBorder="1" applyAlignment="1">
      <alignment horizontal="left" vertical="center"/>
    </xf>
    <xf numFmtId="0" fontId="25" fillId="0" borderId="0" xfId="5" applyFont="1" applyAlignment="1">
      <alignment horizontal="centerContinuous" vertical="center"/>
    </xf>
    <xf numFmtId="0" fontId="25" fillId="0" borderId="78" xfId="5" applyFont="1" applyBorder="1" applyAlignment="1">
      <alignment horizontal="left" vertical="center"/>
    </xf>
    <xf numFmtId="0" fontId="25" fillId="0" borderId="130" xfId="5" applyFont="1" applyBorder="1" applyAlignment="1">
      <alignment horizontal="center" vertical="center"/>
    </xf>
    <xf numFmtId="0" fontId="25" fillId="0" borderId="131" xfId="5" applyFont="1" applyBorder="1" applyAlignment="1">
      <alignment horizontal="center" vertical="center"/>
    </xf>
    <xf numFmtId="38" fontId="25" fillId="0" borderId="132" xfId="1" applyFont="1" applyFill="1" applyBorder="1" applyAlignment="1">
      <alignment horizontal="right" vertical="center"/>
    </xf>
    <xf numFmtId="0" fontId="25" fillId="0" borderId="130" xfId="5" applyFont="1" applyBorder="1" applyAlignment="1">
      <alignment horizontal="right" vertical="center"/>
    </xf>
    <xf numFmtId="0" fontId="25" fillId="0" borderId="133" xfId="5" applyFont="1" applyBorder="1" applyAlignment="1">
      <alignment horizontal="center" vertical="center"/>
    </xf>
    <xf numFmtId="0" fontId="25" fillId="0" borderId="134" xfId="5" applyFont="1" applyBorder="1" applyAlignment="1">
      <alignment horizontal="center" vertical="center"/>
    </xf>
    <xf numFmtId="0" fontId="25" fillId="0" borderId="135" xfId="5" applyFont="1" applyBorder="1" applyAlignment="1">
      <alignment horizontal="center" vertical="center"/>
    </xf>
    <xf numFmtId="0" fontId="25" fillId="0" borderId="136" xfId="5" applyFont="1" applyBorder="1" applyAlignment="1">
      <alignment horizontal="center" vertical="center"/>
    </xf>
    <xf numFmtId="0" fontId="25" fillId="0" borderId="123" xfId="5" applyFont="1" applyBorder="1" applyAlignment="1">
      <alignment horizontal="center" vertical="center" wrapText="1"/>
    </xf>
    <xf numFmtId="0" fontId="25" fillId="0" borderId="0" xfId="5" applyFont="1" applyAlignment="1">
      <alignment vertical="top" wrapText="1"/>
    </xf>
    <xf numFmtId="0" fontId="25" fillId="0" borderId="53" xfId="5" applyFont="1" applyBorder="1" applyAlignment="1">
      <alignment horizontal="center" vertical="center"/>
    </xf>
    <xf numFmtId="0" fontId="25" fillId="0" borderId="137" xfId="5" applyFont="1" applyBorder="1" applyAlignment="1">
      <alignment horizontal="center" vertical="center"/>
    </xf>
    <xf numFmtId="0" fontId="25" fillId="0" borderId="123" xfId="5" applyFont="1" applyBorder="1" applyAlignment="1">
      <alignment vertical="center"/>
    </xf>
    <xf numFmtId="0" fontId="24" fillId="0" borderId="70" xfId="5" applyFont="1" applyBorder="1" applyAlignment="1">
      <alignment horizontal="center" vertical="center"/>
    </xf>
    <xf numFmtId="0" fontId="24" fillId="0" borderId="76" xfId="5" applyFont="1" applyBorder="1" applyAlignment="1">
      <alignment horizontal="center" vertical="center"/>
    </xf>
    <xf numFmtId="0" fontId="25" fillId="0" borderId="0" xfId="5" applyFont="1" applyAlignment="1">
      <alignment vertical="center" wrapText="1"/>
    </xf>
    <xf numFmtId="0" fontId="26" fillId="0" borderId="70" xfId="5" applyFont="1" applyBorder="1" applyAlignment="1">
      <alignment horizontal="center" vertical="center"/>
    </xf>
    <xf numFmtId="0" fontId="24" fillId="0" borderId="78" xfId="5" applyFont="1" applyBorder="1" applyAlignment="1">
      <alignment horizontal="center" vertical="center"/>
    </xf>
    <xf numFmtId="0" fontId="26" fillId="0" borderId="83" xfId="5" applyFont="1" applyBorder="1" applyAlignment="1">
      <alignment horizontal="center" vertical="center"/>
    </xf>
    <xf numFmtId="0" fontId="26" fillId="0" borderId="8" xfId="5" applyFont="1" applyBorder="1" applyAlignment="1">
      <alignment horizontal="center" vertical="center"/>
    </xf>
    <xf numFmtId="0" fontId="26" fillId="0" borderId="16" xfId="5" applyFont="1" applyBorder="1" applyAlignment="1">
      <alignment horizontal="center" vertical="center"/>
    </xf>
    <xf numFmtId="0" fontId="11" fillId="0" borderId="10"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83" xfId="0" applyFont="1" applyBorder="1" applyAlignment="1">
      <alignment horizontal="center" vertical="center" wrapText="1"/>
    </xf>
    <xf numFmtId="184" fontId="11" fillId="8" borderId="10" xfId="0" applyNumberFormat="1" applyFont="1" applyFill="1" applyBorder="1" applyAlignment="1">
      <alignment horizontal="center" vertical="center"/>
    </xf>
    <xf numFmtId="184" fontId="11" fillId="8" borderId="79" xfId="0" applyNumberFormat="1" applyFont="1" applyFill="1" applyBorder="1" applyAlignment="1">
      <alignment horizontal="center" vertical="center"/>
    </xf>
    <xf numFmtId="184" fontId="11" fillId="0" borderId="8" xfId="0" applyNumberFormat="1" applyFont="1" applyBorder="1" applyAlignment="1">
      <alignment vertical="center"/>
    </xf>
    <xf numFmtId="0" fontId="3" fillId="0" borderId="0" xfId="3">
      <alignment vertical="center"/>
    </xf>
    <xf numFmtId="0" fontId="3" fillId="11" borderId="0" xfId="3" applyFill="1">
      <alignment vertical="center"/>
    </xf>
    <xf numFmtId="0" fontId="3" fillId="0" borderId="13" xfId="3" applyBorder="1">
      <alignment vertical="center"/>
    </xf>
    <xf numFmtId="0" fontId="3" fillId="0" borderId="0" xfId="3" applyAlignment="1">
      <alignment vertical="center" wrapText="1"/>
    </xf>
    <xf numFmtId="0" fontId="3" fillId="11" borderId="13" xfId="3" applyFill="1" applyBorder="1">
      <alignment vertical="center"/>
    </xf>
    <xf numFmtId="0" fontId="3" fillId="12" borderId="13" xfId="3" applyFill="1" applyBorder="1">
      <alignment vertical="center"/>
    </xf>
    <xf numFmtId="0" fontId="3" fillId="12" borderId="0" xfId="3" applyFill="1">
      <alignment vertical="center"/>
    </xf>
    <xf numFmtId="0" fontId="3" fillId="12" borderId="0" xfId="3" applyFill="1" applyAlignment="1">
      <alignment vertical="center" wrapText="1"/>
    </xf>
    <xf numFmtId="0" fontId="0" fillId="12" borderId="0" xfId="0" applyFill="1" applyAlignment="1">
      <alignment vertical="center"/>
    </xf>
    <xf numFmtId="3" fontId="3" fillId="0" borderId="0" xfId="3" applyNumberFormat="1">
      <alignment vertical="center"/>
    </xf>
    <xf numFmtId="0" fontId="37" fillId="0" borderId="0" xfId="0" applyFont="1" applyAlignment="1">
      <alignment horizontal="center" vertical="center"/>
    </xf>
    <xf numFmtId="0" fontId="37" fillId="12" borderId="0" xfId="0" applyFont="1" applyFill="1" applyAlignment="1">
      <alignment horizontal="center" vertical="center"/>
    </xf>
    <xf numFmtId="0" fontId="0" fillId="12" borderId="0" xfId="0" applyFill="1" applyAlignment="1">
      <alignment horizontal="center" vertical="center"/>
    </xf>
    <xf numFmtId="0" fontId="3" fillId="12" borderId="0" xfId="3" applyFill="1" applyAlignment="1">
      <alignment horizontal="center" vertical="center"/>
    </xf>
    <xf numFmtId="0" fontId="37" fillId="0" borderId="0" xfId="0" applyFont="1" applyAlignment="1">
      <alignment horizontal="center" vertical="center" wrapText="1"/>
    </xf>
    <xf numFmtId="12" fontId="0" fillId="0" borderId="0" xfId="0" applyNumberFormat="1" applyAlignment="1">
      <alignment horizontal="center" vertical="center"/>
    </xf>
    <xf numFmtId="0" fontId="37" fillId="12" borderId="0" xfId="0" applyFont="1" applyFill="1" applyAlignment="1">
      <alignment horizontal="center" vertical="center" wrapText="1"/>
    </xf>
    <xf numFmtId="12" fontId="0" fillId="12" borderId="0" xfId="0" applyNumberFormat="1" applyFill="1" applyAlignment="1">
      <alignment horizontal="center" vertical="center"/>
    </xf>
    <xf numFmtId="12" fontId="3" fillId="12" borderId="0" xfId="3" applyNumberFormat="1" applyFill="1" applyAlignment="1">
      <alignment horizontal="center" vertical="center"/>
    </xf>
  </cellXfs>
  <cellStyles count="8">
    <cellStyle name="桁区切り 2" xfId="1"/>
    <cellStyle name="桁区切り 3" xfId="2"/>
    <cellStyle name="標準" xfId="0" builtinId="0"/>
    <cellStyle name="標準 2" xfId="3"/>
    <cellStyle name="標準 3" xfId="4"/>
    <cellStyle name="標準 4" xfId="5"/>
    <cellStyle name="標準 5" xfId="6"/>
    <cellStyle name="桁区切り" xfId="7" builtinId="6"/>
  </cellStyles>
  <dxfs count="4">
    <dxf>
      <fill>
        <patternFill patternType="solid">
          <bgColor rgb="FFFF0000"/>
        </patternFill>
      </fill>
    </dxf>
    <dxf>
      <fill>
        <patternFill patternType="solid">
          <bgColor rgb="FFFFFF00"/>
        </patternFill>
      </fill>
    </dxf>
    <dxf>
      <fill>
        <patternFill patternType="solid">
          <bgColor rgb="FFFF0000"/>
        </patternFill>
      </fill>
    </dxf>
    <dxf>
      <fill>
        <patternFill patternType="solid">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customXml" Target="../customXml/item3.xml" /><Relationship Id="rId22" Type="http://schemas.openxmlformats.org/officeDocument/2006/relationships/customXml" Target="../customXml/item2.xml" /><Relationship Id="rId23" Type="http://schemas.openxmlformats.org/officeDocument/2006/relationships/customXml" Target="../customXml/item1.xml" /><Relationship Id="rId24" Type="http://schemas.openxmlformats.org/officeDocument/2006/relationships/theme" Target="theme/theme1.xml" /><Relationship Id="rId25" Type="http://schemas.openxmlformats.org/officeDocument/2006/relationships/sharedStrings" Target="sharedStrings.xml" /><Relationship Id="rId2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54</xdr:row>
      <xdr:rowOff>222250</xdr:rowOff>
    </xdr:to>
    <xdr:sp macro="" textlink="">
      <xdr:nvSpPr>
        <xdr:cNvPr id="2" name="右中かっこ 1"/>
        <xdr:cNvSpPr/>
      </xdr:nvSpPr>
      <xdr:spPr>
        <a:xfrm>
          <a:off x="14345285" y="1978025"/>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666750</xdr:colOff>
      <xdr:row>19</xdr:row>
      <xdr:rowOff>135890</xdr:rowOff>
    </xdr:from>
    <xdr:to xmlns:xdr="http://schemas.openxmlformats.org/drawingml/2006/spreadsheetDrawing">
      <xdr:col>15</xdr:col>
      <xdr:colOff>313690</xdr:colOff>
      <xdr:row>40</xdr:row>
      <xdr:rowOff>95250</xdr:rowOff>
    </xdr:to>
    <xdr:sp macro="" textlink="">
      <xdr:nvSpPr>
        <xdr:cNvPr id="2" name="角丸四角形 1"/>
        <xdr:cNvSpPr/>
      </xdr:nvSpPr>
      <xdr:spPr>
        <a:xfrm>
          <a:off x="1371600" y="6570980"/>
          <a:ext cx="12791440" cy="53047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3667125</xdr:colOff>
      <xdr:row>9</xdr:row>
      <xdr:rowOff>83185</xdr:rowOff>
    </xdr:from>
    <xdr:to xmlns:xdr="http://schemas.openxmlformats.org/drawingml/2006/spreadsheetDrawing">
      <xdr:col>5</xdr:col>
      <xdr:colOff>238125</xdr:colOff>
      <xdr:row>17</xdr:row>
      <xdr:rowOff>143510</xdr:rowOff>
    </xdr:to>
    <xdr:sp macro="" textlink="">
      <xdr:nvSpPr>
        <xdr:cNvPr id="2" name="角丸四角形 1"/>
        <xdr:cNvSpPr/>
      </xdr:nvSpPr>
      <xdr:spPr>
        <a:xfrm>
          <a:off x="4352925" y="3169285"/>
          <a:ext cx="4857750" cy="143192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13.vml" /><Relationship Id="rId3" Type="http://schemas.openxmlformats.org/officeDocument/2006/relationships/comments" Target="../comments1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vmlDrawing" Target="../drawings/vmlDrawing14.vml" /><Relationship Id="rId3" Type="http://schemas.openxmlformats.org/officeDocument/2006/relationships/comments" Target="../comments14.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2.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vmlDrawing" Target="../drawings/vmlDrawing15.vml" /><Relationship Id="rId3" Type="http://schemas.openxmlformats.org/officeDocument/2006/relationships/comments" Target="../comments15.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vmlDrawing" Target="../drawings/vmlDrawing16.vml" /><Relationship Id="rId3" Type="http://schemas.openxmlformats.org/officeDocument/2006/relationships/comments" Target="../comments16.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vmlDrawing" Target="../drawings/vmlDrawing17.vml" /><Relationship Id="rId3" Type="http://schemas.openxmlformats.org/officeDocument/2006/relationships/comments" Target="../comments1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3.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9.vml" /><Relationship Id="rId3" Type="http://schemas.openxmlformats.org/officeDocument/2006/relationships/comments" Target="../comments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2" tint="-0.1"/>
  </sheetPr>
  <dimension ref="A1:AF28"/>
  <sheetViews>
    <sheetView showGridLines="0" view="pageBreakPreview" zoomScale="80" zoomScaleNormal="75" zoomScaleSheetLayoutView="80" workbookViewId="0">
      <pane ySplit="6" topLeftCell="A7" activePane="bottomLeft" state="frozen"/>
      <selection pane="bottomLeft" activeCell="F7" sqref="F7"/>
    </sheetView>
  </sheetViews>
  <sheetFormatPr defaultColWidth="9" defaultRowHeight="13.5"/>
  <cols>
    <col min="1" max="1" width="2.75" style="1" customWidth="1"/>
    <col min="2" max="2" width="3.75" style="2" bestFit="1" customWidth="1"/>
    <col min="3" max="3" width="9" style="3"/>
    <col min="4" max="4" width="13.625" style="3" customWidth="1"/>
    <col min="5" max="5" width="11.875" style="3" customWidth="1"/>
    <col min="6" max="6" width="9.5" style="3" customWidth="1"/>
    <col min="7" max="7" width="16.625" style="3" customWidth="1"/>
    <col min="8" max="8" width="12.125" style="3" customWidth="1"/>
    <col min="9" max="9" width="12.625" style="3" customWidth="1"/>
    <col min="10" max="10" width="8.625" style="3" customWidth="1"/>
    <col min="11" max="11" width="12.625" style="3" customWidth="1"/>
    <col min="12" max="12" width="9.625" style="3" customWidth="1"/>
    <col min="13" max="13" width="8.625" style="3" customWidth="1"/>
    <col min="14" max="14" width="12.625" style="3" customWidth="1"/>
    <col min="15" max="15" width="9.625" style="3" customWidth="1"/>
    <col min="16" max="16" width="8.625" style="3" customWidth="1"/>
    <col min="17" max="18" width="12.625" style="3" customWidth="1"/>
    <col min="19" max="19" width="13.25" style="3" customWidth="1"/>
    <col min="20" max="24" width="12.625" style="3" customWidth="1"/>
    <col min="25" max="30" width="9" style="3"/>
    <col min="31" max="32" width="19.125" style="3" customWidth="1"/>
    <col min="33" max="33" width="10.5" style="3" bestFit="1" customWidth="1"/>
    <col min="34" max="16384" width="9" style="3"/>
  </cols>
  <sheetData>
    <row r="1" spans="1:32" ht="28.5">
      <c r="C1" s="19" t="s">
        <v>592</v>
      </c>
    </row>
    <row r="2" spans="1:32" s="4" customFormat="1" ht="30" customHeight="1">
      <c r="A2" s="9"/>
      <c r="B2" s="14"/>
      <c r="C2" s="20" t="s">
        <v>59</v>
      </c>
      <c r="D2" s="28"/>
      <c r="E2" s="34"/>
      <c r="F2" s="34"/>
      <c r="G2" s="34"/>
      <c r="H2" s="34"/>
      <c r="I2" s="34"/>
      <c r="J2" s="34"/>
      <c r="K2" s="34"/>
      <c r="L2" s="34"/>
      <c r="M2" s="34"/>
      <c r="N2" s="34"/>
      <c r="O2" s="34"/>
      <c r="P2" s="34"/>
      <c r="Q2" s="34"/>
      <c r="R2" s="34"/>
      <c r="S2" s="34"/>
      <c r="T2" s="34"/>
      <c r="U2" s="34"/>
      <c r="V2" s="73"/>
      <c r="W2" s="73"/>
      <c r="X2" s="73"/>
    </row>
    <row r="3" spans="1:32" s="5" customFormat="1" ht="14.1" customHeight="1">
      <c r="A3" s="9"/>
      <c r="B3" s="14"/>
      <c r="C3" s="21"/>
      <c r="D3" s="29"/>
      <c r="E3" s="35"/>
      <c r="F3" s="35"/>
      <c r="G3" s="45"/>
      <c r="H3" s="50"/>
      <c r="I3" s="54" t="s">
        <v>1</v>
      </c>
      <c r="J3" s="54" t="s">
        <v>5</v>
      </c>
      <c r="K3" s="54" t="s">
        <v>12</v>
      </c>
      <c r="L3" s="61"/>
      <c r="M3" s="66"/>
      <c r="N3" s="66" t="s">
        <v>16</v>
      </c>
      <c r="O3" s="61"/>
      <c r="P3" s="66"/>
      <c r="Q3" s="66" t="s">
        <v>0</v>
      </c>
      <c r="R3" s="54" t="s">
        <v>22</v>
      </c>
      <c r="S3" s="54" t="s">
        <v>10</v>
      </c>
      <c r="T3" s="54" t="s">
        <v>19</v>
      </c>
      <c r="U3" s="54" t="s">
        <v>25</v>
      </c>
      <c r="V3" s="45"/>
      <c r="W3" s="35"/>
      <c r="X3" s="50"/>
      <c r="Y3" s="84"/>
    </row>
    <row r="4" spans="1:32" s="5" customFormat="1" ht="50.1" customHeight="1">
      <c r="A4" s="10" t="s">
        <v>653</v>
      </c>
      <c r="B4" s="15" t="s">
        <v>364</v>
      </c>
      <c r="C4" s="22" t="s">
        <v>34</v>
      </c>
      <c r="D4" s="30" t="s">
        <v>36</v>
      </c>
      <c r="E4" s="36" t="s">
        <v>556</v>
      </c>
      <c r="F4" s="41" t="s">
        <v>658</v>
      </c>
      <c r="G4" s="36" t="s">
        <v>11</v>
      </c>
      <c r="H4" s="51" t="s">
        <v>74</v>
      </c>
      <c r="I4" s="51" t="s">
        <v>38</v>
      </c>
      <c r="J4" s="58" t="s">
        <v>659</v>
      </c>
      <c r="K4" s="51" t="s">
        <v>47</v>
      </c>
      <c r="L4" s="62" t="s">
        <v>52</v>
      </c>
      <c r="M4" s="67"/>
      <c r="N4" s="69"/>
      <c r="O4" s="62" t="s">
        <v>54</v>
      </c>
      <c r="P4" s="67"/>
      <c r="Q4" s="69"/>
      <c r="R4" s="51" t="s">
        <v>78</v>
      </c>
      <c r="S4" s="58" t="s">
        <v>656</v>
      </c>
      <c r="T4" s="58" t="s">
        <v>297</v>
      </c>
      <c r="U4" s="58" t="s">
        <v>657</v>
      </c>
      <c r="V4" s="36" t="s">
        <v>56</v>
      </c>
      <c r="W4" s="36" t="s">
        <v>156</v>
      </c>
      <c r="X4" s="58" t="s">
        <v>654</v>
      </c>
      <c r="Y4" s="85" t="s">
        <v>683</v>
      </c>
    </row>
    <row r="5" spans="1:32" s="5" customFormat="1" ht="14.1" customHeight="1">
      <c r="A5" s="9"/>
      <c r="B5" s="14"/>
      <c r="C5" s="23"/>
      <c r="D5" s="31"/>
      <c r="E5" s="37"/>
      <c r="F5" s="42"/>
      <c r="G5" s="46"/>
      <c r="H5" s="42"/>
      <c r="I5" s="46"/>
      <c r="J5" s="46"/>
      <c r="K5" s="59"/>
      <c r="L5" s="63" t="s">
        <v>112</v>
      </c>
      <c r="M5" s="63" t="s">
        <v>61</v>
      </c>
      <c r="N5" s="63" t="s">
        <v>64</v>
      </c>
      <c r="O5" s="63" t="s">
        <v>112</v>
      </c>
      <c r="P5" s="63" t="s">
        <v>61</v>
      </c>
      <c r="Q5" s="63" t="s">
        <v>64</v>
      </c>
      <c r="R5" s="46"/>
      <c r="S5" s="46"/>
      <c r="T5" s="46"/>
      <c r="U5" s="46"/>
      <c r="V5" s="74" t="s">
        <v>66</v>
      </c>
      <c r="W5" s="74"/>
      <c r="X5" s="81"/>
      <c r="Y5" s="86"/>
    </row>
    <row r="6" spans="1:32" s="6" customFormat="1" ht="19.5" customHeight="1">
      <c r="A6" s="11"/>
      <c r="B6" s="16"/>
      <c r="C6" s="24"/>
      <c r="D6" s="32"/>
      <c r="E6" s="38"/>
      <c r="F6" s="38"/>
      <c r="G6" s="47"/>
      <c r="H6" s="52"/>
      <c r="I6" s="55" t="s">
        <v>67</v>
      </c>
      <c r="J6" s="55" t="s">
        <v>67</v>
      </c>
      <c r="K6" s="55" t="s">
        <v>67</v>
      </c>
      <c r="L6" s="55" t="s">
        <v>248</v>
      </c>
      <c r="M6" s="55" t="s">
        <v>67</v>
      </c>
      <c r="N6" s="55" t="s">
        <v>67</v>
      </c>
      <c r="O6" s="55" t="s">
        <v>248</v>
      </c>
      <c r="P6" s="55" t="s">
        <v>67</v>
      </c>
      <c r="Q6" s="55" t="s">
        <v>67</v>
      </c>
      <c r="R6" s="55" t="s">
        <v>67</v>
      </c>
      <c r="S6" s="55" t="s">
        <v>67</v>
      </c>
      <c r="T6" s="55" t="s">
        <v>67</v>
      </c>
      <c r="U6" s="55" t="s">
        <v>67</v>
      </c>
      <c r="V6" s="75"/>
      <c r="W6" s="78"/>
      <c r="X6" s="82"/>
      <c r="Y6" s="87"/>
    </row>
    <row r="7" spans="1:32" s="7" customFormat="1" ht="39.75" customHeight="1">
      <c r="A7" s="12" t="s">
        <v>665</v>
      </c>
      <c r="B7" s="17" t="s">
        <v>686</v>
      </c>
      <c r="C7" s="25" t="s">
        <v>664</v>
      </c>
      <c r="D7" s="33" t="s">
        <v>664</v>
      </c>
      <c r="E7" s="39" t="s">
        <v>682</v>
      </c>
      <c r="F7" s="43" t="s">
        <v>687</v>
      </c>
      <c r="G7" s="48" t="s">
        <v>625</v>
      </c>
      <c r="H7" s="48" t="s">
        <v>685</v>
      </c>
      <c r="I7" s="56">
        <v>10000000</v>
      </c>
      <c r="J7" s="56">
        <v>0</v>
      </c>
      <c r="K7" s="60">
        <f>IF(I7="","",I7-J7)</f>
        <v>10000000</v>
      </c>
      <c r="L7" s="64">
        <v>100</v>
      </c>
      <c r="M7" s="60">
        <f>IF(N7="","",IF(L7="","",N7/L7))</f>
        <v>100000</v>
      </c>
      <c r="N7" s="56">
        <v>10000000</v>
      </c>
      <c r="O7" s="64">
        <v>80</v>
      </c>
      <c r="P7" s="56">
        <v>558000</v>
      </c>
      <c r="Q7" s="60">
        <f>IF(P7="","",IF(O7="","",IF(X7="単年",O7*P7,O7*P7*Y7)))</f>
        <v>44640000</v>
      </c>
      <c r="R7" s="60">
        <f>IF(Q7="","",IF(N7&gt;Q7,Q7,N7))</f>
        <v>10000000</v>
      </c>
      <c r="S7" s="56">
        <v>10000000</v>
      </c>
      <c r="T7" s="60">
        <f>IF(I7="","",IF(S7="-",MIN(K7,R7),IF(Z7="a",MIN(K7,R7,S7),IF(Z7="b",MIN(MIN(K7*AA7,R7*AA7,S7))))))</f>
        <v>5000000</v>
      </c>
      <c r="U7" s="60">
        <f>IF(I7="","",ROUNDDOWN(IF(I7="","",IF(AB7="B",T7,IF(S7="-",T7*AC7,T7*AD7))),-3))</f>
        <v>3333000</v>
      </c>
      <c r="V7" s="76" t="s">
        <v>562</v>
      </c>
      <c r="W7" s="79" t="s">
        <v>650</v>
      </c>
      <c r="X7" s="83" t="s">
        <v>599</v>
      </c>
      <c r="Y7" s="88"/>
      <c r="Z7" s="7" t="str">
        <f>VLOOKUP(E7,'管理用（このシートは削除しないでください）'!$H$25:$M$41,2,FALSE)</f>
        <v>b</v>
      </c>
      <c r="AA7" s="90">
        <f>VLOOKUP(E7,'管理用（このシートは削除しないでください）'!$H$25:$M$41,3,FALSE)</f>
        <v>0.5</v>
      </c>
      <c r="AB7" s="7" t="str">
        <f>VLOOKUP(E7,'管理用（このシートは削除しないでください）'!$H$25:$M$41,4,FALSE)</f>
        <v>A</v>
      </c>
      <c r="AC7" s="90">
        <f>VLOOKUP(E7,'管理用（このシートは削除しないでください）'!$H$25:$M$41,5,FALSE)</f>
        <v>0.33333333333333331</v>
      </c>
      <c r="AD7" s="90">
        <f>VLOOKUP(E7,'管理用（このシートは削除しないでください）'!$H$25:$M$41,6,FALSE)</f>
        <v>0.66666666666666663</v>
      </c>
      <c r="AE7" s="7">
        <f>ROUNDDOWN(IF(I7="","",IF(S7="-",MIN(K7,R7),IF(Z7="a",MIN(K7,R7,S7),IF(Z7="b",MIN(K7*AA7,R7*AA7))))),-3)</f>
        <v>5000000</v>
      </c>
      <c r="AF7" s="7">
        <f>ROUNDDOWN(IF(I7="","",IF(S7="-",MIN(K7,R7),IF(Z7="a",MIN(K7,R7,S7),IF(Z7="b",MIN(K7,R7))))),-3)</f>
        <v>10000000</v>
      </c>
    </row>
    <row r="8" spans="1:32" s="7" customFormat="1" ht="39.75" customHeight="1">
      <c r="A8" s="12" t="s">
        <v>665</v>
      </c>
      <c r="B8" s="17" t="s">
        <v>597</v>
      </c>
      <c r="C8" s="25" t="s">
        <v>664</v>
      </c>
      <c r="D8" s="33" t="s">
        <v>664</v>
      </c>
      <c r="E8" s="39" t="s">
        <v>682</v>
      </c>
      <c r="F8" s="43" t="s">
        <v>421</v>
      </c>
      <c r="G8" s="48" t="s">
        <v>625</v>
      </c>
      <c r="H8" s="48" t="s">
        <v>685</v>
      </c>
      <c r="I8" s="56">
        <v>520000</v>
      </c>
      <c r="J8" s="56">
        <v>0</v>
      </c>
      <c r="K8" s="60">
        <f>IF(I8="","",I8-J8)</f>
        <v>520000</v>
      </c>
      <c r="L8" s="64">
        <v>40</v>
      </c>
      <c r="M8" s="60">
        <f>IF(N8="","",IF(L8="","",N8/L8))</f>
        <v>13000</v>
      </c>
      <c r="N8" s="56">
        <v>520000</v>
      </c>
      <c r="O8" s="64">
        <v>40</v>
      </c>
      <c r="P8" s="56">
        <v>558000</v>
      </c>
      <c r="Q8" s="60">
        <f>IF(P8="","",IF(O8="","",IF(X8="単年",O8*P8,O8*P8*Y8)))</f>
        <v>22320000</v>
      </c>
      <c r="R8" s="60">
        <f>IF(Q8="","",IF(N8&gt;Q8,Q8,N8))</f>
        <v>520000</v>
      </c>
      <c r="S8" s="56">
        <v>260000</v>
      </c>
      <c r="T8" s="60">
        <f>IF(I8="","",IF(S8="-",MIN(K8,R8),IF(Z8="a",MIN(K8,R8,S8),IF(Z8="b",MIN(MIN(K8*AA8,R8*AA8,S8))))))</f>
        <v>260000</v>
      </c>
      <c r="U8" s="60">
        <f>IF(I8="","",ROUNDDOWN(IF(I8="","",IF(AB8="B",T8,IF(S8="-",T8*AC8,T8*AD8))),-3))</f>
        <v>173000</v>
      </c>
      <c r="V8" s="76" t="s">
        <v>562</v>
      </c>
      <c r="W8" s="79" t="s">
        <v>650</v>
      </c>
      <c r="X8" s="83" t="s">
        <v>599</v>
      </c>
      <c r="Y8" s="89"/>
      <c r="Z8" s="7" t="str">
        <f>VLOOKUP(E8,'管理用（このシートは削除しないでください）'!$H$25:$M$41,2,FALSE)</f>
        <v>b</v>
      </c>
      <c r="AA8" s="90">
        <f>VLOOKUP(E8,'管理用（このシートは削除しないでください）'!$H$25:$M$41,3,FALSE)</f>
        <v>0.5</v>
      </c>
      <c r="AB8" s="7" t="str">
        <f>VLOOKUP(E8,'管理用（このシートは削除しないでください）'!$H$25:$M$41,4,FALSE)</f>
        <v>A</v>
      </c>
      <c r="AC8" s="90">
        <f>VLOOKUP(E8,'管理用（このシートは削除しないでください）'!$H$25:$M$41,5,FALSE)</f>
        <v>0.33333333333333331</v>
      </c>
      <c r="AD8" s="90">
        <f>VLOOKUP(E8,'管理用（このシートは削除しないでください）'!$H$25:$M$41,6,FALSE)</f>
        <v>0.66666666666666663</v>
      </c>
      <c r="AE8" s="7">
        <f>ROUNDDOWN(IF(I8="","",IF(S8="-",MIN(K8,R8),IF(Z8="a",MIN(K8,R8,S8),IF(Z8="b",MIN(K8*AA8,R8*AA8))))),-3)</f>
        <v>260000</v>
      </c>
      <c r="AF8" s="7">
        <f>ROUNDDOWN(IF(I8="","",IF(S8="-",MIN(K8,R8),IF(Z8="a",MIN(K8,R8,S8),IF(Z8="b",MIN(K8,R8))))),-3)</f>
        <v>520000</v>
      </c>
    </row>
    <row r="9" spans="1:32" s="8" customFormat="1" ht="39.75" customHeight="1">
      <c r="A9" s="13"/>
      <c r="B9" s="18"/>
      <c r="C9" s="26"/>
      <c r="D9" s="26"/>
      <c r="E9" s="40"/>
      <c r="F9" s="44"/>
      <c r="G9" s="49"/>
      <c r="H9" s="53" t="s">
        <v>358</v>
      </c>
      <c r="I9" s="57">
        <f>IF(I7="","",SUM(I7:I8))</f>
        <v>10520000</v>
      </c>
      <c r="J9" s="57">
        <f>IF(J7="","",SUM(J7:J8))</f>
        <v>0</v>
      </c>
      <c r="K9" s="57">
        <f>IF(K7="","",SUM(K7:K8))</f>
        <v>10520000</v>
      </c>
      <c r="L9" s="65" t="s">
        <v>39</v>
      </c>
      <c r="M9" s="68" t="s">
        <v>39</v>
      </c>
      <c r="N9" s="57">
        <f>IF(N7="","",SUM(N7:N8))</f>
        <v>10520000</v>
      </c>
      <c r="O9" s="65" t="s">
        <v>39</v>
      </c>
      <c r="P9" s="68" t="s">
        <v>39</v>
      </c>
      <c r="Q9" s="57">
        <f>IF(Q7="","",SUM(Q7:Q8))</f>
        <v>66960000</v>
      </c>
      <c r="R9" s="57">
        <f>IF(R7="","",SUM(R7:R8))</f>
        <v>10520000</v>
      </c>
      <c r="S9" s="57">
        <f>IF(S7="","",SUM(S7:S8))</f>
        <v>10260000</v>
      </c>
      <c r="T9" s="57">
        <f>IF(T7="","",SUM(T7:T8))</f>
        <v>5260000</v>
      </c>
      <c r="U9" s="72">
        <f>IF(U7="","",SUM(U7:U8))</f>
        <v>3506000</v>
      </c>
      <c r="V9" s="77"/>
      <c r="W9" s="80"/>
      <c r="X9" s="80"/>
      <c r="Y9" s="0"/>
      <c r="AA9" s="91"/>
      <c r="AC9" s="91"/>
      <c r="AD9" s="91"/>
    </row>
    <row r="10" spans="1:32" ht="17.25" customHeight="1">
      <c r="S10" s="70" t="s">
        <v>666</v>
      </c>
    </row>
    <row r="11" spans="1:32" ht="17.25" customHeight="1">
      <c r="S11" s="71" t="s">
        <v>621</v>
      </c>
    </row>
    <row r="13" spans="1:32" ht="17.25">
      <c r="C13" s="27" t="s">
        <v>609</v>
      </c>
    </row>
    <row r="15" spans="1:32">
      <c r="C15" s="3" t="s">
        <v>610</v>
      </c>
    </row>
    <row r="16" spans="1:32">
      <c r="C16" s="3" t="s">
        <v>611</v>
      </c>
    </row>
    <row r="17" spans="3:3">
      <c r="C17" s="3" t="s">
        <v>317</v>
      </c>
    </row>
    <row r="18" spans="3:3">
      <c r="C18" s="3" t="s">
        <v>21</v>
      </c>
    </row>
    <row r="19" spans="3:3">
      <c r="C19" s="3" t="s">
        <v>269</v>
      </c>
    </row>
    <row r="20" spans="3:3">
      <c r="C20" s="3" t="s">
        <v>548</v>
      </c>
    </row>
    <row r="21" spans="3:3">
      <c r="C21" s="3" t="s">
        <v>242</v>
      </c>
    </row>
    <row r="22" spans="3:3">
      <c r="C22" s="3" t="s">
        <v>415</v>
      </c>
    </row>
    <row r="23" spans="3:3">
      <c r="C23" s="3" t="s">
        <v>613</v>
      </c>
    </row>
    <row r="24" spans="3:3">
      <c r="C24" s="3" t="s">
        <v>660</v>
      </c>
    </row>
    <row r="25" spans="3:3">
      <c r="C25" s="3" t="s">
        <v>661</v>
      </c>
    </row>
    <row r="26" spans="3:3">
      <c r="C26" s="3" t="s">
        <v>275</v>
      </c>
    </row>
    <row r="27" spans="3:3">
      <c r="C27" s="3" t="s">
        <v>662</v>
      </c>
    </row>
    <row r="28" spans="3:3">
      <c r="C28" s="3" t="s">
        <v>33</v>
      </c>
    </row>
  </sheetData>
  <mergeCells count="2">
    <mergeCell ref="L4:N4"/>
    <mergeCell ref="O4:Q4"/>
  </mergeCells>
  <phoneticPr fontId="4"/>
  <conditionalFormatting sqref="S7:S8">
    <cfRule type="expression" dxfId="3" priority="1">
      <formula>AND(0&lt;S7,AF7&lt;S7)</formula>
    </cfRule>
    <cfRule type="expression" dxfId="2" priority="2">
      <formula>AND(0&lt;S7,S7&lt;AE7)</formula>
    </cfRule>
  </conditionalFormatting>
  <dataValidations count="5">
    <dataValidation type="list" allowBlank="1" showDropDown="0" showInputMessage="1" showErrorMessage="1" sqref="F9">
      <formula1>INDIRECT(E9)</formula1>
    </dataValidation>
    <dataValidation type="list" allowBlank="1" showDropDown="0" showInputMessage="1" showErrorMessage="1" sqref="E9">
      <formula1>補助事業名</formula1>
    </dataValidation>
    <dataValidation type="list" allowBlank="1" showDropDown="0" showInputMessage="1" showErrorMessage="1" sqref="P7:P8">
      <formula1>"558000,444000,362000"</formula1>
    </dataValidation>
    <dataValidation type="list" allowBlank="1" showDropDown="0" showInputMessage="1" showErrorMessage="1" sqref="W7:W8">
      <formula1>"無,有"</formula1>
    </dataValidation>
    <dataValidation type="list" allowBlank="1" showDropDown="0" showInputMessage="1" showErrorMessage="1" sqref="X7:X8">
      <formula1>"単年,複数年"</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Width="1" fitToHeight="7" orientation="landscape" usePrinterDefaults="1" blackAndWhite="1" horizontalDpi="65532"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'管理用（このシートは削除しないでください）'!$T$3:$U$3</xm:f>
          </x14:formula1>
          <xm:sqref>E7:E8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dimension ref="A1:M68"/>
  <sheetViews>
    <sheetView view="pageBreakPreview" zoomScaleSheetLayoutView="100" workbookViewId="0">
      <selection activeCell="L1" sqref="L1"/>
    </sheetView>
  </sheetViews>
  <sheetFormatPr defaultColWidth="9" defaultRowHeight="12"/>
  <cols>
    <col min="1" max="1" width="11.25" style="270" customWidth="1"/>
    <col min="2" max="18" width="10" style="270" customWidth="1"/>
    <col min="19" max="16384" width="9" style="270"/>
  </cols>
  <sheetData>
    <row r="1" spans="1:11">
      <c r="A1" s="270" t="s">
        <v>167</v>
      </c>
    </row>
    <row r="2" spans="1:11" ht="18" customHeight="1">
      <c r="A2" s="271" t="s">
        <v>194</v>
      </c>
      <c r="B2" s="271"/>
      <c r="C2" s="271"/>
      <c r="D2" s="271"/>
      <c r="E2" s="271"/>
      <c r="F2" s="271"/>
      <c r="G2" s="271"/>
      <c r="H2" s="271"/>
      <c r="I2" s="271"/>
      <c r="J2" s="271"/>
      <c r="K2" s="271"/>
    </row>
    <row r="5" spans="1:11" ht="18.75" customHeight="1">
      <c r="A5" s="272" t="s">
        <v>135</v>
      </c>
      <c r="B5" s="274" t="s">
        <v>212</v>
      </c>
      <c r="C5" s="274"/>
      <c r="D5" s="274"/>
      <c r="E5" s="274"/>
      <c r="F5" s="274"/>
    </row>
    <row r="6" spans="1:11" ht="12" customHeight="1">
      <c r="A6" s="273"/>
      <c r="B6" s="291"/>
      <c r="C6" s="291"/>
      <c r="D6" s="291"/>
      <c r="E6" s="291"/>
      <c r="F6" s="291"/>
    </row>
    <row r="8" spans="1:11">
      <c r="A8" s="274" t="s">
        <v>344</v>
      </c>
      <c r="B8" s="274"/>
      <c r="C8" s="274"/>
      <c r="D8" s="274" t="s">
        <v>393</v>
      </c>
      <c r="E8" s="274"/>
      <c r="F8" s="274"/>
      <c r="G8" s="274" t="s">
        <v>346</v>
      </c>
      <c r="H8" s="274"/>
      <c r="I8" s="274"/>
      <c r="J8" s="274"/>
      <c r="K8" s="274"/>
    </row>
    <row r="9" spans="1:11" ht="18.75" customHeight="1">
      <c r="A9" s="275"/>
      <c r="B9" s="275"/>
      <c r="C9" s="275"/>
      <c r="D9" s="275"/>
      <c r="E9" s="275"/>
      <c r="F9" s="275"/>
      <c r="G9" s="275"/>
      <c r="H9" s="275"/>
      <c r="I9" s="275"/>
      <c r="J9" s="275"/>
      <c r="K9" s="275"/>
    </row>
    <row r="10" spans="1:11" ht="12" customHeight="1">
      <c r="A10" s="276"/>
      <c r="B10" s="276"/>
      <c r="C10" s="276"/>
      <c r="D10" s="276"/>
      <c r="E10" s="276"/>
      <c r="F10" s="276"/>
      <c r="G10" s="276"/>
      <c r="H10" s="276"/>
      <c r="I10" s="276"/>
      <c r="J10" s="276"/>
      <c r="K10" s="276"/>
    </row>
    <row r="11" spans="1:11" ht="12" customHeight="1">
      <c r="A11" s="276"/>
      <c r="B11" s="276"/>
      <c r="C11" s="276"/>
      <c r="D11" s="276"/>
      <c r="E11" s="276"/>
      <c r="F11" s="276"/>
      <c r="G11" s="276"/>
      <c r="H11" s="276"/>
      <c r="I11" s="276"/>
      <c r="J11" s="276"/>
      <c r="K11" s="276"/>
    </row>
    <row r="12" spans="1:11">
      <c r="A12" s="270" t="s">
        <v>400</v>
      </c>
    </row>
    <row r="13" spans="1:11" ht="3.75" customHeight="1"/>
    <row r="14" spans="1:11">
      <c r="A14" s="277" t="s">
        <v>348</v>
      </c>
      <c r="B14" s="272" t="s">
        <v>359</v>
      </c>
      <c r="C14" s="272"/>
      <c r="D14" s="272"/>
      <c r="E14" s="272"/>
      <c r="F14" s="272"/>
      <c r="G14" s="272" t="s">
        <v>361</v>
      </c>
      <c r="H14" s="272"/>
      <c r="I14" s="272"/>
      <c r="J14" s="272"/>
      <c r="K14" s="272"/>
    </row>
    <row r="15" spans="1:11" ht="18.75" customHeight="1">
      <c r="A15" s="278"/>
      <c r="B15" s="292" t="s">
        <v>594</v>
      </c>
      <c r="C15" s="307" t="s">
        <v>595</v>
      </c>
      <c r="D15" s="316" t="s">
        <v>57</v>
      </c>
      <c r="E15" s="316" t="s">
        <v>596</v>
      </c>
      <c r="F15" s="327" t="s">
        <v>595</v>
      </c>
      <c r="G15" s="292" t="s">
        <v>594</v>
      </c>
      <c r="H15" s="307" t="s">
        <v>595</v>
      </c>
      <c r="I15" s="316" t="s">
        <v>57</v>
      </c>
      <c r="J15" s="316" t="s">
        <v>596</v>
      </c>
      <c r="K15" s="327" t="s">
        <v>595</v>
      </c>
    </row>
    <row r="16" spans="1:11" ht="18.75" customHeight="1">
      <c r="A16" s="272" t="s">
        <v>384</v>
      </c>
      <c r="B16" s="272"/>
      <c r="C16" s="272"/>
      <c r="D16" s="272"/>
      <c r="E16" s="272"/>
      <c r="F16" s="272"/>
      <c r="G16" s="292"/>
      <c r="H16" s="316"/>
      <c r="I16" s="316"/>
      <c r="J16" s="316"/>
      <c r="K16" s="335"/>
    </row>
    <row r="17" spans="1:11" ht="18.75" customHeight="1">
      <c r="A17" s="278" t="s">
        <v>383</v>
      </c>
      <c r="B17" s="389" t="s">
        <v>120</v>
      </c>
      <c r="C17" s="393"/>
      <c r="D17" s="394" t="s">
        <v>598</v>
      </c>
      <c r="E17" s="400"/>
      <c r="F17" s="410" t="s">
        <v>600</v>
      </c>
      <c r="G17" s="400"/>
      <c r="H17" s="424" t="s">
        <v>602</v>
      </c>
      <c r="I17" s="400"/>
      <c r="J17" s="424" t="s">
        <v>204</v>
      </c>
      <c r="K17" s="441">
        <f>C17+E17+G17+I17</f>
        <v>0</v>
      </c>
    </row>
    <row r="18" spans="1:11" ht="12" customHeight="1">
      <c r="A18" s="272" t="s">
        <v>35</v>
      </c>
      <c r="B18" s="476"/>
      <c r="C18" s="481"/>
      <c r="D18" s="481"/>
      <c r="E18" s="481"/>
      <c r="F18" s="491"/>
      <c r="G18" s="372" t="s">
        <v>536</v>
      </c>
      <c r="H18" s="374"/>
      <c r="I18" s="374"/>
      <c r="J18" s="374"/>
      <c r="K18" s="338"/>
    </row>
    <row r="19" spans="1:11" ht="19.5" customHeight="1">
      <c r="A19" s="272"/>
      <c r="B19" s="477"/>
      <c r="C19" s="482"/>
      <c r="D19" s="482"/>
      <c r="E19" s="482"/>
      <c r="F19" s="492"/>
      <c r="G19" s="317" t="s">
        <v>407</v>
      </c>
      <c r="H19" s="446"/>
      <c r="I19" s="500"/>
      <c r="J19" s="501"/>
      <c r="K19" s="502"/>
    </row>
    <row r="20" spans="1:11">
      <c r="A20" s="279" t="s">
        <v>368</v>
      </c>
      <c r="B20" s="272" t="s">
        <v>70</v>
      </c>
      <c r="C20" s="272"/>
      <c r="D20" s="272"/>
      <c r="E20" s="272"/>
      <c r="F20" s="272"/>
      <c r="G20" s="277"/>
      <c r="H20" s="277"/>
      <c r="I20" s="277"/>
      <c r="J20" s="277"/>
      <c r="K20" s="277"/>
    </row>
    <row r="21" spans="1:11" ht="18.75" customHeight="1">
      <c r="A21" s="278"/>
      <c r="B21" s="293"/>
      <c r="C21" s="293"/>
      <c r="D21" s="293"/>
      <c r="E21" s="293"/>
      <c r="F21" s="293"/>
      <c r="G21" s="278"/>
      <c r="H21" s="278"/>
      <c r="I21" s="278"/>
      <c r="J21" s="278"/>
      <c r="K21" s="278"/>
    </row>
    <row r="22" spans="1:11" ht="12" customHeight="1">
      <c r="A22" s="280" t="s">
        <v>370</v>
      </c>
      <c r="B22" s="272" t="s">
        <v>186</v>
      </c>
      <c r="C22" s="274" t="s">
        <v>373</v>
      </c>
      <c r="D22" s="274"/>
      <c r="E22" s="274"/>
      <c r="F22" s="274"/>
      <c r="G22" s="274"/>
      <c r="H22" s="274"/>
      <c r="I22" s="274"/>
      <c r="J22" s="274"/>
      <c r="K22" s="274"/>
    </row>
    <row r="23" spans="1:11">
      <c r="A23" s="280"/>
      <c r="B23" s="293"/>
      <c r="C23" s="272" t="s">
        <v>374</v>
      </c>
      <c r="D23" s="272" t="s">
        <v>14</v>
      </c>
      <c r="E23" s="272" t="s">
        <v>379</v>
      </c>
      <c r="F23" s="292" t="s">
        <v>367</v>
      </c>
      <c r="G23" s="335"/>
      <c r="H23" s="272" t="s">
        <v>166</v>
      </c>
      <c r="I23" s="272"/>
      <c r="J23" s="272"/>
      <c r="K23" s="272"/>
    </row>
    <row r="24" spans="1:11" ht="18.75" customHeight="1">
      <c r="A24" s="280"/>
      <c r="B24" s="293"/>
      <c r="C24" s="308"/>
      <c r="D24" s="295"/>
      <c r="E24" s="323"/>
      <c r="F24" s="329"/>
      <c r="G24" s="329"/>
      <c r="H24" s="342" t="s">
        <v>60</v>
      </c>
      <c r="I24" s="351"/>
      <c r="J24" s="342" t="s">
        <v>273</v>
      </c>
      <c r="K24" s="293"/>
    </row>
    <row r="25" spans="1:11" ht="18.75" customHeight="1">
      <c r="A25" s="280"/>
      <c r="B25" s="293"/>
      <c r="C25" s="308"/>
      <c r="D25" s="295"/>
      <c r="E25" s="323"/>
      <c r="F25" s="329"/>
      <c r="G25" s="329"/>
      <c r="H25" s="342" t="s">
        <v>60</v>
      </c>
      <c r="I25" s="351"/>
      <c r="J25" s="342" t="s">
        <v>273</v>
      </c>
      <c r="K25" s="293"/>
    </row>
    <row r="26" spans="1:11" ht="7.5" customHeight="1"/>
    <row r="27" spans="1:11" ht="7.5" customHeight="1"/>
    <row r="28" spans="1:11">
      <c r="A28" s="270" t="s">
        <v>589</v>
      </c>
    </row>
    <row r="29" spans="1:11" ht="3.75" customHeight="1"/>
    <row r="30" spans="1:11">
      <c r="A30" s="281" t="s">
        <v>30</v>
      </c>
      <c r="B30" s="371" t="s">
        <v>544</v>
      </c>
      <c r="C30" s="373"/>
      <c r="D30" s="348"/>
      <c r="E30" s="294" t="s">
        <v>545</v>
      </c>
      <c r="F30" s="309"/>
      <c r="G30" s="336"/>
      <c r="H30" s="281" t="s">
        <v>358</v>
      </c>
      <c r="I30" s="356" t="s">
        <v>468</v>
      </c>
      <c r="J30" s="356"/>
      <c r="K30" s="356"/>
    </row>
    <row r="31" spans="1:11" ht="18.75" customHeight="1">
      <c r="A31" s="474"/>
      <c r="B31" s="478" t="s">
        <v>173</v>
      </c>
      <c r="C31" s="483"/>
      <c r="D31" s="483"/>
      <c r="E31" s="343" t="s">
        <v>86</v>
      </c>
      <c r="F31" s="281" t="s">
        <v>584</v>
      </c>
      <c r="G31" s="303" t="s">
        <v>355</v>
      </c>
      <c r="H31" s="474"/>
      <c r="I31" s="356"/>
      <c r="J31" s="356"/>
      <c r="K31" s="356"/>
    </row>
    <row r="32" spans="1:11" ht="18.75" customHeight="1">
      <c r="A32" s="282"/>
      <c r="B32" s="479"/>
      <c r="C32" s="281" t="s">
        <v>542</v>
      </c>
      <c r="D32" s="281" t="s">
        <v>449</v>
      </c>
      <c r="E32" s="489"/>
      <c r="F32" s="282"/>
      <c r="G32" s="380"/>
      <c r="H32" s="282"/>
      <c r="I32" s="356"/>
      <c r="J32" s="356"/>
      <c r="K32" s="356"/>
    </row>
    <row r="33" spans="1:11" ht="30" customHeight="1">
      <c r="A33" s="475" t="s">
        <v>382</v>
      </c>
      <c r="B33" s="295"/>
      <c r="C33" s="295"/>
      <c r="D33" s="295"/>
      <c r="E33" s="295"/>
      <c r="F33" s="295"/>
      <c r="G33" s="295"/>
      <c r="H33" s="362" t="str">
        <f>IF(SUM(B33+E33+F33+G33)=0,"",SUM(B33+E33+F33+G33))</f>
        <v/>
      </c>
      <c r="I33" s="451"/>
      <c r="J33" s="459"/>
      <c r="K33" s="462"/>
    </row>
    <row r="34" spans="1:11" ht="15" customHeight="1">
      <c r="A34" s="475" t="s">
        <v>607</v>
      </c>
      <c r="B34" s="296"/>
      <c r="C34" s="296"/>
      <c r="D34" s="296"/>
      <c r="E34" s="296"/>
      <c r="F34" s="296"/>
      <c r="G34" s="296"/>
      <c r="H34" s="363" t="str">
        <f>IF(SUM(B34+E34+F34+G34)=0,"",SUM(B34+E34+F34+G34))</f>
        <v/>
      </c>
      <c r="I34" s="452"/>
      <c r="J34" s="460"/>
      <c r="K34" s="463"/>
    </row>
    <row r="35" spans="1:11" ht="15" customHeight="1">
      <c r="A35" s="293"/>
      <c r="B35" s="297"/>
      <c r="C35" s="297"/>
      <c r="D35" s="297"/>
      <c r="E35" s="297"/>
      <c r="F35" s="297"/>
      <c r="G35" s="297"/>
      <c r="H35" s="364" t="str">
        <f>IF(SUM(B35+E35+F35+G35)=0,"",SUM(B35+E35+F35+G35))</f>
        <v/>
      </c>
      <c r="I35" s="396"/>
      <c r="J35" s="461"/>
      <c r="K35" s="448"/>
    </row>
    <row r="36" spans="1:11" ht="7.5" customHeight="1">
      <c r="A36" s="273"/>
      <c r="B36" s="298"/>
      <c r="C36" s="298"/>
      <c r="D36" s="298"/>
      <c r="E36" s="298"/>
      <c r="F36" s="298"/>
      <c r="G36" s="298"/>
      <c r="H36" s="298"/>
      <c r="I36" s="298"/>
      <c r="J36" s="298"/>
      <c r="K36" s="298"/>
    </row>
    <row r="37" spans="1:11" ht="7.5" customHeight="1">
      <c r="A37" s="273"/>
      <c r="B37" s="298"/>
      <c r="C37" s="298"/>
      <c r="D37" s="298"/>
      <c r="E37" s="298"/>
      <c r="F37" s="298"/>
      <c r="G37" s="298"/>
      <c r="H37" s="298"/>
      <c r="I37" s="298"/>
      <c r="J37" s="298"/>
      <c r="K37" s="298"/>
    </row>
    <row r="38" spans="1:11">
      <c r="A38" s="270" t="s">
        <v>523</v>
      </c>
    </row>
    <row r="39" spans="1:11" ht="3.75" customHeight="1"/>
    <row r="40" spans="1:11" ht="12" customHeight="1">
      <c r="A40" s="384" t="s">
        <v>30</v>
      </c>
      <c r="B40" s="397"/>
      <c r="C40" s="404" t="s">
        <v>508</v>
      </c>
      <c r="D40" s="412"/>
      <c r="E40" s="412"/>
      <c r="F40" s="426"/>
      <c r="G40" s="404" t="s">
        <v>24</v>
      </c>
      <c r="H40" s="412"/>
      <c r="I40" s="412"/>
      <c r="J40" s="426"/>
      <c r="K40" s="298"/>
    </row>
    <row r="41" spans="1:11" ht="12" customHeight="1">
      <c r="A41" s="385"/>
      <c r="B41" s="398"/>
      <c r="C41" s="484" t="s">
        <v>587</v>
      </c>
      <c r="D41" s="405" t="s">
        <v>146</v>
      </c>
      <c r="E41" s="490"/>
      <c r="F41" s="381"/>
      <c r="G41" s="484" t="s">
        <v>587</v>
      </c>
      <c r="H41" s="405" t="s">
        <v>146</v>
      </c>
      <c r="I41" s="490"/>
      <c r="J41" s="381"/>
      <c r="K41" s="298"/>
    </row>
    <row r="42" spans="1:11" ht="12" customHeight="1">
      <c r="A42" s="385"/>
      <c r="B42" s="398"/>
      <c r="C42" s="485"/>
      <c r="D42" s="488"/>
      <c r="E42" s="404" t="s">
        <v>210</v>
      </c>
      <c r="F42" s="426"/>
      <c r="G42" s="485"/>
      <c r="H42" s="488"/>
      <c r="I42" s="404" t="s">
        <v>210</v>
      </c>
      <c r="J42" s="426"/>
      <c r="K42" s="298"/>
    </row>
    <row r="43" spans="1:11" ht="12" customHeight="1">
      <c r="A43" s="305"/>
      <c r="B43" s="313"/>
      <c r="C43" s="486"/>
      <c r="D43" s="406"/>
      <c r="E43" s="480" t="s">
        <v>587</v>
      </c>
      <c r="F43" s="480" t="s">
        <v>588</v>
      </c>
      <c r="G43" s="486"/>
      <c r="H43" s="406"/>
      <c r="I43" s="480" t="s">
        <v>587</v>
      </c>
      <c r="J43" s="480" t="s">
        <v>588</v>
      </c>
      <c r="K43" s="298"/>
    </row>
    <row r="44" spans="1:11" ht="15" customHeight="1">
      <c r="A44" s="272" t="s">
        <v>318</v>
      </c>
      <c r="B44" s="480" t="s">
        <v>585</v>
      </c>
      <c r="C44" s="487"/>
      <c r="D44" s="487"/>
      <c r="E44" s="487"/>
      <c r="F44" s="487"/>
      <c r="G44" s="487"/>
      <c r="H44" s="487"/>
      <c r="I44" s="487"/>
      <c r="J44" s="487"/>
      <c r="K44" s="298"/>
    </row>
    <row r="45" spans="1:11" ht="15" customHeight="1">
      <c r="A45" s="272"/>
      <c r="B45" s="480" t="s">
        <v>586</v>
      </c>
      <c r="C45" s="487"/>
      <c r="D45" s="487"/>
      <c r="E45" s="487"/>
      <c r="F45" s="487"/>
      <c r="G45" s="487"/>
      <c r="H45" s="487"/>
      <c r="I45" s="487"/>
      <c r="J45" s="487"/>
      <c r="K45" s="298"/>
    </row>
    <row r="46" spans="1:11" ht="15" customHeight="1">
      <c r="A46" s="385" t="s">
        <v>417</v>
      </c>
      <c r="B46" s="480" t="s">
        <v>585</v>
      </c>
      <c r="C46" s="487"/>
      <c r="D46" s="487"/>
      <c r="E46" s="487"/>
      <c r="F46" s="487"/>
      <c r="G46" s="487"/>
      <c r="H46" s="487"/>
      <c r="I46" s="487"/>
      <c r="J46" s="487"/>
      <c r="K46" s="298"/>
    </row>
    <row r="47" spans="1:11" ht="15" customHeight="1">
      <c r="A47" s="305"/>
      <c r="B47" s="480" t="s">
        <v>586</v>
      </c>
      <c r="C47" s="487"/>
      <c r="D47" s="487"/>
      <c r="E47" s="487"/>
      <c r="F47" s="487"/>
      <c r="G47" s="487"/>
      <c r="H47" s="487"/>
      <c r="I47" s="487"/>
      <c r="J47" s="487"/>
      <c r="K47" s="298"/>
    </row>
    <row r="48" spans="1:11" ht="7.5" customHeight="1">
      <c r="A48" s="273"/>
      <c r="B48" s="298"/>
      <c r="C48" s="298"/>
      <c r="D48" s="298"/>
      <c r="E48" s="298"/>
      <c r="F48" s="298"/>
      <c r="G48" s="298"/>
      <c r="H48" s="298"/>
      <c r="I48" s="298"/>
      <c r="J48" s="298"/>
      <c r="K48" s="298"/>
    </row>
    <row r="49" spans="1:13" ht="7.5" customHeight="1">
      <c r="A49" s="273"/>
      <c r="B49" s="298"/>
      <c r="C49" s="298"/>
      <c r="D49" s="298"/>
      <c r="E49" s="298"/>
      <c r="F49" s="298"/>
      <c r="G49" s="298"/>
      <c r="H49" s="298"/>
      <c r="I49" s="298"/>
      <c r="J49" s="298"/>
      <c r="K49" s="298"/>
    </row>
    <row r="50" spans="1:13">
      <c r="A50" s="270" t="s">
        <v>471</v>
      </c>
    </row>
    <row r="51" spans="1:13" ht="3.75" customHeight="1"/>
    <row r="52" spans="1:13" ht="15" customHeight="1">
      <c r="A52" s="384" t="s">
        <v>472</v>
      </c>
      <c r="B52" s="390"/>
      <c r="C52" s="390"/>
      <c r="D52" s="397"/>
      <c r="E52" s="404" t="s">
        <v>477</v>
      </c>
      <c r="F52" s="412"/>
      <c r="G52" s="412"/>
      <c r="H52" s="426"/>
      <c r="I52" s="434" t="s">
        <v>358</v>
      </c>
      <c r="J52" s="269"/>
    </row>
    <row r="53" spans="1:13" ht="15" customHeight="1">
      <c r="A53" s="385"/>
      <c r="B53" s="273"/>
      <c r="C53" s="273"/>
      <c r="D53" s="398"/>
      <c r="E53" s="405" t="s">
        <v>473</v>
      </c>
      <c r="F53" s="413"/>
      <c r="G53" s="405" t="s">
        <v>474</v>
      </c>
      <c r="H53" s="427"/>
      <c r="I53" s="435"/>
      <c r="J53" s="269"/>
    </row>
    <row r="54" spans="1:13" ht="27" customHeight="1">
      <c r="A54" s="305"/>
      <c r="B54" s="391"/>
      <c r="C54" s="391"/>
      <c r="D54" s="313"/>
      <c r="E54" s="406"/>
      <c r="F54" s="414" t="s">
        <v>478</v>
      </c>
      <c r="G54" s="406"/>
      <c r="H54" s="428" t="s">
        <v>478</v>
      </c>
      <c r="I54" s="436"/>
      <c r="J54" s="269"/>
    </row>
    <row r="55" spans="1:13" ht="15" customHeight="1">
      <c r="A55" s="386"/>
      <c r="B55" s="386"/>
      <c r="C55" s="386"/>
      <c r="D55" s="386"/>
      <c r="E55" s="407"/>
      <c r="F55" s="493" t="str">
        <f>L55</f>
        <v/>
      </c>
      <c r="G55" s="495"/>
      <c r="H55" s="498" t="str">
        <f>M55</f>
        <v/>
      </c>
      <c r="I55" s="437" t="str">
        <f>IF(E55+G55=0,"",F55+H55)</f>
        <v/>
      </c>
      <c r="L55" s="270" t="str">
        <f>IF(E55="","",ROUND(E55/12,2))</f>
        <v/>
      </c>
      <c r="M55" s="270" t="str">
        <f>IF(G55="","",ROUND(G55/12,2))</f>
        <v/>
      </c>
    </row>
    <row r="56" spans="1:13" ht="15" customHeight="1">
      <c r="A56" s="386"/>
      <c r="B56" s="386"/>
      <c r="C56" s="386"/>
      <c r="D56" s="386"/>
      <c r="E56" s="407"/>
      <c r="F56" s="493" t="str">
        <f>L56</f>
        <v/>
      </c>
      <c r="G56" s="495"/>
      <c r="H56" s="498" t="str">
        <f>M56</f>
        <v/>
      </c>
      <c r="I56" s="437" t="str">
        <f>IF(E56+G56=0,"",F56+H56)</f>
        <v/>
      </c>
      <c r="L56" s="270" t="str">
        <f>IF(E56="","",ROUND(E56/12,2))</f>
        <v/>
      </c>
      <c r="M56" s="270" t="str">
        <f>IF(G56="","",ROUND(G56/12,2))</f>
        <v/>
      </c>
    </row>
    <row r="57" spans="1:13" ht="15" customHeight="1">
      <c r="A57" s="386"/>
      <c r="B57" s="386"/>
      <c r="C57" s="386"/>
      <c r="D57" s="386"/>
      <c r="E57" s="407"/>
      <c r="F57" s="493" t="str">
        <f>L57</f>
        <v/>
      </c>
      <c r="G57" s="495"/>
      <c r="H57" s="498" t="str">
        <f>M57</f>
        <v/>
      </c>
      <c r="I57" s="437" t="str">
        <f>IF(E57+G57=0,"",F57+H57)</f>
        <v/>
      </c>
      <c r="L57" s="270" t="str">
        <f>IF(E57="","",ROUND(E57/12,2))</f>
        <v/>
      </c>
      <c r="M57" s="270" t="str">
        <f>IF(G57="","",ROUND(G57/12,2))</f>
        <v/>
      </c>
    </row>
    <row r="58" spans="1:13" ht="15" customHeight="1">
      <c r="A58" s="386"/>
      <c r="B58" s="386"/>
      <c r="C58" s="386"/>
      <c r="D58" s="386"/>
      <c r="E58" s="407"/>
      <c r="F58" s="493" t="str">
        <f>L58</f>
        <v/>
      </c>
      <c r="G58" s="495"/>
      <c r="H58" s="498" t="str">
        <f>M58</f>
        <v/>
      </c>
      <c r="I58" s="437" t="str">
        <f>IF(E58+G58=0,"",F58+H58)</f>
        <v/>
      </c>
      <c r="L58" s="270" t="str">
        <f>IF(E58="","",ROUND(E58/12,2))</f>
        <v/>
      </c>
      <c r="M58" s="270" t="str">
        <f>IF(G58="","",ROUND(G58/12,2))</f>
        <v/>
      </c>
    </row>
    <row r="59" spans="1:13" ht="15" customHeight="1">
      <c r="A59" s="387"/>
      <c r="B59" s="387"/>
      <c r="C59" s="387"/>
      <c r="D59" s="387"/>
      <c r="E59" s="408"/>
      <c r="F59" s="494" t="str">
        <f>L59</f>
        <v/>
      </c>
      <c r="G59" s="496"/>
      <c r="H59" s="499" t="str">
        <f>M59</f>
        <v/>
      </c>
      <c r="I59" s="438" t="str">
        <f>IF(E59+G59=0,"",F59+H59)</f>
        <v/>
      </c>
      <c r="L59" s="270" t="str">
        <f>IF(E59="","",ROUND(E59/12,2))</f>
        <v/>
      </c>
      <c r="M59" s="270" t="str">
        <f>IF(G59="","",ROUND(G59/12,2))</f>
        <v/>
      </c>
    </row>
    <row r="60" spans="1:13" ht="15" customHeight="1">
      <c r="A60" s="388" t="s">
        <v>358</v>
      </c>
      <c r="B60" s="392"/>
      <c r="C60" s="392"/>
      <c r="D60" s="399"/>
      <c r="E60" s="409" t="str">
        <f>IF(E55="","",SUM(E55:E59))</f>
        <v/>
      </c>
      <c r="F60" s="417" t="str">
        <f>IF(F55="","",SUM(F55:F59))</f>
        <v/>
      </c>
      <c r="G60" s="497" t="str">
        <f>IF(G55="","",SUM(G55:G59))</f>
        <v/>
      </c>
      <c r="H60" s="431" t="str">
        <f>IF(H55="","",SUM(H55:H59))</f>
        <v/>
      </c>
      <c r="I60" s="439" t="str">
        <f>IF(I55="","",SUM(I55:I59))</f>
        <v/>
      </c>
    </row>
    <row r="61" spans="1:13" ht="15" customHeight="1">
      <c r="A61" s="273"/>
      <c r="B61" s="298"/>
      <c r="C61" s="298"/>
      <c r="D61" s="298"/>
      <c r="E61" s="298"/>
      <c r="F61" s="418" t="s">
        <v>479</v>
      </c>
      <c r="G61" s="418"/>
      <c r="H61" s="418"/>
      <c r="I61" s="440" t="str">
        <f>IF(I60="","",ROUNDDOWN(I60,0))</f>
        <v/>
      </c>
    </row>
    <row r="62" spans="1:13" ht="7.5" customHeight="1">
      <c r="A62" s="273"/>
      <c r="B62" s="298"/>
      <c r="C62" s="298"/>
      <c r="D62" s="298"/>
      <c r="E62" s="298"/>
      <c r="F62" s="298"/>
      <c r="G62" s="298"/>
      <c r="H62" s="298"/>
      <c r="I62" s="298"/>
    </row>
    <row r="63" spans="1:13" ht="7.5" customHeight="1">
      <c r="A63" s="273"/>
      <c r="B63" s="298"/>
      <c r="C63" s="298"/>
      <c r="D63" s="298"/>
      <c r="E63" s="298"/>
      <c r="F63" s="298"/>
      <c r="G63" s="298"/>
      <c r="H63" s="298"/>
      <c r="I63" s="298"/>
    </row>
    <row r="64" spans="1:13">
      <c r="A64" s="270" t="s">
        <v>475</v>
      </c>
    </row>
    <row r="65" spans="1:11" ht="3.75" customHeight="1"/>
    <row r="66" spans="1:11" ht="18.75" customHeight="1">
      <c r="A66" s="283"/>
      <c r="B66" s="299"/>
      <c r="C66" s="299"/>
      <c r="D66" s="299"/>
      <c r="E66" s="299"/>
      <c r="F66" s="299"/>
      <c r="G66" s="299"/>
      <c r="H66" s="299"/>
      <c r="I66" s="299"/>
      <c r="J66" s="299"/>
      <c r="K66" s="365"/>
    </row>
    <row r="67" spans="1:11" ht="18.75" customHeight="1">
      <c r="A67" s="284"/>
      <c r="B67" s="300"/>
      <c r="C67" s="300"/>
      <c r="D67" s="300"/>
      <c r="E67" s="300"/>
      <c r="F67" s="300"/>
      <c r="G67" s="300"/>
      <c r="H67" s="300"/>
      <c r="I67" s="300"/>
      <c r="J67" s="300"/>
      <c r="K67" s="366"/>
    </row>
    <row r="68" spans="1:11" ht="18.75" customHeight="1">
      <c r="A68" s="285"/>
      <c r="B68" s="301"/>
      <c r="C68" s="301"/>
      <c r="D68" s="301"/>
      <c r="E68" s="301"/>
      <c r="F68" s="301"/>
      <c r="G68" s="301"/>
      <c r="H68" s="301"/>
      <c r="I68" s="301"/>
      <c r="J68" s="301"/>
      <c r="K68" s="367"/>
    </row>
    <row r="70" spans="1:11" ht="18.75" customHeight="1"/>
  </sheetData>
  <mergeCells count="65">
    <mergeCell ref="A2:K2"/>
    <mergeCell ref="B5:F5"/>
    <mergeCell ref="A8:C8"/>
    <mergeCell ref="D8:F8"/>
    <mergeCell ref="G8:K8"/>
    <mergeCell ref="A9:C9"/>
    <mergeCell ref="D9:F9"/>
    <mergeCell ref="G9:K9"/>
    <mergeCell ref="B14:F14"/>
    <mergeCell ref="G14:K14"/>
    <mergeCell ref="B16:F16"/>
    <mergeCell ref="G16:K16"/>
    <mergeCell ref="G18:K18"/>
    <mergeCell ref="G19:H19"/>
    <mergeCell ref="I19:K19"/>
    <mergeCell ref="B20:F20"/>
    <mergeCell ref="G20:K20"/>
    <mergeCell ref="B21:F21"/>
    <mergeCell ref="G21:K21"/>
    <mergeCell ref="C22:K22"/>
    <mergeCell ref="F23:G23"/>
    <mergeCell ref="H23:K23"/>
    <mergeCell ref="F24:G24"/>
    <mergeCell ref="F25:G25"/>
    <mergeCell ref="B30:D30"/>
    <mergeCell ref="E30:G30"/>
    <mergeCell ref="C40:F40"/>
    <mergeCell ref="G40:J40"/>
    <mergeCell ref="E42:F42"/>
    <mergeCell ref="I42:J42"/>
    <mergeCell ref="E52:H52"/>
    <mergeCell ref="A55:D55"/>
    <mergeCell ref="A56:D56"/>
    <mergeCell ref="A57:D57"/>
    <mergeCell ref="A58:D58"/>
    <mergeCell ref="A59:D59"/>
    <mergeCell ref="A60:D60"/>
    <mergeCell ref="F61:H61"/>
    <mergeCell ref="A14:A15"/>
    <mergeCell ref="A18:A19"/>
    <mergeCell ref="B18:F19"/>
    <mergeCell ref="A20:A21"/>
    <mergeCell ref="A22:A25"/>
    <mergeCell ref="B23:B25"/>
    <mergeCell ref="A30:A32"/>
    <mergeCell ref="H30:H32"/>
    <mergeCell ref="I30:K32"/>
    <mergeCell ref="B31:B32"/>
    <mergeCell ref="E31:E32"/>
    <mergeCell ref="F31:F32"/>
    <mergeCell ref="G31:G32"/>
    <mergeCell ref="I33:K35"/>
    <mergeCell ref="A34:A35"/>
    <mergeCell ref="A40:B43"/>
    <mergeCell ref="C41:C43"/>
    <mergeCell ref="D41:D43"/>
    <mergeCell ref="G41:G43"/>
    <mergeCell ref="H41:H43"/>
    <mergeCell ref="A44:A45"/>
    <mergeCell ref="A46:A47"/>
    <mergeCell ref="A52:D54"/>
    <mergeCell ref="I52:I54"/>
    <mergeCell ref="E53:E54"/>
    <mergeCell ref="G53:G54"/>
    <mergeCell ref="A66:K68"/>
  </mergeCells>
  <phoneticPr fontId="4"/>
  <dataValidations count="5">
    <dataValidation type="list" allowBlank="1" showDropDown="0" showInputMessage="1" showErrorMessage="1" sqref="B16:K16">
      <formula1>"新築,移転新築,増築,改築,改修"</formula1>
    </dataValidation>
    <dataValidation type="list" allowBlank="1" showDropDown="0" showInputMessage="1" showErrorMessage="1" sqref="B23:B2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8:F19">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'管理用（このシートは削除しないでください）'!$F$3:$F$10</xm:f>
          </x14:formula1>
          <xm:sqref>G21:K21</xm:sqref>
        </x14:dataValidation>
        <x14:dataValidation type="list" allowBlank="1" showDropDown="0" showInputMessage="1" showErrorMessage="1">
          <x14:formula1>
            <xm:f>'管理用（このシートは削除しないでください）'!$F$3:$F$9</xm:f>
          </x14:formula1>
          <xm:sqref>B21:F21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dimension ref="A1:K60"/>
  <sheetViews>
    <sheetView view="pageBreakPreview" zoomScaleSheetLayoutView="100" workbookViewId="0">
      <selection activeCell="L1" sqref="L1"/>
    </sheetView>
  </sheetViews>
  <sheetFormatPr defaultColWidth="9" defaultRowHeight="12"/>
  <cols>
    <col min="1" max="1" width="11.25" style="270" customWidth="1"/>
    <col min="2" max="18" width="10" style="270" customWidth="1"/>
    <col min="19" max="16384" width="9" style="270"/>
  </cols>
  <sheetData>
    <row r="1" spans="1:11">
      <c r="A1" s="270" t="s">
        <v>356</v>
      </c>
    </row>
    <row r="2" spans="1:11" ht="18" customHeight="1">
      <c r="A2" s="271" t="s">
        <v>194</v>
      </c>
      <c r="B2" s="271"/>
      <c r="C2" s="271"/>
      <c r="D2" s="271"/>
      <c r="E2" s="271"/>
      <c r="F2" s="271"/>
      <c r="G2" s="271"/>
      <c r="H2" s="271"/>
      <c r="I2" s="271"/>
      <c r="J2" s="271"/>
      <c r="K2" s="271"/>
    </row>
    <row r="5" spans="1:11" ht="18.75" customHeight="1">
      <c r="A5" s="272" t="s">
        <v>135</v>
      </c>
      <c r="B5" s="274" t="s">
        <v>430</v>
      </c>
      <c r="C5" s="274"/>
      <c r="D5" s="274"/>
      <c r="E5" s="274"/>
      <c r="F5" s="274"/>
    </row>
    <row r="6" spans="1:11" ht="12" customHeight="1">
      <c r="A6" s="273"/>
      <c r="B6" s="291"/>
      <c r="C6" s="291"/>
      <c r="D6" s="291"/>
      <c r="E6" s="291"/>
      <c r="F6" s="291"/>
    </row>
    <row r="8" spans="1:11">
      <c r="A8" s="274" t="s">
        <v>524</v>
      </c>
      <c r="B8" s="274"/>
      <c r="C8" s="274"/>
      <c r="D8" s="274" t="s">
        <v>525</v>
      </c>
      <c r="E8" s="274"/>
      <c r="F8" s="274"/>
      <c r="G8" s="274" t="s">
        <v>346</v>
      </c>
      <c r="H8" s="274"/>
      <c r="I8" s="274"/>
      <c r="J8" s="274"/>
      <c r="K8" s="274"/>
    </row>
    <row r="9" spans="1:11" ht="18.75" customHeight="1">
      <c r="A9" s="275"/>
      <c r="B9" s="275"/>
      <c r="C9" s="275"/>
      <c r="D9" s="275"/>
      <c r="E9" s="275"/>
      <c r="F9" s="275"/>
      <c r="G9" s="275"/>
      <c r="H9" s="275"/>
      <c r="I9" s="275"/>
      <c r="J9" s="275"/>
      <c r="K9" s="275"/>
    </row>
    <row r="10" spans="1:11">
      <c r="A10" s="274" t="s">
        <v>526</v>
      </c>
      <c r="B10" s="274"/>
      <c r="C10" s="274"/>
      <c r="D10" s="274" t="s">
        <v>528</v>
      </c>
      <c r="E10" s="274"/>
      <c r="F10" s="274"/>
      <c r="G10" s="274" t="s">
        <v>346</v>
      </c>
      <c r="H10" s="274"/>
      <c r="I10" s="274"/>
      <c r="J10" s="274"/>
      <c r="K10" s="274"/>
    </row>
    <row r="11" spans="1:11" ht="18.75" customHeight="1">
      <c r="A11" s="275"/>
      <c r="B11" s="275"/>
      <c r="C11" s="275"/>
      <c r="D11" s="275"/>
      <c r="E11" s="275"/>
      <c r="F11" s="275"/>
      <c r="G11" s="275"/>
      <c r="H11" s="275"/>
      <c r="I11" s="275"/>
      <c r="J11" s="275"/>
      <c r="K11" s="275"/>
    </row>
    <row r="12" spans="1:11" ht="12" customHeight="1">
      <c r="A12" s="276"/>
      <c r="B12" s="276"/>
      <c r="C12" s="276"/>
      <c r="D12" s="276"/>
      <c r="E12" s="276"/>
      <c r="F12" s="276"/>
      <c r="G12" s="276"/>
      <c r="H12" s="276"/>
      <c r="I12" s="276"/>
      <c r="J12" s="276"/>
      <c r="K12" s="276"/>
    </row>
    <row r="13" spans="1:11" ht="12" customHeight="1">
      <c r="A13" s="276"/>
      <c r="B13" s="276"/>
      <c r="C13" s="276"/>
      <c r="D13" s="276"/>
      <c r="E13" s="276"/>
      <c r="F13" s="276"/>
      <c r="G13" s="276"/>
      <c r="H13" s="276"/>
      <c r="I13" s="276"/>
      <c r="J13" s="276"/>
      <c r="K13" s="276"/>
    </row>
    <row r="14" spans="1:11">
      <c r="A14" s="270" t="s">
        <v>400</v>
      </c>
    </row>
    <row r="15" spans="1:11" ht="3.75" customHeight="1"/>
    <row r="16" spans="1:11">
      <c r="A16" s="277" t="s">
        <v>348</v>
      </c>
      <c r="B16" s="272" t="s">
        <v>359</v>
      </c>
      <c r="C16" s="272"/>
      <c r="D16" s="272"/>
      <c r="E16" s="272"/>
      <c r="F16" s="272"/>
      <c r="G16" s="272" t="s">
        <v>361</v>
      </c>
      <c r="H16" s="272"/>
      <c r="I16" s="272"/>
      <c r="J16" s="272"/>
      <c r="K16" s="272"/>
    </row>
    <row r="17" spans="1:11" ht="18.75" customHeight="1">
      <c r="A17" s="278"/>
      <c r="B17" s="292" t="s">
        <v>594</v>
      </c>
      <c r="C17" s="307" t="s">
        <v>595</v>
      </c>
      <c r="D17" s="316" t="s">
        <v>57</v>
      </c>
      <c r="E17" s="316" t="s">
        <v>596</v>
      </c>
      <c r="F17" s="327" t="s">
        <v>595</v>
      </c>
      <c r="G17" s="292" t="s">
        <v>594</v>
      </c>
      <c r="H17" s="307" t="s">
        <v>595</v>
      </c>
      <c r="I17" s="316" t="s">
        <v>57</v>
      </c>
      <c r="J17" s="316" t="s">
        <v>596</v>
      </c>
      <c r="K17" s="327" t="s">
        <v>595</v>
      </c>
    </row>
    <row r="18" spans="1:11" ht="18.75" customHeight="1">
      <c r="A18" s="272" t="s">
        <v>384</v>
      </c>
      <c r="B18" s="293"/>
      <c r="C18" s="293"/>
      <c r="D18" s="293"/>
      <c r="E18" s="293"/>
      <c r="F18" s="293"/>
      <c r="G18" s="292"/>
      <c r="H18" s="316"/>
      <c r="I18" s="316"/>
      <c r="J18" s="316"/>
      <c r="K18" s="335"/>
    </row>
    <row r="19" spans="1:11" ht="12" customHeight="1">
      <c r="A19" s="272" t="s">
        <v>35</v>
      </c>
      <c r="B19" s="476"/>
      <c r="C19" s="481"/>
      <c r="D19" s="481"/>
      <c r="E19" s="481"/>
      <c r="F19" s="491"/>
      <c r="G19" s="372" t="s">
        <v>536</v>
      </c>
      <c r="H19" s="374"/>
      <c r="I19" s="374"/>
      <c r="J19" s="374"/>
      <c r="K19" s="338"/>
    </row>
    <row r="20" spans="1:11" ht="19.5" customHeight="1">
      <c r="A20" s="272"/>
      <c r="B20" s="311"/>
      <c r="C20" s="319"/>
      <c r="D20" s="319"/>
      <c r="E20" s="319"/>
      <c r="F20" s="345"/>
      <c r="G20" s="317" t="s">
        <v>538</v>
      </c>
      <c r="H20" s="446"/>
      <c r="I20" s="510"/>
      <c r="J20" s="512"/>
      <c r="K20" s="513"/>
    </row>
    <row r="21" spans="1:11" ht="22.5" customHeight="1">
      <c r="A21" s="272"/>
      <c r="B21" s="477"/>
      <c r="C21" s="482"/>
      <c r="D21" s="482"/>
      <c r="E21" s="482"/>
      <c r="F21" s="492"/>
      <c r="G21" s="317" t="s">
        <v>539</v>
      </c>
      <c r="H21" s="446"/>
      <c r="I21" s="511"/>
      <c r="J21" s="511"/>
      <c r="K21" s="514"/>
    </row>
    <row r="22" spans="1:11">
      <c r="A22" s="279" t="s">
        <v>368</v>
      </c>
      <c r="B22" s="272" t="s">
        <v>363</v>
      </c>
      <c r="C22" s="272"/>
      <c r="D22" s="272"/>
      <c r="E22" s="272"/>
      <c r="F22" s="272"/>
      <c r="G22" s="272" t="s">
        <v>367</v>
      </c>
      <c r="H22" s="272"/>
      <c r="I22" s="272"/>
      <c r="J22" s="272"/>
      <c r="K22" s="272"/>
    </row>
    <row r="23" spans="1:11" ht="18.75" customHeight="1">
      <c r="A23" s="278"/>
      <c r="B23" s="293"/>
      <c r="C23" s="293"/>
      <c r="D23" s="293"/>
      <c r="E23" s="293"/>
      <c r="F23" s="293"/>
      <c r="G23" s="293"/>
      <c r="H23" s="293"/>
      <c r="I23" s="293"/>
      <c r="J23" s="293"/>
      <c r="K23" s="293"/>
    </row>
    <row r="24" spans="1:11" ht="12" customHeight="1">
      <c r="A24" s="280" t="s">
        <v>370</v>
      </c>
      <c r="B24" s="272" t="s">
        <v>186</v>
      </c>
      <c r="C24" s="274" t="s">
        <v>373</v>
      </c>
      <c r="D24" s="274"/>
      <c r="E24" s="274"/>
      <c r="F24" s="274"/>
      <c r="G24" s="274"/>
      <c r="H24" s="274"/>
      <c r="I24" s="274"/>
      <c r="J24" s="274"/>
      <c r="K24" s="274"/>
    </row>
    <row r="25" spans="1:11">
      <c r="A25" s="280"/>
      <c r="B25" s="293"/>
      <c r="C25" s="272" t="s">
        <v>374</v>
      </c>
      <c r="D25" s="272" t="s">
        <v>14</v>
      </c>
      <c r="E25" s="272" t="s">
        <v>379</v>
      </c>
      <c r="F25" s="292" t="s">
        <v>367</v>
      </c>
      <c r="G25" s="335"/>
      <c r="H25" s="272" t="s">
        <v>166</v>
      </c>
      <c r="I25" s="272"/>
      <c r="J25" s="272"/>
      <c r="K25" s="272"/>
    </row>
    <row r="26" spans="1:11" ht="18.75" customHeight="1">
      <c r="A26" s="280"/>
      <c r="B26" s="293"/>
      <c r="C26" s="505"/>
      <c r="D26" s="362"/>
      <c r="E26" s="508"/>
      <c r="F26" s="320"/>
      <c r="G26" s="320"/>
      <c r="H26" s="342" t="s">
        <v>60</v>
      </c>
      <c r="I26" s="356"/>
      <c r="J26" s="342" t="s">
        <v>273</v>
      </c>
      <c r="K26" s="272"/>
    </row>
    <row r="27" spans="1:11" ht="18.75" customHeight="1">
      <c r="A27" s="280"/>
      <c r="B27" s="293"/>
      <c r="C27" s="505"/>
      <c r="D27" s="362"/>
      <c r="E27" s="508"/>
      <c r="F27" s="320"/>
      <c r="G27" s="320"/>
      <c r="H27" s="342" t="s">
        <v>60</v>
      </c>
      <c r="I27" s="356"/>
      <c r="J27" s="342" t="s">
        <v>273</v>
      </c>
      <c r="K27" s="272"/>
    </row>
    <row r="30" spans="1:11">
      <c r="A30" s="270" t="s">
        <v>377</v>
      </c>
    </row>
    <row r="31" spans="1:11" ht="3.75" customHeight="1"/>
    <row r="32" spans="1:11">
      <c r="A32" s="281" t="s">
        <v>30</v>
      </c>
      <c r="B32" s="371" t="s">
        <v>544</v>
      </c>
      <c r="C32" s="373"/>
      <c r="D32" s="348"/>
      <c r="E32" s="294" t="s">
        <v>545</v>
      </c>
      <c r="F32" s="309"/>
      <c r="G32" s="336"/>
      <c r="H32" s="281" t="s">
        <v>358</v>
      </c>
      <c r="I32" s="356" t="s">
        <v>468</v>
      </c>
      <c r="J32" s="356"/>
      <c r="K32" s="356"/>
    </row>
    <row r="33" spans="1:11" ht="18.75" customHeight="1">
      <c r="A33" s="474"/>
      <c r="B33" s="478" t="s">
        <v>173</v>
      </c>
      <c r="C33" s="483"/>
      <c r="D33" s="483"/>
      <c r="E33" s="343" t="s">
        <v>86</v>
      </c>
      <c r="F33" s="281" t="s">
        <v>584</v>
      </c>
      <c r="G33" s="303" t="s">
        <v>355</v>
      </c>
      <c r="H33" s="474"/>
      <c r="I33" s="356"/>
      <c r="J33" s="356"/>
      <c r="K33" s="356"/>
    </row>
    <row r="34" spans="1:11" ht="18.75" customHeight="1">
      <c r="A34" s="282"/>
      <c r="B34" s="479"/>
      <c r="C34" s="281" t="s">
        <v>542</v>
      </c>
      <c r="D34" s="281" t="s">
        <v>449</v>
      </c>
      <c r="E34" s="489"/>
      <c r="F34" s="282"/>
      <c r="G34" s="380"/>
      <c r="H34" s="282"/>
      <c r="I34" s="356"/>
      <c r="J34" s="356"/>
      <c r="K34" s="356"/>
    </row>
    <row r="35" spans="1:11" ht="30" customHeight="1">
      <c r="A35" s="475" t="s">
        <v>382</v>
      </c>
      <c r="B35" s="295"/>
      <c r="C35" s="295"/>
      <c r="D35" s="295"/>
      <c r="E35" s="295"/>
      <c r="F35" s="295"/>
      <c r="G35" s="295"/>
      <c r="H35" s="362" t="str">
        <f>IF(SUM(B35+E35+F35+G35)=0,"",SUM(B35+E35+F35+G35))</f>
        <v/>
      </c>
      <c r="I35" s="451"/>
      <c r="J35" s="459"/>
      <c r="K35" s="462"/>
    </row>
    <row r="36" spans="1:11" ht="15" customHeight="1">
      <c r="A36" s="475" t="s">
        <v>607</v>
      </c>
      <c r="B36" s="296"/>
      <c r="C36" s="296"/>
      <c r="D36" s="296"/>
      <c r="E36" s="296"/>
      <c r="F36" s="296"/>
      <c r="G36" s="296"/>
      <c r="H36" s="363" t="str">
        <f>IF(SUM(B36+E36+F36+G36)=0,"",SUM(B36+E36+F36+G36))</f>
        <v/>
      </c>
      <c r="I36" s="452"/>
      <c r="J36" s="460"/>
      <c r="K36" s="463"/>
    </row>
    <row r="37" spans="1:11" ht="15" customHeight="1">
      <c r="A37" s="293"/>
      <c r="B37" s="297"/>
      <c r="C37" s="297"/>
      <c r="D37" s="297"/>
      <c r="E37" s="297"/>
      <c r="F37" s="297"/>
      <c r="G37" s="297"/>
      <c r="H37" s="364" t="str">
        <f>IF(SUM(B37+E37+F37+G37)=0,"",SUM(B37+E37+F37+G37))</f>
        <v/>
      </c>
      <c r="I37" s="396"/>
      <c r="J37" s="461"/>
      <c r="K37" s="448"/>
    </row>
    <row r="38" spans="1:11" ht="12" customHeight="1">
      <c r="A38" s="273"/>
      <c r="B38" s="298"/>
      <c r="C38" s="298"/>
      <c r="D38" s="298"/>
      <c r="E38" s="298"/>
      <c r="F38" s="298"/>
      <c r="G38" s="298"/>
      <c r="H38" s="298"/>
      <c r="I38" s="298"/>
      <c r="J38" s="298"/>
      <c r="K38" s="298"/>
    </row>
    <row r="40" spans="1:11">
      <c r="A40" s="270" t="s">
        <v>405</v>
      </c>
    </row>
    <row r="41" spans="1:11" ht="3.75" customHeight="1"/>
    <row r="42" spans="1:11" ht="18.75" customHeight="1">
      <c r="A42" s="283"/>
      <c r="B42" s="299"/>
      <c r="C42" s="299"/>
      <c r="D42" s="299"/>
      <c r="E42" s="299"/>
      <c r="F42" s="299"/>
      <c r="G42" s="299"/>
      <c r="H42" s="299"/>
      <c r="I42" s="299"/>
      <c r="J42" s="299"/>
      <c r="K42" s="365"/>
    </row>
    <row r="43" spans="1:11" ht="18.75" customHeight="1">
      <c r="A43" s="284"/>
      <c r="B43" s="300"/>
      <c r="C43" s="300"/>
      <c r="D43" s="300"/>
      <c r="E43" s="300"/>
      <c r="F43" s="300"/>
      <c r="G43" s="300"/>
      <c r="H43" s="300"/>
      <c r="I43" s="300"/>
      <c r="J43" s="300"/>
      <c r="K43" s="366"/>
    </row>
    <row r="44" spans="1:11" ht="18.75" customHeight="1">
      <c r="A44" s="284"/>
      <c r="B44" s="300"/>
      <c r="C44" s="300"/>
      <c r="D44" s="300"/>
      <c r="E44" s="300"/>
      <c r="F44" s="300"/>
      <c r="G44" s="300"/>
      <c r="H44" s="300"/>
      <c r="I44" s="300"/>
      <c r="J44" s="300"/>
      <c r="K44" s="366"/>
    </row>
    <row r="45" spans="1:11" ht="18.75" customHeight="1">
      <c r="A45" s="285"/>
      <c r="B45" s="301"/>
      <c r="C45" s="301"/>
      <c r="D45" s="301"/>
      <c r="E45" s="301"/>
      <c r="F45" s="301"/>
      <c r="G45" s="301"/>
      <c r="H45" s="301"/>
      <c r="I45" s="301"/>
      <c r="J45" s="301"/>
      <c r="K45" s="367"/>
    </row>
    <row r="48" spans="1:11">
      <c r="A48" s="270" t="s">
        <v>511</v>
      </c>
    </row>
    <row r="49" spans="1:11" ht="3.75" customHeight="1"/>
    <row r="50" spans="1:11" ht="18.75" customHeight="1">
      <c r="A50" s="287" t="s">
        <v>541</v>
      </c>
      <c r="B50" s="303"/>
      <c r="C50" s="506"/>
      <c r="D50" s="507"/>
      <c r="E50" s="509"/>
    </row>
    <row r="51" spans="1:11" ht="18.75" customHeight="1">
      <c r="A51" s="304" t="s">
        <v>325</v>
      </c>
      <c r="B51" s="465"/>
      <c r="C51" s="465"/>
      <c r="D51" s="465"/>
      <c r="E51" s="465"/>
      <c r="F51" s="465"/>
      <c r="G51" s="465"/>
      <c r="H51" s="465"/>
      <c r="I51" s="465"/>
      <c r="J51" s="465"/>
      <c r="K51" s="312"/>
    </row>
    <row r="52" spans="1:11" ht="18.75" customHeight="1">
      <c r="A52" s="289" t="s">
        <v>540</v>
      </c>
      <c r="B52" s="270"/>
      <c r="C52" s="270"/>
      <c r="D52" s="270"/>
      <c r="E52" s="270"/>
      <c r="F52" s="270"/>
      <c r="G52" s="270"/>
      <c r="H52" s="270"/>
      <c r="I52" s="270"/>
      <c r="J52" s="270"/>
      <c r="K52" s="455"/>
    </row>
    <row r="53" spans="1:11" ht="18.75" customHeight="1">
      <c r="A53" s="503"/>
      <c r="B53" s="283"/>
      <c r="C53" s="299"/>
      <c r="D53" s="299"/>
      <c r="E53" s="299"/>
      <c r="F53" s="299"/>
      <c r="G53" s="299"/>
      <c r="H53" s="299"/>
      <c r="I53" s="299"/>
      <c r="J53" s="299"/>
      <c r="K53" s="365"/>
    </row>
    <row r="54" spans="1:11" ht="18.75" customHeight="1">
      <c r="A54" s="503"/>
      <c r="B54" s="284"/>
      <c r="C54" s="300"/>
      <c r="D54" s="300"/>
      <c r="E54" s="300"/>
      <c r="F54" s="300"/>
      <c r="G54" s="300"/>
      <c r="H54" s="300"/>
      <c r="I54" s="300"/>
      <c r="J54" s="300"/>
      <c r="K54" s="366"/>
    </row>
    <row r="55" spans="1:11" ht="18.75" customHeight="1">
      <c r="A55" s="503"/>
      <c r="B55" s="285"/>
      <c r="C55" s="301"/>
      <c r="D55" s="301"/>
      <c r="E55" s="301"/>
      <c r="F55" s="301"/>
      <c r="G55" s="301"/>
      <c r="H55" s="301"/>
      <c r="I55" s="301"/>
      <c r="J55" s="301"/>
      <c r="K55" s="367"/>
    </row>
    <row r="56" spans="1:11" ht="8.25" customHeight="1">
      <c r="A56" s="289"/>
      <c r="K56" s="455"/>
    </row>
    <row r="57" spans="1:11" ht="30" customHeight="1">
      <c r="A57" s="503" t="s">
        <v>319</v>
      </c>
      <c r="B57" s="269"/>
      <c r="C57" s="269"/>
      <c r="D57" s="269"/>
      <c r="E57" s="269"/>
      <c r="F57" s="269"/>
      <c r="G57" s="269"/>
      <c r="H57" s="269"/>
      <c r="I57" s="269"/>
      <c r="J57" s="269"/>
      <c r="K57" s="515"/>
    </row>
    <row r="58" spans="1:11" ht="18.75" customHeight="1">
      <c r="A58" s="503"/>
      <c r="B58" s="283"/>
      <c r="C58" s="299"/>
      <c r="D58" s="299"/>
      <c r="E58" s="299"/>
      <c r="F58" s="299"/>
      <c r="G58" s="299"/>
      <c r="H58" s="299"/>
      <c r="I58" s="299"/>
      <c r="J58" s="299"/>
      <c r="K58" s="365"/>
    </row>
    <row r="59" spans="1:11" ht="18.75" customHeight="1">
      <c r="A59" s="503"/>
      <c r="B59" s="284"/>
      <c r="C59" s="300"/>
      <c r="D59" s="300"/>
      <c r="E59" s="300"/>
      <c r="F59" s="300"/>
      <c r="G59" s="300"/>
      <c r="H59" s="300"/>
      <c r="I59" s="300"/>
      <c r="J59" s="300"/>
      <c r="K59" s="366"/>
    </row>
    <row r="60" spans="1:11" ht="18.75" customHeight="1">
      <c r="A60" s="504"/>
      <c r="B60" s="285"/>
      <c r="C60" s="301"/>
      <c r="D60" s="301"/>
      <c r="E60" s="301"/>
      <c r="F60" s="301"/>
      <c r="G60" s="301"/>
      <c r="H60" s="301"/>
      <c r="I60" s="301"/>
      <c r="J60" s="301"/>
      <c r="K60" s="367"/>
    </row>
  </sheetData>
  <mergeCells count="56">
    <mergeCell ref="A2:K2"/>
    <mergeCell ref="B5:F5"/>
    <mergeCell ref="A8:C8"/>
    <mergeCell ref="D8:F8"/>
    <mergeCell ref="G8:K8"/>
    <mergeCell ref="A9:C9"/>
    <mergeCell ref="D9:F9"/>
    <mergeCell ref="G9:K9"/>
    <mergeCell ref="A10:C10"/>
    <mergeCell ref="D10:F10"/>
    <mergeCell ref="G10:K10"/>
    <mergeCell ref="A11:C11"/>
    <mergeCell ref="D11:F11"/>
    <mergeCell ref="G11:K11"/>
    <mergeCell ref="B16:F16"/>
    <mergeCell ref="G16:K16"/>
    <mergeCell ref="B18:F18"/>
    <mergeCell ref="G18:K18"/>
    <mergeCell ref="G19:K19"/>
    <mergeCell ref="G20:H20"/>
    <mergeCell ref="I20:K20"/>
    <mergeCell ref="G21:H21"/>
    <mergeCell ref="I21:K21"/>
    <mergeCell ref="B22:F22"/>
    <mergeCell ref="G22:K22"/>
    <mergeCell ref="B23:F23"/>
    <mergeCell ref="G23:K23"/>
    <mergeCell ref="C24:K24"/>
    <mergeCell ref="F25:G25"/>
    <mergeCell ref="H25:K25"/>
    <mergeCell ref="F26:G26"/>
    <mergeCell ref="F27:G27"/>
    <mergeCell ref="B32:D32"/>
    <mergeCell ref="E32:G32"/>
    <mergeCell ref="A50:B50"/>
    <mergeCell ref="C50:E50"/>
    <mergeCell ref="A52:K52"/>
    <mergeCell ref="A57:K57"/>
    <mergeCell ref="A16:A17"/>
    <mergeCell ref="A19:A21"/>
    <mergeCell ref="B19:F21"/>
    <mergeCell ref="A22:A23"/>
    <mergeCell ref="A24:A27"/>
    <mergeCell ref="B25:B27"/>
    <mergeCell ref="A32:A34"/>
    <mergeCell ref="H32:H34"/>
    <mergeCell ref="I32:K34"/>
    <mergeCell ref="B33:B34"/>
    <mergeCell ref="E33:E34"/>
    <mergeCell ref="F33:F34"/>
    <mergeCell ref="G33:G34"/>
    <mergeCell ref="I35:K37"/>
    <mergeCell ref="A36:A37"/>
    <mergeCell ref="A42:K45"/>
    <mergeCell ref="B53:K55"/>
    <mergeCell ref="B58:K60"/>
  </mergeCells>
  <phoneticPr fontId="4"/>
  <dataValidations count="4">
    <dataValidation type="list" allowBlank="1" showDropDown="0" showInputMessage="1" showErrorMessage="1" sqref="K26:K27">
      <formula1>"転用,譲渡,交換,貸付,取壊し"</formula1>
    </dataValidation>
    <dataValidation type="list" allowBlank="1" showDropDown="0" showInputMessage="1" showErrorMessage="1" sqref="I26:I27">
      <formula1>"有（承認済）,有（申請済）,有（申請予定）,無"</formula1>
    </dataValidation>
    <dataValidation type="list" allowBlank="1" showDropDown="0" showInputMessage="1" showErrorMessage="1" sqref="B25:B27">
      <formula1>"有,無"</formula1>
    </dataValidation>
    <dataValidation type="list" allowBlank="1" showDropDown="0" showInputMessage="1" showErrorMessage="1" sqref="B19:F21">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'管理用（このシートは削除しないでください）'!$D$3:$D$8</xm:f>
          </x14:formula1>
          <xm:sqref>B18:K18</xm:sqref>
        </x14:dataValidation>
        <x14:dataValidation type="list" allowBlank="1" showDropDown="0" showInputMessage="1" showErrorMessage="1">
          <x14:formula1>
            <xm:f>'管理用（このシートは削除しないでください）'!$F$3:$F$9</xm:f>
          </x14:formula1>
          <xm:sqref>B23:K23</xm:sqref>
        </x14:dataValidation>
        <x14:dataValidation type="list" allowBlank="1" showDropDown="0" showInputMessage="1" showErrorMessage="1">
          <x14:formula1>
            <xm:f>'管理用（このシートは削除しないでください）'!$D$24:$D$45</xm:f>
          </x14:formula1>
          <xm:sqref>D9:F9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dimension ref="A1:K63"/>
  <sheetViews>
    <sheetView view="pageBreakPreview" zoomScaleSheetLayoutView="100" workbookViewId="0">
      <selection activeCell="L1" sqref="L1"/>
    </sheetView>
  </sheetViews>
  <sheetFormatPr defaultColWidth="9" defaultRowHeight="12"/>
  <cols>
    <col min="1" max="1" width="11.25" style="270" customWidth="1"/>
    <col min="2" max="18" width="10" style="270" customWidth="1"/>
    <col min="19" max="16384" width="9" style="270"/>
  </cols>
  <sheetData>
    <row r="1" spans="1:11">
      <c r="A1" s="270" t="s">
        <v>458</v>
      </c>
    </row>
    <row r="2" spans="1:11" ht="18" customHeight="1">
      <c r="A2" s="271" t="s">
        <v>194</v>
      </c>
      <c r="B2" s="271"/>
      <c r="C2" s="271"/>
      <c r="D2" s="271"/>
      <c r="E2" s="271"/>
      <c r="F2" s="271"/>
      <c r="G2" s="271"/>
      <c r="H2" s="271"/>
      <c r="I2" s="271"/>
      <c r="J2" s="271"/>
      <c r="K2" s="271"/>
    </row>
    <row r="5" spans="1:11" ht="18.75" customHeight="1">
      <c r="A5" s="272" t="s">
        <v>135</v>
      </c>
      <c r="B5" s="274" t="s">
        <v>17</v>
      </c>
      <c r="C5" s="274"/>
      <c r="D5" s="274"/>
      <c r="E5" s="274"/>
      <c r="F5" s="274"/>
    </row>
    <row r="6" spans="1:11" ht="12" customHeight="1">
      <c r="A6" s="273"/>
      <c r="B6" s="291"/>
      <c r="C6" s="291"/>
      <c r="D6" s="291"/>
      <c r="E6" s="291"/>
      <c r="F6" s="291"/>
    </row>
    <row r="8" spans="1:11">
      <c r="A8" s="274" t="s">
        <v>344</v>
      </c>
      <c r="B8" s="274"/>
      <c r="C8" s="274"/>
      <c r="D8" s="274" t="s">
        <v>393</v>
      </c>
      <c r="E8" s="274"/>
      <c r="F8" s="274"/>
      <c r="G8" s="274" t="s">
        <v>346</v>
      </c>
      <c r="H8" s="274"/>
      <c r="I8" s="274"/>
      <c r="J8" s="274"/>
      <c r="K8" s="274"/>
    </row>
    <row r="9" spans="1:11" ht="18.75" customHeight="1">
      <c r="A9" s="275"/>
      <c r="B9" s="275"/>
      <c r="C9" s="275"/>
      <c r="D9" s="275"/>
      <c r="E9" s="275"/>
      <c r="F9" s="275"/>
      <c r="G9" s="275"/>
      <c r="H9" s="275"/>
      <c r="I9" s="275"/>
      <c r="J9" s="275"/>
      <c r="K9" s="275"/>
    </row>
    <row r="10" spans="1:11" ht="12" customHeight="1">
      <c r="A10" s="276"/>
      <c r="B10" s="276"/>
      <c r="C10" s="276"/>
      <c r="D10" s="276"/>
      <c r="E10" s="276"/>
      <c r="F10" s="276"/>
      <c r="G10" s="276"/>
      <c r="H10" s="276"/>
      <c r="I10" s="276"/>
      <c r="J10" s="276"/>
      <c r="K10" s="276"/>
    </row>
    <row r="11" spans="1:11" ht="12" customHeight="1">
      <c r="A11" s="276"/>
      <c r="B11" s="276"/>
      <c r="C11" s="276"/>
      <c r="D11" s="276"/>
      <c r="E11" s="276"/>
      <c r="F11" s="276"/>
      <c r="G11" s="276"/>
      <c r="H11" s="276"/>
      <c r="I11" s="276"/>
      <c r="J11" s="276"/>
      <c r="K11" s="276"/>
    </row>
    <row r="12" spans="1:11">
      <c r="A12" s="270" t="s">
        <v>400</v>
      </c>
    </row>
    <row r="13" spans="1:11" ht="3.75" customHeight="1"/>
    <row r="14" spans="1:11">
      <c r="A14" s="277" t="s">
        <v>348</v>
      </c>
      <c r="B14" s="272" t="s">
        <v>359</v>
      </c>
      <c r="C14" s="272"/>
      <c r="D14" s="272"/>
      <c r="E14" s="272"/>
      <c r="F14" s="272"/>
      <c r="G14" s="272" t="s">
        <v>361</v>
      </c>
      <c r="H14" s="272"/>
      <c r="I14" s="272"/>
      <c r="J14" s="272"/>
      <c r="K14" s="272"/>
    </row>
    <row r="15" spans="1:11" ht="18.75" customHeight="1">
      <c r="A15" s="278"/>
      <c r="B15" s="292" t="s">
        <v>594</v>
      </c>
      <c r="C15" s="307" t="s">
        <v>595</v>
      </c>
      <c r="D15" s="316" t="s">
        <v>57</v>
      </c>
      <c r="E15" s="316" t="s">
        <v>596</v>
      </c>
      <c r="F15" s="327" t="s">
        <v>595</v>
      </c>
      <c r="G15" s="292" t="s">
        <v>594</v>
      </c>
      <c r="H15" s="307" t="s">
        <v>595</v>
      </c>
      <c r="I15" s="316" t="s">
        <v>57</v>
      </c>
      <c r="J15" s="316" t="s">
        <v>596</v>
      </c>
      <c r="K15" s="327" t="s">
        <v>595</v>
      </c>
    </row>
    <row r="16" spans="1:11" ht="18.75" customHeight="1">
      <c r="A16" s="272" t="s">
        <v>384</v>
      </c>
      <c r="B16" s="334"/>
      <c r="C16" s="341"/>
      <c r="D16" s="341"/>
      <c r="E16" s="341"/>
      <c r="F16" s="346"/>
      <c r="G16" s="292"/>
      <c r="H16" s="316"/>
      <c r="I16" s="316"/>
      <c r="J16" s="316"/>
      <c r="K16" s="335"/>
    </row>
    <row r="17" spans="1:11" ht="18.75" customHeight="1">
      <c r="A17" s="278" t="s">
        <v>383</v>
      </c>
      <c r="B17" s="389" t="s">
        <v>120</v>
      </c>
      <c r="C17" s="393"/>
      <c r="D17" s="394" t="s">
        <v>605</v>
      </c>
      <c r="E17" s="400"/>
      <c r="F17" s="410" t="s">
        <v>93</v>
      </c>
      <c r="G17" s="527">
        <f>C17+E17</f>
        <v>0</v>
      </c>
      <c r="H17" s="424"/>
      <c r="I17" s="402"/>
      <c r="J17" s="424"/>
      <c r="K17" s="539"/>
    </row>
    <row r="18" spans="1:11">
      <c r="A18" s="279" t="s">
        <v>368</v>
      </c>
      <c r="B18" s="272" t="s">
        <v>363</v>
      </c>
      <c r="C18" s="272"/>
      <c r="D18" s="272"/>
      <c r="E18" s="272"/>
      <c r="F18" s="272"/>
      <c r="G18" s="272" t="s">
        <v>367</v>
      </c>
      <c r="H18" s="272"/>
      <c r="I18" s="272"/>
      <c r="J18" s="272"/>
      <c r="K18" s="272"/>
    </row>
    <row r="19" spans="1:11" ht="18.75" customHeight="1">
      <c r="A19" s="278"/>
      <c r="B19" s="293"/>
      <c r="C19" s="293"/>
      <c r="D19" s="293"/>
      <c r="E19" s="293"/>
      <c r="F19" s="293"/>
      <c r="G19" s="293"/>
      <c r="H19" s="293"/>
      <c r="I19" s="293"/>
      <c r="J19" s="293"/>
      <c r="K19" s="293"/>
    </row>
    <row r="20" spans="1:11" ht="12" customHeight="1">
      <c r="A20" s="280" t="s">
        <v>370</v>
      </c>
      <c r="B20" s="272" t="s">
        <v>186</v>
      </c>
      <c r="C20" s="274" t="s">
        <v>373</v>
      </c>
      <c r="D20" s="274"/>
      <c r="E20" s="274"/>
      <c r="F20" s="274"/>
      <c r="G20" s="274"/>
      <c r="H20" s="274"/>
      <c r="I20" s="274"/>
      <c r="J20" s="274"/>
      <c r="K20" s="274"/>
    </row>
    <row r="21" spans="1:11">
      <c r="A21" s="280"/>
      <c r="B21" s="293"/>
      <c r="C21" s="272" t="s">
        <v>374</v>
      </c>
      <c r="D21" s="272" t="s">
        <v>14</v>
      </c>
      <c r="E21" s="272" t="s">
        <v>379</v>
      </c>
      <c r="F21" s="292" t="s">
        <v>367</v>
      </c>
      <c r="G21" s="335"/>
      <c r="H21" s="272" t="s">
        <v>166</v>
      </c>
      <c r="I21" s="272"/>
      <c r="J21" s="272"/>
      <c r="K21" s="272"/>
    </row>
    <row r="22" spans="1:11" ht="18.75" customHeight="1">
      <c r="A22" s="280"/>
      <c r="B22" s="293"/>
      <c r="C22" s="308"/>
      <c r="D22" s="295"/>
      <c r="E22" s="323"/>
      <c r="F22" s="329"/>
      <c r="G22" s="329"/>
      <c r="H22" s="342" t="s">
        <v>60</v>
      </c>
      <c r="I22" s="351"/>
      <c r="J22" s="342" t="s">
        <v>273</v>
      </c>
      <c r="K22" s="293"/>
    </row>
    <row r="23" spans="1:11" ht="18.75" customHeight="1">
      <c r="A23" s="280"/>
      <c r="B23" s="293"/>
      <c r="C23" s="308"/>
      <c r="D23" s="295"/>
      <c r="E23" s="323"/>
      <c r="F23" s="329"/>
      <c r="G23" s="329"/>
      <c r="H23" s="342" t="s">
        <v>60</v>
      </c>
      <c r="I23" s="351"/>
      <c r="J23" s="342" t="s">
        <v>273</v>
      </c>
      <c r="K23" s="293"/>
    </row>
    <row r="26" spans="1:11">
      <c r="A26" s="270" t="s">
        <v>377</v>
      </c>
    </row>
    <row r="27" spans="1:11" ht="3.75" customHeight="1"/>
    <row r="28" spans="1:11">
      <c r="A28" s="281" t="s">
        <v>30</v>
      </c>
      <c r="B28" s="371" t="s">
        <v>438</v>
      </c>
      <c r="C28" s="373"/>
      <c r="D28" s="373"/>
      <c r="E28" s="348"/>
      <c r="F28" s="371" t="s">
        <v>553</v>
      </c>
      <c r="G28" s="373"/>
      <c r="H28" s="373"/>
      <c r="I28" s="373"/>
      <c r="J28" s="348"/>
      <c r="K28" s="281" t="s">
        <v>358</v>
      </c>
    </row>
    <row r="29" spans="1:11" ht="13.5" customHeight="1">
      <c r="A29" s="474"/>
      <c r="B29" s="444" t="s">
        <v>76</v>
      </c>
      <c r="C29" s="444" t="s">
        <v>360</v>
      </c>
      <c r="D29" s="444" t="s">
        <v>284</v>
      </c>
      <c r="E29" s="444" t="s">
        <v>355</v>
      </c>
      <c r="F29" s="522" t="s">
        <v>163</v>
      </c>
      <c r="G29" s="528"/>
      <c r="H29" s="343" t="s">
        <v>86</v>
      </c>
      <c r="I29" s="343" t="s">
        <v>584</v>
      </c>
      <c r="J29" s="468" t="s">
        <v>355</v>
      </c>
      <c r="K29" s="474"/>
    </row>
    <row r="30" spans="1:11" ht="24">
      <c r="A30" s="282"/>
      <c r="B30" s="444"/>
      <c r="C30" s="444"/>
      <c r="D30" s="444"/>
      <c r="E30" s="444"/>
      <c r="F30" s="523"/>
      <c r="G30" s="343" t="s">
        <v>567</v>
      </c>
      <c r="H30" s="489"/>
      <c r="I30" s="489"/>
      <c r="J30" s="537"/>
      <c r="K30" s="282"/>
    </row>
    <row r="31" spans="1:11" ht="18.75" customHeight="1">
      <c r="A31" s="272" t="s">
        <v>606</v>
      </c>
      <c r="B31" s="295"/>
      <c r="C31" s="295"/>
      <c r="D31" s="295"/>
      <c r="E31" s="295"/>
      <c r="F31" s="420"/>
      <c r="G31" s="295"/>
      <c r="H31" s="295"/>
      <c r="I31" s="295"/>
      <c r="J31" s="295"/>
      <c r="K31" s="362" t="str">
        <f>IF(SUM(B31+C31+D31+E31+F31+H31+I31+J31)=0,"",SUM(B31+C31+D31+E31+F31+H31+I31+J31))</f>
        <v/>
      </c>
    </row>
    <row r="32" spans="1:11" ht="15" customHeight="1">
      <c r="A32" s="272" t="s">
        <v>601</v>
      </c>
      <c r="B32" s="296"/>
      <c r="C32" s="296"/>
      <c r="D32" s="296"/>
      <c r="E32" s="296"/>
      <c r="F32" s="469"/>
      <c r="G32" s="296"/>
      <c r="H32" s="296"/>
      <c r="I32" s="296"/>
      <c r="J32" s="296"/>
      <c r="K32" s="363" t="str">
        <f>IF(SUM(B32+C32+D32+E32+F32+H32+I32+J32)=0,"",SUM(B32+C32+D32+E32+F32+H32+I32+J32))</f>
        <v/>
      </c>
    </row>
    <row r="33" spans="1:11" ht="15" customHeight="1">
      <c r="A33" s="272"/>
      <c r="B33" s="297"/>
      <c r="C33" s="297"/>
      <c r="D33" s="297"/>
      <c r="E33" s="297"/>
      <c r="F33" s="448"/>
      <c r="G33" s="297"/>
      <c r="H33" s="297"/>
      <c r="I33" s="297"/>
      <c r="J33" s="297"/>
      <c r="K33" s="364" t="str">
        <f>IF(SUM(B33+C33+D33+E33+F33+H33+I33+J33)=0,"",SUM(B33+C33+D33+E33+F33+H33+I33+J33))</f>
        <v/>
      </c>
    </row>
    <row r="34" spans="1:11" ht="7.5" customHeight="1">
      <c r="A34" s="273"/>
      <c r="B34" s="298"/>
      <c r="C34" s="298"/>
      <c r="D34" s="298"/>
      <c r="E34" s="298"/>
      <c r="F34" s="298"/>
      <c r="G34" s="298"/>
      <c r="H34" s="298"/>
      <c r="I34" s="298"/>
      <c r="J34" s="298"/>
      <c r="K34" s="298"/>
    </row>
    <row r="35" spans="1:11" ht="22.5" customHeight="1">
      <c r="A35" s="272" t="s">
        <v>557</v>
      </c>
      <c r="B35" s="517" t="s">
        <v>555</v>
      </c>
      <c r="C35" s="518"/>
      <c r="D35" s="517" t="s">
        <v>101</v>
      </c>
      <c r="E35" s="518"/>
      <c r="F35" s="517" t="s">
        <v>136</v>
      </c>
      <c r="G35" s="518"/>
      <c r="H35" s="298"/>
      <c r="I35" s="298"/>
      <c r="J35" s="298"/>
      <c r="K35" s="298"/>
    </row>
    <row r="37" spans="1:11" ht="16.5" customHeight="1"/>
    <row r="38" spans="1:11">
      <c r="A38" s="270" t="s">
        <v>405</v>
      </c>
    </row>
    <row r="39" spans="1:11" ht="3.75" customHeight="1"/>
    <row r="40" spans="1:11" ht="18.75" customHeight="1">
      <c r="A40" s="283"/>
      <c r="B40" s="299"/>
      <c r="C40" s="299"/>
      <c r="D40" s="299"/>
      <c r="E40" s="299"/>
      <c r="F40" s="299"/>
      <c r="G40" s="299"/>
      <c r="H40" s="299"/>
      <c r="I40" s="299"/>
      <c r="J40" s="299"/>
      <c r="K40" s="365"/>
    </row>
    <row r="41" spans="1:11" ht="18.75" customHeight="1">
      <c r="A41" s="284"/>
      <c r="B41" s="300"/>
      <c r="C41" s="300"/>
      <c r="D41" s="300"/>
      <c r="E41" s="300"/>
      <c r="F41" s="300"/>
      <c r="G41" s="300"/>
      <c r="H41" s="300"/>
      <c r="I41" s="300"/>
      <c r="J41" s="300"/>
      <c r="K41" s="366"/>
    </row>
    <row r="42" spans="1:11" ht="18.75" customHeight="1">
      <c r="A42" s="285"/>
      <c r="B42" s="301"/>
      <c r="C42" s="301"/>
      <c r="D42" s="301"/>
      <c r="E42" s="301"/>
      <c r="F42" s="301"/>
      <c r="G42" s="301"/>
      <c r="H42" s="301"/>
      <c r="I42" s="301"/>
      <c r="J42" s="301"/>
      <c r="K42" s="367"/>
    </row>
    <row r="45" spans="1:11">
      <c r="A45" s="270" t="s">
        <v>511</v>
      </c>
    </row>
    <row r="46" spans="1:11" ht="3.75" customHeight="1"/>
    <row r="47" spans="1:11" ht="18.75" customHeight="1">
      <c r="A47" s="286" t="s">
        <v>558</v>
      </c>
      <c r="B47" s="402"/>
      <c r="C47" s="310" t="s">
        <v>604</v>
      </c>
      <c r="D47" s="402" t="s">
        <v>603</v>
      </c>
      <c r="E47" s="318" t="s">
        <v>604</v>
      </c>
      <c r="F47" s="348"/>
      <c r="G47" s="356" t="s">
        <v>470</v>
      </c>
      <c r="H47" s="356"/>
      <c r="I47" s="533"/>
      <c r="J47" s="533"/>
      <c r="K47" s="533"/>
    </row>
    <row r="48" spans="1:11" ht="18.75" customHeight="1">
      <c r="A48" s="286" t="s">
        <v>537</v>
      </c>
      <c r="B48" s="402"/>
      <c r="C48" s="310"/>
      <c r="D48" s="356" t="s">
        <v>366</v>
      </c>
      <c r="E48" s="521"/>
      <c r="F48" s="524"/>
      <c r="G48" s="356" t="s">
        <v>404</v>
      </c>
      <c r="H48" s="356"/>
      <c r="I48" s="534"/>
      <c r="J48" s="534"/>
      <c r="K48" s="534"/>
    </row>
    <row r="49" spans="1:11" ht="18.75" customHeight="1">
      <c r="A49" s="287" t="s">
        <v>565</v>
      </c>
      <c r="B49" s="402"/>
      <c r="C49" s="275"/>
      <c r="D49" s="275"/>
      <c r="E49" s="275"/>
      <c r="F49" s="275"/>
      <c r="G49" s="275"/>
      <c r="H49" s="275"/>
      <c r="I49" s="275"/>
      <c r="J49" s="275"/>
      <c r="K49" s="275"/>
    </row>
    <row r="50" spans="1:11" ht="18.75" customHeight="1">
      <c r="A50" s="339"/>
      <c r="B50" s="304" t="s">
        <v>563</v>
      </c>
      <c r="C50" s="465"/>
      <c r="D50" s="465"/>
      <c r="E50" s="465"/>
      <c r="F50" s="465"/>
      <c r="G50" s="465"/>
      <c r="H50" s="465"/>
      <c r="I50" s="465"/>
      <c r="J50" s="465"/>
      <c r="K50" s="312"/>
    </row>
    <row r="51" spans="1:11" ht="18.75" customHeight="1">
      <c r="A51" s="325"/>
      <c r="B51" s="325"/>
      <c r="C51" s="272" t="s">
        <v>110</v>
      </c>
      <c r="D51" s="386"/>
      <c r="E51" s="386"/>
      <c r="F51" s="386"/>
      <c r="G51" s="386"/>
      <c r="H51" s="386"/>
      <c r="I51" s="386"/>
      <c r="J51" s="386"/>
      <c r="K51" s="386"/>
    </row>
    <row r="52" spans="1:11" ht="18.75" customHeight="1">
      <c r="A52" s="325"/>
      <c r="B52" s="326"/>
      <c r="C52" s="272" t="s">
        <v>289</v>
      </c>
      <c r="D52" s="386"/>
      <c r="E52" s="386"/>
      <c r="F52" s="386"/>
      <c r="G52" s="386"/>
      <c r="H52" s="386"/>
      <c r="I52" s="386"/>
      <c r="J52" s="386"/>
      <c r="K52" s="386"/>
    </row>
    <row r="53" spans="1:11" ht="18.75" customHeight="1">
      <c r="A53" s="516"/>
      <c r="B53" s="372" t="s">
        <v>560</v>
      </c>
      <c r="C53" s="374"/>
      <c r="D53" s="338"/>
      <c r="E53" s="521"/>
      <c r="F53" s="525"/>
      <c r="G53" s="525"/>
      <c r="H53" s="525"/>
      <c r="I53" s="525"/>
      <c r="J53" s="525"/>
      <c r="K53" s="524"/>
    </row>
    <row r="54" spans="1:11" ht="18.75" customHeight="1">
      <c r="A54" s="304" t="s">
        <v>561</v>
      </c>
      <c r="B54" s="465"/>
      <c r="C54" s="465"/>
      <c r="D54" s="390"/>
      <c r="E54" s="465"/>
      <c r="F54" s="465"/>
      <c r="G54" s="465"/>
      <c r="H54" s="465"/>
      <c r="I54" s="465"/>
      <c r="J54" s="465"/>
      <c r="K54" s="312"/>
    </row>
    <row r="55" spans="1:11" ht="18.75" customHeight="1">
      <c r="A55" s="288"/>
      <c r="B55" s="272" t="s">
        <v>422</v>
      </c>
      <c r="C55" s="330"/>
      <c r="D55" s="358"/>
      <c r="E55" s="358"/>
      <c r="F55" s="520"/>
      <c r="G55" s="272" t="s">
        <v>346</v>
      </c>
      <c r="H55" s="330"/>
      <c r="I55" s="358"/>
      <c r="J55" s="358"/>
      <c r="K55" s="520"/>
    </row>
    <row r="56" spans="1:11" ht="18.75" customHeight="1">
      <c r="A56" s="289"/>
      <c r="B56" s="277" t="s">
        <v>362</v>
      </c>
      <c r="C56" s="330"/>
      <c r="D56" s="520"/>
      <c r="E56" s="270" t="s">
        <v>278</v>
      </c>
      <c r="F56" s="272" t="s">
        <v>423</v>
      </c>
      <c r="G56" s="330"/>
      <c r="H56" s="358"/>
      <c r="I56" s="338" t="s">
        <v>37</v>
      </c>
      <c r="K56" s="455"/>
    </row>
    <row r="57" spans="1:11" ht="18.75" customHeight="1">
      <c r="A57" s="289"/>
      <c r="B57" s="320" t="s">
        <v>564</v>
      </c>
      <c r="C57" s="320"/>
      <c r="D57" s="320"/>
      <c r="E57" s="320"/>
      <c r="F57" s="500"/>
      <c r="G57" s="501"/>
      <c r="H57" s="501"/>
      <c r="I57" s="502"/>
      <c r="K57" s="455"/>
    </row>
    <row r="58" spans="1:11" ht="18.75" customHeight="1">
      <c r="A58" s="289"/>
      <c r="B58" s="325" t="s">
        <v>414</v>
      </c>
      <c r="C58" s="276"/>
      <c r="D58" s="276"/>
      <c r="E58" s="276"/>
      <c r="F58" s="324" t="s">
        <v>372</v>
      </c>
      <c r="G58" s="331"/>
      <c r="H58" s="530"/>
      <c r="I58" s="535"/>
      <c r="J58" s="538"/>
      <c r="K58" s="455"/>
    </row>
    <row r="59" spans="1:11" ht="18.75" customHeight="1">
      <c r="A59" s="289"/>
      <c r="B59" s="324"/>
      <c r="C59" s="519"/>
      <c r="D59" s="519"/>
      <c r="E59" s="331"/>
      <c r="F59" s="526"/>
      <c r="G59" s="529" t="s">
        <v>420</v>
      </c>
      <c r="H59" s="531"/>
      <c r="I59" s="536"/>
      <c r="J59" s="368"/>
      <c r="K59" s="455"/>
    </row>
    <row r="60" spans="1:11" ht="18.75" customHeight="1">
      <c r="A60" s="290"/>
      <c r="B60" s="326"/>
      <c r="C60" s="340"/>
      <c r="D60" s="340"/>
      <c r="E60" s="333"/>
      <c r="F60" s="326" t="s">
        <v>418</v>
      </c>
      <c r="G60" s="333"/>
      <c r="H60" s="357"/>
      <c r="I60" s="357"/>
      <c r="J60" s="370"/>
      <c r="K60" s="456"/>
    </row>
    <row r="61" spans="1:11" ht="6.75" customHeight="1">
      <c r="B61" s="276"/>
      <c r="C61" s="276"/>
      <c r="D61" s="276"/>
      <c r="E61" s="276"/>
      <c r="F61" s="276"/>
      <c r="G61" s="276"/>
      <c r="H61" s="532"/>
      <c r="I61" s="532"/>
      <c r="J61" s="532"/>
    </row>
    <row r="62" spans="1:11" ht="12" customHeight="1">
      <c r="A62" s="270" t="s">
        <v>412</v>
      </c>
      <c r="B62" s="276"/>
      <c r="C62" s="276"/>
      <c r="D62" s="276"/>
      <c r="E62" s="276"/>
      <c r="F62" s="276"/>
      <c r="G62" s="276"/>
      <c r="H62" s="532"/>
      <c r="I62" s="532"/>
      <c r="J62" s="532"/>
    </row>
    <row r="63" spans="1:11">
      <c r="A63" s="270" t="s">
        <v>566</v>
      </c>
    </row>
  </sheetData>
  <mergeCells count="6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B49"/>
    <mergeCell ref="C49:K49"/>
    <mergeCell ref="D51:K51"/>
    <mergeCell ref="D52:G52"/>
    <mergeCell ref="H52:K52"/>
    <mergeCell ref="E53:K53"/>
    <mergeCell ref="E54:H54"/>
    <mergeCell ref="C55:F55"/>
    <mergeCell ref="H55:K55"/>
    <mergeCell ref="C56:D56"/>
    <mergeCell ref="G56:H56"/>
    <mergeCell ref="B57:E57"/>
    <mergeCell ref="F57:I57"/>
    <mergeCell ref="B58:E58"/>
    <mergeCell ref="F58:G58"/>
    <mergeCell ref="H58:J58"/>
    <mergeCell ref="D60:E60"/>
    <mergeCell ref="F60:G60"/>
    <mergeCell ref="H60:J60"/>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4"/>
  <dataValidations count="4">
    <dataValidation type="list" allowBlank="1" showDropDown="0" showInputMessage="1" showErrorMessage="1" sqref="H59:J59">
      <formula1>"バス,鉄道,船舶"</formula1>
    </dataValidation>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C48">
      <formula1>"有,無"</formula1>
    </dataValidation>
  </dataValidations>
  <printOptions horizontalCentered="1"/>
  <pageMargins left="0.31496062992125984" right="0.31496062992125984" top="0.55118110236220474" bottom="0.55118110236220474" header="0.31496062992125984" footer="0.31496062992125984"/>
  <pageSetup paperSize="9" scale="88" fitToWidth="1" fitToHeight="1" orientation="portrait" usePrinterDefaults="1"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'管理用（このシートは削除しないでください）'!$D$3:$D$8</xm:f>
          </x14:formula1>
          <xm:sqref>B16:K16</xm:sqref>
        </x14:dataValidation>
        <x14:dataValidation type="list" allowBlank="1" showDropDown="0" showInputMessage="1" showErrorMessage="1">
          <x14:formula1>
            <xm:f>'管理用（このシートは削除しないでください）'!$F$3:$F$10</xm:f>
          </x14:formula1>
          <xm:sqref>B19:K19</xm:sqref>
        </x14:dataValidation>
        <x14:dataValidation type="list" allowBlank="1" showDropDown="0" showInputMessage="1" showErrorMessage="1">
          <x14:formula1>
            <xm:f>'管理用（このシートは削除しないでください）'!$B$49:$B$50</xm:f>
          </x14:formula1>
          <xm:sqref>C49:K49</xm:sqref>
        </x14:dataValidation>
        <x14:dataValidation type="list" allowBlank="1" showDropDown="0" showInputMessage="1" showErrorMessage="1">
          <x14:formula1>
            <xm:f>'管理用（このシートは削除しないでください）'!$B$51:$B$54</xm:f>
          </x14:formula1>
          <xm:sqref>E53:K53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dimension ref="A1:K58"/>
  <sheetViews>
    <sheetView view="pageBreakPreview" zoomScaleSheetLayoutView="100" workbookViewId="0">
      <selection activeCell="L1" sqref="L1"/>
    </sheetView>
  </sheetViews>
  <sheetFormatPr defaultColWidth="9" defaultRowHeight="12"/>
  <cols>
    <col min="1" max="1" width="11.25" style="270" customWidth="1"/>
    <col min="2" max="18" width="10" style="270" customWidth="1"/>
    <col min="19" max="16384" width="9" style="270"/>
  </cols>
  <sheetData>
    <row r="1" spans="1:11">
      <c r="A1" s="270" t="s">
        <v>171</v>
      </c>
    </row>
    <row r="2" spans="1:11" ht="18" customHeight="1">
      <c r="A2" s="271" t="s">
        <v>194</v>
      </c>
      <c r="B2" s="271"/>
      <c r="C2" s="271"/>
      <c r="D2" s="271"/>
      <c r="E2" s="271"/>
      <c r="F2" s="271"/>
      <c r="G2" s="271"/>
      <c r="H2" s="271"/>
      <c r="I2" s="271"/>
      <c r="J2" s="271"/>
      <c r="K2" s="271"/>
    </row>
    <row r="5" spans="1:11" ht="18.75" customHeight="1">
      <c r="A5" s="272" t="s">
        <v>135</v>
      </c>
      <c r="B5" s="274" t="s">
        <v>554</v>
      </c>
      <c r="C5" s="274"/>
      <c r="D5" s="274"/>
      <c r="E5" s="274"/>
      <c r="F5" s="274"/>
    </row>
    <row r="6" spans="1:11" ht="12" customHeight="1">
      <c r="A6" s="273"/>
      <c r="B6" s="291"/>
      <c r="C6" s="291"/>
      <c r="D6" s="291"/>
      <c r="E6" s="291"/>
      <c r="F6" s="291"/>
    </row>
    <row r="8" spans="1:11">
      <c r="A8" s="274" t="s">
        <v>344</v>
      </c>
      <c r="B8" s="274"/>
      <c r="C8" s="274"/>
      <c r="D8" s="274" t="s">
        <v>393</v>
      </c>
      <c r="E8" s="274"/>
      <c r="F8" s="274"/>
      <c r="G8" s="274" t="s">
        <v>346</v>
      </c>
      <c r="H8" s="274"/>
      <c r="I8" s="274"/>
      <c r="J8" s="274"/>
      <c r="K8" s="274"/>
    </row>
    <row r="9" spans="1:11" ht="18.75" customHeight="1">
      <c r="A9" s="275"/>
      <c r="B9" s="275"/>
      <c r="C9" s="275"/>
      <c r="D9" s="275"/>
      <c r="E9" s="275"/>
      <c r="F9" s="275"/>
      <c r="G9" s="275"/>
      <c r="H9" s="275"/>
      <c r="I9" s="275"/>
      <c r="J9" s="275"/>
      <c r="K9" s="275"/>
    </row>
    <row r="10" spans="1:11" ht="12" customHeight="1">
      <c r="A10" s="276"/>
      <c r="B10" s="276"/>
      <c r="C10" s="276"/>
      <c r="D10" s="276"/>
      <c r="E10" s="276"/>
      <c r="F10" s="276"/>
      <c r="G10" s="276"/>
      <c r="H10" s="276"/>
      <c r="I10" s="276"/>
      <c r="J10" s="276"/>
      <c r="K10" s="276"/>
    </row>
    <row r="11" spans="1:11" ht="12" customHeight="1">
      <c r="A11" s="276"/>
      <c r="B11" s="276"/>
      <c r="C11" s="276"/>
      <c r="D11" s="276"/>
      <c r="E11" s="276"/>
      <c r="F11" s="276"/>
      <c r="G11" s="276"/>
      <c r="H11" s="276"/>
      <c r="I11" s="276"/>
      <c r="J11" s="276"/>
      <c r="K11" s="276"/>
    </row>
    <row r="12" spans="1:11">
      <c r="A12" s="270" t="s">
        <v>400</v>
      </c>
    </row>
    <row r="13" spans="1:11" ht="3.75" customHeight="1"/>
    <row r="14" spans="1:11">
      <c r="A14" s="277" t="s">
        <v>348</v>
      </c>
      <c r="B14" s="272" t="s">
        <v>359</v>
      </c>
      <c r="C14" s="272"/>
      <c r="D14" s="272"/>
      <c r="E14" s="272"/>
      <c r="F14" s="272"/>
      <c r="G14" s="272" t="s">
        <v>361</v>
      </c>
      <c r="H14" s="272"/>
      <c r="I14" s="272"/>
      <c r="J14" s="272"/>
      <c r="K14" s="272"/>
    </row>
    <row r="15" spans="1:11" ht="18.75" customHeight="1">
      <c r="A15" s="278"/>
      <c r="B15" s="292" t="s">
        <v>594</v>
      </c>
      <c r="C15" s="307" t="s">
        <v>595</v>
      </c>
      <c r="D15" s="316" t="s">
        <v>57</v>
      </c>
      <c r="E15" s="316" t="s">
        <v>596</v>
      </c>
      <c r="F15" s="327" t="s">
        <v>595</v>
      </c>
      <c r="G15" s="292" t="s">
        <v>594</v>
      </c>
      <c r="H15" s="307" t="s">
        <v>595</v>
      </c>
      <c r="I15" s="316" t="s">
        <v>57</v>
      </c>
      <c r="J15" s="316" t="s">
        <v>596</v>
      </c>
      <c r="K15" s="327" t="s">
        <v>595</v>
      </c>
    </row>
    <row r="16" spans="1:11" ht="18.75" customHeight="1">
      <c r="A16" s="272" t="s">
        <v>384</v>
      </c>
      <c r="B16" s="293"/>
      <c r="C16" s="293"/>
      <c r="D16" s="293"/>
      <c r="E16" s="293"/>
      <c r="F16" s="293"/>
      <c r="G16" s="292"/>
      <c r="H16" s="316"/>
      <c r="I16" s="316"/>
      <c r="J16" s="316"/>
      <c r="K16" s="335"/>
    </row>
    <row r="17" spans="1:11" ht="18.75" customHeight="1">
      <c r="A17" s="278" t="s">
        <v>383</v>
      </c>
      <c r="B17" s="389" t="s">
        <v>120</v>
      </c>
      <c r="C17" s="393"/>
      <c r="D17" s="394" t="s">
        <v>605</v>
      </c>
      <c r="E17" s="400"/>
      <c r="F17" s="410" t="s">
        <v>93</v>
      </c>
      <c r="G17" s="527">
        <f>C17+E17</f>
        <v>0</v>
      </c>
      <c r="H17" s="424"/>
      <c r="I17" s="402"/>
      <c r="J17" s="424"/>
      <c r="K17" s="539"/>
    </row>
    <row r="18" spans="1:11">
      <c r="A18" s="279" t="s">
        <v>368</v>
      </c>
      <c r="B18" s="272" t="s">
        <v>363</v>
      </c>
      <c r="C18" s="272"/>
      <c r="D18" s="272"/>
      <c r="E18" s="272"/>
      <c r="F18" s="272"/>
      <c r="G18" s="272" t="s">
        <v>367</v>
      </c>
      <c r="H18" s="272"/>
      <c r="I18" s="272"/>
      <c r="J18" s="272"/>
      <c r="K18" s="272"/>
    </row>
    <row r="19" spans="1:11" ht="18.75" customHeight="1">
      <c r="A19" s="278"/>
      <c r="B19" s="293"/>
      <c r="C19" s="293"/>
      <c r="D19" s="293"/>
      <c r="E19" s="293"/>
      <c r="F19" s="293"/>
      <c r="G19" s="293"/>
      <c r="H19" s="293"/>
      <c r="I19" s="293"/>
      <c r="J19" s="293"/>
      <c r="K19" s="293"/>
    </row>
    <row r="20" spans="1:11" ht="12" customHeight="1">
      <c r="A20" s="280" t="s">
        <v>370</v>
      </c>
      <c r="B20" s="272" t="s">
        <v>186</v>
      </c>
      <c r="C20" s="274" t="s">
        <v>373</v>
      </c>
      <c r="D20" s="274"/>
      <c r="E20" s="274"/>
      <c r="F20" s="274"/>
      <c r="G20" s="274"/>
      <c r="H20" s="274"/>
      <c r="I20" s="274"/>
      <c r="J20" s="274"/>
      <c r="K20" s="274"/>
    </row>
    <row r="21" spans="1:11">
      <c r="A21" s="280"/>
      <c r="B21" s="293"/>
      <c r="C21" s="272" t="s">
        <v>374</v>
      </c>
      <c r="D21" s="272" t="s">
        <v>14</v>
      </c>
      <c r="E21" s="272" t="s">
        <v>379</v>
      </c>
      <c r="F21" s="292" t="s">
        <v>367</v>
      </c>
      <c r="G21" s="335"/>
      <c r="H21" s="272" t="s">
        <v>166</v>
      </c>
      <c r="I21" s="272"/>
      <c r="J21" s="272"/>
      <c r="K21" s="272"/>
    </row>
    <row r="22" spans="1:11" ht="18.75" customHeight="1">
      <c r="A22" s="280"/>
      <c r="B22" s="293"/>
      <c r="C22" s="308"/>
      <c r="D22" s="295"/>
      <c r="E22" s="323"/>
      <c r="F22" s="329"/>
      <c r="G22" s="329"/>
      <c r="H22" s="342" t="s">
        <v>60</v>
      </c>
      <c r="I22" s="351"/>
      <c r="J22" s="342" t="s">
        <v>273</v>
      </c>
      <c r="K22" s="293"/>
    </row>
    <row r="23" spans="1:11" ht="18.75" customHeight="1">
      <c r="A23" s="280"/>
      <c r="B23" s="293"/>
      <c r="C23" s="308"/>
      <c r="D23" s="295"/>
      <c r="E23" s="323"/>
      <c r="F23" s="329"/>
      <c r="G23" s="329"/>
      <c r="H23" s="342" t="s">
        <v>60</v>
      </c>
      <c r="I23" s="351"/>
      <c r="J23" s="342" t="s">
        <v>273</v>
      </c>
      <c r="K23" s="293"/>
    </row>
    <row r="26" spans="1:11">
      <c r="A26" s="270" t="s">
        <v>377</v>
      </c>
    </row>
    <row r="27" spans="1:11" ht="3.75" customHeight="1"/>
    <row r="28" spans="1:11">
      <c r="A28" s="281" t="s">
        <v>30</v>
      </c>
      <c r="B28" s="371" t="s">
        <v>438</v>
      </c>
      <c r="C28" s="373"/>
      <c r="D28" s="373"/>
      <c r="E28" s="348"/>
      <c r="F28" s="371" t="s">
        <v>553</v>
      </c>
      <c r="G28" s="373"/>
      <c r="H28" s="373"/>
      <c r="I28" s="373"/>
      <c r="J28" s="348"/>
      <c r="K28" s="281" t="s">
        <v>358</v>
      </c>
    </row>
    <row r="29" spans="1:11" ht="13.5" customHeight="1">
      <c r="A29" s="474"/>
      <c r="B29" s="444" t="s">
        <v>76</v>
      </c>
      <c r="C29" s="444" t="s">
        <v>360</v>
      </c>
      <c r="D29" s="444" t="s">
        <v>284</v>
      </c>
      <c r="E29" s="444" t="s">
        <v>355</v>
      </c>
      <c r="F29" s="522" t="s">
        <v>163</v>
      </c>
      <c r="G29" s="528"/>
      <c r="H29" s="343" t="s">
        <v>86</v>
      </c>
      <c r="I29" s="343" t="s">
        <v>584</v>
      </c>
      <c r="J29" s="468" t="s">
        <v>355</v>
      </c>
      <c r="K29" s="474"/>
    </row>
    <row r="30" spans="1:11" ht="24">
      <c r="A30" s="282"/>
      <c r="B30" s="444"/>
      <c r="C30" s="444"/>
      <c r="D30" s="444"/>
      <c r="E30" s="444"/>
      <c r="F30" s="523"/>
      <c r="G30" s="343" t="s">
        <v>567</v>
      </c>
      <c r="H30" s="489"/>
      <c r="I30" s="489"/>
      <c r="J30" s="537"/>
      <c r="K30" s="282"/>
    </row>
    <row r="31" spans="1:11" ht="18.75" customHeight="1">
      <c r="A31" s="272" t="s">
        <v>606</v>
      </c>
      <c r="B31" s="295"/>
      <c r="C31" s="295"/>
      <c r="D31" s="295"/>
      <c r="E31" s="295"/>
      <c r="F31" s="420"/>
      <c r="G31" s="295"/>
      <c r="H31" s="295"/>
      <c r="I31" s="295"/>
      <c r="J31" s="295"/>
      <c r="K31" s="362" t="str">
        <f>IF(SUM(B31+C31+D31+E31+F31+H31+I31+J31)=0,"",SUM(B31+C31+D31+E31+F31+H31+I31+J31))</f>
        <v/>
      </c>
    </row>
    <row r="32" spans="1:11" ht="15" customHeight="1">
      <c r="A32" s="272" t="s">
        <v>601</v>
      </c>
      <c r="B32" s="296"/>
      <c r="C32" s="296"/>
      <c r="D32" s="296"/>
      <c r="E32" s="296"/>
      <c r="F32" s="469"/>
      <c r="G32" s="296"/>
      <c r="H32" s="296"/>
      <c r="I32" s="296"/>
      <c r="J32" s="296"/>
      <c r="K32" s="363" t="str">
        <f>IF(SUM(B32+C32+D32+E32+F32+H32+I32+J32)=0,"",SUM(B32+C32+D32+E32+F32+H32+I32+J32))</f>
        <v/>
      </c>
    </row>
    <row r="33" spans="1:11" ht="15" customHeight="1">
      <c r="A33" s="272"/>
      <c r="B33" s="297"/>
      <c r="C33" s="297"/>
      <c r="D33" s="297"/>
      <c r="E33" s="297"/>
      <c r="F33" s="448"/>
      <c r="G33" s="297"/>
      <c r="H33" s="297"/>
      <c r="I33" s="297"/>
      <c r="J33" s="297"/>
      <c r="K33" s="364" t="str">
        <f>IF(SUM(B33+C33+D33+E33+F33+H33+I33+J33)=0,"",SUM(B33+C33+D33+E33+F33+H33+I33+J33))</f>
        <v/>
      </c>
    </row>
    <row r="34" spans="1:11" ht="7.5" customHeight="1">
      <c r="A34" s="273"/>
      <c r="B34" s="298"/>
      <c r="C34" s="298"/>
      <c r="D34" s="298"/>
      <c r="E34" s="298"/>
      <c r="F34" s="298"/>
      <c r="G34" s="298"/>
      <c r="H34" s="298"/>
      <c r="I34" s="298"/>
      <c r="J34" s="298"/>
      <c r="K34" s="298"/>
    </row>
    <row r="35" spans="1:11" ht="22.5" customHeight="1">
      <c r="A35" s="272" t="s">
        <v>557</v>
      </c>
      <c r="B35" s="517" t="s">
        <v>555</v>
      </c>
      <c r="C35" s="518"/>
      <c r="D35" s="517" t="s">
        <v>101</v>
      </c>
      <c r="E35" s="518"/>
      <c r="F35" s="517" t="s">
        <v>136</v>
      </c>
      <c r="G35" s="518"/>
      <c r="H35" s="298"/>
      <c r="I35" s="298"/>
      <c r="J35" s="298"/>
      <c r="K35" s="298"/>
    </row>
    <row r="38" spans="1:11">
      <c r="A38" s="270" t="s">
        <v>405</v>
      </c>
    </row>
    <row r="39" spans="1:11" ht="3.75" customHeight="1"/>
    <row r="40" spans="1:11" ht="18.75" customHeight="1">
      <c r="A40" s="283"/>
      <c r="B40" s="299"/>
      <c r="C40" s="299"/>
      <c r="D40" s="299"/>
      <c r="E40" s="299"/>
      <c r="F40" s="299"/>
      <c r="G40" s="299"/>
      <c r="H40" s="299"/>
      <c r="I40" s="299"/>
      <c r="J40" s="299"/>
      <c r="K40" s="365"/>
    </row>
    <row r="41" spans="1:11" ht="18.75" customHeight="1">
      <c r="A41" s="284"/>
      <c r="B41" s="300"/>
      <c r="C41" s="300"/>
      <c r="D41" s="300"/>
      <c r="E41" s="300"/>
      <c r="F41" s="300"/>
      <c r="G41" s="300"/>
      <c r="H41" s="300"/>
      <c r="I41" s="300"/>
      <c r="J41" s="300"/>
      <c r="K41" s="366"/>
    </row>
    <row r="42" spans="1:11" ht="18.75" customHeight="1">
      <c r="A42" s="285"/>
      <c r="B42" s="301"/>
      <c r="C42" s="301"/>
      <c r="D42" s="301"/>
      <c r="E42" s="301"/>
      <c r="F42" s="301"/>
      <c r="G42" s="301"/>
      <c r="H42" s="301"/>
      <c r="I42" s="301"/>
      <c r="J42" s="301"/>
      <c r="K42" s="367"/>
    </row>
    <row r="45" spans="1:11">
      <c r="A45" s="270" t="s">
        <v>511</v>
      </c>
    </row>
    <row r="46" spans="1:11" ht="3.75" customHeight="1"/>
    <row r="47" spans="1:11" ht="18.75" customHeight="1">
      <c r="A47" s="286" t="s">
        <v>558</v>
      </c>
      <c r="B47" s="402"/>
      <c r="C47" s="310" t="s">
        <v>604</v>
      </c>
      <c r="D47" s="402" t="s">
        <v>603</v>
      </c>
      <c r="E47" s="318" t="s">
        <v>604</v>
      </c>
      <c r="F47" s="348"/>
      <c r="G47" s="356" t="s">
        <v>470</v>
      </c>
      <c r="H47" s="356"/>
      <c r="I47" s="533"/>
      <c r="J47" s="533"/>
      <c r="K47" s="533"/>
    </row>
    <row r="48" spans="1:11" ht="18.75" customHeight="1">
      <c r="A48" s="286" t="s">
        <v>537</v>
      </c>
      <c r="B48" s="402"/>
      <c r="C48" s="310"/>
      <c r="D48" s="356" t="s">
        <v>366</v>
      </c>
      <c r="E48" s="521"/>
      <c r="F48" s="524"/>
      <c r="G48" s="356" t="s">
        <v>404</v>
      </c>
      <c r="H48" s="356"/>
      <c r="I48" s="534"/>
      <c r="J48" s="534"/>
      <c r="K48" s="534"/>
    </row>
    <row r="49" spans="1:11" ht="18.75" customHeight="1">
      <c r="A49" s="324" t="s">
        <v>527</v>
      </c>
      <c r="B49" s="519"/>
      <c r="C49" s="519"/>
      <c r="D49" s="519"/>
      <c r="E49" s="519"/>
      <c r="F49" s="519"/>
      <c r="G49" s="519"/>
      <c r="H49" s="519"/>
      <c r="I49" s="519"/>
      <c r="J49" s="519"/>
      <c r="K49" s="331"/>
    </row>
    <row r="50" spans="1:11" ht="18.75" customHeight="1">
      <c r="A50" s="289"/>
      <c r="B50" s="272" t="s">
        <v>133</v>
      </c>
      <c r="C50" s="272"/>
      <c r="D50" s="540" t="s">
        <v>569</v>
      </c>
      <c r="E50" s="541"/>
      <c r="F50" s="540" t="s">
        <v>570</v>
      </c>
      <c r="G50" s="541"/>
      <c r="H50" s="540" t="s">
        <v>571</v>
      </c>
      <c r="I50" s="541"/>
      <c r="J50" s="465"/>
      <c r="K50" s="312"/>
    </row>
    <row r="51" spans="1:11" ht="18.75" customHeight="1">
      <c r="A51" s="289"/>
      <c r="B51" s="272" t="s">
        <v>312</v>
      </c>
      <c r="C51" s="272"/>
      <c r="D51" s="540" t="s">
        <v>569</v>
      </c>
      <c r="E51" s="541"/>
      <c r="F51" s="540" t="s">
        <v>570</v>
      </c>
      <c r="G51" s="541"/>
      <c r="H51" s="540" t="s">
        <v>571</v>
      </c>
      <c r="I51" s="541"/>
      <c r="J51" s="465"/>
      <c r="K51" s="312"/>
    </row>
    <row r="52" spans="1:11" ht="18.75" customHeight="1">
      <c r="A52" s="304" t="s">
        <v>561</v>
      </c>
      <c r="B52" s="465"/>
      <c r="C52" s="465"/>
      <c r="D52" s="390"/>
      <c r="E52" s="465"/>
      <c r="F52" s="465"/>
      <c r="G52" s="465"/>
      <c r="H52" s="465"/>
      <c r="I52" s="465"/>
      <c r="J52" s="465"/>
      <c r="K52" s="312"/>
    </row>
    <row r="53" spans="1:11" ht="18.75" customHeight="1">
      <c r="A53" s="288"/>
      <c r="B53" s="272" t="s">
        <v>422</v>
      </c>
      <c r="C53" s="330"/>
      <c r="D53" s="358"/>
      <c r="E53" s="358"/>
      <c r="F53" s="520"/>
      <c r="G53" s="272" t="s">
        <v>346</v>
      </c>
      <c r="H53" s="330"/>
      <c r="I53" s="358"/>
      <c r="J53" s="358"/>
      <c r="K53" s="520"/>
    </row>
    <row r="54" spans="1:11" ht="18.75" customHeight="1">
      <c r="A54" s="289"/>
      <c r="B54" s="277" t="s">
        <v>362</v>
      </c>
      <c r="C54" s="330"/>
      <c r="D54" s="520"/>
      <c r="E54" s="270" t="s">
        <v>278</v>
      </c>
      <c r="F54" s="272" t="s">
        <v>423</v>
      </c>
      <c r="G54" s="330"/>
      <c r="H54" s="358"/>
      <c r="I54" s="338" t="s">
        <v>37</v>
      </c>
      <c r="K54" s="455"/>
    </row>
    <row r="55" spans="1:11" ht="18.75" customHeight="1">
      <c r="A55" s="290"/>
      <c r="B55" s="320" t="s">
        <v>564</v>
      </c>
      <c r="C55" s="320"/>
      <c r="D55" s="320"/>
      <c r="E55" s="320"/>
      <c r="F55" s="500"/>
      <c r="G55" s="501"/>
      <c r="H55" s="501"/>
      <c r="I55" s="502"/>
      <c r="J55" s="315"/>
      <c r="K55" s="456"/>
    </row>
    <row r="56" spans="1:11" ht="6.75" customHeight="1">
      <c r="B56" s="276"/>
      <c r="C56" s="276"/>
      <c r="D56" s="276"/>
      <c r="E56" s="276"/>
      <c r="F56" s="276"/>
      <c r="G56" s="276"/>
      <c r="H56" s="532"/>
      <c r="I56" s="532"/>
      <c r="J56" s="532"/>
    </row>
    <row r="57" spans="1:11" ht="12" customHeight="1">
      <c r="A57" s="270" t="s">
        <v>205</v>
      </c>
      <c r="B57" s="276"/>
      <c r="C57" s="276"/>
      <c r="D57" s="276"/>
      <c r="E57" s="276"/>
      <c r="F57" s="276"/>
      <c r="G57" s="276"/>
      <c r="H57" s="532"/>
      <c r="I57" s="532"/>
      <c r="J57" s="532"/>
    </row>
    <row r="58" spans="1:11" ht="12" customHeight="1">
      <c r="A58" s="270" t="s">
        <v>412</v>
      </c>
      <c r="B58" s="276"/>
      <c r="C58" s="276"/>
      <c r="D58" s="276"/>
      <c r="E58" s="276"/>
      <c r="F58" s="276"/>
      <c r="G58" s="276"/>
      <c r="H58" s="532"/>
      <c r="I58" s="532"/>
      <c r="J58" s="532"/>
    </row>
  </sheetData>
  <mergeCells count="5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K49"/>
    <mergeCell ref="B50:C50"/>
    <mergeCell ref="B51:C51"/>
    <mergeCell ref="C53:F53"/>
    <mergeCell ref="H53:K53"/>
    <mergeCell ref="C54:D54"/>
    <mergeCell ref="G54:H54"/>
    <mergeCell ref="B55:E55"/>
    <mergeCell ref="F55:I55"/>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4"/>
  <dataValidations count="3">
    <dataValidation type="list" allowBlank="1" showDropDown="0" showInputMessage="1" showErrorMessage="1" sqref="B21:B23 C48">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'管理用（このシートは削除しないでください）'!$F$3:$F$9</xm:f>
          </x14:formula1>
          <xm:sqref>B19:K19</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dimension ref="A1:K48"/>
  <sheetViews>
    <sheetView view="pageBreakPreview" zoomScaleSheetLayoutView="100" workbookViewId="0">
      <selection activeCell="L1" sqref="L1"/>
    </sheetView>
  </sheetViews>
  <sheetFormatPr defaultColWidth="9" defaultRowHeight="12"/>
  <cols>
    <col min="1" max="1" width="11.25" style="270" customWidth="1"/>
    <col min="2" max="18" width="10" style="270" customWidth="1"/>
    <col min="19" max="16384" width="9" style="270"/>
  </cols>
  <sheetData>
    <row r="1" spans="1:11">
      <c r="A1" s="270" t="s">
        <v>300</v>
      </c>
    </row>
    <row r="2" spans="1:11" ht="18" customHeight="1">
      <c r="A2" s="271" t="s">
        <v>194</v>
      </c>
      <c r="B2" s="271"/>
      <c r="C2" s="271"/>
      <c r="D2" s="271"/>
      <c r="E2" s="271"/>
      <c r="F2" s="271"/>
      <c r="G2" s="271"/>
      <c r="H2" s="271"/>
      <c r="I2" s="271"/>
      <c r="J2" s="271"/>
      <c r="K2" s="271"/>
    </row>
    <row r="5" spans="1:11" ht="18.75" customHeight="1">
      <c r="A5" s="272" t="s">
        <v>135</v>
      </c>
      <c r="B5" s="274" t="s">
        <v>572</v>
      </c>
      <c r="C5" s="274"/>
      <c r="D5" s="274"/>
      <c r="E5" s="274"/>
      <c r="F5" s="274"/>
    </row>
    <row r="6" spans="1:11" ht="12" customHeight="1">
      <c r="A6" s="273"/>
      <c r="B6" s="291"/>
      <c r="C6" s="291"/>
      <c r="D6" s="291"/>
      <c r="E6" s="291"/>
      <c r="F6" s="291"/>
    </row>
    <row r="8" spans="1:11">
      <c r="A8" s="274" t="s">
        <v>422</v>
      </c>
      <c r="B8" s="274"/>
      <c r="C8" s="274"/>
      <c r="D8" s="274" t="s">
        <v>528</v>
      </c>
      <c r="E8" s="274"/>
      <c r="F8" s="274"/>
      <c r="G8" s="274" t="s">
        <v>346</v>
      </c>
      <c r="H8" s="274"/>
      <c r="I8" s="274"/>
      <c r="J8" s="274"/>
      <c r="K8" s="274"/>
    </row>
    <row r="9" spans="1:11" ht="18.75" customHeight="1">
      <c r="A9" s="275"/>
      <c r="B9" s="275"/>
      <c r="C9" s="275"/>
      <c r="D9" s="275"/>
      <c r="E9" s="275"/>
      <c r="F9" s="275"/>
      <c r="G9" s="275"/>
      <c r="H9" s="275"/>
      <c r="I9" s="275"/>
      <c r="J9" s="275"/>
      <c r="K9" s="275"/>
    </row>
    <row r="10" spans="1:11" ht="12" customHeight="1">
      <c r="A10" s="276"/>
      <c r="B10" s="276"/>
      <c r="C10" s="276"/>
      <c r="D10" s="276"/>
      <c r="E10" s="276"/>
      <c r="F10" s="276"/>
      <c r="G10" s="276"/>
      <c r="H10" s="276"/>
      <c r="I10" s="276"/>
      <c r="J10" s="276"/>
      <c r="K10" s="276"/>
    </row>
    <row r="11" spans="1:11" ht="12" customHeight="1">
      <c r="A11" s="276"/>
      <c r="B11" s="276"/>
      <c r="C11" s="276"/>
      <c r="D11" s="276"/>
      <c r="E11" s="276"/>
      <c r="F11" s="276"/>
      <c r="G11" s="276"/>
      <c r="H11" s="276"/>
      <c r="I11" s="276"/>
      <c r="J11" s="276"/>
      <c r="K11" s="276"/>
    </row>
    <row r="12" spans="1:11">
      <c r="A12" s="270" t="s">
        <v>400</v>
      </c>
    </row>
    <row r="13" spans="1:11" ht="3.75" customHeight="1"/>
    <row r="14" spans="1:11">
      <c r="A14" s="277" t="s">
        <v>348</v>
      </c>
      <c r="B14" s="272" t="s">
        <v>359</v>
      </c>
      <c r="C14" s="272"/>
      <c r="D14" s="272"/>
      <c r="E14" s="272"/>
      <c r="F14" s="272"/>
      <c r="G14" s="272" t="s">
        <v>361</v>
      </c>
      <c r="H14" s="272"/>
      <c r="I14" s="272"/>
      <c r="J14" s="272"/>
      <c r="K14" s="272"/>
    </row>
    <row r="15" spans="1:11" ht="18.75" customHeight="1">
      <c r="A15" s="278"/>
      <c r="B15" s="292" t="s">
        <v>594</v>
      </c>
      <c r="C15" s="307" t="s">
        <v>595</v>
      </c>
      <c r="D15" s="316" t="s">
        <v>57</v>
      </c>
      <c r="E15" s="316" t="s">
        <v>596</v>
      </c>
      <c r="F15" s="327" t="s">
        <v>595</v>
      </c>
      <c r="G15" s="292" t="s">
        <v>594</v>
      </c>
      <c r="H15" s="307" t="s">
        <v>595</v>
      </c>
      <c r="I15" s="316" t="s">
        <v>57</v>
      </c>
      <c r="J15" s="316" t="s">
        <v>596</v>
      </c>
      <c r="K15" s="327" t="s">
        <v>595</v>
      </c>
    </row>
    <row r="16" spans="1:11" ht="18.75" customHeight="1">
      <c r="A16" s="272" t="s">
        <v>384</v>
      </c>
      <c r="B16" s="293"/>
      <c r="C16" s="293"/>
      <c r="D16" s="293"/>
      <c r="E16" s="293"/>
      <c r="F16" s="293"/>
      <c r="G16" s="334"/>
      <c r="H16" s="341"/>
      <c r="I16" s="341"/>
      <c r="J16" s="341"/>
      <c r="K16" s="346"/>
    </row>
    <row r="17" spans="1:11" ht="18.75" customHeight="1">
      <c r="A17" s="272" t="s">
        <v>83</v>
      </c>
      <c r="B17" s="293"/>
      <c r="C17" s="293"/>
      <c r="D17" s="293"/>
      <c r="E17" s="293"/>
      <c r="F17" s="293"/>
      <c r="G17" s="292"/>
      <c r="H17" s="316"/>
      <c r="I17" s="316"/>
      <c r="J17" s="316"/>
      <c r="K17" s="335"/>
    </row>
    <row r="18" spans="1:11" ht="12" customHeight="1">
      <c r="A18" s="272" t="s">
        <v>35</v>
      </c>
      <c r="B18" s="476"/>
      <c r="C18" s="481"/>
      <c r="D18" s="481"/>
      <c r="E18" s="481"/>
      <c r="F18" s="491"/>
      <c r="G18" s="372" t="s">
        <v>536</v>
      </c>
      <c r="H18" s="374"/>
      <c r="I18" s="374"/>
      <c r="J18" s="374"/>
      <c r="K18" s="338"/>
    </row>
    <row r="19" spans="1:11" ht="19.5" customHeight="1">
      <c r="A19" s="272"/>
      <c r="B19" s="311"/>
      <c r="C19" s="319"/>
      <c r="D19" s="319"/>
      <c r="E19" s="319"/>
      <c r="F19" s="345"/>
      <c r="G19" s="317" t="s">
        <v>407</v>
      </c>
      <c r="H19" s="446"/>
      <c r="I19" s="500"/>
      <c r="J19" s="501"/>
      <c r="K19" s="502"/>
    </row>
    <row r="20" spans="1:11">
      <c r="A20" s="279" t="s">
        <v>368</v>
      </c>
      <c r="B20" s="272" t="s">
        <v>363</v>
      </c>
      <c r="C20" s="272"/>
      <c r="D20" s="272"/>
      <c r="E20" s="272"/>
      <c r="F20" s="272"/>
      <c r="G20" s="272" t="s">
        <v>367</v>
      </c>
      <c r="H20" s="272"/>
      <c r="I20" s="272"/>
      <c r="J20" s="272"/>
      <c r="K20" s="272"/>
    </row>
    <row r="21" spans="1:11" ht="18.75" customHeight="1">
      <c r="A21" s="278"/>
      <c r="B21" s="293"/>
      <c r="C21" s="293"/>
      <c r="D21" s="293"/>
      <c r="E21" s="293"/>
      <c r="F21" s="293"/>
      <c r="G21" s="293"/>
      <c r="H21" s="293"/>
      <c r="I21" s="293"/>
      <c r="J21" s="293"/>
      <c r="K21" s="293"/>
    </row>
    <row r="22" spans="1:11" ht="12" customHeight="1">
      <c r="A22" s="280" t="s">
        <v>370</v>
      </c>
      <c r="B22" s="272" t="s">
        <v>186</v>
      </c>
      <c r="C22" s="274" t="s">
        <v>373</v>
      </c>
      <c r="D22" s="274"/>
      <c r="E22" s="274"/>
      <c r="F22" s="274"/>
      <c r="G22" s="274"/>
      <c r="H22" s="274"/>
      <c r="I22" s="274"/>
      <c r="J22" s="274"/>
      <c r="K22" s="274"/>
    </row>
    <row r="23" spans="1:11">
      <c r="A23" s="280"/>
      <c r="B23" s="293"/>
      <c r="C23" s="272" t="s">
        <v>374</v>
      </c>
      <c r="D23" s="272" t="s">
        <v>14</v>
      </c>
      <c r="E23" s="272" t="s">
        <v>379</v>
      </c>
      <c r="F23" s="292" t="s">
        <v>367</v>
      </c>
      <c r="G23" s="335"/>
      <c r="H23" s="272" t="s">
        <v>166</v>
      </c>
      <c r="I23" s="272"/>
      <c r="J23" s="272"/>
      <c r="K23" s="272"/>
    </row>
    <row r="24" spans="1:11" ht="18.75" customHeight="1">
      <c r="A24" s="280"/>
      <c r="B24" s="293"/>
      <c r="C24" s="308"/>
      <c r="D24" s="295"/>
      <c r="E24" s="323"/>
      <c r="F24" s="329"/>
      <c r="G24" s="329"/>
      <c r="H24" s="342" t="s">
        <v>60</v>
      </c>
      <c r="I24" s="351"/>
      <c r="J24" s="342" t="s">
        <v>273</v>
      </c>
      <c r="K24" s="293"/>
    </row>
    <row r="25" spans="1:11" ht="18.75" customHeight="1">
      <c r="A25" s="280"/>
      <c r="B25" s="293"/>
      <c r="C25" s="308"/>
      <c r="D25" s="295"/>
      <c r="E25" s="323"/>
      <c r="F25" s="329"/>
      <c r="G25" s="329"/>
      <c r="H25" s="342" t="s">
        <v>60</v>
      </c>
      <c r="I25" s="351"/>
      <c r="J25" s="342" t="s">
        <v>273</v>
      </c>
      <c r="K25" s="293"/>
    </row>
    <row r="28" spans="1:11">
      <c r="A28" s="270" t="s">
        <v>377</v>
      </c>
    </row>
    <row r="29" spans="1:11" ht="3.75" customHeight="1"/>
    <row r="30" spans="1:11" ht="18.75" customHeight="1">
      <c r="A30" s="356" t="s">
        <v>30</v>
      </c>
      <c r="B30" s="286" t="s">
        <v>573</v>
      </c>
      <c r="C30" s="356" t="s">
        <v>389</v>
      </c>
      <c r="D30" s="356" t="s">
        <v>380</v>
      </c>
      <c r="E30" s="444" t="s">
        <v>385</v>
      </c>
      <c r="F30" s="356" t="s">
        <v>547</v>
      </c>
      <c r="G30" s="450"/>
      <c r="H30" s="450"/>
      <c r="I30" s="450"/>
      <c r="J30" s="450"/>
      <c r="K30" s="450"/>
    </row>
    <row r="31" spans="1:11" ht="19.5" customHeight="1">
      <c r="A31" s="280" t="s">
        <v>606</v>
      </c>
      <c r="B31" s="295"/>
      <c r="C31" s="295"/>
      <c r="D31" s="295"/>
      <c r="E31" s="295"/>
      <c r="F31" s="362" t="str">
        <f>IF(SUM(B31:E31)=0,"",SUM(B31:E31))</f>
        <v/>
      </c>
      <c r="G31" s="298"/>
      <c r="H31" s="298"/>
      <c r="I31" s="298"/>
      <c r="J31" s="298"/>
      <c r="K31" s="298"/>
    </row>
    <row r="32" spans="1:11" ht="15" customHeight="1">
      <c r="A32" s="280" t="s">
        <v>601</v>
      </c>
      <c r="B32" s="296"/>
      <c r="C32" s="296"/>
      <c r="D32" s="296"/>
      <c r="E32" s="296"/>
      <c r="F32" s="363" t="str">
        <f>IF(SUM(B32:E32)=0,"",SUM(B32:E32))</f>
        <v/>
      </c>
      <c r="G32" s="542"/>
      <c r="H32" s="542"/>
      <c r="I32" s="298"/>
      <c r="J32" s="298"/>
      <c r="K32" s="298"/>
    </row>
    <row r="33" spans="1:11" ht="15" customHeight="1">
      <c r="A33" s="272"/>
      <c r="B33" s="297"/>
      <c r="C33" s="297"/>
      <c r="D33" s="297"/>
      <c r="E33" s="297"/>
      <c r="F33" s="364" t="str">
        <f>IF(SUM(B33:E33)=0,"",SUM(B33:E33))</f>
        <v/>
      </c>
      <c r="G33" s="298"/>
      <c r="H33" s="298"/>
      <c r="I33" s="298"/>
      <c r="J33" s="298"/>
      <c r="K33" s="298"/>
    </row>
    <row r="34" spans="1:11" ht="12" customHeight="1">
      <c r="A34" s="273"/>
      <c r="B34" s="298"/>
      <c r="C34" s="298"/>
      <c r="D34" s="298"/>
      <c r="E34" s="298"/>
      <c r="F34" s="298"/>
      <c r="G34" s="298"/>
      <c r="H34" s="298"/>
      <c r="I34" s="298"/>
      <c r="J34" s="298"/>
      <c r="K34" s="298"/>
    </row>
    <row r="36" spans="1:11">
      <c r="A36" s="270" t="s">
        <v>405</v>
      </c>
    </row>
    <row r="37" spans="1:11" ht="3.75" customHeight="1"/>
    <row r="38" spans="1:11" ht="18.75" customHeight="1">
      <c r="A38" s="283"/>
      <c r="B38" s="299"/>
      <c r="C38" s="299"/>
      <c r="D38" s="299"/>
      <c r="E38" s="299"/>
      <c r="F38" s="299"/>
      <c r="G38" s="299"/>
      <c r="H38" s="299"/>
      <c r="I38" s="299"/>
      <c r="J38" s="299"/>
      <c r="K38" s="365"/>
    </row>
    <row r="39" spans="1:11" ht="18.75" customHeight="1">
      <c r="A39" s="284"/>
      <c r="B39" s="300"/>
      <c r="C39" s="300"/>
      <c r="D39" s="300"/>
      <c r="E39" s="300"/>
      <c r="F39" s="300"/>
      <c r="G39" s="300"/>
      <c r="H39" s="300"/>
      <c r="I39" s="300"/>
      <c r="J39" s="300"/>
      <c r="K39" s="366"/>
    </row>
    <row r="40" spans="1:11" ht="18.75" customHeight="1">
      <c r="A40" s="284"/>
      <c r="B40" s="300"/>
      <c r="C40" s="300"/>
      <c r="D40" s="300"/>
      <c r="E40" s="300"/>
      <c r="F40" s="300"/>
      <c r="G40" s="300"/>
      <c r="H40" s="300"/>
      <c r="I40" s="300"/>
      <c r="J40" s="300"/>
      <c r="K40" s="366"/>
    </row>
    <row r="41" spans="1:11" ht="18.75" customHeight="1">
      <c r="A41" s="285"/>
      <c r="B41" s="301"/>
      <c r="C41" s="301"/>
      <c r="D41" s="301"/>
      <c r="E41" s="301"/>
      <c r="F41" s="301"/>
      <c r="G41" s="301"/>
      <c r="H41" s="301"/>
      <c r="I41" s="301"/>
      <c r="J41" s="301"/>
      <c r="K41" s="367"/>
    </row>
    <row r="44" spans="1:11">
      <c r="A44" s="270" t="s">
        <v>84</v>
      </c>
    </row>
    <row r="45" spans="1:11" ht="3.75" customHeight="1"/>
    <row r="46" spans="1:11" ht="18.75" customHeight="1">
      <c r="A46" s="294" t="s">
        <v>574</v>
      </c>
      <c r="B46" s="309"/>
      <c r="C46" s="309"/>
      <c r="D46" s="309"/>
      <c r="E46" s="309"/>
      <c r="F46" s="309"/>
      <c r="G46" s="309"/>
      <c r="H46" s="309"/>
      <c r="I46" s="309"/>
      <c r="J46" s="309"/>
      <c r="K46" s="293"/>
    </row>
    <row r="47" spans="1:11" ht="19.5" customHeight="1">
      <c r="A47" s="294" t="s">
        <v>575</v>
      </c>
      <c r="B47" s="309"/>
      <c r="C47" s="309"/>
      <c r="D47" s="309"/>
      <c r="E47" s="309"/>
      <c r="F47" s="309"/>
      <c r="G47" s="309"/>
      <c r="H47" s="309"/>
      <c r="I47" s="309"/>
      <c r="J47" s="309"/>
      <c r="K47" s="293"/>
    </row>
    <row r="48" spans="1:11" ht="19.5" customHeight="1">
      <c r="A48" s="294" t="s">
        <v>576</v>
      </c>
      <c r="B48" s="309"/>
      <c r="C48" s="309"/>
      <c r="D48" s="309"/>
      <c r="E48" s="309"/>
      <c r="F48" s="309"/>
      <c r="G48" s="309"/>
      <c r="H48" s="309"/>
      <c r="I48" s="309"/>
      <c r="J48" s="309"/>
      <c r="K48" s="293"/>
    </row>
  </sheetData>
  <mergeCells count="39">
    <mergeCell ref="A2:K2"/>
    <mergeCell ref="B5:F5"/>
    <mergeCell ref="A8:C8"/>
    <mergeCell ref="D8:F8"/>
    <mergeCell ref="G8:K8"/>
    <mergeCell ref="A9:C9"/>
    <mergeCell ref="D9:F9"/>
    <mergeCell ref="G9:K9"/>
    <mergeCell ref="B14:F14"/>
    <mergeCell ref="G14:K14"/>
    <mergeCell ref="B16:F16"/>
    <mergeCell ref="G16:K16"/>
    <mergeCell ref="B17:F17"/>
    <mergeCell ref="G17:K17"/>
    <mergeCell ref="G18:K18"/>
    <mergeCell ref="G19:H19"/>
    <mergeCell ref="I19:K19"/>
    <mergeCell ref="B20:F20"/>
    <mergeCell ref="G20:K20"/>
    <mergeCell ref="B21:F21"/>
    <mergeCell ref="G21:K21"/>
    <mergeCell ref="C22:K22"/>
    <mergeCell ref="F23:G23"/>
    <mergeCell ref="H23:K23"/>
    <mergeCell ref="F24:G24"/>
    <mergeCell ref="F25:G25"/>
    <mergeCell ref="I30:K30"/>
    <mergeCell ref="A46:J46"/>
    <mergeCell ref="A47:J47"/>
    <mergeCell ref="A48:J48"/>
    <mergeCell ref="A14:A15"/>
    <mergeCell ref="A18:A19"/>
    <mergeCell ref="B18:F19"/>
    <mergeCell ref="A20:A21"/>
    <mergeCell ref="A22:A25"/>
    <mergeCell ref="B23:B25"/>
    <mergeCell ref="I31:K33"/>
    <mergeCell ref="A32:A33"/>
    <mergeCell ref="A38:K41"/>
  </mergeCells>
  <phoneticPr fontId="4"/>
  <dataValidations count="6">
    <dataValidation type="list" allowBlank="1" showDropDown="0" showInputMessage="1" showErrorMessage="1" sqref="B18:F19">
      <formula1>"病院と同一敷地内,病院隣接地,それ以外の場所"</formula1>
    </dataValidation>
    <dataValidation type="list" allowBlank="1" showDropDown="0" showInputMessage="1" showErrorMessage="1" sqref="B23:B2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7:K17">
      <formula1>"解剖室,薬物検査室,CT室,MRI室"</formula1>
    </dataValidation>
    <dataValidation type="list" allowBlank="1" showDropDown="0" showInputMessage="1" showErrorMessage="1" sqref="K46:K48">
      <formula1>"○,×"</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'管理用（このシートは削除しないでください）'!$F$3:$F$5</xm:f>
          </x14:formula1>
          <xm:sqref>B21:K21</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AI42"/>
  <sheetViews>
    <sheetView showGridLines="0" view="pageBreakPreview" zoomScale="70" zoomScaleNormal="75" zoomScaleSheetLayoutView="70" workbookViewId="0">
      <selection activeCell="J14" sqref="J13:J14"/>
    </sheetView>
  </sheetViews>
  <sheetFormatPr defaultColWidth="1.125" defaultRowHeight="20.100000000000001" customHeight="1"/>
  <cols>
    <col min="1" max="1" width="2" style="543" customWidth="1"/>
    <col min="2" max="3" width="3.625" style="543" customWidth="1"/>
    <col min="4" max="6" width="20.625" style="543" customWidth="1"/>
    <col min="7" max="7" width="10.625" style="543" customWidth="1"/>
    <col min="8" max="8" width="7.625" style="1" customWidth="1"/>
    <col min="9" max="9" width="12" style="1" customWidth="1"/>
    <col min="10" max="10" width="16.375" style="1" customWidth="1"/>
    <col min="11" max="11" width="21.5" style="1" customWidth="1"/>
    <col min="12" max="16" width="10.625" style="543" customWidth="1"/>
    <col min="17" max="17" width="10.625" style="1" customWidth="1"/>
    <col min="18" max="22" width="10.625" style="543" customWidth="1"/>
    <col min="23" max="35" width="11.375" style="543" customWidth="1"/>
    <col min="36" max="64" width="10.625" style="543" customWidth="1"/>
    <col min="65" max="175" width="3.625" style="543" customWidth="1"/>
    <col min="176" max="16384" width="1.125" style="543"/>
  </cols>
  <sheetData>
    <row r="1" spans="1:35" ht="26.25" customHeight="1">
      <c r="A1" s="545" t="s">
        <v>211</v>
      </c>
      <c r="B1" s="545"/>
      <c r="C1" s="545"/>
      <c r="D1" s="545"/>
      <c r="E1" s="545"/>
      <c r="F1" s="545"/>
      <c r="G1" s="545"/>
      <c r="H1" s="545"/>
      <c r="I1" s="545"/>
      <c r="J1" s="545"/>
      <c r="K1" s="3"/>
      <c r="L1" s="3"/>
      <c r="M1" s="3"/>
      <c r="N1" s="3"/>
      <c r="O1" s="3"/>
      <c r="P1" s="3"/>
      <c r="Q1" s="572"/>
      <c r="R1" s="576"/>
      <c r="S1" s="578" t="s">
        <v>213</v>
      </c>
      <c r="T1" s="578"/>
      <c r="U1" s="578"/>
      <c r="V1" s="578"/>
      <c r="W1" s="578"/>
      <c r="X1" s="578"/>
      <c r="Y1" s="578"/>
      <c r="Z1" s="578"/>
      <c r="AA1" s="578"/>
      <c r="AB1" s="578"/>
      <c r="AC1" s="578"/>
      <c r="AD1" s="578"/>
      <c r="AE1" s="578"/>
      <c r="AF1" s="578"/>
      <c r="AG1" s="578"/>
      <c r="AH1" s="578"/>
      <c r="AI1" s="578"/>
    </row>
    <row r="2" spans="1:35" ht="40.5" customHeight="1">
      <c r="B2" s="546" t="s">
        <v>31</v>
      </c>
      <c r="C2" s="546"/>
      <c r="D2" s="546"/>
      <c r="E2" s="546"/>
      <c r="F2" s="546"/>
      <c r="G2" s="546"/>
      <c r="H2" s="546"/>
      <c r="I2" s="546"/>
      <c r="J2" s="546"/>
      <c r="K2" s="546"/>
      <c r="L2" s="546"/>
      <c r="M2" s="546"/>
      <c r="N2" s="546"/>
      <c r="O2" s="546"/>
      <c r="P2" s="546"/>
      <c r="Q2" s="546"/>
      <c r="R2" s="546"/>
      <c r="S2" s="578"/>
      <c r="T2" s="578"/>
      <c r="U2" s="578"/>
      <c r="V2" s="578"/>
      <c r="W2" s="578"/>
      <c r="X2" s="578"/>
      <c r="Y2" s="578"/>
      <c r="Z2" s="578"/>
      <c r="AA2" s="578"/>
      <c r="AB2" s="578"/>
      <c r="AC2" s="578"/>
      <c r="AD2" s="578"/>
      <c r="AE2" s="578"/>
      <c r="AF2" s="578"/>
      <c r="AG2" s="578"/>
      <c r="AH2" s="578"/>
      <c r="AI2" s="578"/>
    </row>
    <row r="3" spans="1:35" ht="20.100000000000001" customHeight="1">
      <c r="B3" s="547" t="s">
        <v>214</v>
      </c>
      <c r="C3" s="552" t="s">
        <v>215</v>
      </c>
      <c r="D3" s="552" t="s">
        <v>217</v>
      </c>
      <c r="E3" s="552" t="s">
        <v>220</v>
      </c>
      <c r="F3" s="557" t="s">
        <v>222</v>
      </c>
      <c r="G3" s="552" t="s">
        <v>223</v>
      </c>
      <c r="H3" s="552" t="s">
        <v>134</v>
      </c>
      <c r="I3" s="552" t="s">
        <v>165</v>
      </c>
      <c r="J3" s="552" t="s">
        <v>225</v>
      </c>
      <c r="K3" s="552" t="s">
        <v>227</v>
      </c>
      <c r="L3" s="563" t="s">
        <v>1</v>
      </c>
      <c r="M3" s="563" t="s">
        <v>5</v>
      </c>
      <c r="N3" s="563" t="s">
        <v>12</v>
      </c>
      <c r="O3" s="566" t="s">
        <v>16</v>
      </c>
      <c r="P3" s="569"/>
      <c r="Q3" s="573"/>
      <c r="R3" s="577" t="s">
        <v>0</v>
      </c>
      <c r="S3" s="563" t="s">
        <v>22</v>
      </c>
      <c r="T3" s="563" t="s">
        <v>10</v>
      </c>
      <c r="U3" s="563" t="s">
        <v>19</v>
      </c>
      <c r="V3" s="586" t="s">
        <v>25</v>
      </c>
      <c r="W3" s="592" t="s">
        <v>228</v>
      </c>
      <c r="X3" s="592" t="s">
        <v>189</v>
      </c>
      <c r="Y3" s="597" t="s">
        <v>65</v>
      </c>
      <c r="Z3" s="552" t="s">
        <v>209</v>
      </c>
      <c r="AA3" s="552" t="s">
        <v>230</v>
      </c>
      <c r="AB3" s="597" t="s">
        <v>231</v>
      </c>
      <c r="AC3" s="597" t="s">
        <v>233</v>
      </c>
      <c r="AD3" s="597" t="s">
        <v>236</v>
      </c>
      <c r="AE3" s="597" t="s">
        <v>104</v>
      </c>
      <c r="AF3" s="597" t="s">
        <v>142</v>
      </c>
      <c r="AG3" s="597" t="s">
        <v>50</v>
      </c>
      <c r="AH3" s="597" t="s">
        <v>237</v>
      </c>
      <c r="AI3" s="605" t="s">
        <v>238</v>
      </c>
    </row>
    <row r="4" spans="1:35" ht="64.5" customHeight="1">
      <c r="B4" s="548"/>
      <c r="C4" s="553"/>
      <c r="D4" s="553"/>
      <c r="E4" s="553"/>
      <c r="F4" s="558"/>
      <c r="G4" s="553"/>
      <c r="H4" s="553"/>
      <c r="I4" s="553"/>
      <c r="J4" s="553"/>
      <c r="K4" s="553"/>
      <c r="L4" s="51" t="s">
        <v>38</v>
      </c>
      <c r="M4" s="58" t="s">
        <v>3</v>
      </c>
      <c r="N4" s="51" t="s">
        <v>47</v>
      </c>
      <c r="O4" s="567" t="s">
        <v>7</v>
      </c>
      <c r="P4" s="62" t="s">
        <v>54</v>
      </c>
      <c r="Q4" s="67"/>
      <c r="R4" s="69"/>
      <c r="S4" s="36" t="s">
        <v>78</v>
      </c>
      <c r="T4" s="41" t="s">
        <v>55</v>
      </c>
      <c r="U4" s="58" t="s">
        <v>77</v>
      </c>
      <c r="V4" s="587" t="s">
        <v>241</v>
      </c>
      <c r="W4" s="593"/>
      <c r="X4" s="593"/>
      <c r="Y4" s="598"/>
      <c r="Z4" s="553"/>
      <c r="AA4" s="553"/>
      <c r="AB4" s="598"/>
      <c r="AC4" s="598"/>
      <c r="AD4" s="598"/>
      <c r="AE4" s="598"/>
      <c r="AF4" s="598"/>
      <c r="AG4" s="598"/>
      <c r="AH4" s="598"/>
      <c r="AI4" s="606"/>
    </row>
    <row r="5" spans="1:35" ht="39" customHeight="1">
      <c r="B5" s="548"/>
      <c r="C5" s="553"/>
      <c r="D5" s="553"/>
      <c r="E5" s="553"/>
      <c r="F5" s="559"/>
      <c r="G5" s="553"/>
      <c r="H5" s="553"/>
      <c r="I5" s="553"/>
      <c r="J5" s="553"/>
      <c r="K5" s="553"/>
      <c r="L5" s="46"/>
      <c r="M5" s="46"/>
      <c r="N5" s="59"/>
      <c r="O5" s="568"/>
      <c r="P5" s="63" t="s">
        <v>75</v>
      </c>
      <c r="Q5" s="63" t="s">
        <v>61</v>
      </c>
      <c r="R5" s="63" t="s">
        <v>64</v>
      </c>
      <c r="S5" s="579"/>
      <c r="T5" s="581"/>
      <c r="U5" s="584"/>
      <c r="V5" s="588"/>
      <c r="W5" s="593"/>
      <c r="X5" s="593"/>
      <c r="Y5" s="598"/>
      <c r="Z5" s="553"/>
      <c r="AA5" s="553"/>
      <c r="AB5" s="598"/>
      <c r="AC5" s="598"/>
      <c r="AD5" s="598"/>
      <c r="AE5" s="598"/>
      <c r="AF5" s="598"/>
      <c r="AG5" s="598"/>
      <c r="AH5" s="598"/>
      <c r="AI5" s="606"/>
    </row>
    <row r="6" spans="1:35" s="544" customFormat="1" ht="56.25">
      <c r="B6" s="549"/>
      <c r="C6" s="554"/>
      <c r="D6" s="554"/>
      <c r="E6" s="554"/>
      <c r="F6" s="554"/>
      <c r="G6" s="554"/>
      <c r="H6" s="554"/>
      <c r="I6" s="562" t="s">
        <v>244</v>
      </c>
      <c r="J6" s="562" t="s">
        <v>245</v>
      </c>
      <c r="K6" s="562" t="s">
        <v>247</v>
      </c>
      <c r="L6" s="564" t="s">
        <v>67</v>
      </c>
      <c r="M6" s="564" t="s">
        <v>67</v>
      </c>
      <c r="N6" s="564" t="s">
        <v>67</v>
      </c>
      <c r="O6" s="564" t="s">
        <v>67</v>
      </c>
      <c r="P6" s="564" t="s">
        <v>248</v>
      </c>
      <c r="Q6" s="564" t="s">
        <v>67</v>
      </c>
      <c r="R6" s="564" t="s">
        <v>67</v>
      </c>
      <c r="S6" s="564" t="s">
        <v>67</v>
      </c>
      <c r="T6" s="564" t="s">
        <v>67</v>
      </c>
      <c r="U6" s="585" t="s">
        <v>67</v>
      </c>
      <c r="V6" s="589" t="s">
        <v>67</v>
      </c>
      <c r="W6" s="594" t="s">
        <v>206</v>
      </c>
      <c r="X6" s="594" t="s">
        <v>206</v>
      </c>
      <c r="Y6" s="599" t="s">
        <v>201</v>
      </c>
      <c r="Z6" s="602" t="s">
        <v>248</v>
      </c>
      <c r="AA6" s="602" t="s">
        <v>249</v>
      </c>
      <c r="AB6" s="599" t="s">
        <v>63</v>
      </c>
      <c r="AC6" s="599" t="s">
        <v>201</v>
      </c>
      <c r="AD6" s="603" t="s">
        <v>141</v>
      </c>
      <c r="AE6" s="603" t="s">
        <v>250</v>
      </c>
      <c r="AF6" s="604" t="s">
        <v>119</v>
      </c>
      <c r="AG6" s="603" t="s">
        <v>252</v>
      </c>
      <c r="AH6" s="603" t="s">
        <v>252</v>
      </c>
      <c r="AI6" s="607" t="s">
        <v>252</v>
      </c>
    </row>
    <row r="7" spans="1:35" ht="19.5" customHeight="1">
      <c r="B7" s="550">
        <v>1</v>
      </c>
      <c r="C7" s="555">
        <v>1</v>
      </c>
      <c r="D7" s="555" t="s">
        <v>253</v>
      </c>
      <c r="E7" s="555" t="s">
        <v>216</v>
      </c>
      <c r="F7" s="555" t="s">
        <v>254</v>
      </c>
      <c r="G7" s="555" t="s">
        <v>256</v>
      </c>
      <c r="H7" s="560" t="s">
        <v>1</v>
      </c>
      <c r="I7" s="553">
        <v>1</v>
      </c>
      <c r="J7" s="560">
        <v>1</v>
      </c>
      <c r="K7" s="560">
        <v>2</v>
      </c>
      <c r="L7" s="565"/>
      <c r="M7" s="565"/>
      <c r="N7" s="565"/>
      <c r="O7" s="565"/>
      <c r="P7" s="570"/>
      <c r="Q7" s="574">
        <f t="shared" ref="Q7:Q42" si="0">IF(J7=1,17500,"-")</f>
        <v>17500</v>
      </c>
      <c r="R7" s="565">
        <f t="shared" ref="R7:R42" si="1">IF(J7=1,P7*Q7,IF(J7=2,1030000,IF(J7=3,310000,IF(J7=4,378000,""))))</f>
        <v>0</v>
      </c>
      <c r="S7" s="565">
        <f t="shared" ref="S7:S42" si="2">MIN(O7,R7)</f>
        <v>0</v>
      </c>
      <c r="T7" s="582"/>
      <c r="U7" s="565">
        <f t="shared" ref="U7:U42" si="3">MIN(N7,S7,T7)</f>
        <v>0</v>
      </c>
      <c r="V7" s="590">
        <f t="shared" ref="V7:V42" si="4">ROUNDDOWN(U7,-3)</f>
        <v>0</v>
      </c>
      <c r="W7" s="595"/>
      <c r="X7" s="595"/>
      <c r="Y7" s="600"/>
      <c r="Z7" s="555"/>
      <c r="AA7" s="555"/>
      <c r="AB7" s="600"/>
      <c r="AC7" s="600"/>
      <c r="AD7" s="600"/>
      <c r="AE7" s="600"/>
      <c r="AF7" s="600"/>
      <c r="AG7" s="600"/>
      <c r="AH7" s="600"/>
      <c r="AI7" s="608"/>
    </row>
    <row r="8" spans="1:35" ht="20.100000000000001" customHeight="1">
      <c r="B8" s="550">
        <v>1</v>
      </c>
      <c r="C8" s="555">
        <v>1</v>
      </c>
      <c r="D8" s="555" t="s">
        <v>253</v>
      </c>
      <c r="E8" s="555" t="s">
        <v>216</v>
      </c>
      <c r="F8" s="555"/>
      <c r="G8" s="555" t="s">
        <v>256</v>
      </c>
      <c r="H8" s="560" t="s">
        <v>257</v>
      </c>
      <c r="I8" s="560">
        <v>1</v>
      </c>
      <c r="J8" s="560">
        <v>2</v>
      </c>
      <c r="K8" s="560" t="s">
        <v>257</v>
      </c>
      <c r="L8" s="565"/>
      <c r="M8" s="565"/>
      <c r="N8" s="565"/>
      <c r="O8" s="565"/>
      <c r="P8" s="570"/>
      <c r="Q8" s="574" t="str">
        <f t="shared" si="0"/>
        <v>-</v>
      </c>
      <c r="R8" s="565">
        <f t="shared" si="1"/>
        <v>1030000</v>
      </c>
      <c r="S8" s="565">
        <f t="shared" si="2"/>
        <v>1030000</v>
      </c>
      <c r="T8" s="582"/>
      <c r="U8" s="565">
        <f t="shared" si="3"/>
        <v>1030000</v>
      </c>
      <c r="V8" s="590">
        <f t="shared" si="4"/>
        <v>1030000</v>
      </c>
      <c r="W8" s="595"/>
      <c r="X8" s="595"/>
      <c r="Y8" s="600"/>
      <c r="Z8" s="555"/>
      <c r="AA8" s="555"/>
      <c r="AB8" s="600"/>
      <c r="AC8" s="600"/>
      <c r="AD8" s="600"/>
      <c r="AE8" s="600"/>
      <c r="AF8" s="600"/>
      <c r="AG8" s="600"/>
      <c r="AH8" s="600"/>
      <c r="AI8" s="608"/>
    </row>
    <row r="9" spans="1:35" ht="20.100000000000001" customHeight="1">
      <c r="B9" s="550">
        <v>1</v>
      </c>
      <c r="C9" s="555">
        <v>1</v>
      </c>
      <c r="D9" s="555" t="s">
        <v>253</v>
      </c>
      <c r="E9" s="555" t="s">
        <v>216</v>
      </c>
      <c r="F9" s="555"/>
      <c r="G9" s="555" t="s">
        <v>256</v>
      </c>
      <c r="H9" s="560" t="s">
        <v>257</v>
      </c>
      <c r="I9" s="560">
        <v>1</v>
      </c>
      <c r="J9" s="560">
        <v>3</v>
      </c>
      <c r="K9" s="560" t="s">
        <v>257</v>
      </c>
      <c r="L9" s="565"/>
      <c r="M9" s="565"/>
      <c r="N9" s="565"/>
      <c r="O9" s="565"/>
      <c r="P9" s="570"/>
      <c r="Q9" s="574" t="str">
        <f t="shared" si="0"/>
        <v>-</v>
      </c>
      <c r="R9" s="565">
        <f t="shared" si="1"/>
        <v>310000</v>
      </c>
      <c r="S9" s="565">
        <f t="shared" si="2"/>
        <v>310000</v>
      </c>
      <c r="T9" s="582"/>
      <c r="U9" s="565">
        <f t="shared" si="3"/>
        <v>310000</v>
      </c>
      <c r="V9" s="590">
        <f t="shared" si="4"/>
        <v>310000</v>
      </c>
      <c r="W9" s="595"/>
      <c r="X9" s="595"/>
      <c r="Y9" s="600"/>
      <c r="Z9" s="555"/>
      <c r="AA9" s="555"/>
      <c r="AB9" s="600"/>
      <c r="AC9" s="600"/>
      <c r="AD9" s="600"/>
      <c r="AE9" s="600"/>
      <c r="AF9" s="600"/>
      <c r="AG9" s="600"/>
      <c r="AH9" s="600"/>
      <c r="AI9" s="608"/>
    </row>
    <row r="10" spans="1:35" ht="20.100000000000001" customHeight="1">
      <c r="B10" s="550">
        <v>1</v>
      </c>
      <c r="C10" s="555">
        <v>2</v>
      </c>
      <c r="D10" s="555" t="s">
        <v>253</v>
      </c>
      <c r="E10" s="555" t="s">
        <v>259</v>
      </c>
      <c r="F10" s="555"/>
      <c r="G10" s="555" t="s">
        <v>261</v>
      </c>
      <c r="H10" s="560" t="s">
        <v>1</v>
      </c>
      <c r="I10" s="560">
        <v>2</v>
      </c>
      <c r="J10" s="553">
        <v>1</v>
      </c>
      <c r="K10" s="560">
        <v>1</v>
      </c>
      <c r="L10" s="565"/>
      <c r="M10" s="565"/>
      <c r="N10" s="565"/>
      <c r="O10" s="565"/>
      <c r="P10" s="570"/>
      <c r="Q10" s="574">
        <f t="shared" si="0"/>
        <v>17500</v>
      </c>
      <c r="R10" s="565">
        <f t="shared" si="1"/>
        <v>0</v>
      </c>
      <c r="S10" s="565">
        <f t="shared" si="2"/>
        <v>0</v>
      </c>
      <c r="T10" s="582"/>
      <c r="U10" s="565">
        <f t="shared" si="3"/>
        <v>0</v>
      </c>
      <c r="V10" s="590">
        <f t="shared" si="4"/>
        <v>0</v>
      </c>
      <c r="W10" s="595"/>
      <c r="X10" s="595"/>
      <c r="Y10" s="600"/>
      <c r="Z10" s="555"/>
      <c r="AA10" s="555"/>
      <c r="AB10" s="600"/>
      <c r="AC10" s="600"/>
      <c r="AD10" s="600"/>
      <c r="AE10" s="600"/>
      <c r="AF10" s="600"/>
      <c r="AG10" s="600"/>
      <c r="AH10" s="600"/>
      <c r="AI10" s="608"/>
    </row>
    <row r="11" spans="1:35" ht="20.100000000000001" customHeight="1">
      <c r="B11" s="550">
        <v>1</v>
      </c>
      <c r="C11" s="555">
        <v>2</v>
      </c>
      <c r="D11" s="555" t="s">
        <v>253</v>
      </c>
      <c r="E11" s="555" t="s">
        <v>259</v>
      </c>
      <c r="F11" s="555"/>
      <c r="G11" s="555" t="s">
        <v>261</v>
      </c>
      <c r="H11" s="560" t="s">
        <v>5</v>
      </c>
      <c r="I11" s="560">
        <v>2</v>
      </c>
      <c r="J11" s="560">
        <v>1</v>
      </c>
      <c r="K11" s="560">
        <v>1</v>
      </c>
      <c r="L11" s="565"/>
      <c r="M11" s="565"/>
      <c r="N11" s="565"/>
      <c r="O11" s="565"/>
      <c r="P11" s="570"/>
      <c r="Q11" s="574">
        <f t="shared" si="0"/>
        <v>17500</v>
      </c>
      <c r="R11" s="565">
        <f t="shared" si="1"/>
        <v>0</v>
      </c>
      <c r="S11" s="565">
        <f t="shared" si="2"/>
        <v>0</v>
      </c>
      <c r="T11" s="582"/>
      <c r="U11" s="565">
        <f t="shared" si="3"/>
        <v>0</v>
      </c>
      <c r="V11" s="590">
        <f t="shared" si="4"/>
        <v>0</v>
      </c>
      <c r="W11" s="595"/>
      <c r="X11" s="595"/>
      <c r="Y11" s="600"/>
      <c r="Z11" s="555"/>
      <c r="AA11" s="555"/>
      <c r="AB11" s="600"/>
      <c r="AC11" s="600"/>
      <c r="AD11" s="600"/>
      <c r="AE11" s="600"/>
      <c r="AF11" s="600"/>
      <c r="AG11" s="600"/>
      <c r="AH11" s="600"/>
      <c r="AI11" s="608"/>
    </row>
    <row r="12" spans="1:35" ht="20.100000000000001" customHeight="1">
      <c r="B12" s="550">
        <v>1</v>
      </c>
      <c r="C12" s="555">
        <v>2</v>
      </c>
      <c r="D12" s="555" t="s">
        <v>253</v>
      </c>
      <c r="E12" s="555" t="s">
        <v>259</v>
      </c>
      <c r="F12" s="555"/>
      <c r="G12" s="555" t="s">
        <v>261</v>
      </c>
      <c r="H12" s="560" t="s">
        <v>262</v>
      </c>
      <c r="I12" s="560">
        <v>2</v>
      </c>
      <c r="J12" s="560">
        <v>1</v>
      </c>
      <c r="K12" s="560">
        <v>2</v>
      </c>
      <c r="L12" s="565"/>
      <c r="M12" s="565"/>
      <c r="N12" s="565"/>
      <c r="O12" s="565"/>
      <c r="P12" s="570"/>
      <c r="Q12" s="574">
        <f t="shared" si="0"/>
        <v>17500</v>
      </c>
      <c r="R12" s="565">
        <f t="shared" si="1"/>
        <v>0</v>
      </c>
      <c r="S12" s="565">
        <f t="shared" si="2"/>
        <v>0</v>
      </c>
      <c r="T12" s="582"/>
      <c r="U12" s="565">
        <f t="shared" si="3"/>
        <v>0</v>
      </c>
      <c r="V12" s="590">
        <f t="shared" si="4"/>
        <v>0</v>
      </c>
      <c r="W12" s="595"/>
      <c r="X12" s="595"/>
      <c r="Y12" s="600"/>
      <c r="Z12" s="555"/>
      <c r="AA12" s="555"/>
      <c r="AB12" s="600"/>
      <c r="AC12" s="600"/>
      <c r="AD12" s="600"/>
      <c r="AE12" s="600"/>
      <c r="AF12" s="600"/>
      <c r="AG12" s="600"/>
      <c r="AH12" s="600"/>
      <c r="AI12" s="608"/>
    </row>
    <row r="13" spans="1:35" ht="20.100000000000001" customHeight="1">
      <c r="B13" s="550">
        <v>1</v>
      </c>
      <c r="C13" s="555">
        <v>2</v>
      </c>
      <c r="D13" s="555" t="s">
        <v>253</v>
      </c>
      <c r="E13" s="555" t="s">
        <v>259</v>
      </c>
      <c r="F13" s="555"/>
      <c r="G13" s="555" t="s">
        <v>261</v>
      </c>
      <c r="H13" s="560" t="s">
        <v>16</v>
      </c>
      <c r="I13" s="560">
        <v>2</v>
      </c>
      <c r="J13" s="560">
        <v>1</v>
      </c>
      <c r="K13" s="560">
        <v>3</v>
      </c>
      <c r="L13" s="565"/>
      <c r="M13" s="565"/>
      <c r="N13" s="565"/>
      <c r="O13" s="565"/>
      <c r="P13" s="570"/>
      <c r="Q13" s="574">
        <f t="shared" si="0"/>
        <v>17500</v>
      </c>
      <c r="R13" s="565">
        <f t="shared" si="1"/>
        <v>0</v>
      </c>
      <c r="S13" s="565">
        <f t="shared" si="2"/>
        <v>0</v>
      </c>
      <c r="T13" s="582"/>
      <c r="U13" s="565">
        <f t="shared" si="3"/>
        <v>0</v>
      </c>
      <c r="V13" s="590">
        <f t="shared" si="4"/>
        <v>0</v>
      </c>
      <c r="W13" s="595"/>
      <c r="X13" s="595"/>
      <c r="Y13" s="600"/>
      <c r="Z13" s="555"/>
      <c r="AA13" s="555"/>
      <c r="AB13" s="600"/>
      <c r="AC13" s="600"/>
      <c r="AD13" s="600"/>
      <c r="AE13" s="600"/>
      <c r="AF13" s="600"/>
      <c r="AG13" s="600"/>
      <c r="AH13" s="600"/>
      <c r="AI13" s="608"/>
    </row>
    <row r="14" spans="1:35" ht="20.100000000000001" customHeight="1">
      <c r="B14" s="550">
        <v>1</v>
      </c>
      <c r="C14" s="555">
        <v>2</v>
      </c>
      <c r="D14" s="555" t="s">
        <v>253</v>
      </c>
      <c r="E14" s="555" t="s">
        <v>259</v>
      </c>
      <c r="F14" s="555"/>
      <c r="G14" s="555" t="s">
        <v>261</v>
      </c>
      <c r="H14" s="560" t="s">
        <v>257</v>
      </c>
      <c r="I14" s="560">
        <v>2</v>
      </c>
      <c r="J14" s="560">
        <v>2</v>
      </c>
      <c r="K14" s="560" t="s">
        <v>257</v>
      </c>
      <c r="L14" s="555"/>
      <c r="M14" s="555"/>
      <c r="N14" s="555"/>
      <c r="O14" s="555"/>
      <c r="P14" s="570"/>
      <c r="Q14" s="574" t="str">
        <f t="shared" si="0"/>
        <v>-</v>
      </c>
      <c r="R14" s="565">
        <f t="shared" si="1"/>
        <v>1030000</v>
      </c>
      <c r="S14" s="565">
        <f t="shared" si="2"/>
        <v>1030000</v>
      </c>
      <c r="T14" s="582"/>
      <c r="U14" s="565">
        <f t="shared" si="3"/>
        <v>1030000</v>
      </c>
      <c r="V14" s="590">
        <f t="shared" si="4"/>
        <v>1030000</v>
      </c>
      <c r="W14" s="595"/>
      <c r="X14" s="595"/>
      <c r="Y14" s="600"/>
      <c r="Z14" s="555"/>
      <c r="AA14" s="555"/>
      <c r="AB14" s="600"/>
      <c r="AC14" s="600"/>
      <c r="AD14" s="600"/>
      <c r="AE14" s="600"/>
      <c r="AF14" s="600"/>
      <c r="AG14" s="600"/>
      <c r="AH14" s="600"/>
      <c r="AI14" s="608"/>
    </row>
    <row r="15" spans="1:35" ht="20.100000000000001" customHeight="1">
      <c r="B15" s="550">
        <v>1</v>
      </c>
      <c r="C15" s="555">
        <v>2</v>
      </c>
      <c r="D15" s="555" t="s">
        <v>253</v>
      </c>
      <c r="E15" s="555" t="s">
        <v>259</v>
      </c>
      <c r="F15" s="555"/>
      <c r="G15" s="555" t="s">
        <v>261</v>
      </c>
      <c r="H15" s="560" t="s">
        <v>257</v>
      </c>
      <c r="I15" s="560">
        <v>2</v>
      </c>
      <c r="J15" s="560">
        <v>4</v>
      </c>
      <c r="K15" s="560" t="s">
        <v>257</v>
      </c>
      <c r="L15" s="555"/>
      <c r="M15" s="555"/>
      <c r="N15" s="555"/>
      <c r="O15" s="555"/>
      <c r="P15" s="570"/>
      <c r="Q15" s="574" t="str">
        <f t="shared" si="0"/>
        <v>-</v>
      </c>
      <c r="R15" s="565">
        <f t="shared" si="1"/>
        <v>378000</v>
      </c>
      <c r="S15" s="565">
        <f t="shared" si="2"/>
        <v>378000</v>
      </c>
      <c r="T15" s="582"/>
      <c r="U15" s="565">
        <f t="shared" si="3"/>
        <v>378000</v>
      </c>
      <c r="V15" s="590">
        <f t="shared" si="4"/>
        <v>378000</v>
      </c>
      <c r="W15" s="595"/>
      <c r="X15" s="595"/>
      <c r="Y15" s="600"/>
      <c r="Z15" s="555"/>
      <c r="AA15" s="555"/>
      <c r="AB15" s="600"/>
      <c r="AC15" s="600"/>
      <c r="AD15" s="600"/>
      <c r="AE15" s="600"/>
      <c r="AF15" s="600"/>
      <c r="AG15" s="600"/>
      <c r="AH15" s="600"/>
      <c r="AI15" s="608"/>
    </row>
    <row r="16" spans="1:35" ht="19.5" customHeight="1">
      <c r="B16" s="550"/>
      <c r="C16" s="555"/>
      <c r="D16" s="555"/>
      <c r="E16" s="555"/>
      <c r="F16" s="555"/>
      <c r="G16" s="555"/>
      <c r="H16" s="560"/>
      <c r="I16" s="553"/>
      <c r="J16" s="560"/>
      <c r="K16" s="560"/>
      <c r="L16" s="565"/>
      <c r="M16" s="565"/>
      <c r="N16" s="565"/>
      <c r="O16" s="565"/>
      <c r="P16" s="570"/>
      <c r="Q16" s="574" t="str">
        <f t="shared" si="0"/>
        <v>-</v>
      </c>
      <c r="R16" s="565" t="str">
        <f t="shared" si="1"/>
        <v/>
      </c>
      <c r="S16" s="565">
        <f t="shared" si="2"/>
        <v>0</v>
      </c>
      <c r="T16" s="582"/>
      <c r="U16" s="565">
        <f t="shared" si="3"/>
        <v>0</v>
      </c>
      <c r="V16" s="590">
        <f t="shared" si="4"/>
        <v>0</v>
      </c>
      <c r="W16" s="595"/>
      <c r="X16" s="595"/>
      <c r="Y16" s="600"/>
      <c r="Z16" s="555"/>
      <c r="AA16" s="555"/>
      <c r="AB16" s="600"/>
      <c r="AC16" s="600"/>
      <c r="AD16" s="600"/>
      <c r="AE16" s="600"/>
      <c r="AF16" s="600"/>
      <c r="AG16" s="600"/>
      <c r="AH16" s="600"/>
      <c r="AI16" s="608"/>
    </row>
    <row r="17" spans="2:35" ht="20.100000000000001" customHeight="1">
      <c r="B17" s="550"/>
      <c r="C17" s="555"/>
      <c r="D17" s="555"/>
      <c r="E17" s="555"/>
      <c r="F17" s="555"/>
      <c r="G17" s="555"/>
      <c r="H17" s="560"/>
      <c r="I17" s="560"/>
      <c r="J17" s="560"/>
      <c r="K17" s="560"/>
      <c r="L17" s="565"/>
      <c r="M17" s="565"/>
      <c r="N17" s="565"/>
      <c r="O17" s="565"/>
      <c r="P17" s="570"/>
      <c r="Q17" s="574" t="str">
        <f t="shared" si="0"/>
        <v>-</v>
      </c>
      <c r="R17" s="565" t="str">
        <f t="shared" si="1"/>
        <v/>
      </c>
      <c r="S17" s="565">
        <f t="shared" si="2"/>
        <v>0</v>
      </c>
      <c r="T17" s="582"/>
      <c r="U17" s="565">
        <f t="shared" si="3"/>
        <v>0</v>
      </c>
      <c r="V17" s="590">
        <f t="shared" si="4"/>
        <v>0</v>
      </c>
      <c r="W17" s="595"/>
      <c r="X17" s="595"/>
      <c r="Y17" s="600"/>
      <c r="Z17" s="555"/>
      <c r="AA17" s="555"/>
      <c r="AB17" s="600"/>
      <c r="AC17" s="600"/>
      <c r="AD17" s="600"/>
      <c r="AE17" s="600"/>
      <c r="AF17" s="600"/>
      <c r="AG17" s="600"/>
      <c r="AH17" s="600"/>
      <c r="AI17" s="608"/>
    </row>
    <row r="18" spans="2:35" ht="20.100000000000001" customHeight="1">
      <c r="B18" s="550"/>
      <c r="C18" s="555"/>
      <c r="D18" s="555"/>
      <c r="E18" s="555"/>
      <c r="F18" s="555"/>
      <c r="G18" s="555"/>
      <c r="H18" s="560"/>
      <c r="I18" s="560"/>
      <c r="J18" s="560"/>
      <c r="K18" s="560"/>
      <c r="L18" s="565"/>
      <c r="M18" s="565"/>
      <c r="N18" s="565"/>
      <c r="O18" s="565"/>
      <c r="P18" s="570"/>
      <c r="Q18" s="574" t="str">
        <f t="shared" si="0"/>
        <v>-</v>
      </c>
      <c r="R18" s="565" t="str">
        <f t="shared" si="1"/>
        <v/>
      </c>
      <c r="S18" s="565">
        <f t="shared" si="2"/>
        <v>0</v>
      </c>
      <c r="T18" s="582"/>
      <c r="U18" s="565">
        <f t="shared" si="3"/>
        <v>0</v>
      </c>
      <c r="V18" s="590">
        <f t="shared" si="4"/>
        <v>0</v>
      </c>
      <c r="W18" s="595"/>
      <c r="X18" s="595"/>
      <c r="Y18" s="600"/>
      <c r="Z18" s="555"/>
      <c r="AA18" s="555"/>
      <c r="AB18" s="600"/>
      <c r="AC18" s="600"/>
      <c r="AD18" s="600"/>
      <c r="AE18" s="600"/>
      <c r="AF18" s="600"/>
      <c r="AG18" s="600"/>
      <c r="AH18" s="600"/>
      <c r="AI18" s="608"/>
    </row>
    <row r="19" spans="2:35" ht="20.100000000000001" customHeight="1">
      <c r="B19" s="550"/>
      <c r="C19" s="555"/>
      <c r="D19" s="555"/>
      <c r="E19" s="555"/>
      <c r="F19" s="555"/>
      <c r="G19" s="555"/>
      <c r="H19" s="560"/>
      <c r="I19" s="560"/>
      <c r="J19" s="553"/>
      <c r="K19" s="560"/>
      <c r="L19" s="565"/>
      <c r="M19" s="565"/>
      <c r="N19" s="565"/>
      <c r="O19" s="565"/>
      <c r="P19" s="570"/>
      <c r="Q19" s="574" t="str">
        <f t="shared" si="0"/>
        <v>-</v>
      </c>
      <c r="R19" s="565" t="str">
        <f t="shared" si="1"/>
        <v/>
      </c>
      <c r="S19" s="565">
        <f t="shared" si="2"/>
        <v>0</v>
      </c>
      <c r="T19" s="582"/>
      <c r="U19" s="565">
        <f t="shared" si="3"/>
        <v>0</v>
      </c>
      <c r="V19" s="590">
        <f t="shared" si="4"/>
        <v>0</v>
      </c>
      <c r="W19" s="595"/>
      <c r="X19" s="595"/>
      <c r="Y19" s="600"/>
      <c r="Z19" s="555"/>
      <c r="AA19" s="555"/>
      <c r="AB19" s="600"/>
      <c r="AC19" s="600"/>
      <c r="AD19" s="600"/>
      <c r="AE19" s="600"/>
      <c r="AF19" s="600"/>
      <c r="AG19" s="600"/>
      <c r="AH19" s="600"/>
      <c r="AI19" s="608"/>
    </row>
    <row r="20" spans="2:35" ht="20.100000000000001" customHeight="1">
      <c r="B20" s="550"/>
      <c r="C20" s="555"/>
      <c r="D20" s="555"/>
      <c r="E20" s="555"/>
      <c r="F20" s="555"/>
      <c r="G20" s="555"/>
      <c r="H20" s="560"/>
      <c r="I20" s="560"/>
      <c r="J20" s="560"/>
      <c r="K20" s="560"/>
      <c r="L20" s="565"/>
      <c r="M20" s="565"/>
      <c r="N20" s="565"/>
      <c r="O20" s="565"/>
      <c r="P20" s="570"/>
      <c r="Q20" s="574" t="str">
        <f t="shared" si="0"/>
        <v>-</v>
      </c>
      <c r="R20" s="565" t="str">
        <f t="shared" si="1"/>
        <v/>
      </c>
      <c r="S20" s="565">
        <f t="shared" si="2"/>
        <v>0</v>
      </c>
      <c r="T20" s="582"/>
      <c r="U20" s="565">
        <f t="shared" si="3"/>
        <v>0</v>
      </c>
      <c r="V20" s="590">
        <f t="shared" si="4"/>
        <v>0</v>
      </c>
      <c r="W20" s="595"/>
      <c r="X20" s="595"/>
      <c r="Y20" s="600"/>
      <c r="Z20" s="555"/>
      <c r="AA20" s="555"/>
      <c r="AB20" s="600"/>
      <c r="AC20" s="600"/>
      <c r="AD20" s="600"/>
      <c r="AE20" s="600"/>
      <c r="AF20" s="600"/>
      <c r="AG20" s="600"/>
      <c r="AH20" s="600"/>
      <c r="AI20" s="608"/>
    </row>
    <row r="21" spans="2:35" ht="20.100000000000001" customHeight="1">
      <c r="B21" s="550"/>
      <c r="C21" s="555"/>
      <c r="D21" s="555"/>
      <c r="E21" s="555"/>
      <c r="F21" s="555"/>
      <c r="G21" s="555"/>
      <c r="H21" s="560"/>
      <c r="I21" s="560"/>
      <c r="J21" s="560"/>
      <c r="K21" s="560"/>
      <c r="L21" s="565"/>
      <c r="M21" s="565"/>
      <c r="N21" s="565"/>
      <c r="O21" s="565"/>
      <c r="P21" s="570"/>
      <c r="Q21" s="574" t="str">
        <f t="shared" si="0"/>
        <v>-</v>
      </c>
      <c r="R21" s="565" t="str">
        <f t="shared" si="1"/>
        <v/>
      </c>
      <c r="S21" s="565">
        <f t="shared" si="2"/>
        <v>0</v>
      </c>
      <c r="T21" s="582"/>
      <c r="U21" s="565">
        <f t="shared" si="3"/>
        <v>0</v>
      </c>
      <c r="V21" s="590">
        <f t="shared" si="4"/>
        <v>0</v>
      </c>
      <c r="W21" s="595"/>
      <c r="X21" s="595"/>
      <c r="Y21" s="600"/>
      <c r="Z21" s="555"/>
      <c r="AA21" s="555"/>
      <c r="AB21" s="600"/>
      <c r="AC21" s="600"/>
      <c r="AD21" s="600"/>
      <c r="AE21" s="600"/>
      <c r="AF21" s="600"/>
      <c r="AG21" s="600"/>
      <c r="AH21" s="600"/>
      <c r="AI21" s="608"/>
    </row>
    <row r="22" spans="2:35" ht="20.100000000000001" customHeight="1">
      <c r="B22" s="550"/>
      <c r="C22" s="555"/>
      <c r="D22" s="555"/>
      <c r="E22" s="555"/>
      <c r="F22" s="555"/>
      <c r="G22" s="555"/>
      <c r="H22" s="560"/>
      <c r="I22" s="560"/>
      <c r="J22" s="560"/>
      <c r="K22" s="560"/>
      <c r="L22" s="565"/>
      <c r="M22" s="565"/>
      <c r="N22" s="565"/>
      <c r="O22" s="565"/>
      <c r="P22" s="570"/>
      <c r="Q22" s="574" t="str">
        <f t="shared" si="0"/>
        <v>-</v>
      </c>
      <c r="R22" s="565" t="str">
        <f t="shared" si="1"/>
        <v/>
      </c>
      <c r="S22" s="565">
        <f t="shared" si="2"/>
        <v>0</v>
      </c>
      <c r="T22" s="582"/>
      <c r="U22" s="565">
        <f t="shared" si="3"/>
        <v>0</v>
      </c>
      <c r="V22" s="590">
        <f t="shared" si="4"/>
        <v>0</v>
      </c>
      <c r="W22" s="595"/>
      <c r="X22" s="595"/>
      <c r="Y22" s="600"/>
      <c r="Z22" s="555"/>
      <c r="AA22" s="555"/>
      <c r="AB22" s="600"/>
      <c r="AC22" s="600"/>
      <c r="AD22" s="600"/>
      <c r="AE22" s="600"/>
      <c r="AF22" s="600"/>
      <c r="AG22" s="600"/>
      <c r="AH22" s="600"/>
      <c r="AI22" s="608"/>
    </row>
    <row r="23" spans="2:35" ht="20.100000000000001" customHeight="1">
      <c r="B23" s="550"/>
      <c r="C23" s="555"/>
      <c r="D23" s="555"/>
      <c r="E23" s="555"/>
      <c r="F23" s="555"/>
      <c r="G23" s="555"/>
      <c r="H23" s="560"/>
      <c r="I23" s="560"/>
      <c r="J23" s="560"/>
      <c r="K23" s="560"/>
      <c r="L23" s="555"/>
      <c r="M23" s="555"/>
      <c r="N23" s="555"/>
      <c r="O23" s="555"/>
      <c r="P23" s="570"/>
      <c r="Q23" s="574" t="str">
        <f t="shared" si="0"/>
        <v>-</v>
      </c>
      <c r="R23" s="565" t="str">
        <f t="shared" si="1"/>
        <v/>
      </c>
      <c r="S23" s="565">
        <f t="shared" si="2"/>
        <v>0</v>
      </c>
      <c r="T23" s="582"/>
      <c r="U23" s="565">
        <f t="shared" si="3"/>
        <v>0</v>
      </c>
      <c r="V23" s="590">
        <f t="shared" si="4"/>
        <v>0</v>
      </c>
      <c r="W23" s="595"/>
      <c r="X23" s="595"/>
      <c r="Y23" s="600"/>
      <c r="Z23" s="555"/>
      <c r="AA23" s="555"/>
      <c r="AB23" s="600"/>
      <c r="AC23" s="600"/>
      <c r="AD23" s="600"/>
      <c r="AE23" s="600"/>
      <c r="AF23" s="600"/>
      <c r="AG23" s="600"/>
      <c r="AH23" s="600"/>
      <c r="AI23" s="608"/>
    </row>
    <row r="24" spans="2:35" ht="20.100000000000001" customHeight="1">
      <c r="B24" s="550"/>
      <c r="C24" s="555"/>
      <c r="D24" s="555"/>
      <c r="E24" s="555"/>
      <c r="F24" s="555"/>
      <c r="G24" s="555"/>
      <c r="H24" s="560"/>
      <c r="I24" s="560"/>
      <c r="J24" s="560"/>
      <c r="K24" s="560"/>
      <c r="L24" s="555"/>
      <c r="M24" s="555"/>
      <c r="N24" s="555"/>
      <c r="O24" s="555"/>
      <c r="P24" s="570"/>
      <c r="Q24" s="574" t="str">
        <f t="shared" si="0"/>
        <v>-</v>
      </c>
      <c r="R24" s="565" t="str">
        <f t="shared" si="1"/>
        <v/>
      </c>
      <c r="S24" s="565">
        <f t="shared" si="2"/>
        <v>0</v>
      </c>
      <c r="T24" s="582"/>
      <c r="U24" s="565">
        <f t="shared" si="3"/>
        <v>0</v>
      </c>
      <c r="V24" s="590">
        <f t="shared" si="4"/>
        <v>0</v>
      </c>
      <c r="W24" s="595"/>
      <c r="X24" s="595"/>
      <c r="Y24" s="600"/>
      <c r="Z24" s="555"/>
      <c r="AA24" s="555"/>
      <c r="AB24" s="600"/>
      <c r="AC24" s="600"/>
      <c r="AD24" s="600"/>
      <c r="AE24" s="600"/>
      <c r="AF24" s="600"/>
      <c r="AG24" s="600"/>
      <c r="AH24" s="600"/>
      <c r="AI24" s="608"/>
    </row>
    <row r="25" spans="2:35" ht="19.5" customHeight="1">
      <c r="B25" s="550"/>
      <c r="C25" s="555"/>
      <c r="D25" s="555"/>
      <c r="E25" s="555"/>
      <c r="F25" s="555"/>
      <c r="G25" s="555"/>
      <c r="H25" s="560"/>
      <c r="I25" s="553"/>
      <c r="J25" s="560"/>
      <c r="K25" s="560"/>
      <c r="L25" s="565"/>
      <c r="M25" s="565"/>
      <c r="N25" s="565"/>
      <c r="O25" s="565"/>
      <c r="P25" s="570"/>
      <c r="Q25" s="574" t="str">
        <f t="shared" si="0"/>
        <v>-</v>
      </c>
      <c r="R25" s="565" t="str">
        <f t="shared" si="1"/>
        <v/>
      </c>
      <c r="S25" s="565">
        <f t="shared" si="2"/>
        <v>0</v>
      </c>
      <c r="T25" s="582"/>
      <c r="U25" s="565">
        <f t="shared" si="3"/>
        <v>0</v>
      </c>
      <c r="V25" s="590">
        <f t="shared" si="4"/>
        <v>0</v>
      </c>
      <c r="W25" s="595"/>
      <c r="X25" s="595"/>
      <c r="Y25" s="600"/>
      <c r="Z25" s="555"/>
      <c r="AA25" s="555"/>
      <c r="AB25" s="600"/>
      <c r="AC25" s="600"/>
      <c r="AD25" s="600"/>
      <c r="AE25" s="600"/>
      <c r="AF25" s="600"/>
      <c r="AG25" s="600"/>
      <c r="AH25" s="600"/>
      <c r="AI25" s="608"/>
    </row>
    <row r="26" spans="2:35" ht="20.100000000000001" customHeight="1">
      <c r="B26" s="550"/>
      <c r="C26" s="555"/>
      <c r="D26" s="555"/>
      <c r="E26" s="555"/>
      <c r="F26" s="555"/>
      <c r="G26" s="555"/>
      <c r="H26" s="560"/>
      <c r="I26" s="560"/>
      <c r="J26" s="560"/>
      <c r="K26" s="560"/>
      <c r="L26" s="565"/>
      <c r="M26" s="565"/>
      <c r="N26" s="565"/>
      <c r="O26" s="565"/>
      <c r="P26" s="570"/>
      <c r="Q26" s="574" t="str">
        <f t="shared" si="0"/>
        <v>-</v>
      </c>
      <c r="R26" s="565" t="str">
        <f t="shared" si="1"/>
        <v/>
      </c>
      <c r="S26" s="565">
        <f t="shared" si="2"/>
        <v>0</v>
      </c>
      <c r="T26" s="582"/>
      <c r="U26" s="565">
        <f t="shared" si="3"/>
        <v>0</v>
      </c>
      <c r="V26" s="590">
        <f t="shared" si="4"/>
        <v>0</v>
      </c>
      <c r="W26" s="595"/>
      <c r="X26" s="595"/>
      <c r="Y26" s="600"/>
      <c r="Z26" s="555"/>
      <c r="AA26" s="555"/>
      <c r="AB26" s="600"/>
      <c r="AC26" s="600"/>
      <c r="AD26" s="600"/>
      <c r="AE26" s="600"/>
      <c r="AF26" s="600"/>
      <c r="AG26" s="600"/>
      <c r="AH26" s="600"/>
      <c r="AI26" s="608"/>
    </row>
    <row r="27" spans="2:35" ht="20.100000000000001" customHeight="1">
      <c r="B27" s="550"/>
      <c r="C27" s="555"/>
      <c r="D27" s="555"/>
      <c r="E27" s="555"/>
      <c r="F27" s="555"/>
      <c r="G27" s="555"/>
      <c r="H27" s="560"/>
      <c r="I27" s="560"/>
      <c r="J27" s="560"/>
      <c r="K27" s="560"/>
      <c r="L27" s="565"/>
      <c r="M27" s="565"/>
      <c r="N27" s="565"/>
      <c r="O27" s="565"/>
      <c r="P27" s="570"/>
      <c r="Q27" s="574" t="str">
        <f t="shared" si="0"/>
        <v>-</v>
      </c>
      <c r="R27" s="565" t="str">
        <f t="shared" si="1"/>
        <v/>
      </c>
      <c r="S27" s="565">
        <f t="shared" si="2"/>
        <v>0</v>
      </c>
      <c r="T27" s="582"/>
      <c r="U27" s="565">
        <f t="shared" si="3"/>
        <v>0</v>
      </c>
      <c r="V27" s="590">
        <f t="shared" si="4"/>
        <v>0</v>
      </c>
      <c r="W27" s="595"/>
      <c r="X27" s="595"/>
      <c r="Y27" s="600"/>
      <c r="Z27" s="555"/>
      <c r="AA27" s="555"/>
      <c r="AB27" s="600"/>
      <c r="AC27" s="600"/>
      <c r="AD27" s="600"/>
      <c r="AE27" s="600"/>
      <c r="AF27" s="600"/>
      <c r="AG27" s="600"/>
      <c r="AH27" s="600"/>
      <c r="AI27" s="608"/>
    </row>
    <row r="28" spans="2:35" ht="20.100000000000001" customHeight="1">
      <c r="B28" s="550"/>
      <c r="C28" s="555"/>
      <c r="D28" s="555"/>
      <c r="E28" s="555"/>
      <c r="F28" s="555"/>
      <c r="G28" s="555"/>
      <c r="H28" s="560"/>
      <c r="I28" s="560"/>
      <c r="J28" s="553"/>
      <c r="K28" s="560"/>
      <c r="L28" s="565"/>
      <c r="M28" s="565"/>
      <c r="N28" s="565"/>
      <c r="O28" s="565"/>
      <c r="P28" s="570"/>
      <c r="Q28" s="574" t="str">
        <f t="shared" si="0"/>
        <v>-</v>
      </c>
      <c r="R28" s="565" t="str">
        <f t="shared" si="1"/>
        <v/>
      </c>
      <c r="S28" s="565">
        <f t="shared" si="2"/>
        <v>0</v>
      </c>
      <c r="T28" s="582"/>
      <c r="U28" s="565">
        <f t="shared" si="3"/>
        <v>0</v>
      </c>
      <c r="V28" s="590">
        <f t="shared" si="4"/>
        <v>0</v>
      </c>
      <c r="W28" s="595"/>
      <c r="X28" s="595"/>
      <c r="Y28" s="600"/>
      <c r="Z28" s="555"/>
      <c r="AA28" s="555"/>
      <c r="AB28" s="600"/>
      <c r="AC28" s="600"/>
      <c r="AD28" s="600"/>
      <c r="AE28" s="600"/>
      <c r="AF28" s="600"/>
      <c r="AG28" s="600"/>
      <c r="AH28" s="600"/>
      <c r="AI28" s="608"/>
    </row>
    <row r="29" spans="2:35" ht="20.100000000000001" customHeight="1">
      <c r="B29" s="550"/>
      <c r="C29" s="555"/>
      <c r="D29" s="555"/>
      <c r="E29" s="555"/>
      <c r="F29" s="555"/>
      <c r="G29" s="555"/>
      <c r="H29" s="560"/>
      <c r="I29" s="560"/>
      <c r="J29" s="560"/>
      <c r="K29" s="560"/>
      <c r="L29" s="565"/>
      <c r="M29" s="565"/>
      <c r="N29" s="565"/>
      <c r="O29" s="565"/>
      <c r="P29" s="570"/>
      <c r="Q29" s="574" t="str">
        <f t="shared" si="0"/>
        <v>-</v>
      </c>
      <c r="R29" s="565" t="str">
        <f t="shared" si="1"/>
        <v/>
      </c>
      <c r="S29" s="565">
        <f t="shared" si="2"/>
        <v>0</v>
      </c>
      <c r="T29" s="582"/>
      <c r="U29" s="565">
        <f t="shared" si="3"/>
        <v>0</v>
      </c>
      <c r="V29" s="590">
        <f t="shared" si="4"/>
        <v>0</v>
      </c>
      <c r="W29" s="595"/>
      <c r="X29" s="595"/>
      <c r="Y29" s="600"/>
      <c r="Z29" s="555"/>
      <c r="AA29" s="555"/>
      <c r="AB29" s="600"/>
      <c r="AC29" s="600"/>
      <c r="AD29" s="600"/>
      <c r="AE29" s="600"/>
      <c r="AF29" s="600"/>
      <c r="AG29" s="600"/>
      <c r="AH29" s="600"/>
      <c r="AI29" s="608"/>
    </row>
    <row r="30" spans="2:35" ht="20.100000000000001" customHeight="1">
      <c r="B30" s="550"/>
      <c r="C30" s="555"/>
      <c r="D30" s="555"/>
      <c r="E30" s="555"/>
      <c r="F30" s="555"/>
      <c r="G30" s="555"/>
      <c r="H30" s="560"/>
      <c r="I30" s="560"/>
      <c r="J30" s="560"/>
      <c r="K30" s="560"/>
      <c r="L30" s="565"/>
      <c r="M30" s="565"/>
      <c r="N30" s="565"/>
      <c r="O30" s="565"/>
      <c r="P30" s="570"/>
      <c r="Q30" s="574" t="str">
        <f t="shared" si="0"/>
        <v>-</v>
      </c>
      <c r="R30" s="565" t="str">
        <f t="shared" si="1"/>
        <v/>
      </c>
      <c r="S30" s="565">
        <f t="shared" si="2"/>
        <v>0</v>
      </c>
      <c r="T30" s="582"/>
      <c r="U30" s="565">
        <f t="shared" si="3"/>
        <v>0</v>
      </c>
      <c r="V30" s="590">
        <f t="shared" si="4"/>
        <v>0</v>
      </c>
      <c r="W30" s="595"/>
      <c r="X30" s="595"/>
      <c r="Y30" s="600"/>
      <c r="Z30" s="555"/>
      <c r="AA30" s="555"/>
      <c r="AB30" s="600"/>
      <c r="AC30" s="600"/>
      <c r="AD30" s="600"/>
      <c r="AE30" s="600"/>
      <c r="AF30" s="600"/>
      <c r="AG30" s="600"/>
      <c r="AH30" s="600"/>
      <c r="AI30" s="608"/>
    </row>
    <row r="31" spans="2:35" ht="20.100000000000001" customHeight="1">
      <c r="B31" s="550"/>
      <c r="C31" s="555"/>
      <c r="D31" s="555"/>
      <c r="E31" s="555"/>
      <c r="F31" s="555"/>
      <c r="G31" s="555"/>
      <c r="H31" s="560"/>
      <c r="I31" s="560"/>
      <c r="J31" s="560"/>
      <c r="K31" s="560"/>
      <c r="L31" s="565"/>
      <c r="M31" s="565"/>
      <c r="N31" s="565"/>
      <c r="O31" s="565"/>
      <c r="P31" s="570"/>
      <c r="Q31" s="574" t="str">
        <f t="shared" si="0"/>
        <v>-</v>
      </c>
      <c r="R31" s="565" t="str">
        <f t="shared" si="1"/>
        <v/>
      </c>
      <c r="S31" s="565">
        <f t="shared" si="2"/>
        <v>0</v>
      </c>
      <c r="T31" s="582"/>
      <c r="U31" s="565">
        <f t="shared" si="3"/>
        <v>0</v>
      </c>
      <c r="V31" s="590">
        <f t="shared" si="4"/>
        <v>0</v>
      </c>
      <c r="W31" s="595"/>
      <c r="X31" s="595"/>
      <c r="Y31" s="600"/>
      <c r="Z31" s="555"/>
      <c r="AA31" s="555"/>
      <c r="AB31" s="600"/>
      <c r="AC31" s="600"/>
      <c r="AD31" s="600"/>
      <c r="AE31" s="600"/>
      <c r="AF31" s="600"/>
      <c r="AG31" s="600"/>
      <c r="AH31" s="600"/>
      <c r="AI31" s="608"/>
    </row>
    <row r="32" spans="2:35" ht="20.100000000000001" customHeight="1">
      <c r="B32" s="550"/>
      <c r="C32" s="555"/>
      <c r="D32" s="555"/>
      <c r="E32" s="555"/>
      <c r="F32" s="555"/>
      <c r="G32" s="555"/>
      <c r="H32" s="560"/>
      <c r="I32" s="560"/>
      <c r="J32" s="560"/>
      <c r="K32" s="560"/>
      <c r="L32" s="555"/>
      <c r="M32" s="555"/>
      <c r="N32" s="555"/>
      <c r="O32" s="555"/>
      <c r="P32" s="570"/>
      <c r="Q32" s="574" t="str">
        <f t="shared" si="0"/>
        <v>-</v>
      </c>
      <c r="R32" s="565" t="str">
        <f t="shared" si="1"/>
        <v/>
      </c>
      <c r="S32" s="565">
        <f t="shared" si="2"/>
        <v>0</v>
      </c>
      <c r="T32" s="582"/>
      <c r="U32" s="565">
        <f t="shared" si="3"/>
        <v>0</v>
      </c>
      <c r="V32" s="590">
        <f t="shared" si="4"/>
        <v>0</v>
      </c>
      <c r="W32" s="595"/>
      <c r="X32" s="595"/>
      <c r="Y32" s="600"/>
      <c r="Z32" s="555"/>
      <c r="AA32" s="555"/>
      <c r="AB32" s="600"/>
      <c r="AC32" s="600"/>
      <c r="AD32" s="600"/>
      <c r="AE32" s="600"/>
      <c r="AF32" s="600"/>
      <c r="AG32" s="600"/>
      <c r="AH32" s="600"/>
      <c r="AI32" s="608"/>
    </row>
    <row r="33" spans="2:35" ht="20.100000000000001" customHeight="1">
      <c r="B33" s="550"/>
      <c r="C33" s="555"/>
      <c r="D33" s="555"/>
      <c r="E33" s="555"/>
      <c r="F33" s="555"/>
      <c r="G33" s="555"/>
      <c r="H33" s="560"/>
      <c r="I33" s="560"/>
      <c r="J33" s="560"/>
      <c r="K33" s="560"/>
      <c r="L33" s="555"/>
      <c r="M33" s="555"/>
      <c r="N33" s="555"/>
      <c r="O33" s="555"/>
      <c r="P33" s="570"/>
      <c r="Q33" s="574" t="str">
        <f t="shared" si="0"/>
        <v>-</v>
      </c>
      <c r="R33" s="565" t="str">
        <f t="shared" si="1"/>
        <v/>
      </c>
      <c r="S33" s="565">
        <f t="shared" si="2"/>
        <v>0</v>
      </c>
      <c r="T33" s="582"/>
      <c r="U33" s="565">
        <f t="shared" si="3"/>
        <v>0</v>
      </c>
      <c r="V33" s="590">
        <f t="shared" si="4"/>
        <v>0</v>
      </c>
      <c r="W33" s="595"/>
      <c r="X33" s="595"/>
      <c r="Y33" s="600"/>
      <c r="Z33" s="555"/>
      <c r="AA33" s="555"/>
      <c r="AB33" s="600"/>
      <c r="AC33" s="600"/>
      <c r="AD33" s="600"/>
      <c r="AE33" s="600"/>
      <c r="AF33" s="600"/>
      <c r="AG33" s="600"/>
      <c r="AH33" s="600"/>
      <c r="AI33" s="608"/>
    </row>
    <row r="34" spans="2:35" ht="19.5" customHeight="1">
      <c r="B34" s="550"/>
      <c r="C34" s="555"/>
      <c r="D34" s="555"/>
      <c r="E34" s="555"/>
      <c r="F34" s="555"/>
      <c r="G34" s="555"/>
      <c r="H34" s="560"/>
      <c r="I34" s="553"/>
      <c r="J34" s="560"/>
      <c r="K34" s="560"/>
      <c r="L34" s="565"/>
      <c r="M34" s="565"/>
      <c r="N34" s="565"/>
      <c r="O34" s="565"/>
      <c r="P34" s="570"/>
      <c r="Q34" s="574" t="str">
        <f t="shared" si="0"/>
        <v>-</v>
      </c>
      <c r="R34" s="565" t="str">
        <f t="shared" si="1"/>
        <v/>
      </c>
      <c r="S34" s="565">
        <f t="shared" si="2"/>
        <v>0</v>
      </c>
      <c r="T34" s="582"/>
      <c r="U34" s="565">
        <f t="shared" si="3"/>
        <v>0</v>
      </c>
      <c r="V34" s="590">
        <f t="shared" si="4"/>
        <v>0</v>
      </c>
      <c r="W34" s="595"/>
      <c r="X34" s="595"/>
      <c r="Y34" s="600"/>
      <c r="Z34" s="555"/>
      <c r="AA34" s="555"/>
      <c r="AB34" s="600"/>
      <c r="AC34" s="600"/>
      <c r="AD34" s="600"/>
      <c r="AE34" s="600"/>
      <c r="AF34" s="600"/>
      <c r="AG34" s="600"/>
      <c r="AH34" s="600"/>
      <c r="AI34" s="608"/>
    </row>
    <row r="35" spans="2:35" ht="20.100000000000001" customHeight="1">
      <c r="B35" s="550"/>
      <c r="C35" s="555"/>
      <c r="D35" s="555"/>
      <c r="E35" s="555"/>
      <c r="F35" s="555"/>
      <c r="G35" s="555"/>
      <c r="H35" s="560"/>
      <c r="I35" s="560"/>
      <c r="J35" s="560"/>
      <c r="K35" s="560"/>
      <c r="L35" s="565"/>
      <c r="M35" s="565"/>
      <c r="N35" s="565"/>
      <c r="O35" s="565"/>
      <c r="P35" s="570"/>
      <c r="Q35" s="574" t="str">
        <f t="shared" si="0"/>
        <v>-</v>
      </c>
      <c r="R35" s="565" t="str">
        <f t="shared" si="1"/>
        <v/>
      </c>
      <c r="S35" s="565">
        <f t="shared" si="2"/>
        <v>0</v>
      </c>
      <c r="T35" s="582"/>
      <c r="U35" s="565">
        <f t="shared" si="3"/>
        <v>0</v>
      </c>
      <c r="V35" s="590">
        <f t="shared" si="4"/>
        <v>0</v>
      </c>
      <c r="W35" s="595"/>
      <c r="X35" s="595"/>
      <c r="Y35" s="600"/>
      <c r="Z35" s="555"/>
      <c r="AA35" s="555"/>
      <c r="AB35" s="600"/>
      <c r="AC35" s="600"/>
      <c r="AD35" s="600"/>
      <c r="AE35" s="600"/>
      <c r="AF35" s="600"/>
      <c r="AG35" s="600"/>
      <c r="AH35" s="600"/>
      <c r="AI35" s="608"/>
    </row>
    <row r="36" spans="2:35" ht="20.100000000000001" customHeight="1">
      <c r="B36" s="550"/>
      <c r="C36" s="555"/>
      <c r="D36" s="555"/>
      <c r="E36" s="555"/>
      <c r="F36" s="555"/>
      <c r="G36" s="555"/>
      <c r="H36" s="560"/>
      <c r="I36" s="560"/>
      <c r="J36" s="560"/>
      <c r="K36" s="560"/>
      <c r="L36" s="565"/>
      <c r="M36" s="565"/>
      <c r="N36" s="565"/>
      <c r="O36" s="565"/>
      <c r="P36" s="570"/>
      <c r="Q36" s="574" t="str">
        <f t="shared" si="0"/>
        <v>-</v>
      </c>
      <c r="R36" s="565" t="str">
        <f t="shared" si="1"/>
        <v/>
      </c>
      <c r="S36" s="565">
        <f t="shared" si="2"/>
        <v>0</v>
      </c>
      <c r="T36" s="582"/>
      <c r="U36" s="565">
        <f t="shared" si="3"/>
        <v>0</v>
      </c>
      <c r="V36" s="590">
        <f t="shared" si="4"/>
        <v>0</v>
      </c>
      <c r="W36" s="595"/>
      <c r="X36" s="595"/>
      <c r="Y36" s="600"/>
      <c r="Z36" s="555"/>
      <c r="AA36" s="555"/>
      <c r="AB36" s="600"/>
      <c r="AC36" s="600"/>
      <c r="AD36" s="600"/>
      <c r="AE36" s="600"/>
      <c r="AF36" s="600"/>
      <c r="AG36" s="600"/>
      <c r="AH36" s="600"/>
      <c r="AI36" s="608"/>
    </row>
    <row r="37" spans="2:35" ht="20.100000000000001" customHeight="1">
      <c r="B37" s="550"/>
      <c r="C37" s="555"/>
      <c r="D37" s="555"/>
      <c r="E37" s="555"/>
      <c r="F37" s="555"/>
      <c r="G37" s="555"/>
      <c r="H37" s="560"/>
      <c r="I37" s="560"/>
      <c r="J37" s="553"/>
      <c r="K37" s="560"/>
      <c r="L37" s="565"/>
      <c r="M37" s="565"/>
      <c r="N37" s="565"/>
      <c r="O37" s="565"/>
      <c r="P37" s="570"/>
      <c r="Q37" s="574" t="str">
        <f t="shared" si="0"/>
        <v>-</v>
      </c>
      <c r="R37" s="565" t="str">
        <f t="shared" si="1"/>
        <v/>
      </c>
      <c r="S37" s="565">
        <f t="shared" si="2"/>
        <v>0</v>
      </c>
      <c r="T37" s="582"/>
      <c r="U37" s="565">
        <f t="shared" si="3"/>
        <v>0</v>
      </c>
      <c r="V37" s="590">
        <f t="shared" si="4"/>
        <v>0</v>
      </c>
      <c r="W37" s="595"/>
      <c r="X37" s="595"/>
      <c r="Y37" s="600"/>
      <c r="Z37" s="555"/>
      <c r="AA37" s="555"/>
      <c r="AB37" s="600"/>
      <c r="AC37" s="600"/>
      <c r="AD37" s="600"/>
      <c r="AE37" s="600"/>
      <c r="AF37" s="600"/>
      <c r="AG37" s="600"/>
      <c r="AH37" s="600"/>
      <c r="AI37" s="608"/>
    </row>
    <row r="38" spans="2:35" ht="20.100000000000001" customHeight="1">
      <c r="B38" s="550"/>
      <c r="C38" s="555"/>
      <c r="D38" s="555"/>
      <c r="E38" s="555"/>
      <c r="F38" s="555"/>
      <c r="G38" s="555"/>
      <c r="H38" s="560"/>
      <c r="I38" s="560"/>
      <c r="J38" s="560"/>
      <c r="K38" s="560"/>
      <c r="L38" s="565"/>
      <c r="M38" s="565"/>
      <c r="N38" s="565"/>
      <c r="O38" s="565"/>
      <c r="P38" s="570"/>
      <c r="Q38" s="574" t="str">
        <f t="shared" si="0"/>
        <v>-</v>
      </c>
      <c r="R38" s="565" t="str">
        <f t="shared" si="1"/>
        <v/>
      </c>
      <c r="S38" s="565">
        <f t="shared" si="2"/>
        <v>0</v>
      </c>
      <c r="T38" s="582"/>
      <c r="U38" s="565">
        <f t="shared" si="3"/>
        <v>0</v>
      </c>
      <c r="V38" s="590">
        <f t="shared" si="4"/>
        <v>0</v>
      </c>
      <c r="W38" s="595"/>
      <c r="X38" s="595"/>
      <c r="Y38" s="600"/>
      <c r="Z38" s="555"/>
      <c r="AA38" s="555"/>
      <c r="AB38" s="600"/>
      <c r="AC38" s="600"/>
      <c r="AD38" s="600"/>
      <c r="AE38" s="600"/>
      <c r="AF38" s="600"/>
      <c r="AG38" s="600"/>
      <c r="AH38" s="600"/>
      <c r="AI38" s="608"/>
    </row>
    <row r="39" spans="2:35" ht="20.100000000000001" customHeight="1">
      <c r="B39" s="550"/>
      <c r="C39" s="555"/>
      <c r="D39" s="555"/>
      <c r="E39" s="555"/>
      <c r="F39" s="555"/>
      <c r="G39" s="555"/>
      <c r="H39" s="560"/>
      <c r="I39" s="560"/>
      <c r="J39" s="560"/>
      <c r="K39" s="560"/>
      <c r="L39" s="565"/>
      <c r="M39" s="565"/>
      <c r="N39" s="565"/>
      <c r="O39" s="565"/>
      <c r="P39" s="570"/>
      <c r="Q39" s="574" t="str">
        <f t="shared" si="0"/>
        <v>-</v>
      </c>
      <c r="R39" s="565" t="str">
        <f t="shared" si="1"/>
        <v/>
      </c>
      <c r="S39" s="565">
        <f t="shared" si="2"/>
        <v>0</v>
      </c>
      <c r="T39" s="582"/>
      <c r="U39" s="565">
        <f t="shared" si="3"/>
        <v>0</v>
      </c>
      <c r="V39" s="590">
        <f t="shared" si="4"/>
        <v>0</v>
      </c>
      <c r="W39" s="595"/>
      <c r="X39" s="595"/>
      <c r="Y39" s="600"/>
      <c r="Z39" s="555"/>
      <c r="AA39" s="555"/>
      <c r="AB39" s="600"/>
      <c r="AC39" s="600"/>
      <c r="AD39" s="600"/>
      <c r="AE39" s="600"/>
      <c r="AF39" s="600"/>
      <c r="AG39" s="600"/>
      <c r="AH39" s="600"/>
      <c r="AI39" s="608"/>
    </row>
    <row r="40" spans="2:35" ht="20.100000000000001" customHeight="1">
      <c r="B40" s="550"/>
      <c r="C40" s="555"/>
      <c r="D40" s="555"/>
      <c r="E40" s="555"/>
      <c r="F40" s="555"/>
      <c r="G40" s="555"/>
      <c r="H40" s="560"/>
      <c r="I40" s="560"/>
      <c r="J40" s="560"/>
      <c r="K40" s="560"/>
      <c r="L40" s="565"/>
      <c r="M40" s="565"/>
      <c r="N40" s="565"/>
      <c r="O40" s="565"/>
      <c r="P40" s="570"/>
      <c r="Q40" s="574" t="str">
        <f t="shared" si="0"/>
        <v>-</v>
      </c>
      <c r="R40" s="565" t="str">
        <f t="shared" si="1"/>
        <v/>
      </c>
      <c r="S40" s="565">
        <f t="shared" si="2"/>
        <v>0</v>
      </c>
      <c r="T40" s="582"/>
      <c r="U40" s="565">
        <f t="shared" si="3"/>
        <v>0</v>
      </c>
      <c r="V40" s="590">
        <f t="shared" si="4"/>
        <v>0</v>
      </c>
      <c r="W40" s="595"/>
      <c r="X40" s="595"/>
      <c r="Y40" s="600"/>
      <c r="Z40" s="555"/>
      <c r="AA40" s="555"/>
      <c r="AB40" s="600"/>
      <c r="AC40" s="600"/>
      <c r="AD40" s="600"/>
      <c r="AE40" s="600"/>
      <c r="AF40" s="600"/>
      <c r="AG40" s="600"/>
      <c r="AH40" s="600"/>
      <c r="AI40" s="608"/>
    </row>
    <row r="41" spans="2:35" ht="20.100000000000001" customHeight="1">
      <c r="B41" s="550"/>
      <c r="C41" s="555"/>
      <c r="D41" s="555"/>
      <c r="E41" s="555"/>
      <c r="F41" s="555"/>
      <c r="G41" s="555"/>
      <c r="H41" s="560"/>
      <c r="I41" s="560"/>
      <c r="J41" s="560"/>
      <c r="K41" s="560"/>
      <c r="L41" s="555"/>
      <c r="M41" s="555"/>
      <c r="N41" s="555"/>
      <c r="O41" s="555"/>
      <c r="P41" s="570"/>
      <c r="Q41" s="574" t="str">
        <f t="shared" si="0"/>
        <v>-</v>
      </c>
      <c r="R41" s="565" t="str">
        <f t="shared" si="1"/>
        <v/>
      </c>
      <c r="S41" s="565">
        <f t="shared" si="2"/>
        <v>0</v>
      </c>
      <c r="T41" s="582"/>
      <c r="U41" s="565">
        <f t="shared" si="3"/>
        <v>0</v>
      </c>
      <c r="V41" s="590">
        <f t="shared" si="4"/>
        <v>0</v>
      </c>
      <c r="W41" s="595"/>
      <c r="X41" s="595"/>
      <c r="Y41" s="600"/>
      <c r="Z41" s="555"/>
      <c r="AA41" s="555"/>
      <c r="AB41" s="600"/>
      <c r="AC41" s="600"/>
      <c r="AD41" s="600"/>
      <c r="AE41" s="600"/>
      <c r="AF41" s="600"/>
      <c r="AG41" s="600"/>
      <c r="AH41" s="600"/>
      <c r="AI41" s="608"/>
    </row>
    <row r="42" spans="2:35" ht="20.100000000000001" customHeight="1">
      <c r="B42" s="551"/>
      <c r="C42" s="556"/>
      <c r="D42" s="556"/>
      <c r="E42" s="556"/>
      <c r="F42" s="556"/>
      <c r="G42" s="556"/>
      <c r="H42" s="561"/>
      <c r="I42" s="561"/>
      <c r="J42" s="561"/>
      <c r="K42" s="561"/>
      <c r="L42" s="556"/>
      <c r="M42" s="556"/>
      <c r="N42" s="556"/>
      <c r="O42" s="556"/>
      <c r="P42" s="571"/>
      <c r="Q42" s="575" t="str">
        <f t="shared" si="0"/>
        <v>-</v>
      </c>
      <c r="R42" s="565" t="str">
        <f t="shared" si="1"/>
        <v/>
      </c>
      <c r="S42" s="580">
        <f t="shared" si="2"/>
        <v>0</v>
      </c>
      <c r="T42" s="583"/>
      <c r="U42" s="580">
        <f t="shared" si="3"/>
        <v>0</v>
      </c>
      <c r="V42" s="591">
        <f t="shared" si="4"/>
        <v>0</v>
      </c>
      <c r="W42" s="596"/>
      <c r="X42" s="596"/>
      <c r="Y42" s="601"/>
      <c r="Z42" s="556"/>
      <c r="AA42" s="556"/>
      <c r="AB42" s="601"/>
      <c r="AC42" s="601"/>
      <c r="AD42" s="601"/>
      <c r="AE42" s="601"/>
      <c r="AF42" s="601"/>
      <c r="AG42" s="601"/>
      <c r="AH42" s="601"/>
      <c r="AI42" s="609"/>
    </row>
  </sheetData>
  <mergeCells count="32">
    <mergeCell ref="A1:J1"/>
    <mergeCell ref="B2:R2"/>
    <mergeCell ref="P4:R4"/>
    <mergeCell ref="S1:AI2"/>
    <mergeCell ref="B3:B5"/>
    <mergeCell ref="C3:C5"/>
    <mergeCell ref="D3:D5"/>
    <mergeCell ref="E3:E5"/>
    <mergeCell ref="F3:F5"/>
    <mergeCell ref="G3:G5"/>
    <mergeCell ref="H3:H5"/>
    <mergeCell ref="I3:I5"/>
    <mergeCell ref="J3:J5"/>
    <mergeCell ref="K3:K5"/>
    <mergeCell ref="W3:W5"/>
    <mergeCell ref="X3:X5"/>
    <mergeCell ref="Y3:Y5"/>
    <mergeCell ref="Z3:Z5"/>
    <mergeCell ref="AA3:AA5"/>
    <mergeCell ref="AB3:AB5"/>
    <mergeCell ref="AC3:AC5"/>
    <mergeCell ref="AD3:AD5"/>
    <mergeCell ref="AE3:AE5"/>
    <mergeCell ref="AF3:AF5"/>
    <mergeCell ref="AG3:AG5"/>
    <mergeCell ref="AH3:AH5"/>
    <mergeCell ref="AI3:AI5"/>
    <mergeCell ref="O4:O5"/>
    <mergeCell ref="S4:S5"/>
    <mergeCell ref="T4:T5"/>
    <mergeCell ref="U4:U5"/>
    <mergeCell ref="V4:V5"/>
  </mergeCells>
  <phoneticPr fontId="4"/>
  <dataValidations count="4">
    <dataValidation type="list" allowBlank="1" showDropDown="0" showInputMessage="1" showErrorMessage="1" sqref="AD7:AD42">
      <formula1>"1,2,3"</formula1>
    </dataValidation>
    <dataValidation type="list" allowBlank="1" showDropDown="0" showInputMessage="1" showErrorMessage="1" sqref="K7:K42">
      <formula1>"1,2,3,-"</formula1>
    </dataValidation>
    <dataValidation type="list" allowBlank="1" showDropDown="0" showInputMessage="1" showErrorMessage="1" sqref="AG7:AI42">
      <formula1>"1,2"</formula1>
    </dataValidation>
    <dataValidation type="list" allowBlank="1" showDropDown="0"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fitToWidth="1" fitToHeight="1" orientation="landscape" usePrinterDefaults="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dimension ref="A1:BQ41"/>
  <sheetViews>
    <sheetView showGridLines="0" view="pageBreakPreview" topLeftCell="A22" zoomScale="40" zoomScaleNormal="75" zoomScaleSheetLayoutView="40" workbookViewId="0">
      <selection activeCell="AT37" sqref="AT37"/>
    </sheetView>
  </sheetViews>
  <sheetFormatPr defaultColWidth="7.125" defaultRowHeight="20.100000000000001" customHeight="1"/>
  <cols>
    <col min="1" max="16384" width="7.125" style="610"/>
  </cols>
  <sheetData>
    <row r="1" spans="2:65" ht="44.25" customHeight="1">
      <c r="B1" s="613" t="s">
        <v>263</v>
      </c>
    </row>
    <row r="2" spans="2:65" ht="44.25" customHeight="1">
      <c r="B2" s="614" t="s">
        <v>265</v>
      </c>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4"/>
      <c r="AG2" s="614"/>
      <c r="AH2" s="614"/>
      <c r="AI2" s="614"/>
      <c r="AJ2" s="614"/>
      <c r="AK2" s="614"/>
      <c r="AL2" s="614"/>
      <c r="AM2" s="614"/>
      <c r="AN2" s="614"/>
      <c r="AO2" s="614"/>
      <c r="AP2" s="614"/>
      <c r="AQ2" s="614"/>
      <c r="AR2" s="614"/>
      <c r="AS2" s="614"/>
      <c r="AT2" s="614"/>
      <c r="AU2" s="614"/>
      <c r="AV2" s="614"/>
      <c r="AW2" s="614"/>
      <c r="AX2" s="614"/>
      <c r="AY2" s="614"/>
      <c r="AZ2" s="614"/>
      <c r="BA2" s="614"/>
      <c r="BB2" s="614"/>
      <c r="BC2" s="614"/>
      <c r="BD2" s="614"/>
      <c r="BE2" s="614"/>
      <c r="BF2" s="614"/>
      <c r="BG2" s="614"/>
      <c r="BH2" s="614"/>
      <c r="BI2" s="614"/>
      <c r="BJ2" s="614"/>
      <c r="BK2" s="614"/>
      <c r="BL2" s="614"/>
      <c r="BM2" s="614"/>
    </row>
    <row r="3" spans="2:65" ht="13.5" customHeight="1">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615"/>
      <c r="AI3" s="615"/>
      <c r="AJ3" s="615"/>
      <c r="AK3" s="615"/>
      <c r="AL3" s="615"/>
      <c r="AM3" s="615"/>
      <c r="AN3" s="615"/>
      <c r="AO3" s="615"/>
      <c r="AP3" s="615"/>
      <c r="AQ3" s="615"/>
      <c r="AR3" s="615"/>
      <c r="AS3" s="615"/>
      <c r="AT3" s="615"/>
      <c r="AU3" s="615"/>
      <c r="AV3" s="615"/>
      <c r="AW3" s="615"/>
      <c r="AX3" s="615"/>
      <c r="AY3" s="615"/>
      <c r="AZ3" s="615"/>
      <c r="BA3" s="615"/>
      <c r="BB3" s="615"/>
      <c r="BC3" s="615"/>
      <c r="BD3" s="615"/>
      <c r="BE3" s="615"/>
      <c r="BF3" s="615"/>
      <c r="BG3" s="615"/>
      <c r="BH3" s="615"/>
      <c r="BI3" s="615"/>
      <c r="BJ3" s="615"/>
      <c r="BK3" s="615"/>
      <c r="BL3" s="615"/>
      <c r="BM3" s="615"/>
    </row>
    <row r="4" spans="2:65" ht="33.75" customHeight="1">
      <c r="B4" s="616"/>
      <c r="C4" s="616"/>
      <c r="D4" s="616"/>
      <c r="E4" s="616"/>
      <c r="F4" s="616"/>
      <c r="G4" s="616"/>
      <c r="H4" s="616"/>
      <c r="I4" s="616"/>
      <c r="J4" s="616"/>
      <c r="K4" s="616"/>
      <c r="L4" s="616"/>
      <c r="M4" s="616"/>
      <c r="N4" s="616"/>
      <c r="O4" s="616"/>
      <c r="P4" s="616"/>
      <c r="Q4" s="616"/>
      <c r="R4" s="616"/>
      <c r="S4" s="616"/>
      <c r="T4" s="616"/>
      <c r="U4" s="616"/>
      <c r="V4" s="616"/>
      <c r="W4" s="616"/>
      <c r="X4" s="616"/>
      <c r="Y4" s="616"/>
      <c r="Z4" s="616"/>
      <c r="AA4" s="616"/>
      <c r="AB4" s="616"/>
      <c r="AC4" s="616"/>
      <c r="AD4" s="616"/>
      <c r="AE4" s="616"/>
      <c r="AF4" s="616"/>
      <c r="AG4" s="616"/>
      <c r="AH4" s="616"/>
      <c r="AI4" s="616"/>
      <c r="AJ4" s="616"/>
      <c r="AK4" s="616"/>
      <c r="AL4" s="616"/>
      <c r="AM4" s="616"/>
      <c r="AN4" s="616"/>
      <c r="AO4" s="616"/>
      <c r="AP4" s="616"/>
      <c r="AQ4" s="616"/>
      <c r="AR4" s="616"/>
      <c r="AS4" s="616"/>
      <c r="AT4" s="616"/>
      <c r="AZ4" s="732" t="s">
        <v>197</v>
      </c>
      <c r="BA4" s="733"/>
      <c r="BB4" s="733"/>
      <c r="BC4" s="733"/>
      <c r="BD4" s="733"/>
      <c r="BE4" s="733"/>
      <c r="BF4" s="733"/>
      <c r="BG4" s="733"/>
      <c r="BH4" s="736"/>
      <c r="BI4" s="733" t="s">
        <v>226</v>
      </c>
      <c r="BJ4" s="733"/>
      <c r="BK4" s="733"/>
      <c r="BL4" s="733"/>
      <c r="BM4" s="736"/>
    </row>
    <row r="5" spans="2:65" ht="13.5" customHeight="1">
      <c r="B5" s="616"/>
      <c r="C5" s="616"/>
      <c r="D5" s="616"/>
      <c r="E5" s="616"/>
      <c r="F5" s="616"/>
      <c r="G5" s="616"/>
      <c r="H5" s="616"/>
      <c r="I5" s="616"/>
      <c r="J5" s="616"/>
      <c r="K5" s="616"/>
      <c r="L5" s="616"/>
      <c r="M5" s="616"/>
      <c r="N5" s="616"/>
      <c r="O5" s="616"/>
      <c r="P5" s="616"/>
      <c r="Q5" s="616"/>
      <c r="R5" s="616"/>
      <c r="S5" s="616"/>
      <c r="T5" s="616"/>
      <c r="U5" s="616"/>
      <c r="V5" s="616"/>
      <c r="W5" s="616"/>
      <c r="X5" s="616"/>
      <c r="Y5" s="616"/>
      <c r="Z5" s="616"/>
      <c r="AA5" s="616"/>
      <c r="AB5" s="616"/>
      <c r="AC5" s="616"/>
      <c r="AD5" s="616"/>
      <c r="AE5" s="616"/>
      <c r="AF5" s="616"/>
      <c r="AG5" s="616"/>
      <c r="AH5" s="616"/>
      <c r="AI5" s="616"/>
      <c r="AJ5" s="616"/>
      <c r="AK5" s="616"/>
      <c r="AL5" s="616"/>
      <c r="AM5" s="616"/>
      <c r="AN5" s="616"/>
      <c r="AO5" s="616"/>
      <c r="AP5" s="616"/>
      <c r="AQ5" s="616"/>
      <c r="AR5" s="616"/>
      <c r="AS5" s="616"/>
      <c r="AT5" s="616"/>
      <c r="AU5" s="616"/>
      <c r="AV5" s="616"/>
      <c r="AW5" s="616"/>
      <c r="AX5" s="616"/>
      <c r="AZ5" s="616"/>
      <c r="BA5" s="616"/>
      <c r="BB5" s="616"/>
      <c r="BC5" s="616"/>
      <c r="BD5" s="616"/>
      <c r="BE5" s="616"/>
    </row>
    <row r="6" spans="2:65" ht="13.5" customHeight="1">
      <c r="B6" s="616"/>
      <c r="C6" s="616"/>
      <c r="D6" s="616"/>
      <c r="E6" s="616"/>
      <c r="F6" s="616"/>
      <c r="G6" s="616"/>
      <c r="H6" s="616"/>
      <c r="I6" s="616"/>
      <c r="J6" s="616"/>
      <c r="K6" s="616"/>
      <c r="L6" s="616"/>
      <c r="M6" s="616"/>
      <c r="N6" s="616"/>
      <c r="O6" s="616"/>
      <c r="P6" s="616"/>
      <c r="Q6" s="616"/>
      <c r="R6" s="616"/>
      <c r="S6" s="616"/>
      <c r="T6" s="616"/>
      <c r="U6" s="616"/>
      <c r="V6" s="616"/>
      <c r="W6" s="616"/>
      <c r="X6" s="616"/>
      <c r="Y6" s="616"/>
      <c r="Z6" s="616"/>
      <c r="AA6" s="616"/>
      <c r="AB6" s="616"/>
      <c r="AC6" s="616"/>
      <c r="AD6" s="616"/>
      <c r="AE6" s="616"/>
      <c r="AF6" s="616"/>
      <c r="AG6" s="616"/>
      <c r="AH6" s="616"/>
      <c r="AI6" s="616"/>
      <c r="AJ6" s="616"/>
      <c r="AK6" s="616"/>
      <c r="AL6" s="616"/>
      <c r="AM6" s="616"/>
      <c r="AN6" s="616"/>
      <c r="AO6" s="616"/>
      <c r="AP6" s="616"/>
      <c r="AQ6" s="616"/>
      <c r="AR6" s="616"/>
      <c r="AS6" s="616"/>
      <c r="AT6" s="616"/>
      <c r="AU6" s="616"/>
      <c r="AV6" s="616"/>
      <c r="AW6" s="616"/>
      <c r="AX6" s="616"/>
      <c r="AY6" s="616"/>
      <c r="AZ6" s="616"/>
      <c r="BA6" s="616"/>
      <c r="BB6" s="616"/>
      <c r="BC6" s="616"/>
      <c r="BD6" s="616"/>
      <c r="BE6" s="616"/>
    </row>
    <row r="7" spans="2:65" ht="13.5" customHeight="1">
      <c r="B7" s="616"/>
      <c r="C7" s="616"/>
      <c r="D7" s="616"/>
      <c r="E7" s="616"/>
      <c r="F7" s="616"/>
      <c r="G7" s="616"/>
      <c r="H7" s="652"/>
      <c r="I7" s="652"/>
      <c r="J7" s="652"/>
      <c r="K7" s="652"/>
      <c r="L7" s="652"/>
      <c r="M7" s="652"/>
      <c r="N7" s="652"/>
      <c r="O7" s="652"/>
      <c r="P7" s="652"/>
      <c r="Q7" s="652"/>
      <c r="AF7" s="616"/>
      <c r="AG7" s="616"/>
      <c r="AH7" s="616"/>
      <c r="AI7" s="616"/>
      <c r="AJ7" s="616"/>
      <c r="AK7" s="616"/>
      <c r="AL7" s="616"/>
      <c r="AM7" s="616"/>
      <c r="AN7" s="616"/>
      <c r="AO7" s="616"/>
      <c r="AP7" s="616"/>
      <c r="AQ7" s="616"/>
      <c r="AR7" s="616"/>
      <c r="AS7" s="616"/>
      <c r="AT7" s="616"/>
      <c r="AU7" s="616"/>
      <c r="AV7" s="616"/>
      <c r="AW7" s="616"/>
      <c r="AX7" s="616"/>
    </row>
    <row r="8" spans="2:65" s="611" customFormat="1" ht="44.25" customHeight="1">
      <c r="B8" s="617" t="s">
        <v>260</v>
      </c>
      <c r="C8" s="633"/>
      <c r="D8" s="633"/>
      <c r="E8" s="633"/>
      <c r="F8" s="633"/>
      <c r="G8" s="633"/>
      <c r="H8" s="633"/>
      <c r="I8" s="633"/>
      <c r="J8" s="633"/>
      <c r="K8" s="633"/>
      <c r="L8" s="633"/>
      <c r="M8" s="633"/>
      <c r="N8" s="633"/>
      <c r="O8" s="633"/>
      <c r="P8" s="633"/>
      <c r="Q8" s="633"/>
      <c r="R8" s="633"/>
      <c r="S8" s="633"/>
      <c r="T8" s="633"/>
      <c r="U8" s="633"/>
      <c r="V8" s="633"/>
      <c r="W8" s="633"/>
      <c r="X8" s="633"/>
      <c r="Y8" s="660"/>
      <c r="AK8" s="717"/>
      <c r="AL8" s="717"/>
      <c r="AM8" s="717"/>
      <c r="AN8" s="717"/>
    </row>
    <row r="9" spans="2:65" s="611" customFormat="1" ht="44.25" customHeight="1">
      <c r="B9" s="618" t="s">
        <v>266</v>
      </c>
      <c r="C9" s="634"/>
      <c r="D9" s="634"/>
      <c r="E9" s="634"/>
      <c r="F9" s="644"/>
      <c r="G9" s="625" t="s">
        <v>267</v>
      </c>
      <c r="H9" s="625"/>
      <c r="I9" s="625"/>
      <c r="J9" s="625"/>
      <c r="K9" s="651" t="s">
        <v>268</v>
      </c>
      <c r="L9" s="651"/>
      <c r="M9" s="651"/>
      <c r="N9" s="651"/>
      <c r="O9" s="651"/>
      <c r="P9" s="651" t="s">
        <v>271</v>
      </c>
      <c r="Q9" s="651"/>
      <c r="R9" s="651"/>
      <c r="S9" s="651"/>
      <c r="T9" s="651"/>
      <c r="U9" s="651"/>
      <c r="V9" s="651"/>
      <c r="W9" s="651"/>
      <c r="X9" s="651"/>
      <c r="Y9" s="690"/>
    </row>
    <row r="10" spans="2:65" s="611" customFormat="1" ht="44.25" customHeight="1">
      <c r="B10" s="617" t="s">
        <v>221</v>
      </c>
      <c r="C10" s="635"/>
      <c r="D10" s="635"/>
      <c r="E10" s="635"/>
      <c r="F10" s="635"/>
      <c r="G10" s="635"/>
      <c r="H10" s="635"/>
      <c r="I10" s="635"/>
      <c r="J10" s="635"/>
      <c r="K10" s="635"/>
      <c r="L10" s="662"/>
      <c r="M10" s="617" t="s">
        <v>202</v>
      </c>
      <c r="N10" s="633"/>
      <c r="O10" s="633"/>
      <c r="P10" s="633"/>
      <c r="Q10" s="633"/>
      <c r="R10" s="633"/>
      <c r="S10" s="633"/>
      <c r="T10" s="633"/>
      <c r="U10" s="633"/>
      <c r="V10" s="633"/>
      <c r="W10" s="633"/>
      <c r="X10" s="633"/>
      <c r="Y10" s="633"/>
      <c r="Z10" s="633"/>
      <c r="AA10" s="660"/>
      <c r="AB10" s="698" t="s">
        <v>203</v>
      </c>
      <c r="AC10" s="701"/>
      <c r="AD10" s="701"/>
      <c r="AE10" s="701"/>
      <c r="AF10" s="701"/>
      <c r="AG10" s="701"/>
      <c r="AH10" s="701"/>
      <c r="AI10" s="701"/>
      <c r="AJ10" s="701"/>
      <c r="AK10" s="701"/>
      <c r="AL10" s="701"/>
      <c r="AM10" s="701"/>
      <c r="AN10" s="701"/>
      <c r="AO10" s="701"/>
      <c r="AP10" s="701"/>
      <c r="AQ10" s="701"/>
      <c r="AR10" s="701"/>
      <c r="AS10" s="701"/>
      <c r="AT10" s="701"/>
      <c r="AU10" s="729"/>
    </row>
    <row r="11" spans="2:65" s="611" customFormat="1" ht="44.25" customHeight="1">
      <c r="B11" s="617"/>
      <c r="C11" s="633"/>
      <c r="D11" s="633"/>
      <c r="E11" s="633"/>
      <c r="F11" s="633"/>
      <c r="G11" s="633"/>
      <c r="H11" s="633"/>
      <c r="I11" s="633"/>
      <c r="J11" s="633"/>
      <c r="K11" s="633"/>
      <c r="L11" s="660"/>
      <c r="M11" s="617"/>
      <c r="N11" s="633"/>
      <c r="O11" s="633"/>
      <c r="P11" s="633"/>
      <c r="Q11" s="633"/>
      <c r="R11" s="633"/>
      <c r="S11" s="633"/>
      <c r="T11" s="633"/>
      <c r="U11" s="633"/>
      <c r="V11" s="633"/>
      <c r="W11" s="633"/>
      <c r="X11" s="633"/>
      <c r="Y11" s="633"/>
      <c r="Z11" s="633"/>
      <c r="AA11" s="660"/>
      <c r="AB11" s="699"/>
      <c r="AC11" s="702"/>
      <c r="AD11" s="702"/>
      <c r="AE11" s="702"/>
      <c r="AF11" s="702"/>
      <c r="AG11" s="702"/>
      <c r="AH11" s="702"/>
      <c r="AI11" s="702"/>
      <c r="AJ11" s="702"/>
      <c r="AK11" s="702"/>
      <c r="AL11" s="702"/>
      <c r="AM11" s="702"/>
      <c r="AN11" s="702"/>
      <c r="AO11" s="702"/>
      <c r="AP11" s="702"/>
      <c r="AQ11" s="702"/>
      <c r="AR11" s="702"/>
      <c r="AS11" s="702"/>
      <c r="AT11" s="702"/>
      <c r="AU11" s="730"/>
    </row>
    <row r="12" spans="2:65" s="612" customFormat="1" ht="29.25" customHeight="1"/>
    <row r="13" spans="2:65" s="611" customFormat="1" ht="44.25" customHeight="1">
      <c r="B13" s="611" t="s">
        <v>272</v>
      </c>
    </row>
    <row r="14" spans="2:65" s="611" customFormat="1" ht="44.25" customHeight="1">
      <c r="B14" s="619" t="s">
        <v>208</v>
      </c>
      <c r="C14" s="636"/>
      <c r="D14" s="636"/>
      <c r="E14" s="636"/>
      <c r="F14" s="636"/>
      <c r="G14" s="636"/>
      <c r="H14" s="653"/>
      <c r="I14" s="617" t="s">
        <v>276</v>
      </c>
      <c r="J14" s="633"/>
      <c r="K14" s="633"/>
      <c r="L14" s="633"/>
      <c r="M14" s="633"/>
      <c r="N14" s="633"/>
      <c r="O14" s="633"/>
      <c r="P14" s="633"/>
      <c r="Q14" s="633"/>
      <c r="R14" s="633"/>
      <c r="S14" s="633"/>
      <c r="T14" s="633"/>
      <c r="U14" s="633"/>
      <c r="V14" s="633"/>
      <c r="W14" s="633"/>
      <c r="X14" s="633"/>
      <c r="Y14" s="633"/>
      <c r="Z14" s="633"/>
      <c r="AA14" s="633"/>
      <c r="AB14" s="633"/>
      <c r="AC14" s="703"/>
      <c r="AD14" s="651"/>
      <c r="AE14" s="651"/>
      <c r="AF14" s="651"/>
      <c r="AG14" s="651"/>
      <c r="AH14" s="651"/>
      <c r="AI14" s="651"/>
      <c r="AJ14" s="651"/>
      <c r="AK14" s="651"/>
      <c r="AL14" s="651"/>
      <c r="AM14" s="651"/>
      <c r="AN14" s="651"/>
      <c r="AO14" s="651"/>
      <c r="AP14" s="651"/>
      <c r="AQ14" s="651"/>
      <c r="AR14" s="651"/>
      <c r="AS14" s="651"/>
      <c r="AT14" s="651"/>
      <c r="AU14" s="651"/>
    </row>
    <row r="15" spans="2:65" s="611" customFormat="1" ht="44.25" customHeight="1">
      <c r="B15" s="620"/>
      <c r="C15" s="637"/>
      <c r="D15" s="637"/>
      <c r="E15" s="637"/>
      <c r="F15" s="637"/>
      <c r="G15" s="637"/>
      <c r="H15" s="654"/>
      <c r="I15" s="617" t="s">
        <v>277</v>
      </c>
      <c r="J15" s="633"/>
      <c r="K15" s="659" t="s">
        <v>279</v>
      </c>
      <c r="L15" s="659"/>
      <c r="M15" s="659"/>
      <c r="N15" s="659" t="s">
        <v>280</v>
      </c>
      <c r="O15" s="659"/>
      <c r="P15" s="659" t="s">
        <v>109</v>
      </c>
      <c r="Q15" s="659"/>
      <c r="R15" s="676" t="s">
        <v>283</v>
      </c>
      <c r="S15" s="678" t="s">
        <v>149</v>
      </c>
      <c r="T15" s="633"/>
      <c r="U15" s="659" t="s">
        <v>279</v>
      </c>
      <c r="V15" s="659"/>
      <c r="W15" s="659"/>
      <c r="X15" s="659" t="s">
        <v>280</v>
      </c>
      <c r="Y15" s="659"/>
      <c r="Z15" s="659" t="s">
        <v>109</v>
      </c>
      <c r="AA15" s="659"/>
      <c r="AB15" s="700" t="s">
        <v>283</v>
      </c>
      <c r="AC15" s="651"/>
      <c r="AD15" s="651"/>
      <c r="AE15" s="651"/>
      <c r="AF15" s="651"/>
      <c r="AG15" s="651"/>
      <c r="AH15" s="651"/>
      <c r="AI15" s="651"/>
      <c r="AJ15" s="651"/>
      <c r="AK15" s="651"/>
      <c r="AL15" s="651"/>
      <c r="AM15" s="651"/>
      <c r="AN15" s="651"/>
      <c r="AO15" s="651"/>
      <c r="AP15" s="651"/>
      <c r="AQ15" s="651"/>
      <c r="AR15" s="651"/>
      <c r="AS15" s="651"/>
      <c r="AT15" s="651"/>
      <c r="AU15" s="651"/>
    </row>
    <row r="16" spans="2:65" s="612" customFormat="1" ht="25.5" customHeight="1"/>
    <row r="17" spans="1:69" s="611" customFormat="1" ht="44.25" customHeight="1">
      <c r="B17" s="611" t="s">
        <v>285</v>
      </c>
      <c r="Q17" s="675" t="s">
        <v>131</v>
      </c>
      <c r="T17" s="675"/>
    </row>
    <row r="18" spans="1:69" s="611" customFormat="1" ht="114.75" customHeight="1">
      <c r="B18" s="621" t="s">
        <v>287</v>
      </c>
      <c r="C18" s="622"/>
      <c r="D18" s="622"/>
      <c r="E18" s="622"/>
      <c r="F18" s="621" t="s">
        <v>288</v>
      </c>
      <c r="G18" s="622"/>
      <c r="H18" s="622"/>
      <c r="I18" s="622"/>
      <c r="J18" s="657" t="s">
        <v>290</v>
      </c>
      <c r="K18" s="657"/>
      <c r="L18" s="657"/>
      <c r="M18" s="657"/>
      <c r="N18" s="621" t="s">
        <v>291</v>
      </c>
      <c r="O18" s="621"/>
      <c r="P18" s="621"/>
      <c r="Q18" s="621"/>
      <c r="R18" s="621" t="s">
        <v>293</v>
      </c>
      <c r="S18" s="621"/>
      <c r="T18" s="621"/>
      <c r="U18" s="621"/>
      <c r="V18" s="621" t="s">
        <v>189</v>
      </c>
      <c r="W18" s="621"/>
      <c r="X18" s="621"/>
      <c r="Y18" s="621"/>
      <c r="Z18" s="621" t="s">
        <v>65</v>
      </c>
      <c r="AA18" s="621"/>
      <c r="AB18" s="621"/>
      <c r="AC18" s="621"/>
      <c r="AD18" s="704" t="s">
        <v>44</v>
      </c>
      <c r="AE18" s="706"/>
      <c r="AF18" s="706"/>
      <c r="AG18" s="679"/>
      <c r="AH18" s="621" t="s">
        <v>230</v>
      </c>
      <c r="AI18" s="621"/>
      <c r="AJ18" s="621"/>
      <c r="AK18" s="621"/>
      <c r="AL18" s="621" t="s">
        <v>295</v>
      </c>
      <c r="AM18" s="621"/>
      <c r="AN18" s="621"/>
      <c r="AO18" s="621"/>
      <c r="AP18" s="621" t="s">
        <v>218</v>
      </c>
      <c r="AQ18" s="621"/>
      <c r="AR18" s="621"/>
      <c r="AS18" s="621"/>
      <c r="AT18" s="622" t="s">
        <v>294</v>
      </c>
      <c r="AU18" s="622"/>
      <c r="AV18" s="622"/>
      <c r="AW18" s="622"/>
      <c r="AX18" s="621" t="s">
        <v>104</v>
      </c>
      <c r="AY18" s="621"/>
      <c r="AZ18" s="621"/>
      <c r="BA18" s="621"/>
      <c r="BB18" s="621" t="s">
        <v>298</v>
      </c>
      <c r="BC18" s="621"/>
      <c r="BD18" s="621"/>
      <c r="BE18" s="621"/>
      <c r="BF18" s="704" t="s">
        <v>95</v>
      </c>
      <c r="BG18" s="706"/>
      <c r="BH18" s="706"/>
      <c r="BI18" s="679"/>
      <c r="BJ18" s="704" t="s">
        <v>237</v>
      </c>
      <c r="BK18" s="706"/>
      <c r="BL18" s="706"/>
      <c r="BM18" s="679"/>
      <c r="BN18" s="704" t="s">
        <v>299</v>
      </c>
      <c r="BO18" s="706"/>
      <c r="BP18" s="706"/>
      <c r="BQ18" s="679"/>
    </row>
    <row r="19" spans="1:69" s="612" customFormat="1" ht="135" customHeight="1">
      <c r="A19" s="611"/>
      <c r="B19" s="622"/>
      <c r="C19" s="622"/>
      <c r="D19" s="622"/>
      <c r="E19" s="622"/>
      <c r="F19" s="645" t="s">
        <v>303</v>
      </c>
      <c r="G19" s="649"/>
      <c r="H19" s="649"/>
      <c r="I19" s="655"/>
      <c r="J19" s="658" t="s">
        <v>248</v>
      </c>
      <c r="K19" s="658"/>
      <c r="L19" s="658"/>
      <c r="M19" s="658"/>
      <c r="N19" s="658" t="s">
        <v>207</v>
      </c>
      <c r="O19" s="658"/>
      <c r="P19" s="658"/>
      <c r="Q19" s="658"/>
      <c r="R19" s="658" t="s">
        <v>193</v>
      </c>
      <c r="S19" s="661"/>
      <c r="T19" s="661"/>
      <c r="U19" s="661"/>
      <c r="V19" s="658" t="s">
        <v>307</v>
      </c>
      <c r="W19" s="658"/>
      <c r="X19" s="658"/>
      <c r="Y19" s="658"/>
      <c r="Z19" s="658" t="s">
        <v>201</v>
      </c>
      <c r="AA19" s="658"/>
      <c r="AB19" s="658"/>
      <c r="AC19" s="658"/>
      <c r="AD19" s="661" t="s">
        <v>248</v>
      </c>
      <c r="AE19" s="661"/>
      <c r="AF19" s="661"/>
      <c r="AG19" s="661"/>
      <c r="AH19" s="626" t="s">
        <v>249</v>
      </c>
      <c r="AI19" s="626"/>
      <c r="AJ19" s="626"/>
      <c r="AK19" s="626"/>
      <c r="AL19" s="658" t="s">
        <v>308</v>
      </c>
      <c r="AM19" s="658"/>
      <c r="AN19" s="658"/>
      <c r="AO19" s="658"/>
      <c r="AP19" s="658" t="s">
        <v>201</v>
      </c>
      <c r="AQ19" s="658"/>
      <c r="AR19" s="658"/>
      <c r="AS19" s="658"/>
      <c r="AT19" s="704" t="s">
        <v>141</v>
      </c>
      <c r="AU19" s="716"/>
      <c r="AV19" s="716"/>
      <c r="AW19" s="718"/>
      <c r="AX19" s="704" t="s">
        <v>310</v>
      </c>
      <c r="AY19" s="716"/>
      <c r="AZ19" s="716"/>
      <c r="BA19" s="718"/>
      <c r="BB19" s="630" t="s">
        <v>119</v>
      </c>
      <c r="BC19" s="630"/>
      <c r="BD19" s="630"/>
      <c r="BE19" s="630"/>
      <c r="BF19" s="629" t="s">
        <v>252</v>
      </c>
      <c r="BG19" s="640"/>
      <c r="BH19" s="640"/>
      <c r="BI19" s="656"/>
      <c r="BJ19" s="629" t="s">
        <v>252</v>
      </c>
      <c r="BK19" s="640"/>
      <c r="BL19" s="640"/>
      <c r="BM19" s="656"/>
      <c r="BN19" s="629" t="s">
        <v>252</v>
      </c>
      <c r="BO19" s="640"/>
      <c r="BP19" s="640"/>
      <c r="BQ19" s="656"/>
    </row>
    <row r="20" spans="1:69" s="612" customFormat="1" ht="35.25" customHeight="1">
      <c r="B20" s="623" t="s">
        <v>313</v>
      </c>
      <c r="C20" s="638"/>
      <c r="D20" s="638"/>
      <c r="E20" s="643"/>
      <c r="F20" s="646"/>
      <c r="G20" s="650"/>
      <c r="H20" s="650"/>
      <c r="I20" s="650"/>
      <c r="J20" s="646"/>
      <c r="K20" s="646"/>
      <c r="L20" s="646"/>
      <c r="M20" s="646"/>
      <c r="N20" s="665"/>
      <c r="O20" s="665"/>
      <c r="P20" s="665"/>
      <c r="Q20" s="665"/>
      <c r="R20" s="646"/>
      <c r="S20" s="650"/>
      <c r="T20" s="650"/>
      <c r="U20" s="650"/>
      <c r="V20" s="682"/>
      <c r="W20" s="686"/>
      <c r="X20" s="686"/>
      <c r="Y20" s="691"/>
      <c r="Z20" s="646"/>
      <c r="AA20" s="646"/>
      <c r="AB20" s="646"/>
      <c r="AC20" s="646"/>
      <c r="AD20" s="650"/>
      <c r="AE20" s="650"/>
      <c r="AF20" s="650"/>
      <c r="AG20" s="650"/>
      <c r="AH20" s="646"/>
      <c r="AI20" s="646"/>
      <c r="AJ20" s="646"/>
      <c r="AK20" s="646"/>
      <c r="AL20" s="646"/>
      <c r="AM20" s="646"/>
      <c r="AN20" s="646"/>
      <c r="AO20" s="646"/>
      <c r="AP20" s="646"/>
      <c r="AQ20" s="646"/>
      <c r="AR20" s="646"/>
      <c r="AS20" s="646"/>
      <c r="AT20" s="650"/>
      <c r="AU20" s="650"/>
      <c r="AV20" s="650"/>
      <c r="AW20" s="650"/>
      <c r="AX20" s="650"/>
      <c r="AY20" s="650"/>
      <c r="AZ20" s="650"/>
      <c r="BA20" s="650"/>
      <c r="BB20" s="650"/>
      <c r="BC20" s="650"/>
      <c r="BD20" s="650"/>
      <c r="BE20" s="650"/>
      <c r="BF20" s="735"/>
      <c r="BG20" s="638"/>
      <c r="BH20" s="638"/>
      <c r="BI20" s="643"/>
      <c r="BJ20" s="735"/>
      <c r="BK20" s="638"/>
      <c r="BL20" s="638"/>
      <c r="BM20" s="643"/>
      <c r="BN20" s="735"/>
      <c r="BO20" s="638"/>
      <c r="BP20" s="638"/>
      <c r="BQ20" s="643"/>
    </row>
    <row r="21" spans="1:69" s="612" customFormat="1" ht="35.25" customHeight="1">
      <c r="B21" s="623" t="s">
        <v>315</v>
      </c>
      <c r="C21" s="638"/>
      <c r="D21" s="638"/>
      <c r="E21" s="643"/>
      <c r="F21" s="646"/>
      <c r="G21" s="650"/>
      <c r="H21" s="650"/>
      <c r="I21" s="650"/>
      <c r="J21" s="646"/>
      <c r="K21" s="646"/>
      <c r="L21" s="646"/>
      <c r="M21" s="646"/>
      <c r="N21" s="646"/>
      <c r="O21" s="646"/>
      <c r="P21" s="646"/>
      <c r="Q21" s="646"/>
      <c r="R21" s="646"/>
      <c r="S21" s="650"/>
      <c r="T21" s="650"/>
      <c r="U21" s="650"/>
      <c r="V21" s="683"/>
      <c r="W21" s="647"/>
      <c r="X21" s="647"/>
      <c r="Y21" s="692"/>
      <c r="Z21" s="646"/>
      <c r="AA21" s="646"/>
      <c r="AB21" s="646"/>
      <c r="AC21" s="646"/>
      <c r="AD21" s="650"/>
      <c r="AE21" s="650"/>
      <c r="AF21" s="650"/>
      <c r="AG21" s="650"/>
      <c r="AH21" s="646"/>
      <c r="AI21" s="646"/>
      <c r="AJ21" s="646"/>
      <c r="AK21" s="646"/>
      <c r="AL21" s="646"/>
      <c r="AM21" s="646"/>
      <c r="AN21" s="646"/>
      <c r="AO21" s="646"/>
      <c r="AP21" s="646"/>
      <c r="AQ21" s="646"/>
      <c r="AR21" s="646"/>
      <c r="AS21" s="646"/>
      <c r="AT21" s="650"/>
      <c r="AU21" s="650"/>
      <c r="AV21" s="650"/>
      <c r="AW21" s="650"/>
      <c r="AX21" s="650"/>
      <c r="AY21" s="650"/>
      <c r="AZ21" s="650"/>
      <c r="BA21" s="650"/>
      <c r="BB21" s="650"/>
      <c r="BC21" s="650"/>
      <c r="BD21" s="650"/>
      <c r="BE21" s="650"/>
      <c r="BF21" s="735"/>
      <c r="BG21" s="638"/>
      <c r="BH21" s="638"/>
      <c r="BI21" s="643"/>
      <c r="BJ21" s="735"/>
      <c r="BK21" s="638"/>
      <c r="BL21" s="638"/>
      <c r="BM21" s="643"/>
      <c r="BN21" s="735"/>
      <c r="BO21" s="638"/>
      <c r="BP21" s="638"/>
      <c r="BQ21" s="643"/>
    </row>
    <row r="22" spans="1:69" s="612" customFormat="1" ht="35.25" customHeight="1">
      <c r="B22" s="623" t="s">
        <v>321</v>
      </c>
      <c r="C22" s="638"/>
      <c r="D22" s="638"/>
      <c r="E22" s="643"/>
      <c r="F22" s="646"/>
      <c r="G22" s="650"/>
      <c r="H22" s="650"/>
      <c r="I22" s="650"/>
      <c r="J22" s="646"/>
      <c r="K22" s="646"/>
      <c r="L22" s="646"/>
      <c r="M22" s="646"/>
      <c r="N22" s="646"/>
      <c r="O22" s="646"/>
      <c r="P22" s="646"/>
      <c r="Q22" s="646"/>
      <c r="R22" s="646"/>
      <c r="S22" s="650"/>
      <c r="T22" s="650"/>
      <c r="U22" s="650"/>
      <c r="V22" s="684"/>
      <c r="W22" s="687"/>
      <c r="X22" s="687"/>
      <c r="Y22" s="693"/>
      <c r="Z22" s="646"/>
      <c r="AA22" s="646"/>
      <c r="AB22" s="646"/>
      <c r="AC22" s="646"/>
      <c r="AD22" s="650"/>
      <c r="AE22" s="650"/>
      <c r="AF22" s="650"/>
      <c r="AG22" s="650"/>
      <c r="AH22" s="646"/>
      <c r="AI22" s="646"/>
      <c r="AJ22" s="646"/>
      <c r="AK22" s="646"/>
      <c r="AL22" s="646"/>
      <c r="AM22" s="646"/>
      <c r="AN22" s="646"/>
      <c r="AO22" s="646"/>
      <c r="AP22" s="646"/>
      <c r="AQ22" s="646"/>
      <c r="AR22" s="646"/>
      <c r="AS22" s="646"/>
      <c r="AT22" s="650"/>
      <c r="AU22" s="650"/>
      <c r="AV22" s="650"/>
      <c r="AW22" s="650"/>
      <c r="AX22" s="650"/>
      <c r="AY22" s="650"/>
      <c r="AZ22" s="650"/>
      <c r="BA22" s="650"/>
      <c r="BB22" s="650"/>
      <c r="BC22" s="650"/>
      <c r="BD22" s="650"/>
      <c r="BE22" s="650"/>
      <c r="BF22" s="735"/>
      <c r="BG22" s="638"/>
      <c r="BH22" s="638"/>
      <c r="BI22" s="643"/>
      <c r="BJ22" s="735"/>
      <c r="BK22" s="638"/>
      <c r="BL22" s="638"/>
      <c r="BM22" s="643"/>
      <c r="BN22" s="735"/>
      <c r="BO22" s="638"/>
      <c r="BP22" s="638"/>
      <c r="BQ22" s="643"/>
    </row>
    <row r="23" spans="1:69" s="612" customFormat="1" ht="30.75" customHeight="1">
      <c r="B23" s="624"/>
      <c r="C23" s="624"/>
      <c r="D23" s="624"/>
      <c r="E23" s="624"/>
      <c r="F23" s="647"/>
      <c r="G23" s="624"/>
      <c r="H23" s="624"/>
      <c r="I23" s="624"/>
      <c r="J23" s="647"/>
      <c r="K23" s="647"/>
      <c r="L23" s="647"/>
      <c r="M23" s="647"/>
      <c r="N23" s="647"/>
      <c r="O23" s="647"/>
      <c r="P23" s="647"/>
      <c r="Q23" s="647"/>
      <c r="R23" s="647"/>
      <c r="S23" s="624"/>
      <c r="T23" s="624"/>
      <c r="U23" s="624"/>
      <c r="V23" s="647"/>
      <c r="W23" s="647"/>
      <c r="X23" s="647"/>
      <c r="Y23" s="647"/>
      <c r="Z23" s="624"/>
      <c r="AA23" s="624"/>
      <c r="AB23" s="624"/>
      <c r="AC23" s="624"/>
      <c r="AD23" s="647"/>
      <c r="AE23" s="647"/>
      <c r="AF23" s="647"/>
      <c r="AG23" s="647"/>
      <c r="AH23" s="647"/>
      <c r="AI23" s="647"/>
      <c r="AJ23" s="647"/>
      <c r="AK23" s="647"/>
      <c r="AL23" s="647"/>
      <c r="AM23" s="647"/>
      <c r="AN23" s="647"/>
      <c r="AO23" s="647"/>
      <c r="AP23" s="647"/>
      <c r="AQ23" s="647"/>
      <c r="AR23" s="647"/>
      <c r="AS23" s="647"/>
      <c r="AT23" s="624"/>
      <c r="AU23" s="624"/>
      <c r="AV23" s="624"/>
      <c r="AW23" s="624"/>
      <c r="AX23" s="624"/>
      <c r="AY23" s="624"/>
      <c r="AZ23" s="624"/>
      <c r="BA23" s="624"/>
      <c r="BB23" s="624"/>
      <c r="BC23" s="624"/>
      <c r="BD23" s="624"/>
      <c r="BE23" s="624"/>
      <c r="BF23" s="624"/>
      <c r="BG23" s="624"/>
      <c r="BH23" s="624"/>
      <c r="BI23" s="624"/>
      <c r="BJ23" s="624"/>
      <c r="BK23" s="624"/>
      <c r="BL23" s="624"/>
      <c r="BM23" s="624"/>
      <c r="BN23" s="737"/>
      <c r="BO23" s="738"/>
      <c r="BP23" s="738"/>
      <c r="BQ23" s="739"/>
    </row>
    <row r="24" spans="1:69" s="611" customFormat="1" ht="30.75" customHeight="1">
      <c r="B24" s="625" t="s">
        <v>322</v>
      </c>
      <c r="C24" s="625"/>
      <c r="D24" s="625"/>
      <c r="E24" s="625"/>
      <c r="F24" s="625"/>
      <c r="G24" s="625"/>
      <c r="H24" s="625"/>
      <c r="I24" s="625"/>
      <c r="J24" s="625"/>
      <c r="K24" s="625"/>
      <c r="L24" s="625"/>
      <c r="M24" s="625"/>
      <c r="N24" s="625"/>
      <c r="O24" s="625"/>
      <c r="P24" s="625"/>
      <c r="Q24" s="625"/>
      <c r="R24" s="625"/>
      <c r="S24" s="625"/>
      <c r="T24" s="625"/>
      <c r="U24" s="625"/>
      <c r="V24" s="625"/>
      <c r="W24" s="625"/>
      <c r="X24" s="625"/>
      <c r="Y24" s="625"/>
      <c r="Z24" s="625"/>
      <c r="AA24" s="625"/>
      <c r="AB24" s="625"/>
      <c r="AC24" s="625"/>
      <c r="AD24" s="625"/>
      <c r="AE24" s="625"/>
      <c r="AF24" s="625"/>
      <c r="AG24" s="625"/>
      <c r="AH24" s="625"/>
      <c r="AI24" s="625"/>
      <c r="AJ24" s="625"/>
      <c r="AK24" s="625"/>
      <c r="AL24" s="625"/>
      <c r="AM24" s="625"/>
      <c r="AN24" s="625"/>
      <c r="AO24" s="625"/>
      <c r="AP24" s="625"/>
      <c r="AQ24" s="625"/>
      <c r="AR24" s="625"/>
      <c r="AS24" s="625"/>
      <c r="AT24" s="625"/>
      <c r="AU24" s="625"/>
      <c r="AV24" s="625"/>
      <c r="AW24" s="625"/>
      <c r="AX24" s="625"/>
      <c r="AY24" s="625"/>
      <c r="AZ24" s="625"/>
      <c r="BA24" s="625"/>
      <c r="BB24" s="625"/>
      <c r="BC24" s="625"/>
      <c r="BD24" s="625"/>
      <c r="BE24" s="625"/>
      <c r="BF24" s="625"/>
      <c r="BG24" s="625"/>
      <c r="BH24" s="625"/>
      <c r="BI24" s="625"/>
      <c r="BJ24" s="625"/>
      <c r="BK24" s="625"/>
      <c r="BL24" s="625"/>
      <c r="BM24" s="625"/>
      <c r="BN24" s="651"/>
      <c r="BO24" s="651"/>
      <c r="BP24" s="651"/>
      <c r="BQ24" s="651"/>
    </row>
    <row r="25" spans="1:69" s="611" customFormat="1" ht="96" customHeight="1">
      <c r="B25" s="626" t="s">
        <v>118</v>
      </c>
      <c r="C25" s="630"/>
      <c r="D25" s="630"/>
      <c r="E25" s="630"/>
      <c r="F25" s="630"/>
      <c r="G25" s="630"/>
      <c r="H25" s="630"/>
      <c r="I25" s="630"/>
      <c r="J25" s="630"/>
      <c r="K25" s="630"/>
      <c r="L25" s="630"/>
      <c r="M25" s="626" t="s">
        <v>162</v>
      </c>
      <c r="N25" s="626"/>
      <c r="O25" s="626"/>
      <c r="P25" s="626"/>
      <c r="Q25" s="626"/>
      <c r="R25" s="626"/>
      <c r="S25" s="626"/>
      <c r="T25" s="626" t="s">
        <v>27</v>
      </c>
      <c r="U25" s="626"/>
      <c r="V25" s="626"/>
      <c r="W25" s="626"/>
      <c r="X25" s="626"/>
      <c r="Y25" s="626"/>
      <c r="Z25" s="626"/>
      <c r="AA25" s="626" t="s">
        <v>243</v>
      </c>
      <c r="AB25" s="630"/>
      <c r="AC25" s="630"/>
      <c r="AD25" s="630"/>
      <c r="AE25" s="630"/>
      <c r="AF25" s="630"/>
      <c r="AG25" s="630"/>
      <c r="AH25" s="630"/>
      <c r="AI25" s="630"/>
      <c r="AJ25" s="630"/>
      <c r="AK25" s="617"/>
      <c r="AL25" s="709" t="s">
        <v>292</v>
      </c>
      <c r="AM25" s="713"/>
      <c r="AN25" s="713"/>
      <c r="AO25" s="713"/>
      <c r="AP25" s="713"/>
      <c r="AQ25" s="713"/>
      <c r="AR25" s="713"/>
      <c r="AS25" s="713"/>
      <c r="AT25" s="713"/>
      <c r="AU25" s="713"/>
      <c r="AV25" s="723"/>
      <c r="AW25" s="651"/>
      <c r="AX25" s="651"/>
      <c r="AY25" s="651"/>
      <c r="AZ25" s="651"/>
      <c r="BA25" s="651"/>
      <c r="BB25" s="651"/>
      <c r="BC25" s="651"/>
      <c r="BD25" s="651"/>
      <c r="BE25" s="651"/>
      <c r="BF25" s="651"/>
      <c r="BG25" s="651"/>
      <c r="BH25" s="651"/>
      <c r="BI25" s="651"/>
      <c r="BJ25" s="651"/>
      <c r="BK25" s="651"/>
      <c r="BL25" s="651"/>
      <c r="BM25" s="651"/>
      <c r="BN25" s="651"/>
      <c r="BO25" s="651"/>
      <c r="BP25" s="651"/>
      <c r="BQ25" s="651"/>
    </row>
    <row r="26" spans="1:69" s="611" customFormat="1" ht="35.25" customHeight="1">
      <c r="B26" s="627" t="s">
        <v>313</v>
      </c>
      <c r="C26" s="639"/>
      <c r="D26" s="642">
        <f>N20</f>
        <v>0</v>
      </c>
      <c r="E26" s="642"/>
      <c r="F26" s="642"/>
      <c r="G26" s="642"/>
      <c r="H26" s="642"/>
      <c r="I26" s="642"/>
      <c r="J26" s="642"/>
      <c r="K26" s="660" t="s">
        <v>207</v>
      </c>
      <c r="L26" s="630"/>
      <c r="M26" s="663">
        <f>J20</f>
        <v>0</v>
      </c>
      <c r="N26" s="666"/>
      <c r="O26" s="666"/>
      <c r="P26" s="666"/>
      <c r="Q26" s="666"/>
      <c r="R26" s="666"/>
      <c r="S26" s="679" t="s">
        <v>323</v>
      </c>
      <c r="T26" s="626" t="s">
        <v>326</v>
      </c>
      <c r="U26" s="626"/>
      <c r="V26" s="626"/>
      <c r="W26" s="626"/>
      <c r="X26" s="626"/>
      <c r="Y26" s="626"/>
      <c r="Z26" s="626"/>
      <c r="AA26" s="668">
        <f>M26*17500</f>
        <v>0</v>
      </c>
      <c r="AB26" s="672"/>
      <c r="AC26" s="672"/>
      <c r="AD26" s="672"/>
      <c r="AE26" s="672"/>
      <c r="AF26" s="672"/>
      <c r="AG26" s="672"/>
      <c r="AH26" s="672"/>
      <c r="AI26" s="672"/>
      <c r="AJ26" s="633" t="s">
        <v>207</v>
      </c>
      <c r="AK26" s="633"/>
      <c r="AL26" s="721">
        <f>ROUNDDOWN(MIN(D26,AA26),-3)</f>
        <v>0</v>
      </c>
      <c r="AM26" s="672"/>
      <c r="AN26" s="672"/>
      <c r="AO26" s="672"/>
      <c r="AP26" s="672"/>
      <c r="AQ26" s="672"/>
      <c r="AR26" s="672"/>
      <c r="AS26" s="672"/>
      <c r="AT26" s="672"/>
      <c r="AU26" s="633" t="s">
        <v>207</v>
      </c>
      <c r="AV26" s="633"/>
      <c r="AW26" s="703"/>
      <c r="AX26" s="651"/>
      <c r="AY26" s="651"/>
      <c r="AZ26" s="651"/>
      <c r="BA26" s="734"/>
      <c r="BB26" s="734"/>
      <c r="BC26" s="734"/>
      <c r="BD26" s="734"/>
      <c r="BE26" s="734"/>
      <c r="BN26" s="651"/>
      <c r="BO26" s="651"/>
      <c r="BP26" s="651"/>
      <c r="BQ26" s="651"/>
    </row>
    <row r="27" spans="1:69" s="611" customFormat="1" ht="35.25" customHeight="1">
      <c r="B27" s="627" t="s">
        <v>315</v>
      </c>
      <c r="C27" s="639"/>
      <c r="D27" s="642">
        <f>N21</f>
        <v>0</v>
      </c>
      <c r="E27" s="642"/>
      <c r="F27" s="642"/>
      <c r="G27" s="642"/>
      <c r="H27" s="642"/>
      <c r="I27" s="642"/>
      <c r="J27" s="642"/>
      <c r="K27" s="660" t="s">
        <v>207</v>
      </c>
      <c r="L27" s="630"/>
      <c r="M27" s="663">
        <f>J21</f>
        <v>0</v>
      </c>
      <c r="N27" s="666"/>
      <c r="O27" s="666"/>
      <c r="P27" s="666"/>
      <c r="Q27" s="666"/>
      <c r="R27" s="666"/>
      <c r="S27" s="679" t="s">
        <v>323</v>
      </c>
      <c r="T27" s="626" t="s">
        <v>326</v>
      </c>
      <c r="U27" s="626"/>
      <c r="V27" s="626"/>
      <c r="W27" s="626"/>
      <c r="X27" s="626"/>
      <c r="Y27" s="626"/>
      <c r="Z27" s="626"/>
      <c r="AA27" s="668">
        <f>M27*17500</f>
        <v>0</v>
      </c>
      <c r="AB27" s="672"/>
      <c r="AC27" s="672"/>
      <c r="AD27" s="672"/>
      <c r="AE27" s="672"/>
      <c r="AF27" s="672"/>
      <c r="AG27" s="672"/>
      <c r="AH27" s="672"/>
      <c r="AI27" s="672"/>
      <c r="AJ27" s="633" t="s">
        <v>207</v>
      </c>
      <c r="AK27" s="633"/>
      <c r="AL27" s="721">
        <f>ROUNDDOWN(MIN(D27,AA27),-3)</f>
        <v>0</v>
      </c>
      <c r="AM27" s="672"/>
      <c r="AN27" s="672"/>
      <c r="AO27" s="672"/>
      <c r="AP27" s="672"/>
      <c r="AQ27" s="672"/>
      <c r="AR27" s="672"/>
      <c r="AS27" s="672"/>
      <c r="AT27" s="672"/>
      <c r="AU27" s="633" t="s">
        <v>207</v>
      </c>
      <c r="AV27" s="633"/>
      <c r="AW27" s="703"/>
      <c r="AX27" s="651"/>
      <c r="AY27" s="651"/>
      <c r="AZ27" s="651"/>
      <c r="BN27" s="651"/>
      <c r="BO27" s="651"/>
      <c r="BP27" s="651"/>
      <c r="BQ27" s="651"/>
    </row>
    <row r="28" spans="1:69" s="611" customFormat="1" ht="35.25" customHeight="1">
      <c r="B28" s="627" t="s">
        <v>321</v>
      </c>
      <c r="C28" s="639"/>
      <c r="D28" s="642">
        <f>N22</f>
        <v>0</v>
      </c>
      <c r="E28" s="642"/>
      <c r="F28" s="642"/>
      <c r="G28" s="642"/>
      <c r="H28" s="642"/>
      <c r="I28" s="642"/>
      <c r="J28" s="642"/>
      <c r="K28" s="660" t="s">
        <v>207</v>
      </c>
      <c r="L28" s="630"/>
      <c r="M28" s="663">
        <f>J22</f>
        <v>0</v>
      </c>
      <c r="N28" s="666"/>
      <c r="O28" s="666"/>
      <c r="P28" s="666"/>
      <c r="Q28" s="666"/>
      <c r="R28" s="666"/>
      <c r="S28" s="679" t="s">
        <v>323</v>
      </c>
      <c r="T28" s="626" t="s">
        <v>326</v>
      </c>
      <c r="U28" s="626"/>
      <c r="V28" s="626"/>
      <c r="W28" s="626"/>
      <c r="X28" s="626"/>
      <c r="Y28" s="626"/>
      <c r="Z28" s="626"/>
      <c r="AA28" s="668">
        <f>M28*17500</f>
        <v>0</v>
      </c>
      <c r="AB28" s="672"/>
      <c r="AC28" s="672"/>
      <c r="AD28" s="672"/>
      <c r="AE28" s="672"/>
      <c r="AF28" s="672"/>
      <c r="AG28" s="672"/>
      <c r="AH28" s="672"/>
      <c r="AI28" s="672"/>
      <c r="AJ28" s="633" t="s">
        <v>207</v>
      </c>
      <c r="AK28" s="633"/>
      <c r="AL28" s="710">
        <f>ROUNDDOWN(MIN(D28,AA28),-3)</f>
        <v>0</v>
      </c>
      <c r="AM28" s="673"/>
      <c r="AN28" s="673"/>
      <c r="AO28" s="673"/>
      <c r="AP28" s="673"/>
      <c r="AQ28" s="673"/>
      <c r="AR28" s="673"/>
      <c r="AS28" s="673"/>
      <c r="AT28" s="673"/>
      <c r="AU28" s="636" t="s">
        <v>207</v>
      </c>
      <c r="AV28" s="724"/>
      <c r="AW28" s="731"/>
    </row>
    <row r="29" spans="1:69" s="611" customFormat="1" ht="30.75" customHeight="1">
      <c r="B29" s="628"/>
      <c r="C29" s="628"/>
      <c r="K29" s="651"/>
      <c r="L29" s="651"/>
      <c r="M29" s="664"/>
      <c r="N29" s="664"/>
      <c r="O29" s="664"/>
      <c r="P29" s="664"/>
      <c r="Q29" s="664"/>
      <c r="R29" s="664"/>
      <c r="S29" s="664"/>
      <c r="T29" s="648"/>
      <c r="U29" s="648"/>
      <c r="V29" s="648"/>
      <c r="W29" s="648"/>
      <c r="X29" s="648"/>
      <c r="Y29" s="648"/>
      <c r="Z29" s="648"/>
      <c r="AA29" s="697"/>
      <c r="AB29" s="697"/>
      <c r="AC29" s="697"/>
      <c r="AD29" s="697"/>
      <c r="AE29" s="697"/>
      <c r="AF29" s="697"/>
      <c r="AG29" s="697"/>
      <c r="AH29" s="697"/>
      <c r="AI29" s="697"/>
      <c r="AJ29" s="697"/>
      <c r="AK29" s="697"/>
      <c r="AL29" s="722"/>
      <c r="AM29" s="722"/>
      <c r="AN29" s="722"/>
      <c r="AO29" s="722"/>
      <c r="AP29" s="722"/>
      <c r="AQ29" s="722"/>
      <c r="AR29" s="722"/>
      <c r="AS29" s="722"/>
      <c r="AT29" s="722"/>
      <c r="AU29" s="722"/>
      <c r="AV29" s="722"/>
    </row>
    <row r="30" spans="1:69" s="611" customFormat="1" ht="30.75" customHeight="1">
      <c r="B30" s="625" t="s">
        <v>324</v>
      </c>
      <c r="C30" s="625"/>
      <c r="D30" s="625"/>
      <c r="E30" s="625"/>
      <c r="F30" s="625"/>
      <c r="G30" s="625"/>
      <c r="H30" s="625"/>
      <c r="I30" s="625"/>
      <c r="J30" s="625"/>
      <c r="K30" s="625"/>
      <c r="L30" s="625"/>
      <c r="M30" s="625"/>
      <c r="N30" s="625"/>
      <c r="O30" s="625"/>
      <c r="P30" s="625"/>
      <c r="Q30" s="625"/>
      <c r="R30" s="625"/>
      <c r="S30" s="625"/>
      <c r="T30" s="625"/>
      <c r="U30" s="625"/>
      <c r="V30" s="625"/>
      <c r="W30" s="625"/>
      <c r="X30" s="625"/>
      <c r="Y30" s="625"/>
      <c r="Z30" s="625"/>
      <c r="AA30" s="625"/>
      <c r="AB30" s="625"/>
      <c r="AC30" s="625"/>
      <c r="AD30" s="625"/>
      <c r="AE30" s="625"/>
      <c r="AF30" s="625"/>
      <c r="AG30" s="625"/>
      <c r="AH30" s="625"/>
      <c r="AI30" s="625"/>
      <c r="AJ30" s="625"/>
      <c r="AK30" s="625"/>
      <c r="AL30" s="625"/>
      <c r="AM30" s="625"/>
      <c r="AN30" s="625"/>
      <c r="AO30" s="625"/>
      <c r="AP30" s="625"/>
      <c r="AQ30" s="625"/>
      <c r="AR30" s="625"/>
      <c r="AS30" s="625"/>
      <c r="AT30" s="625"/>
      <c r="AU30" s="625"/>
      <c r="AV30" s="625"/>
      <c r="AW30" s="625"/>
      <c r="AX30" s="625"/>
      <c r="AY30" s="625"/>
      <c r="AZ30" s="625"/>
      <c r="BA30" s="625"/>
      <c r="BB30" s="625"/>
      <c r="BC30" s="625"/>
      <c r="BD30" s="625"/>
      <c r="BE30" s="625"/>
      <c r="BF30" s="625"/>
      <c r="BG30" s="625"/>
      <c r="BH30" s="625"/>
      <c r="BI30" s="625"/>
      <c r="BJ30" s="625"/>
      <c r="BK30" s="625"/>
      <c r="BL30" s="625"/>
      <c r="BM30" s="625"/>
    </row>
    <row r="31" spans="1:69" s="611" customFormat="1" ht="96" customHeight="1">
      <c r="B31" s="629" t="s">
        <v>225</v>
      </c>
      <c r="C31" s="640"/>
      <c r="D31" s="640"/>
      <c r="E31" s="640"/>
      <c r="F31" s="640"/>
      <c r="G31" s="640"/>
      <c r="H31" s="640"/>
      <c r="I31" s="656"/>
      <c r="J31" s="621" t="s">
        <v>293</v>
      </c>
      <c r="K31" s="621"/>
      <c r="L31" s="621"/>
      <c r="M31" s="621"/>
      <c r="N31" s="626" t="s">
        <v>65</v>
      </c>
      <c r="O31" s="626"/>
      <c r="P31" s="626"/>
      <c r="Q31" s="626"/>
      <c r="R31" s="677" t="s">
        <v>44</v>
      </c>
      <c r="S31" s="680"/>
      <c r="T31" s="680"/>
      <c r="U31" s="681"/>
      <c r="V31" s="626" t="s">
        <v>230</v>
      </c>
      <c r="W31" s="626"/>
      <c r="X31" s="626"/>
      <c r="Y31" s="626"/>
      <c r="Z31" s="667" t="s">
        <v>295</v>
      </c>
      <c r="AA31" s="667"/>
      <c r="AB31" s="667"/>
      <c r="AC31" s="667"/>
      <c r="AD31" s="626" t="s">
        <v>218</v>
      </c>
      <c r="AE31" s="626"/>
      <c r="AF31" s="626"/>
      <c r="AG31" s="626"/>
      <c r="AH31" s="630" t="s">
        <v>294</v>
      </c>
      <c r="AI31" s="630"/>
      <c r="AJ31" s="630"/>
      <c r="AK31" s="630"/>
      <c r="AL31" s="626" t="s">
        <v>104</v>
      </c>
      <c r="AM31" s="626"/>
      <c r="AN31" s="626"/>
      <c r="AO31" s="626"/>
      <c r="AP31" s="626" t="s">
        <v>298</v>
      </c>
      <c r="AQ31" s="626"/>
      <c r="AR31" s="626"/>
      <c r="AS31" s="626"/>
      <c r="AT31" s="629" t="s">
        <v>95</v>
      </c>
      <c r="AU31" s="640"/>
      <c r="AV31" s="640"/>
      <c r="AW31" s="656"/>
      <c r="AX31" s="626" t="s">
        <v>237</v>
      </c>
      <c r="AY31" s="626"/>
      <c r="AZ31" s="626"/>
      <c r="BA31" s="626"/>
      <c r="BB31" s="626" t="s">
        <v>199</v>
      </c>
      <c r="BC31" s="626"/>
      <c r="BD31" s="626"/>
      <c r="BE31" s="626"/>
      <c r="BF31" s="648"/>
      <c r="BG31" s="648"/>
      <c r="BH31" s="648"/>
      <c r="BI31" s="648"/>
      <c r="BJ31" s="648"/>
      <c r="BK31" s="648"/>
      <c r="BL31" s="648"/>
      <c r="BM31" s="648"/>
    </row>
    <row r="32" spans="1:69" s="611" customFormat="1" ht="129" customHeight="1">
      <c r="B32" s="629"/>
      <c r="C32" s="640"/>
      <c r="D32" s="640"/>
      <c r="E32" s="640"/>
      <c r="F32" s="640"/>
      <c r="G32" s="640"/>
      <c r="H32" s="640"/>
      <c r="I32" s="656"/>
      <c r="J32" s="658" t="s">
        <v>193</v>
      </c>
      <c r="K32" s="661"/>
      <c r="L32" s="661"/>
      <c r="M32" s="661"/>
      <c r="N32" s="658" t="s">
        <v>201</v>
      </c>
      <c r="O32" s="658"/>
      <c r="P32" s="658"/>
      <c r="Q32" s="658"/>
      <c r="R32" s="661" t="s">
        <v>248</v>
      </c>
      <c r="S32" s="661"/>
      <c r="T32" s="661"/>
      <c r="U32" s="661"/>
      <c r="V32" s="626" t="s">
        <v>249</v>
      </c>
      <c r="W32" s="626"/>
      <c r="X32" s="626"/>
      <c r="Y32" s="626"/>
      <c r="Z32" s="658" t="s">
        <v>308</v>
      </c>
      <c r="AA32" s="658"/>
      <c r="AB32" s="658"/>
      <c r="AC32" s="658"/>
      <c r="AD32" s="658" t="s">
        <v>201</v>
      </c>
      <c r="AE32" s="658"/>
      <c r="AF32" s="658"/>
      <c r="AG32" s="658"/>
      <c r="AH32" s="704" t="s">
        <v>141</v>
      </c>
      <c r="AI32" s="716"/>
      <c r="AJ32" s="716"/>
      <c r="AK32" s="718"/>
      <c r="AL32" s="704" t="s">
        <v>310</v>
      </c>
      <c r="AM32" s="716"/>
      <c r="AN32" s="716"/>
      <c r="AO32" s="718"/>
      <c r="AP32" s="630" t="s">
        <v>119</v>
      </c>
      <c r="AQ32" s="630"/>
      <c r="AR32" s="630"/>
      <c r="AS32" s="630"/>
      <c r="AT32" s="626" t="s">
        <v>252</v>
      </c>
      <c r="AU32" s="630"/>
      <c r="AV32" s="630"/>
      <c r="AW32" s="630"/>
      <c r="AX32" s="626" t="s">
        <v>252</v>
      </c>
      <c r="AY32" s="630"/>
      <c r="AZ32" s="630"/>
      <c r="BA32" s="630"/>
      <c r="BB32" s="626" t="s">
        <v>252</v>
      </c>
      <c r="BC32" s="630"/>
      <c r="BD32" s="630"/>
      <c r="BE32" s="630"/>
      <c r="BF32" s="648"/>
      <c r="BG32" s="651"/>
      <c r="BH32" s="651"/>
      <c r="BI32" s="651"/>
      <c r="BJ32" s="648"/>
      <c r="BK32" s="651"/>
      <c r="BL32" s="651"/>
      <c r="BM32" s="651"/>
    </row>
    <row r="33" spans="2:65" s="611" customFormat="1" ht="35.25" customHeight="1">
      <c r="B33" s="629" t="s">
        <v>328</v>
      </c>
      <c r="C33" s="640"/>
      <c r="D33" s="640"/>
      <c r="E33" s="640"/>
      <c r="F33" s="640"/>
      <c r="G33" s="640"/>
      <c r="H33" s="640"/>
      <c r="I33" s="656"/>
      <c r="J33" s="626"/>
      <c r="K33" s="630"/>
      <c r="L33" s="630"/>
      <c r="M33" s="630"/>
      <c r="N33" s="626"/>
      <c r="O33" s="626"/>
      <c r="P33" s="626"/>
      <c r="Q33" s="626"/>
      <c r="R33" s="630"/>
      <c r="S33" s="630"/>
      <c r="T33" s="630"/>
      <c r="U33" s="630"/>
      <c r="V33" s="626"/>
      <c r="W33" s="626"/>
      <c r="X33" s="626"/>
      <c r="Y33" s="626"/>
      <c r="Z33" s="626"/>
      <c r="AA33" s="626"/>
      <c r="AB33" s="626"/>
      <c r="AC33" s="626"/>
      <c r="AD33" s="626"/>
      <c r="AE33" s="626"/>
      <c r="AF33" s="626"/>
      <c r="AG33" s="626"/>
      <c r="AH33" s="630"/>
      <c r="AI33" s="630"/>
      <c r="AJ33" s="630"/>
      <c r="AK33" s="630"/>
      <c r="AL33" s="630"/>
      <c r="AM33" s="630"/>
      <c r="AN33" s="630"/>
      <c r="AO33" s="630"/>
      <c r="AP33" s="630"/>
      <c r="AQ33" s="630"/>
      <c r="AR33" s="630"/>
      <c r="AS33" s="630"/>
      <c r="AT33" s="630"/>
      <c r="AU33" s="630"/>
      <c r="AV33" s="630"/>
      <c r="AW33" s="630"/>
      <c r="AX33" s="630"/>
      <c r="AY33" s="630"/>
      <c r="AZ33" s="630"/>
      <c r="BA33" s="630"/>
      <c r="BB33" s="630"/>
      <c r="BC33" s="630"/>
      <c r="BD33" s="630"/>
      <c r="BE33" s="630"/>
      <c r="BF33" s="651"/>
      <c r="BG33" s="651"/>
      <c r="BH33" s="651"/>
      <c r="BI33" s="651"/>
      <c r="BJ33" s="651"/>
      <c r="BK33" s="651"/>
      <c r="BL33" s="651"/>
      <c r="BM33" s="651"/>
    </row>
    <row r="34" spans="2:65" s="611" customFormat="1" ht="35.25" customHeight="1">
      <c r="B34" s="629" t="s">
        <v>330</v>
      </c>
      <c r="C34" s="640"/>
      <c r="D34" s="640"/>
      <c r="E34" s="640"/>
      <c r="F34" s="640"/>
      <c r="G34" s="640"/>
      <c r="H34" s="640"/>
      <c r="I34" s="656"/>
      <c r="J34" s="626"/>
      <c r="K34" s="630"/>
      <c r="L34" s="630"/>
      <c r="M34" s="630"/>
      <c r="N34" s="626"/>
      <c r="O34" s="626"/>
      <c r="P34" s="626"/>
      <c r="Q34" s="626"/>
      <c r="R34" s="630"/>
      <c r="S34" s="630"/>
      <c r="T34" s="630"/>
      <c r="U34" s="630"/>
      <c r="V34" s="626"/>
      <c r="W34" s="626"/>
      <c r="X34" s="626"/>
      <c r="Y34" s="626"/>
      <c r="Z34" s="626"/>
      <c r="AA34" s="626"/>
      <c r="AB34" s="626"/>
      <c r="AC34" s="626"/>
      <c r="AD34" s="626"/>
      <c r="AE34" s="626"/>
      <c r="AF34" s="626"/>
      <c r="AG34" s="626"/>
      <c r="AH34" s="630"/>
      <c r="AI34" s="630"/>
      <c r="AJ34" s="630"/>
      <c r="AK34" s="630"/>
      <c r="AL34" s="630"/>
      <c r="AM34" s="630"/>
      <c r="AN34" s="630"/>
      <c r="AO34" s="630"/>
      <c r="AP34" s="630"/>
      <c r="AQ34" s="630"/>
      <c r="AR34" s="630"/>
      <c r="AS34" s="630"/>
      <c r="AT34" s="630"/>
      <c r="AU34" s="630"/>
      <c r="AV34" s="630"/>
      <c r="AW34" s="630"/>
      <c r="AX34" s="630"/>
      <c r="AY34" s="630"/>
      <c r="AZ34" s="630"/>
      <c r="BA34" s="630"/>
      <c r="BB34" s="630"/>
      <c r="BC34" s="630"/>
      <c r="BD34" s="630"/>
      <c r="BE34" s="630"/>
      <c r="BF34" s="651"/>
      <c r="BG34" s="651"/>
      <c r="BH34" s="651"/>
      <c r="BI34" s="651"/>
      <c r="BJ34" s="651"/>
      <c r="BK34" s="651"/>
      <c r="BL34" s="651"/>
      <c r="BM34" s="651"/>
    </row>
    <row r="35" spans="2:65" s="611" customFormat="1" ht="30.75" customHeight="1">
      <c r="B35" s="625"/>
      <c r="C35" s="625"/>
      <c r="D35" s="625"/>
      <c r="E35" s="625"/>
      <c r="F35" s="648"/>
      <c r="G35" s="651"/>
      <c r="H35" s="651"/>
      <c r="I35" s="651"/>
      <c r="J35" s="648"/>
      <c r="K35" s="648"/>
      <c r="L35" s="648"/>
      <c r="M35" s="648"/>
      <c r="N35" s="651"/>
      <c r="O35" s="651"/>
      <c r="P35" s="651"/>
      <c r="Q35" s="651"/>
      <c r="R35" s="648"/>
      <c r="S35" s="648"/>
      <c r="T35" s="648"/>
      <c r="U35" s="648"/>
      <c r="V35" s="651"/>
      <c r="W35" s="651"/>
      <c r="X35" s="651"/>
      <c r="Y35" s="651"/>
      <c r="Z35" s="651"/>
      <c r="AA35" s="651"/>
      <c r="AB35" s="651"/>
      <c r="AC35" s="651"/>
      <c r="AD35" s="651"/>
      <c r="AE35" s="651"/>
      <c r="AF35" s="651"/>
      <c r="AG35" s="651"/>
      <c r="AH35" s="651"/>
      <c r="AI35" s="651"/>
      <c r="AJ35" s="651"/>
      <c r="AK35" s="651"/>
      <c r="AL35" s="651"/>
      <c r="AM35" s="651"/>
      <c r="AN35" s="651"/>
      <c r="AO35" s="651"/>
      <c r="AP35" s="651"/>
      <c r="AQ35" s="651"/>
      <c r="AR35" s="651"/>
      <c r="AS35" s="651"/>
      <c r="AT35" s="651"/>
      <c r="AU35" s="651"/>
      <c r="AV35" s="651"/>
      <c r="AW35" s="651"/>
      <c r="AX35" s="651"/>
      <c r="AY35" s="651"/>
      <c r="AZ35" s="651"/>
      <c r="BA35" s="651"/>
      <c r="BB35" s="651"/>
      <c r="BC35" s="651"/>
      <c r="BD35" s="651"/>
      <c r="BE35" s="651"/>
      <c r="BF35" s="651"/>
      <c r="BG35" s="651"/>
      <c r="BH35" s="651"/>
      <c r="BI35" s="651"/>
      <c r="BJ35" s="651"/>
      <c r="BK35" s="651"/>
      <c r="BL35" s="651"/>
      <c r="BM35" s="651"/>
    </row>
    <row r="36" spans="2:65" s="611" customFormat="1" ht="30.75" customHeight="1">
      <c r="B36" s="625" t="s">
        <v>332</v>
      </c>
      <c r="C36" s="625"/>
      <c r="D36" s="625"/>
      <c r="E36" s="625"/>
      <c r="F36" s="625"/>
      <c r="G36" s="625"/>
      <c r="H36" s="625"/>
      <c r="I36" s="625"/>
      <c r="J36" s="625"/>
      <c r="K36" s="625"/>
      <c r="L36" s="625"/>
      <c r="M36" s="625"/>
      <c r="N36" s="625"/>
      <c r="O36" s="625"/>
      <c r="P36" s="625"/>
      <c r="Q36" s="625"/>
      <c r="R36" s="625"/>
      <c r="S36" s="625"/>
      <c r="T36" s="625"/>
      <c r="U36" s="625"/>
      <c r="V36" s="625"/>
      <c r="W36" s="625"/>
      <c r="X36" s="625"/>
      <c r="Y36" s="625"/>
      <c r="Z36" s="625"/>
      <c r="AA36" s="625"/>
      <c r="AB36" s="625"/>
      <c r="AC36" s="625"/>
      <c r="AD36" s="625"/>
      <c r="AE36" s="625"/>
      <c r="AF36" s="625"/>
      <c r="AG36" s="625"/>
      <c r="AH36" s="625"/>
      <c r="AI36" s="625"/>
      <c r="AJ36" s="625"/>
      <c r="AK36" s="625"/>
      <c r="AL36" s="625"/>
      <c r="AM36" s="625"/>
      <c r="AN36" s="625"/>
      <c r="AO36" s="625"/>
      <c r="AP36" s="625"/>
      <c r="AQ36" s="625"/>
      <c r="AR36" s="625"/>
      <c r="AS36" s="625"/>
      <c r="AT36" s="625"/>
      <c r="AU36" s="625"/>
      <c r="AV36" s="625"/>
      <c r="AW36" s="625"/>
      <c r="AX36" s="625"/>
      <c r="AY36" s="625"/>
      <c r="AZ36" s="625"/>
      <c r="BA36" s="625"/>
      <c r="BB36" s="625"/>
      <c r="BC36" s="625"/>
      <c r="BD36" s="625"/>
      <c r="BE36" s="625"/>
      <c r="BF36" s="625"/>
      <c r="BG36" s="625"/>
      <c r="BH36" s="625"/>
      <c r="BI36" s="625"/>
      <c r="BJ36" s="625"/>
      <c r="BK36" s="625"/>
      <c r="BL36" s="625"/>
      <c r="BM36" s="625"/>
    </row>
    <row r="37" spans="2:65" s="611" customFormat="1" ht="96" customHeight="1">
      <c r="B37" s="630"/>
      <c r="C37" s="630"/>
      <c r="D37" s="630"/>
      <c r="E37" s="630"/>
      <c r="F37" s="630"/>
      <c r="G37" s="630"/>
      <c r="H37" s="630"/>
      <c r="I37" s="630"/>
      <c r="J37" s="630"/>
      <c r="K37" s="630"/>
      <c r="L37" s="630"/>
      <c r="M37" s="630"/>
      <c r="N37" s="630"/>
      <c r="O37" s="667" t="s">
        <v>335</v>
      </c>
      <c r="P37" s="671"/>
      <c r="Q37" s="671"/>
      <c r="R37" s="671"/>
      <c r="S37" s="671"/>
      <c r="T37" s="671"/>
      <c r="U37" s="671"/>
      <c r="V37" s="677" t="s">
        <v>336</v>
      </c>
      <c r="W37" s="680"/>
      <c r="X37" s="681"/>
      <c r="Y37" s="629" t="s">
        <v>301</v>
      </c>
      <c r="Z37" s="640"/>
      <c r="AA37" s="640"/>
      <c r="AB37" s="640"/>
      <c r="AC37" s="640"/>
      <c r="AD37" s="640"/>
      <c r="AE37" s="707"/>
      <c r="AF37" s="709" t="s">
        <v>339</v>
      </c>
      <c r="AG37" s="713"/>
      <c r="AH37" s="713"/>
      <c r="AI37" s="713"/>
      <c r="AJ37" s="713"/>
      <c r="AK37" s="713"/>
      <c r="AL37" s="723"/>
      <c r="AM37" s="727"/>
      <c r="AN37" s="651"/>
      <c r="AO37" s="651"/>
      <c r="AP37" s="651"/>
      <c r="AQ37" s="651"/>
      <c r="AR37" s="651"/>
      <c r="AS37" s="651"/>
    </row>
    <row r="38" spans="2:65" s="611" customFormat="1" ht="35.25" customHeight="1">
      <c r="B38" s="630" t="s">
        <v>270</v>
      </c>
      <c r="C38" s="630"/>
      <c r="D38" s="630"/>
      <c r="E38" s="630"/>
      <c r="F38" s="630"/>
      <c r="G38" s="630"/>
      <c r="H38" s="630"/>
      <c r="I38" s="630"/>
      <c r="J38" s="630"/>
      <c r="K38" s="630"/>
      <c r="L38" s="630"/>
      <c r="M38" s="630"/>
      <c r="N38" s="630"/>
      <c r="O38" s="668">
        <v>0</v>
      </c>
      <c r="P38" s="672"/>
      <c r="Q38" s="672"/>
      <c r="R38" s="672"/>
      <c r="S38" s="672"/>
      <c r="T38" s="633" t="s">
        <v>207</v>
      </c>
      <c r="U38" s="660"/>
      <c r="V38" s="685"/>
      <c r="W38" s="688"/>
      <c r="X38" s="689"/>
      <c r="Y38" s="694"/>
      <c r="Z38" s="672">
        <v>1030000</v>
      </c>
      <c r="AA38" s="672"/>
      <c r="AB38" s="672"/>
      <c r="AC38" s="672"/>
      <c r="AD38" s="633" t="s">
        <v>207</v>
      </c>
      <c r="AE38" s="660"/>
      <c r="AF38" s="710">
        <f>ROUNDDOWN(MIN(O38,Y38),-3)</f>
        <v>0</v>
      </c>
      <c r="AG38" s="673"/>
      <c r="AH38" s="673"/>
      <c r="AI38" s="673"/>
      <c r="AJ38" s="673"/>
      <c r="AK38" s="636" t="s">
        <v>207</v>
      </c>
      <c r="AL38" s="724"/>
      <c r="AM38" s="651"/>
      <c r="AN38" s="651"/>
      <c r="AO38" s="651"/>
      <c r="AP38" s="651"/>
      <c r="AQ38" s="651"/>
      <c r="AR38" s="651"/>
      <c r="AS38" s="651"/>
      <c r="AT38" s="728"/>
      <c r="AU38" s="728"/>
      <c r="AV38" s="728"/>
    </row>
    <row r="39" spans="2:65" s="611" customFormat="1" ht="65.25" customHeight="1">
      <c r="B39" s="631" t="s">
        <v>73</v>
      </c>
      <c r="C39" s="636"/>
      <c r="D39" s="636"/>
      <c r="E39" s="636"/>
      <c r="F39" s="636"/>
      <c r="G39" s="636"/>
      <c r="H39" s="636"/>
      <c r="I39" s="636"/>
      <c r="J39" s="636"/>
      <c r="K39" s="636"/>
      <c r="L39" s="636"/>
      <c r="M39" s="636"/>
      <c r="N39" s="636"/>
      <c r="O39" s="669">
        <v>0</v>
      </c>
      <c r="P39" s="673"/>
      <c r="Q39" s="673"/>
      <c r="R39" s="673"/>
      <c r="S39" s="673"/>
      <c r="T39" s="636" t="s">
        <v>207</v>
      </c>
      <c r="U39" s="653"/>
      <c r="V39" s="619" t="s">
        <v>198</v>
      </c>
      <c r="W39" s="636"/>
      <c r="X39" s="653"/>
      <c r="Y39" s="695"/>
      <c r="Z39" s="673">
        <v>310000</v>
      </c>
      <c r="AA39" s="673"/>
      <c r="AB39" s="673"/>
      <c r="AC39" s="673"/>
      <c r="AD39" s="636" t="s">
        <v>207</v>
      </c>
      <c r="AE39" s="636"/>
      <c r="AF39" s="711">
        <f>ROUNDDOWN(MIN(O39,IF(V39="無",Z39,Z40)),-3)</f>
        <v>0</v>
      </c>
      <c r="AG39" s="714"/>
      <c r="AH39" s="714"/>
      <c r="AI39" s="714"/>
      <c r="AJ39" s="714"/>
      <c r="AK39" s="719" t="s">
        <v>207</v>
      </c>
      <c r="AL39" s="725"/>
      <c r="AM39" s="651"/>
      <c r="AN39" s="651"/>
      <c r="AO39" s="651"/>
      <c r="AP39" s="651"/>
      <c r="AQ39" s="651"/>
      <c r="AR39" s="651"/>
      <c r="AS39" s="651"/>
      <c r="AU39" s="611" t="s">
        <v>29</v>
      </c>
    </row>
    <row r="40" spans="2:65" s="611" customFormat="1" ht="65.25" customHeight="1">
      <c r="B40" s="620"/>
      <c r="C40" s="637"/>
      <c r="D40" s="637"/>
      <c r="E40" s="637"/>
      <c r="F40" s="637"/>
      <c r="G40" s="637"/>
      <c r="H40" s="637"/>
      <c r="I40" s="637"/>
      <c r="J40" s="637"/>
      <c r="K40" s="637"/>
      <c r="L40" s="637"/>
      <c r="M40" s="637"/>
      <c r="N40" s="637"/>
      <c r="O40" s="670"/>
      <c r="P40" s="674"/>
      <c r="Q40" s="674"/>
      <c r="R40" s="674"/>
      <c r="S40" s="674"/>
      <c r="T40" s="637"/>
      <c r="U40" s="654"/>
      <c r="V40" s="620"/>
      <c r="W40" s="637"/>
      <c r="X40" s="654"/>
      <c r="Y40" s="696"/>
      <c r="Z40" s="696">
        <v>378000</v>
      </c>
      <c r="AA40" s="696"/>
      <c r="AB40" s="696"/>
      <c r="AC40" s="696"/>
      <c r="AD40" s="705" t="s">
        <v>341</v>
      </c>
      <c r="AE40" s="708"/>
      <c r="AF40" s="712"/>
      <c r="AG40" s="715"/>
      <c r="AH40" s="715"/>
      <c r="AI40" s="715"/>
      <c r="AJ40" s="715"/>
      <c r="AK40" s="720"/>
      <c r="AL40" s="726"/>
      <c r="AM40" s="651"/>
      <c r="AN40" s="651"/>
      <c r="AO40" s="651"/>
      <c r="AP40" s="651"/>
      <c r="AQ40" s="651"/>
      <c r="AR40" s="651"/>
      <c r="AS40" s="651"/>
    </row>
    <row r="41" spans="2:65" ht="82.5" customHeight="1">
      <c r="B41" s="632" t="s">
        <v>342</v>
      </c>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641"/>
      <c r="AM41" s="641"/>
      <c r="AN41" s="641"/>
      <c r="AO41" s="641"/>
      <c r="AP41" s="641"/>
      <c r="AQ41" s="641"/>
      <c r="AR41" s="641"/>
      <c r="AS41" s="641"/>
      <c r="AT41" s="641"/>
      <c r="AU41" s="641"/>
      <c r="AV41" s="641"/>
      <c r="AW41" s="641"/>
      <c r="AX41" s="641"/>
      <c r="AY41" s="641"/>
      <c r="AZ41" s="641"/>
      <c r="BA41" s="641"/>
      <c r="BB41" s="641"/>
      <c r="BC41" s="641"/>
      <c r="BD41" s="641"/>
      <c r="BE41" s="641"/>
      <c r="BF41" s="641"/>
      <c r="BG41" s="641"/>
      <c r="BH41" s="641"/>
      <c r="BI41" s="641"/>
      <c r="BJ41" s="641"/>
      <c r="BK41" s="641"/>
      <c r="BL41" s="641"/>
      <c r="BM41" s="641"/>
    </row>
  </sheetData>
  <mergeCells count="244">
    <mergeCell ref="B2:BM2"/>
    <mergeCell ref="AZ4:BH4"/>
    <mergeCell ref="BI4:BM4"/>
    <mergeCell ref="B8:Y8"/>
    <mergeCell ref="B9:F9"/>
    <mergeCell ref="G9:J9"/>
    <mergeCell ref="K9:O9"/>
    <mergeCell ref="P9:Y9"/>
    <mergeCell ref="B10:L10"/>
    <mergeCell ref="M10:AA10"/>
    <mergeCell ref="AB10:AU10"/>
    <mergeCell ref="B11:L11"/>
    <mergeCell ref="M11:AA11"/>
    <mergeCell ref="AB11:AU11"/>
    <mergeCell ref="I14:AB14"/>
    <mergeCell ref="AC14:AU14"/>
    <mergeCell ref="I15:J15"/>
    <mergeCell ref="S15:T15"/>
    <mergeCell ref="AC15:AG15"/>
    <mergeCell ref="AH15:AL15"/>
    <mergeCell ref="AM15:AU15"/>
    <mergeCell ref="B18:E18"/>
    <mergeCell ref="F18:I18"/>
    <mergeCell ref="J18:M18"/>
    <mergeCell ref="N18:Q18"/>
    <mergeCell ref="R18:U18"/>
    <mergeCell ref="V18:Y18"/>
    <mergeCell ref="Z18:AC18"/>
    <mergeCell ref="AD18:AG18"/>
    <mergeCell ref="AH18:AK18"/>
    <mergeCell ref="AL18:AO18"/>
    <mergeCell ref="AP18:AS18"/>
    <mergeCell ref="AT18:AW18"/>
    <mergeCell ref="AX18:BA18"/>
    <mergeCell ref="BB18:BE18"/>
    <mergeCell ref="BF18:BI18"/>
    <mergeCell ref="BJ18:BM18"/>
    <mergeCell ref="BN18:BQ18"/>
    <mergeCell ref="B19:E19"/>
    <mergeCell ref="F19:I19"/>
    <mergeCell ref="J19:M19"/>
    <mergeCell ref="N19:Q19"/>
    <mergeCell ref="R19:U19"/>
    <mergeCell ref="V19:Y19"/>
    <mergeCell ref="Z19:AC19"/>
    <mergeCell ref="AD19:AG19"/>
    <mergeCell ref="AH19:AK19"/>
    <mergeCell ref="AL19:AO19"/>
    <mergeCell ref="AP19:AS19"/>
    <mergeCell ref="AT19:AW19"/>
    <mergeCell ref="AX19:BA19"/>
    <mergeCell ref="BB19:BE19"/>
    <mergeCell ref="BF19:BI19"/>
    <mergeCell ref="BJ19:BM19"/>
    <mergeCell ref="BN19:BQ19"/>
    <mergeCell ref="C20:E20"/>
    <mergeCell ref="F20:I20"/>
    <mergeCell ref="J20:M20"/>
    <mergeCell ref="N20:Q20"/>
    <mergeCell ref="R20:U20"/>
    <mergeCell ref="Z20:AC20"/>
    <mergeCell ref="AD20:AG20"/>
    <mergeCell ref="AH20:AK20"/>
    <mergeCell ref="AL20:AO20"/>
    <mergeCell ref="AP20:AS20"/>
    <mergeCell ref="AT20:AW20"/>
    <mergeCell ref="AX20:BA20"/>
    <mergeCell ref="BB20:BE20"/>
    <mergeCell ref="BF20:BI20"/>
    <mergeCell ref="BJ20:BM20"/>
    <mergeCell ref="BN20:BQ20"/>
    <mergeCell ref="C21:E21"/>
    <mergeCell ref="F21:I21"/>
    <mergeCell ref="J21:M21"/>
    <mergeCell ref="N21:Q21"/>
    <mergeCell ref="R21:U21"/>
    <mergeCell ref="Z21:AC21"/>
    <mergeCell ref="AD21:AG21"/>
    <mergeCell ref="AH21:AK21"/>
    <mergeCell ref="AL21:AO21"/>
    <mergeCell ref="AP21:AS21"/>
    <mergeCell ref="AT21:AW21"/>
    <mergeCell ref="AX21:BA21"/>
    <mergeCell ref="BB21:BE21"/>
    <mergeCell ref="BF21:BI21"/>
    <mergeCell ref="BJ21:BM21"/>
    <mergeCell ref="BN21:BQ21"/>
    <mergeCell ref="C22:E22"/>
    <mergeCell ref="F22:I22"/>
    <mergeCell ref="J22:M22"/>
    <mergeCell ref="N22:Q22"/>
    <mergeCell ref="R22:U22"/>
    <mergeCell ref="Z22:AC22"/>
    <mergeCell ref="AD22:AG22"/>
    <mergeCell ref="AH22:AK22"/>
    <mergeCell ref="AL22:AO22"/>
    <mergeCell ref="AP22:AS22"/>
    <mergeCell ref="AT22:AW22"/>
    <mergeCell ref="AX22:BA22"/>
    <mergeCell ref="BB22:BE22"/>
    <mergeCell ref="BF22:BI22"/>
    <mergeCell ref="BJ22:BM22"/>
    <mergeCell ref="BN22:BQ22"/>
    <mergeCell ref="B23:E23"/>
    <mergeCell ref="F23:I23"/>
    <mergeCell ref="J23:M23"/>
    <mergeCell ref="N23:Q23"/>
    <mergeCell ref="R23:U23"/>
    <mergeCell ref="V23:Y23"/>
    <mergeCell ref="Z23:AC23"/>
    <mergeCell ref="AD23:AG23"/>
    <mergeCell ref="AH23:AK23"/>
    <mergeCell ref="AL23:AO23"/>
    <mergeCell ref="AP23:AS23"/>
    <mergeCell ref="AT23:AW23"/>
    <mergeCell ref="AX23:BA23"/>
    <mergeCell ref="BF23:BI23"/>
    <mergeCell ref="BJ23:BM23"/>
    <mergeCell ref="BN23:BQ23"/>
    <mergeCell ref="B24:BM24"/>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B30:BM30"/>
    <mergeCell ref="B31:I31"/>
    <mergeCell ref="J31:M31"/>
    <mergeCell ref="N31:Q31"/>
    <mergeCell ref="R31:U31"/>
    <mergeCell ref="V31:Y31"/>
    <mergeCell ref="Z31:AC31"/>
    <mergeCell ref="AD31:AG31"/>
    <mergeCell ref="AH31:AK31"/>
    <mergeCell ref="AL31:AO31"/>
    <mergeCell ref="AP31:AS31"/>
    <mergeCell ref="AT31:AW31"/>
    <mergeCell ref="AX31:BA31"/>
    <mergeCell ref="BB31:BE31"/>
    <mergeCell ref="BF31:BI31"/>
    <mergeCell ref="BJ31:BM31"/>
    <mergeCell ref="B32:I32"/>
    <mergeCell ref="J32:M32"/>
    <mergeCell ref="N32:Q32"/>
    <mergeCell ref="R32:U32"/>
    <mergeCell ref="V32:Y32"/>
    <mergeCell ref="Z32:AC32"/>
    <mergeCell ref="AD32:AG32"/>
    <mergeCell ref="AH32:AK32"/>
    <mergeCell ref="AL32:AO32"/>
    <mergeCell ref="AP32:AS32"/>
    <mergeCell ref="AT32:AW32"/>
    <mergeCell ref="AX32:BA32"/>
    <mergeCell ref="BB32:BE32"/>
    <mergeCell ref="BF32:BI32"/>
    <mergeCell ref="BJ32:BM32"/>
    <mergeCell ref="B33:I33"/>
    <mergeCell ref="J33:M33"/>
    <mergeCell ref="N33:Q33"/>
    <mergeCell ref="R33:U33"/>
    <mergeCell ref="V33:Y33"/>
    <mergeCell ref="Z33:AC33"/>
    <mergeCell ref="AD33:AG33"/>
    <mergeCell ref="AH33:AK33"/>
    <mergeCell ref="AL33:AO33"/>
    <mergeCell ref="AP33:AS33"/>
    <mergeCell ref="AT33:AW33"/>
    <mergeCell ref="AX33:BA33"/>
    <mergeCell ref="BB33:BE33"/>
    <mergeCell ref="BF33:BI33"/>
    <mergeCell ref="BJ33:BM33"/>
    <mergeCell ref="B34:I34"/>
    <mergeCell ref="J34:M34"/>
    <mergeCell ref="N34:Q34"/>
    <mergeCell ref="R34:U34"/>
    <mergeCell ref="V34:Y34"/>
    <mergeCell ref="Z34:AC34"/>
    <mergeCell ref="AD34:AG34"/>
    <mergeCell ref="AH34:AK34"/>
    <mergeCell ref="AL34:AO34"/>
    <mergeCell ref="AP34:AS34"/>
    <mergeCell ref="AT34:AW34"/>
    <mergeCell ref="AX34:BA34"/>
    <mergeCell ref="BB34:BE34"/>
    <mergeCell ref="BF34:BI34"/>
    <mergeCell ref="BJ34:BM34"/>
    <mergeCell ref="B36:BM36"/>
    <mergeCell ref="B37:N37"/>
    <mergeCell ref="O37:U37"/>
    <mergeCell ref="V37:X37"/>
    <mergeCell ref="Y37:AE37"/>
    <mergeCell ref="AF37:AL37"/>
    <mergeCell ref="AM37:AS37"/>
    <mergeCell ref="B38:N38"/>
    <mergeCell ref="O38:S38"/>
    <mergeCell ref="T38:U38"/>
    <mergeCell ref="V38:X38"/>
    <mergeCell ref="Z38:AC38"/>
    <mergeCell ref="AD38:AE38"/>
    <mergeCell ref="AF38:AJ38"/>
    <mergeCell ref="AK38:AL38"/>
    <mergeCell ref="AM38:AS38"/>
    <mergeCell ref="Z39:AC39"/>
    <mergeCell ref="AD39:AE39"/>
    <mergeCell ref="AM39:AS39"/>
    <mergeCell ref="Z40:AC40"/>
    <mergeCell ref="AD40:AE40"/>
    <mergeCell ref="B41:BM41"/>
    <mergeCell ref="AF5:AX7"/>
    <mergeCell ref="B14:H15"/>
    <mergeCell ref="V20:Y22"/>
    <mergeCell ref="B39:N40"/>
    <mergeCell ref="O39:S40"/>
    <mergeCell ref="T39:U40"/>
    <mergeCell ref="V39:X40"/>
    <mergeCell ref="AF39:AJ40"/>
    <mergeCell ref="AK39:AL40"/>
  </mergeCells>
  <phoneticPr fontId="4"/>
  <dataValidations count="4">
    <dataValidation type="list" allowBlank="1" showDropDown="0"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DropDown="0"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DropDown="0"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DropDown="0"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fitToWidth="1" fitToHeight="1" orientation="landscape" usePrinterDefaults="1"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dimension ref="A1:K56"/>
  <sheetViews>
    <sheetView view="pageBreakPreview" zoomScaleSheetLayoutView="100" workbookViewId="0">
      <selection activeCell="L1" sqref="L1"/>
    </sheetView>
  </sheetViews>
  <sheetFormatPr defaultColWidth="9" defaultRowHeight="12"/>
  <cols>
    <col min="1" max="1" width="11.25" style="270" customWidth="1"/>
    <col min="2" max="18" width="10" style="270" customWidth="1"/>
    <col min="19" max="16384" width="9" style="270"/>
  </cols>
  <sheetData>
    <row r="1" spans="1:11">
      <c r="A1" s="270" t="s">
        <v>88</v>
      </c>
    </row>
    <row r="2" spans="1:11" ht="18" customHeight="1">
      <c r="A2" s="271" t="s">
        <v>194</v>
      </c>
      <c r="B2" s="271"/>
      <c r="C2" s="271"/>
      <c r="D2" s="271"/>
      <c r="E2" s="271"/>
      <c r="F2" s="271"/>
      <c r="G2" s="271"/>
      <c r="H2" s="271"/>
      <c r="I2" s="271"/>
      <c r="J2" s="271"/>
      <c r="K2" s="271"/>
    </row>
    <row r="7" spans="1:11" ht="18.75" customHeight="1">
      <c r="A7" s="272" t="s">
        <v>135</v>
      </c>
      <c r="B7" s="320" t="s">
        <v>371</v>
      </c>
      <c r="C7" s="320"/>
      <c r="D7" s="320"/>
      <c r="E7" s="320"/>
      <c r="F7" s="320"/>
      <c r="G7" s="320"/>
    </row>
    <row r="8" spans="1:11" ht="12" customHeight="1">
      <c r="A8" s="273"/>
      <c r="B8" s="291"/>
      <c r="C8" s="291"/>
      <c r="D8" s="291"/>
      <c r="E8" s="291"/>
      <c r="F8" s="291"/>
    </row>
    <row r="10" spans="1:11">
      <c r="A10" s="274" t="s">
        <v>344</v>
      </c>
      <c r="B10" s="274"/>
      <c r="C10" s="274"/>
      <c r="D10" s="274" t="s">
        <v>393</v>
      </c>
      <c r="E10" s="274"/>
      <c r="F10" s="274"/>
      <c r="G10" s="274" t="s">
        <v>346</v>
      </c>
      <c r="H10" s="274"/>
      <c r="I10" s="274"/>
      <c r="J10" s="274"/>
      <c r="K10" s="274"/>
    </row>
    <row r="11" spans="1:11" ht="18.75" customHeight="1">
      <c r="A11" s="275"/>
      <c r="B11" s="275"/>
      <c r="C11" s="275"/>
      <c r="D11" s="275"/>
      <c r="E11" s="275"/>
      <c r="F11" s="275"/>
      <c r="G11" s="275"/>
      <c r="H11" s="275"/>
      <c r="I11" s="275"/>
      <c r="J11" s="275"/>
      <c r="K11" s="275"/>
    </row>
    <row r="12" spans="1:11" ht="12" customHeight="1">
      <c r="A12" s="276"/>
      <c r="B12" s="276"/>
      <c r="C12" s="276"/>
      <c r="D12" s="276"/>
      <c r="E12" s="276"/>
      <c r="F12" s="276"/>
      <c r="G12" s="276"/>
      <c r="H12" s="276"/>
      <c r="I12" s="276"/>
      <c r="J12" s="276"/>
      <c r="K12" s="276"/>
    </row>
    <row r="13" spans="1:11" ht="12" customHeight="1">
      <c r="A13" s="276"/>
      <c r="B13" s="276"/>
      <c r="C13" s="276"/>
      <c r="D13" s="276"/>
      <c r="E13" s="276"/>
      <c r="F13" s="276"/>
      <c r="G13" s="276"/>
      <c r="H13" s="276"/>
      <c r="I13" s="276"/>
      <c r="J13" s="276"/>
      <c r="K13" s="276"/>
    </row>
    <row r="14" spans="1:11">
      <c r="A14" s="270" t="s">
        <v>400</v>
      </c>
    </row>
    <row r="15" spans="1:11" ht="3.75" customHeight="1"/>
    <row r="16" spans="1:11">
      <c r="A16" s="277" t="s">
        <v>348</v>
      </c>
      <c r="B16" s="272" t="s">
        <v>359</v>
      </c>
      <c r="C16" s="272"/>
      <c r="D16" s="272"/>
      <c r="E16" s="272"/>
      <c r="F16" s="272"/>
      <c r="G16" s="272" t="s">
        <v>361</v>
      </c>
      <c r="H16" s="272"/>
      <c r="I16" s="272"/>
      <c r="J16" s="272"/>
      <c r="K16" s="272"/>
    </row>
    <row r="17" spans="1:11" ht="18.75" customHeight="1">
      <c r="A17" s="278"/>
      <c r="B17" s="292" t="s">
        <v>594</v>
      </c>
      <c r="C17" s="307" t="s">
        <v>595</v>
      </c>
      <c r="D17" s="316" t="s">
        <v>57</v>
      </c>
      <c r="E17" s="316" t="s">
        <v>596</v>
      </c>
      <c r="F17" s="327" t="s">
        <v>595</v>
      </c>
      <c r="G17" s="292" t="s">
        <v>594</v>
      </c>
      <c r="H17" s="307" t="s">
        <v>595</v>
      </c>
      <c r="I17" s="316" t="s">
        <v>57</v>
      </c>
      <c r="J17" s="316" t="s">
        <v>596</v>
      </c>
      <c r="K17" s="327" t="s">
        <v>595</v>
      </c>
    </row>
    <row r="18" spans="1:11" ht="18.75" customHeight="1">
      <c r="A18" s="272" t="s">
        <v>384</v>
      </c>
      <c r="B18" s="293"/>
      <c r="C18" s="293"/>
      <c r="D18" s="293"/>
      <c r="E18" s="293"/>
      <c r="F18" s="293"/>
      <c r="G18" s="334"/>
      <c r="H18" s="341"/>
      <c r="I18" s="341"/>
      <c r="J18" s="341"/>
      <c r="K18" s="346"/>
    </row>
    <row r="19" spans="1:11" ht="18.75" customHeight="1">
      <c r="A19" s="278" t="s">
        <v>383</v>
      </c>
      <c r="B19" s="389" t="s">
        <v>120</v>
      </c>
      <c r="C19" s="393"/>
      <c r="D19" s="394" t="s">
        <v>598</v>
      </c>
      <c r="E19" s="400"/>
      <c r="F19" s="410" t="s">
        <v>600</v>
      </c>
      <c r="G19" s="400"/>
      <c r="H19" s="424" t="s">
        <v>602</v>
      </c>
      <c r="I19" s="400"/>
      <c r="J19" s="424" t="s">
        <v>204</v>
      </c>
      <c r="K19" s="473">
        <f>C19+E19+G19+I19</f>
        <v>0</v>
      </c>
    </row>
    <row r="20" spans="1:11">
      <c r="A20" s="279" t="s">
        <v>368</v>
      </c>
      <c r="B20" s="272" t="s">
        <v>363</v>
      </c>
      <c r="C20" s="272"/>
      <c r="D20" s="272"/>
      <c r="E20" s="272"/>
      <c r="F20" s="272"/>
      <c r="G20" s="272" t="s">
        <v>367</v>
      </c>
      <c r="H20" s="272"/>
      <c r="I20" s="272"/>
      <c r="J20" s="272"/>
      <c r="K20" s="272"/>
    </row>
    <row r="21" spans="1:11" ht="18.75" customHeight="1">
      <c r="A21" s="278"/>
      <c r="B21" s="293"/>
      <c r="C21" s="293"/>
      <c r="D21" s="293"/>
      <c r="E21" s="293"/>
      <c r="F21" s="293"/>
      <c r="G21" s="293"/>
      <c r="H21" s="293"/>
      <c r="I21" s="293"/>
      <c r="J21" s="293"/>
      <c r="K21" s="293"/>
    </row>
    <row r="22" spans="1:11" ht="12" customHeight="1">
      <c r="A22" s="280" t="s">
        <v>590</v>
      </c>
      <c r="B22" s="272" t="s">
        <v>186</v>
      </c>
      <c r="C22" s="274" t="s">
        <v>373</v>
      </c>
      <c r="D22" s="274"/>
      <c r="E22" s="274"/>
      <c r="F22" s="274"/>
      <c r="G22" s="274"/>
      <c r="H22" s="274"/>
      <c r="I22" s="274"/>
      <c r="J22" s="274"/>
      <c r="K22" s="274"/>
    </row>
    <row r="23" spans="1:11">
      <c r="A23" s="280"/>
      <c r="B23" s="293"/>
      <c r="C23" s="272" t="s">
        <v>374</v>
      </c>
      <c r="D23" s="272" t="s">
        <v>14</v>
      </c>
      <c r="E23" s="272" t="s">
        <v>379</v>
      </c>
      <c r="F23" s="292" t="s">
        <v>367</v>
      </c>
      <c r="G23" s="335"/>
      <c r="H23" s="272" t="s">
        <v>166</v>
      </c>
      <c r="I23" s="272"/>
      <c r="J23" s="272"/>
      <c r="K23" s="272"/>
    </row>
    <row r="24" spans="1:11" ht="18.75" customHeight="1">
      <c r="A24" s="280"/>
      <c r="B24" s="293"/>
      <c r="C24" s="308"/>
      <c r="D24" s="295"/>
      <c r="E24" s="323"/>
      <c r="F24" s="329"/>
      <c r="G24" s="329"/>
      <c r="H24" s="342" t="s">
        <v>60</v>
      </c>
      <c r="I24" s="351"/>
      <c r="J24" s="342" t="s">
        <v>273</v>
      </c>
      <c r="K24" s="293"/>
    </row>
    <row r="25" spans="1:11" ht="18.75" customHeight="1">
      <c r="A25" s="280"/>
      <c r="B25" s="293"/>
      <c r="C25" s="308"/>
      <c r="D25" s="295"/>
      <c r="E25" s="323"/>
      <c r="F25" s="329"/>
      <c r="G25" s="329"/>
      <c r="H25" s="342" t="s">
        <v>60</v>
      </c>
      <c r="I25" s="351"/>
      <c r="J25" s="342" t="s">
        <v>273</v>
      </c>
      <c r="K25" s="293"/>
    </row>
    <row r="28" spans="1:11">
      <c r="A28" s="270" t="s">
        <v>377</v>
      </c>
    </row>
    <row r="29" spans="1:11" ht="3.75" customHeight="1"/>
    <row r="30" spans="1:11" ht="15" customHeight="1">
      <c r="A30" s="281" t="s">
        <v>30</v>
      </c>
      <c r="B30" s="294" t="s">
        <v>185</v>
      </c>
      <c r="C30" s="309"/>
      <c r="D30" s="309"/>
      <c r="E30" s="336"/>
      <c r="F30" s="309" t="s">
        <v>286</v>
      </c>
      <c r="G30" s="309"/>
      <c r="H30" s="309"/>
      <c r="I30" s="336"/>
      <c r="J30" s="471" t="s">
        <v>505</v>
      </c>
      <c r="K30" s="281" t="s">
        <v>358</v>
      </c>
    </row>
    <row r="31" spans="1:11" ht="19.5" customHeight="1">
      <c r="A31" s="282"/>
      <c r="B31" s="281" t="s">
        <v>506</v>
      </c>
      <c r="C31" s="281" t="s">
        <v>507</v>
      </c>
      <c r="D31" s="281" t="s">
        <v>480</v>
      </c>
      <c r="E31" s="303" t="s">
        <v>355</v>
      </c>
      <c r="F31" s="281" t="s">
        <v>284</v>
      </c>
      <c r="G31" s="281" t="s">
        <v>509</v>
      </c>
      <c r="H31" s="343" t="s">
        <v>510</v>
      </c>
      <c r="I31" s="287" t="s">
        <v>355</v>
      </c>
      <c r="J31" s="472"/>
      <c r="K31" s="282"/>
    </row>
    <row r="32" spans="1:11" ht="18.75" customHeight="1">
      <c r="A32" s="272" t="s">
        <v>606</v>
      </c>
      <c r="B32" s="295"/>
      <c r="C32" s="295"/>
      <c r="D32" s="295"/>
      <c r="E32" s="420"/>
      <c r="F32" s="295"/>
      <c r="G32" s="295"/>
      <c r="H32" s="295"/>
      <c r="I32" s="295"/>
      <c r="J32" s="295"/>
      <c r="K32" s="362" t="str">
        <f>IF(SUM(B32:J32)=0,"",SUM(B32:J32))</f>
        <v/>
      </c>
    </row>
    <row r="33" spans="1:11" ht="15" customHeight="1">
      <c r="A33" s="272" t="s">
        <v>601</v>
      </c>
      <c r="B33" s="296"/>
      <c r="C33" s="296"/>
      <c r="D33" s="296"/>
      <c r="E33" s="469"/>
      <c r="F33" s="296"/>
      <c r="G33" s="296"/>
      <c r="H33" s="296"/>
      <c r="I33" s="296"/>
      <c r="J33" s="296"/>
      <c r="K33" s="363" t="str">
        <f>IF(SUM(B33:J33)=0,"",SUM(B33:J33))</f>
        <v/>
      </c>
    </row>
    <row r="34" spans="1:11" ht="15" customHeight="1">
      <c r="A34" s="272"/>
      <c r="B34" s="297"/>
      <c r="C34" s="297"/>
      <c r="D34" s="297"/>
      <c r="E34" s="448"/>
      <c r="F34" s="297"/>
      <c r="G34" s="297"/>
      <c r="H34" s="297"/>
      <c r="I34" s="297"/>
      <c r="J34" s="297"/>
      <c r="K34" s="364" t="str">
        <f>IF(SUM(B34:J34)=0,"",SUM(B34:J34))</f>
        <v/>
      </c>
    </row>
    <row r="35" spans="1:11" ht="12" customHeight="1">
      <c r="A35" s="273"/>
      <c r="B35" s="298"/>
      <c r="C35" s="298"/>
      <c r="D35" s="298"/>
      <c r="E35" s="298"/>
      <c r="F35" s="298"/>
      <c r="G35" s="298"/>
      <c r="H35" s="298"/>
      <c r="I35" s="298"/>
      <c r="J35" s="298"/>
      <c r="K35" s="298"/>
    </row>
    <row r="37" spans="1:11">
      <c r="A37" s="270" t="s">
        <v>405</v>
      </c>
    </row>
    <row r="38" spans="1:11" ht="3.75" customHeight="1"/>
    <row r="39" spans="1:11" ht="18.75" customHeight="1">
      <c r="A39" s="283"/>
      <c r="B39" s="299"/>
      <c r="C39" s="299"/>
      <c r="D39" s="299"/>
      <c r="E39" s="299"/>
      <c r="F39" s="299"/>
      <c r="G39" s="299"/>
      <c r="H39" s="299"/>
      <c r="I39" s="299"/>
      <c r="J39" s="299"/>
      <c r="K39" s="365"/>
    </row>
    <row r="40" spans="1:11" ht="18.75" customHeight="1">
      <c r="A40" s="284"/>
      <c r="B40" s="300"/>
      <c r="C40" s="300"/>
      <c r="D40" s="300"/>
      <c r="E40" s="300"/>
      <c r="F40" s="300"/>
      <c r="G40" s="300"/>
      <c r="H40" s="300"/>
      <c r="I40" s="300"/>
      <c r="J40" s="300"/>
      <c r="K40" s="366"/>
    </row>
    <row r="41" spans="1:11" ht="18.75" customHeight="1">
      <c r="A41" s="285"/>
      <c r="B41" s="301"/>
      <c r="C41" s="301"/>
      <c r="D41" s="301"/>
      <c r="E41" s="301"/>
      <c r="F41" s="301"/>
      <c r="G41" s="301"/>
      <c r="H41" s="301"/>
      <c r="I41" s="301"/>
      <c r="J41" s="301"/>
      <c r="K41" s="367"/>
    </row>
    <row r="44" spans="1:11">
      <c r="A44" s="270" t="s">
        <v>511</v>
      </c>
    </row>
    <row r="45" spans="1:11" ht="3.75" customHeight="1"/>
    <row r="46" spans="1:11" ht="36.75" customHeight="1">
      <c r="A46" s="269" t="s">
        <v>591</v>
      </c>
      <c r="B46" s="269"/>
      <c r="C46" s="269"/>
      <c r="D46" s="269"/>
      <c r="E46" s="269"/>
      <c r="F46" s="269"/>
      <c r="G46" s="269"/>
      <c r="H46" s="269"/>
      <c r="I46" s="269"/>
      <c r="J46" s="269"/>
      <c r="K46" s="269"/>
    </row>
    <row r="47" spans="1:11" ht="4.5" customHeight="1"/>
    <row r="48" spans="1:11" ht="18.75" customHeight="1">
      <c r="A48" s="315" t="s">
        <v>512</v>
      </c>
    </row>
    <row r="49" spans="1:9" ht="18.75" customHeight="1">
      <c r="A49" s="442" t="s">
        <v>513</v>
      </c>
      <c r="B49" s="445"/>
      <c r="C49" s="454"/>
      <c r="D49" s="467"/>
      <c r="E49" s="312" t="s">
        <v>519</v>
      </c>
      <c r="F49" s="372"/>
      <c r="G49" s="374"/>
      <c r="H49" s="374"/>
      <c r="I49" s="338"/>
    </row>
    <row r="50" spans="1:9" ht="18.75" customHeight="1">
      <c r="A50" s="442" t="s">
        <v>401</v>
      </c>
      <c r="B50" s="445"/>
      <c r="C50" s="454"/>
      <c r="D50" s="334" t="s">
        <v>522</v>
      </c>
      <c r="E50" s="341"/>
      <c r="F50" s="341"/>
      <c r="G50" s="346"/>
      <c r="H50" s="372"/>
      <c r="I50" s="338"/>
    </row>
    <row r="51" spans="1:9" ht="18.75" customHeight="1">
      <c r="A51" s="464" t="s">
        <v>514</v>
      </c>
      <c r="B51" s="466"/>
      <c r="C51" s="466"/>
      <c r="D51" s="466"/>
      <c r="E51" s="466"/>
      <c r="F51" s="466"/>
      <c r="G51" s="466"/>
      <c r="H51" s="466"/>
      <c r="I51" s="470"/>
    </row>
    <row r="52" spans="1:9" ht="18.75" customHeight="1">
      <c r="A52" s="289"/>
      <c r="B52" s="442" t="s">
        <v>240</v>
      </c>
      <c r="C52" s="454"/>
      <c r="D52" s="317" t="s">
        <v>481</v>
      </c>
      <c r="E52" s="358"/>
      <c r="F52" s="445" t="s">
        <v>517</v>
      </c>
      <c r="G52" s="358"/>
      <c r="H52" s="445" t="s">
        <v>9</v>
      </c>
      <c r="I52" s="338"/>
    </row>
    <row r="53" spans="1:9" ht="18.75" customHeight="1">
      <c r="A53" s="289"/>
      <c r="B53" s="442" t="s">
        <v>643</v>
      </c>
      <c r="C53" s="454"/>
      <c r="D53" s="317" t="s">
        <v>289</v>
      </c>
      <c r="E53" s="358"/>
      <c r="F53" s="445" t="s">
        <v>517</v>
      </c>
      <c r="G53" s="358"/>
      <c r="H53" s="445" t="s">
        <v>9</v>
      </c>
      <c r="I53" s="338"/>
    </row>
    <row r="54" spans="1:9" ht="18.75" customHeight="1">
      <c r="A54" s="289"/>
      <c r="B54" s="442" t="s">
        <v>489</v>
      </c>
      <c r="C54" s="454"/>
      <c r="D54" s="317" t="s">
        <v>289</v>
      </c>
      <c r="E54" s="358"/>
      <c r="F54" s="445" t="s">
        <v>517</v>
      </c>
      <c r="G54" s="358"/>
      <c r="H54" s="445" t="s">
        <v>9</v>
      </c>
      <c r="I54" s="338"/>
    </row>
    <row r="55" spans="1:9" ht="18.75" customHeight="1">
      <c r="A55" s="290"/>
      <c r="B55" s="442" t="s">
        <v>515</v>
      </c>
      <c r="C55" s="454"/>
      <c r="D55" s="334"/>
      <c r="E55" s="341"/>
      <c r="F55" s="341"/>
      <c r="G55" s="346"/>
      <c r="H55" s="315"/>
      <c r="I55" s="456"/>
    </row>
    <row r="56" spans="1:9" ht="11.25" customHeight="1">
      <c r="A56" s="465"/>
    </row>
    <row r="57" spans="1:9" ht="11.25" customHeight="1"/>
    <row r="58" spans="1:9" ht="11.25" customHeight="1"/>
  </sheetData>
  <mergeCells count="44">
    <mergeCell ref="A2:K2"/>
    <mergeCell ref="B7:G7"/>
    <mergeCell ref="A10:C10"/>
    <mergeCell ref="D10:F10"/>
    <mergeCell ref="G10:K10"/>
    <mergeCell ref="A11:C11"/>
    <mergeCell ref="D11:F11"/>
    <mergeCell ref="G11:K11"/>
    <mergeCell ref="B16:F16"/>
    <mergeCell ref="G16:K16"/>
    <mergeCell ref="B18:F18"/>
    <mergeCell ref="G18:K18"/>
    <mergeCell ref="B20:F20"/>
    <mergeCell ref="G20:K20"/>
    <mergeCell ref="B21:F21"/>
    <mergeCell ref="G21:K21"/>
    <mergeCell ref="C22:K22"/>
    <mergeCell ref="F23:G23"/>
    <mergeCell ref="H23:K23"/>
    <mergeCell ref="F24:G24"/>
    <mergeCell ref="F25:G25"/>
    <mergeCell ref="B30:E30"/>
    <mergeCell ref="F30:I30"/>
    <mergeCell ref="A46:K46"/>
    <mergeCell ref="A49:C49"/>
    <mergeCell ref="F49:I49"/>
    <mergeCell ref="A50:C50"/>
    <mergeCell ref="D50:G50"/>
    <mergeCell ref="H50:I50"/>
    <mergeCell ref="A51:I51"/>
    <mergeCell ref="B52:C52"/>
    <mergeCell ref="B53:C53"/>
    <mergeCell ref="B54:C54"/>
    <mergeCell ref="B55:C55"/>
    <mergeCell ref="D55:G55"/>
    <mergeCell ref="A16:A17"/>
    <mergeCell ref="A20:A21"/>
    <mergeCell ref="A22:A25"/>
    <mergeCell ref="B23:B25"/>
    <mergeCell ref="A30:A31"/>
    <mergeCell ref="J30:J31"/>
    <mergeCell ref="K30:K31"/>
    <mergeCell ref="A33:A34"/>
    <mergeCell ref="A39:K41"/>
  </mergeCells>
  <phoneticPr fontId="4"/>
  <dataValidations count="4">
    <dataValidation type="list" allowBlank="1" showDropDown="0" showInputMessage="1" showErrorMessage="1" sqref="B23:B25 D55:G5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8:K18">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'管理用（このシートは削除しないでください）'!$F$3:$F$9</xm:f>
          </x14:formula1>
          <xm:sqref>B21:K21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dimension ref="A1:K61"/>
  <sheetViews>
    <sheetView view="pageBreakPreview" zoomScaleSheetLayoutView="100" workbookViewId="0">
      <selection activeCell="L1" sqref="L1"/>
    </sheetView>
  </sheetViews>
  <sheetFormatPr defaultColWidth="9" defaultRowHeight="12"/>
  <cols>
    <col min="1" max="1" width="11.25" style="270" customWidth="1"/>
    <col min="2" max="18" width="10" style="270" customWidth="1"/>
    <col min="19" max="16384" width="9" style="270"/>
  </cols>
  <sheetData>
    <row r="1" spans="1:11">
      <c r="A1" s="270" t="s">
        <v>376</v>
      </c>
    </row>
    <row r="2" spans="1:11" ht="18" customHeight="1">
      <c r="A2" s="271" t="s">
        <v>194</v>
      </c>
      <c r="B2" s="271"/>
      <c r="C2" s="271"/>
      <c r="D2" s="271"/>
      <c r="E2" s="271"/>
      <c r="F2" s="271"/>
      <c r="G2" s="271"/>
      <c r="H2" s="271"/>
      <c r="I2" s="271"/>
      <c r="J2" s="271"/>
      <c r="K2" s="271"/>
    </row>
    <row r="5" spans="1:11" ht="18.75" customHeight="1">
      <c r="A5" s="272" t="s">
        <v>135</v>
      </c>
      <c r="B5" s="320" t="s">
        <v>306</v>
      </c>
      <c r="C5" s="320"/>
      <c r="D5" s="320"/>
      <c r="E5" s="320"/>
      <c r="F5" s="320"/>
      <c r="G5" s="320"/>
    </row>
    <row r="6" spans="1:11" ht="12" customHeight="1">
      <c r="A6" s="273"/>
      <c r="B6" s="291"/>
      <c r="C6" s="291"/>
      <c r="D6" s="291"/>
      <c r="E6" s="291"/>
      <c r="F6" s="291"/>
    </row>
    <row r="8" spans="1:11">
      <c r="A8" s="274" t="s">
        <v>344</v>
      </c>
      <c r="B8" s="274"/>
      <c r="C8" s="274"/>
      <c r="D8" s="274" t="s">
        <v>393</v>
      </c>
      <c r="E8" s="274"/>
      <c r="F8" s="274"/>
      <c r="G8" s="274" t="s">
        <v>346</v>
      </c>
      <c r="H8" s="274"/>
      <c r="I8" s="274"/>
      <c r="J8" s="274"/>
      <c r="K8" s="274"/>
    </row>
    <row r="9" spans="1:11" ht="18.75" customHeight="1">
      <c r="A9" s="275"/>
      <c r="B9" s="275"/>
      <c r="C9" s="275"/>
      <c r="D9" s="275"/>
      <c r="E9" s="275"/>
      <c r="F9" s="275"/>
      <c r="G9" s="275"/>
      <c r="H9" s="275"/>
      <c r="I9" s="275"/>
      <c r="J9" s="275"/>
      <c r="K9" s="275"/>
    </row>
    <row r="10" spans="1:11" ht="12" customHeight="1">
      <c r="A10" s="276"/>
      <c r="B10" s="276"/>
      <c r="C10" s="276"/>
      <c r="D10" s="276"/>
      <c r="E10" s="276"/>
      <c r="F10" s="276"/>
      <c r="G10" s="276"/>
      <c r="H10" s="276"/>
      <c r="I10" s="276"/>
      <c r="J10" s="276"/>
      <c r="K10" s="276"/>
    </row>
    <row r="11" spans="1:11" ht="12" customHeight="1">
      <c r="A11" s="276"/>
      <c r="B11" s="276"/>
      <c r="C11" s="276"/>
      <c r="D11" s="276"/>
      <c r="E11" s="276"/>
      <c r="F11" s="276"/>
      <c r="G11" s="276"/>
      <c r="H11" s="276"/>
      <c r="I11" s="276"/>
      <c r="J11" s="276"/>
      <c r="K11" s="276"/>
    </row>
    <row r="12" spans="1:11">
      <c r="A12" s="270" t="s">
        <v>400</v>
      </c>
    </row>
    <row r="13" spans="1:11" ht="3.75" customHeight="1"/>
    <row r="14" spans="1:11">
      <c r="A14" s="277" t="s">
        <v>348</v>
      </c>
      <c r="B14" s="272" t="s">
        <v>359</v>
      </c>
      <c r="C14" s="272"/>
      <c r="D14" s="272"/>
      <c r="E14" s="272"/>
      <c r="F14" s="272"/>
      <c r="G14" s="272" t="s">
        <v>361</v>
      </c>
      <c r="H14" s="272"/>
      <c r="I14" s="272"/>
      <c r="J14" s="272"/>
      <c r="K14" s="272"/>
    </row>
    <row r="15" spans="1:11" ht="18.75" customHeight="1">
      <c r="A15" s="278"/>
      <c r="B15" s="292" t="s">
        <v>594</v>
      </c>
      <c r="C15" s="307" t="s">
        <v>595</v>
      </c>
      <c r="D15" s="316" t="s">
        <v>57</v>
      </c>
      <c r="E15" s="316" t="s">
        <v>596</v>
      </c>
      <c r="F15" s="327" t="s">
        <v>595</v>
      </c>
      <c r="G15" s="292" t="s">
        <v>594</v>
      </c>
      <c r="H15" s="307" t="s">
        <v>595</v>
      </c>
      <c r="I15" s="316" t="s">
        <v>57</v>
      </c>
      <c r="J15" s="316" t="s">
        <v>596</v>
      </c>
      <c r="K15" s="327" t="s">
        <v>595</v>
      </c>
    </row>
    <row r="16" spans="1:11" ht="18.75" customHeight="1">
      <c r="A16" s="272" t="s">
        <v>384</v>
      </c>
      <c r="B16" s="293"/>
      <c r="C16" s="293"/>
      <c r="D16" s="293"/>
      <c r="E16" s="293"/>
      <c r="F16" s="293"/>
      <c r="G16" s="334"/>
      <c r="H16" s="341"/>
      <c r="I16" s="341"/>
      <c r="J16" s="341"/>
      <c r="K16" s="346"/>
    </row>
    <row r="17" spans="1:11">
      <c r="A17" s="272" t="s">
        <v>383</v>
      </c>
      <c r="B17" s="272" t="s">
        <v>126</v>
      </c>
      <c r="C17" s="272"/>
      <c r="D17" s="272"/>
      <c r="E17" s="272"/>
      <c r="F17" s="272"/>
      <c r="G17" s="272" t="s">
        <v>316</v>
      </c>
      <c r="H17" s="272"/>
      <c r="I17" s="272"/>
      <c r="J17" s="272"/>
      <c r="K17" s="272"/>
    </row>
    <row r="18" spans="1:11" ht="18.75" customHeight="1">
      <c r="A18" s="272"/>
      <c r="B18" s="293"/>
      <c r="C18" s="293"/>
      <c r="D18" s="317" t="s">
        <v>399</v>
      </c>
      <c r="E18" s="322"/>
      <c r="F18" s="328"/>
      <c r="G18" s="293"/>
      <c r="H18" s="293"/>
      <c r="I18" s="317" t="s">
        <v>399</v>
      </c>
      <c r="J18" s="322"/>
      <c r="K18" s="328"/>
    </row>
    <row r="19" spans="1:11">
      <c r="A19" s="279" t="s">
        <v>368</v>
      </c>
      <c r="B19" s="272" t="s">
        <v>363</v>
      </c>
      <c r="C19" s="272"/>
      <c r="D19" s="272"/>
      <c r="E19" s="272"/>
      <c r="F19" s="272"/>
      <c r="G19" s="272" t="s">
        <v>367</v>
      </c>
      <c r="H19" s="272"/>
      <c r="I19" s="272"/>
      <c r="J19" s="272"/>
      <c r="K19" s="272"/>
    </row>
    <row r="20" spans="1:11" ht="18.75" customHeight="1">
      <c r="A20" s="278"/>
      <c r="B20" s="293"/>
      <c r="C20" s="293"/>
      <c r="D20" s="293"/>
      <c r="E20" s="293"/>
      <c r="F20" s="293"/>
      <c r="G20" s="293"/>
      <c r="H20" s="293"/>
      <c r="I20" s="293"/>
      <c r="J20" s="293"/>
      <c r="K20" s="293"/>
    </row>
    <row r="21" spans="1:11" ht="12" customHeight="1">
      <c r="A21" s="280" t="s">
        <v>590</v>
      </c>
      <c r="B21" s="272" t="s">
        <v>186</v>
      </c>
      <c r="C21" s="274" t="s">
        <v>373</v>
      </c>
      <c r="D21" s="274"/>
      <c r="E21" s="274"/>
      <c r="F21" s="274"/>
      <c r="G21" s="274"/>
      <c r="H21" s="274"/>
      <c r="I21" s="274"/>
      <c r="J21" s="274"/>
      <c r="K21" s="274"/>
    </row>
    <row r="22" spans="1:11">
      <c r="A22" s="280"/>
      <c r="B22" s="293"/>
      <c r="C22" s="272" t="s">
        <v>374</v>
      </c>
      <c r="D22" s="272" t="s">
        <v>14</v>
      </c>
      <c r="E22" s="272" t="s">
        <v>379</v>
      </c>
      <c r="F22" s="292" t="s">
        <v>367</v>
      </c>
      <c r="G22" s="335"/>
      <c r="H22" s="272" t="s">
        <v>166</v>
      </c>
      <c r="I22" s="272"/>
      <c r="J22" s="272"/>
      <c r="K22" s="272"/>
    </row>
    <row r="23" spans="1:11" ht="18.75" customHeight="1">
      <c r="A23" s="280"/>
      <c r="B23" s="293"/>
      <c r="C23" s="308"/>
      <c r="D23" s="295"/>
      <c r="E23" s="323"/>
      <c r="F23" s="329"/>
      <c r="G23" s="329"/>
      <c r="H23" s="342" t="s">
        <v>60</v>
      </c>
      <c r="I23" s="351"/>
      <c r="J23" s="342" t="s">
        <v>273</v>
      </c>
      <c r="K23" s="293"/>
    </row>
    <row r="24" spans="1:11" ht="18.75" customHeight="1">
      <c r="A24" s="280"/>
      <c r="B24" s="293"/>
      <c r="C24" s="308"/>
      <c r="D24" s="295"/>
      <c r="E24" s="323"/>
      <c r="F24" s="329"/>
      <c r="G24" s="329"/>
      <c r="H24" s="342" t="s">
        <v>60</v>
      </c>
      <c r="I24" s="351"/>
      <c r="J24" s="342" t="s">
        <v>273</v>
      </c>
      <c r="K24" s="293"/>
    </row>
    <row r="27" spans="1:11">
      <c r="A27" s="270" t="s">
        <v>377</v>
      </c>
    </row>
    <row r="28" spans="1:11" ht="3.75" customHeight="1"/>
    <row r="29" spans="1:11">
      <c r="A29" s="281" t="s">
        <v>30</v>
      </c>
      <c r="B29" s="294" t="s">
        <v>438</v>
      </c>
      <c r="C29" s="309"/>
      <c r="D29" s="309"/>
      <c r="E29" s="309"/>
      <c r="F29" s="309"/>
      <c r="G29" s="336"/>
      <c r="H29" s="294" t="s">
        <v>439</v>
      </c>
      <c r="I29" s="336"/>
      <c r="J29" s="281" t="s">
        <v>155</v>
      </c>
      <c r="K29" s="281" t="s">
        <v>358</v>
      </c>
    </row>
    <row r="30" spans="1:11" ht="24">
      <c r="A30" s="282"/>
      <c r="B30" s="281" t="s">
        <v>351</v>
      </c>
      <c r="C30" s="281" t="s">
        <v>89</v>
      </c>
      <c r="D30" s="281" t="s">
        <v>352</v>
      </c>
      <c r="E30" s="281" t="s">
        <v>354</v>
      </c>
      <c r="F30" s="281" t="s">
        <v>296</v>
      </c>
      <c r="G30" s="281" t="s">
        <v>355</v>
      </c>
      <c r="H30" s="343" t="s">
        <v>251</v>
      </c>
      <c r="I30" s="287" t="s">
        <v>357</v>
      </c>
      <c r="J30" s="282"/>
      <c r="K30" s="282"/>
    </row>
    <row r="31" spans="1:11" ht="18.75" customHeight="1">
      <c r="A31" s="272" t="s">
        <v>606</v>
      </c>
      <c r="B31" s="295"/>
      <c r="C31" s="295"/>
      <c r="D31" s="295"/>
      <c r="E31" s="295"/>
      <c r="F31" s="295"/>
      <c r="G31" s="295"/>
      <c r="H31" s="295"/>
      <c r="I31" s="295"/>
      <c r="J31" s="295"/>
      <c r="K31" s="362" t="str">
        <f>IF(SUM(B31:J31)=0,"",SUM(B31:J31))</f>
        <v/>
      </c>
    </row>
    <row r="32" spans="1:11" ht="15" customHeight="1">
      <c r="A32" s="272" t="s">
        <v>601</v>
      </c>
      <c r="B32" s="296"/>
      <c r="C32" s="296"/>
      <c r="D32" s="296"/>
      <c r="E32" s="296"/>
      <c r="F32" s="296"/>
      <c r="G32" s="296"/>
      <c r="H32" s="296"/>
      <c r="I32" s="296"/>
      <c r="J32" s="296"/>
      <c r="K32" s="363" t="str">
        <f>IF(SUM(B32:J32)=0,"",SUM(B32:J32))</f>
        <v/>
      </c>
    </row>
    <row r="33" spans="1:11" ht="15" customHeight="1">
      <c r="A33" s="272"/>
      <c r="B33" s="297"/>
      <c r="C33" s="297"/>
      <c r="D33" s="297"/>
      <c r="E33" s="297"/>
      <c r="F33" s="297"/>
      <c r="G33" s="297"/>
      <c r="H33" s="297"/>
      <c r="I33" s="297"/>
      <c r="J33" s="297"/>
      <c r="K33" s="364" t="str">
        <f>IF(SUM(B33:J33)=0,"",SUM(B33:J33))</f>
        <v/>
      </c>
    </row>
    <row r="34" spans="1:11" ht="12" customHeight="1">
      <c r="A34" s="273"/>
      <c r="B34" s="298"/>
      <c r="C34" s="298"/>
      <c r="D34" s="298"/>
      <c r="E34" s="298"/>
      <c r="F34" s="298"/>
      <c r="G34" s="298"/>
      <c r="H34" s="298"/>
      <c r="I34" s="298"/>
      <c r="J34" s="298"/>
      <c r="K34" s="298"/>
    </row>
    <row r="36" spans="1:11">
      <c r="A36" s="270" t="s">
        <v>405</v>
      </c>
    </row>
    <row r="37" spans="1:11" ht="3.75" customHeight="1"/>
    <row r="38" spans="1:11" ht="18.75" customHeight="1">
      <c r="A38" s="283"/>
      <c r="B38" s="299"/>
      <c r="C38" s="299"/>
      <c r="D38" s="299"/>
      <c r="E38" s="299"/>
      <c r="F38" s="299"/>
      <c r="G38" s="299"/>
      <c r="H38" s="299"/>
      <c r="I38" s="299"/>
      <c r="J38" s="299"/>
      <c r="K38" s="365"/>
    </row>
    <row r="39" spans="1:11" ht="18.75" customHeight="1">
      <c r="A39" s="284"/>
      <c r="B39" s="300"/>
      <c r="C39" s="300"/>
      <c r="D39" s="300"/>
      <c r="E39" s="300"/>
      <c r="F39" s="300"/>
      <c r="G39" s="300"/>
      <c r="H39" s="300"/>
      <c r="I39" s="300"/>
      <c r="J39" s="300"/>
      <c r="K39" s="366"/>
    </row>
    <row r="40" spans="1:11" ht="18.75" customHeight="1">
      <c r="A40" s="285"/>
      <c r="B40" s="301"/>
      <c r="C40" s="301"/>
      <c r="D40" s="301"/>
      <c r="E40" s="301"/>
      <c r="F40" s="301"/>
      <c r="G40" s="301"/>
      <c r="H40" s="301"/>
      <c r="I40" s="301"/>
      <c r="J40" s="301"/>
      <c r="K40" s="367"/>
    </row>
    <row r="43" spans="1:11">
      <c r="A43" s="270" t="s">
        <v>411</v>
      </c>
    </row>
    <row r="44" spans="1:11" ht="3.75" customHeight="1"/>
    <row r="45" spans="1:11" ht="36.75" customHeight="1">
      <c r="A45" s="269" t="s">
        <v>591</v>
      </c>
      <c r="B45" s="269"/>
      <c r="C45" s="269"/>
      <c r="D45" s="269"/>
      <c r="E45" s="269"/>
      <c r="F45" s="269"/>
      <c r="G45" s="269"/>
      <c r="H45" s="269"/>
      <c r="I45" s="269"/>
      <c r="J45" s="269"/>
      <c r="K45" s="269"/>
    </row>
    <row r="46" spans="1:11" ht="4.5" customHeight="1"/>
    <row r="47" spans="1:11" ht="18.75" customHeight="1">
      <c r="A47" s="286" t="s">
        <v>395</v>
      </c>
      <c r="B47" s="302"/>
      <c r="C47" s="310"/>
      <c r="D47" s="318"/>
      <c r="E47" s="318"/>
      <c r="F47" s="318"/>
      <c r="G47" s="318"/>
      <c r="H47" s="344"/>
      <c r="I47" s="276"/>
      <c r="J47" s="276"/>
      <c r="K47" s="276"/>
    </row>
    <row r="48" spans="1:11" ht="18.75" customHeight="1">
      <c r="A48" s="287" t="s">
        <v>143</v>
      </c>
      <c r="B48" s="303"/>
      <c r="C48" s="311"/>
      <c r="D48" s="319"/>
      <c r="E48" s="319"/>
      <c r="F48" s="319"/>
      <c r="G48" s="319"/>
      <c r="H48" s="345"/>
    </row>
    <row r="49" spans="1:11" ht="18.75" customHeight="1">
      <c r="A49" s="288"/>
      <c r="B49" s="304" t="s">
        <v>45</v>
      </c>
      <c r="C49" s="312"/>
      <c r="D49" s="320" t="s">
        <v>424</v>
      </c>
      <c r="E49" s="320"/>
      <c r="F49" s="320"/>
      <c r="G49" s="334"/>
      <c r="H49" s="346"/>
    </row>
    <row r="50" spans="1:11" ht="18.75" customHeight="1">
      <c r="A50" s="289"/>
      <c r="B50" s="305"/>
      <c r="C50" s="313"/>
      <c r="D50" s="320" t="s">
        <v>305</v>
      </c>
      <c r="E50" s="320"/>
      <c r="F50" s="320"/>
      <c r="G50" s="337"/>
      <c r="H50" s="347"/>
    </row>
    <row r="51" spans="1:11" ht="18.75" customHeight="1">
      <c r="A51" s="289"/>
      <c r="B51" s="304" t="s">
        <v>413</v>
      </c>
      <c r="C51" s="312"/>
      <c r="D51" s="321" t="s">
        <v>397</v>
      </c>
      <c r="E51" s="321"/>
      <c r="F51" s="321"/>
      <c r="G51" s="337"/>
      <c r="H51" s="347"/>
      <c r="I51" s="290"/>
      <c r="J51" s="315"/>
      <c r="K51" s="315"/>
    </row>
    <row r="52" spans="1:11" ht="18.75" customHeight="1">
      <c r="A52" s="289"/>
      <c r="B52" s="306" t="s">
        <v>456</v>
      </c>
      <c r="C52" s="314"/>
      <c r="D52" s="321" t="s">
        <v>416</v>
      </c>
      <c r="E52" s="321"/>
      <c r="F52" s="321"/>
      <c r="G52" s="272" t="s">
        <v>422</v>
      </c>
      <c r="H52" s="330"/>
      <c r="I52" s="352"/>
      <c r="J52" s="352"/>
      <c r="K52" s="368"/>
    </row>
    <row r="53" spans="1:11" ht="18.75" customHeight="1">
      <c r="A53" s="289"/>
      <c r="B53" s="306"/>
      <c r="C53" s="314"/>
      <c r="D53" s="288"/>
      <c r="E53" s="277" t="s">
        <v>333</v>
      </c>
      <c r="F53" s="329"/>
      <c r="G53" s="329"/>
      <c r="H53" s="272" t="s">
        <v>68</v>
      </c>
      <c r="I53" s="329"/>
      <c r="J53" s="329"/>
      <c r="K53" s="329"/>
    </row>
    <row r="54" spans="1:11" ht="18.75" customHeight="1">
      <c r="A54" s="289"/>
      <c r="B54" s="289"/>
      <c r="D54" s="289"/>
      <c r="E54" s="277" t="s">
        <v>362</v>
      </c>
      <c r="F54" s="330"/>
      <c r="G54" s="338" t="s">
        <v>278</v>
      </c>
      <c r="H54" s="272" t="s">
        <v>423</v>
      </c>
      <c r="I54" s="330"/>
      <c r="J54" s="358"/>
      <c r="K54" s="338" t="s">
        <v>37</v>
      </c>
    </row>
    <row r="55" spans="1:11" ht="18.75" customHeight="1">
      <c r="A55" s="289"/>
      <c r="B55" s="289"/>
      <c r="D55" s="289"/>
      <c r="E55" s="320" t="s">
        <v>127</v>
      </c>
      <c r="F55" s="320"/>
      <c r="G55" s="320"/>
      <c r="H55" s="320"/>
      <c r="I55" s="353"/>
      <c r="J55" s="353"/>
      <c r="K55" s="353"/>
    </row>
    <row r="56" spans="1:11" ht="18.75" customHeight="1">
      <c r="A56" s="289"/>
      <c r="B56" s="289"/>
      <c r="D56" s="289"/>
      <c r="E56" s="324" t="s">
        <v>353</v>
      </c>
      <c r="F56" s="331"/>
      <c r="G56" s="324" t="s">
        <v>372</v>
      </c>
      <c r="H56" s="348"/>
      <c r="I56" s="354"/>
      <c r="J56" s="359"/>
      <c r="K56" s="369"/>
    </row>
    <row r="57" spans="1:11" ht="18.75" customHeight="1">
      <c r="A57" s="289"/>
      <c r="B57" s="289"/>
      <c r="D57" s="289"/>
      <c r="E57" s="325"/>
      <c r="F57" s="332"/>
      <c r="G57" s="339"/>
      <c r="H57" s="279" t="s">
        <v>642</v>
      </c>
      <c r="I57" s="355"/>
      <c r="J57" s="302" t="s">
        <v>518</v>
      </c>
      <c r="K57" s="356" t="s">
        <v>641</v>
      </c>
    </row>
    <row r="58" spans="1:11" ht="18.75" customHeight="1">
      <c r="A58" s="289"/>
      <c r="B58" s="289"/>
      <c r="D58" s="289"/>
      <c r="E58" s="325"/>
      <c r="F58" s="332"/>
      <c r="G58" s="325"/>
      <c r="H58" s="349"/>
      <c r="I58" s="356" t="s">
        <v>640</v>
      </c>
      <c r="J58" s="360"/>
      <c r="K58" s="361"/>
    </row>
    <row r="59" spans="1:11" ht="18.75" customHeight="1">
      <c r="A59" s="289"/>
      <c r="B59" s="289"/>
      <c r="D59" s="289"/>
      <c r="E59" s="325"/>
      <c r="F59" s="332"/>
      <c r="G59" s="325"/>
      <c r="H59" s="349"/>
      <c r="I59" s="282" t="s">
        <v>639</v>
      </c>
      <c r="J59" s="361"/>
      <c r="K59" s="361"/>
    </row>
    <row r="60" spans="1:11" ht="18.75" customHeight="1">
      <c r="A60" s="289"/>
      <c r="B60" s="289"/>
      <c r="D60" s="289"/>
      <c r="E60" s="325"/>
      <c r="F60" s="332"/>
      <c r="G60" s="340"/>
      <c r="H60" s="350"/>
      <c r="I60" s="282" t="s">
        <v>476</v>
      </c>
      <c r="J60" s="361"/>
      <c r="K60" s="361"/>
    </row>
    <row r="61" spans="1:11" ht="18.75" customHeight="1">
      <c r="A61" s="290"/>
      <c r="B61" s="290"/>
      <c r="C61" s="315"/>
      <c r="D61" s="290"/>
      <c r="E61" s="326"/>
      <c r="F61" s="333"/>
      <c r="G61" s="340" t="s">
        <v>418</v>
      </c>
      <c r="H61" s="333"/>
      <c r="I61" s="357"/>
      <c r="J61" s="357"/>
      <c r="K61" s="370"/>
    </row>
    <row r="62" spans="1:11" ht="18.75" customHeight="1"/>
    <row r="63" spans="1:11" ht="18.75" customHeight="1"/>
    <row r="64" spans="1:11" ht="18.75" customHeight="1"/>
  </sheetData>
  <mergeCells count="67">
    <mergeCell ref="A2:K2"/>
    <mergeCell ref="B5:G5"/>
    <mergeCell ref="A8:C8"/>
    <mergeCell ref="D8:F8"/>
    <mergeCell ref="G8:K8"/>
    <mergeCell ref="A9:C9"/>
    <mergeCell ref="D9:F9"/>
    <mergeCell ref="G9:K9"/>
    <mergeCell ref="B14:F14"/>
    <mergeCell ref="G14:K14"/>
    <mergeCell ref="B16:F16"/>
    <mergeCell ref="G16:K16"/>
    <mergeCell ref="B17:F17"/>
    <mergeCell ref="G17:K17"/>
    <mergeCell ref="B18:C18"/>
    <mergeCell ref="D18:E18"/>
    <mergeCell ref="G18:H18"/>
    <mergeCell ref="I18:J18"/>
    <mergeCell ref="B19:F19"/>
    <mergeCell ref="G19:K19"/>
    <mergeCell ref="B20:F20"/>
    <mergeCell ref="G20:K20"/>
    <mergeCell ref="C21:K21"/>
    <mergeCell ref="F22:G22"/>
    <mergeCell ref="H22:K22"/>
    <mergeCell ref="F23:G23"/>
    <mergeCell ref="F24:G24"/>
    <mergeCell ref="B29:G29"/>
    <mergeCell ref="H29:I29"/>
    <mergeCell ref="A45:K45"/>
    <mergeCell ref="A47:B47"/>
    <mergeCell ref="C47:H47"/>
    <mergeCell ref="A48:B48"/>
    <mergeCell ref="C48:H48"/>
    <mergeCell ref="B49:C49"/>
    <mergeCell ref="D49:F49"/>
    <mergeCell ref="G49:H49"/>
    <mergeCell ref="B50:C50"/>
    <mergeCell ref="D50:F50"/>
    <mergeCell ref="G50:H50"/>
    <mergeCell ref="B51:C51"/>
    <mergeCell ref="D51:F51"/>
    <mergeCell ref="G51:H51"/>
    <mergeCell ref="D52:F52"/>
    <mergeCell ref="H52:K52"/>
    <mergeCell ref="F53:G53"/>
    <mergeCell ref="I53:K53"/>
    <mergeCell ref="I54:J54"/>
    <mergeCell ref="E55:H55"/>
    <mergeCell ref="I55:K55"/>
    <mergeCell ref="E56:F56"/>
    <mergeCell ref="G56:H56"/>
    <mergeCell ref="I56:K56"/>
    <mergeCell ref="G61:H61"/>
    <mergeCell ref="I61:K61"/>
    <mergeCell ref="A14:A15"/>
    <mergeCell ref="A17:A18"/>
    <mergeCell ref="A19:A20"/>
    <mergeCell ref="A21:A24"/>
    <mergeCell ref="B22:B24"/>
    <mergeCell ref="A29:A30"/>
    <mergeCell ref="J29:J30"/>
    <mergeCell ref="K29:K30"/>
    <mergeCell ref="A32:A33"/>
    <mergeCell ref="A38:K40"/>
    <mergeCell ref="B52:C53"/>
    <mergeCell ref="H57:H60"/>
  </mergeCells>
  <phoneticPr fontId="4"/>
  <dataValidations count="7">
    <dataValidation type="list" allowBlank="1" showDropDown="0" showInputMessage="1" showErrorMessage="1" sqref="B16:K16">
      <formula1>"新築,移転新築"</formula1>
    </dataValidation>
    <dataValidation type="list" allowBlank="1" showDropDown="0" showInputMessage="1" showErrorMessage="1" sqref="G49:H49">
      <formula1>"はい,いいえ"</formula1>
    </dataValidation>
    <dataValidation type="list" allowBlank="1" showDropDown="0" showInputMessage="1" showErrorMessage="1" sqref="B18:C18 G18:H18">
      <formula1>"有床,無床"</formula1>
    </dataValidation>
    <dataValidation type="list" allowBlank="1" showDropDown="0" showInputMessage="1" showErrorMessage="1" sqref="C47">
      <formula1>"無医地区,無医地区に準じる地区,無歯科医地区,無歯科医地区に準じる地区"</formula1>
    </dataValidation>
    <dataValidation type="list" allowBlank="1" showDropDown="0" showInputMessage="1" showErrorMessage="1" sqref="K23:K24">
      <formula1>"転用,譲渡,交換,貸付,取壊し"</formula1>
    </dataValidation>
    <dataValidation type="list" allowBlank="1" showDropDown="0" showInputMessage="1" showErrorMessage="1" sqref="I23:I24">
      <formula1>"有（承認済）,有（申請済）,有（申請予定）,無"</formula1>
    </dataValidation>
    <dataValidation type="list" allowBlank="1" showDropDown="0" showInputMessage="1" showErrorMessage="1" sqref="B22:B24">
      <formula1>"有,無"</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'管理用（このシートは削除しないでください）'!$B$24:$B$33</xm:f>
          </x14:formula1>
          <xm:sqref>C48:H48</xm:sqref>
        </x14:dataValidation>
        <x14:dataValidation type="list" allowBlank="1" showDropDown="0" showInputMessage="1" showErrorMessage="1">
          <x14:formula1>
            <xm:f>'管理用（このシートは削除しないでください）'!$F$3:$F$9</xm:f>
          </x14:formula1>
          <xm:sqref>B20:K20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dimension ref="A1:K59"/>
  <sheetViews>
    <sheetView view="pageBreakPreview" zoomScaleSheetLayoutView="100" workbookViewId="0">
      <selection activeCell="L1" sqref="L1"/>
    </sheetView>
  </sheetViews>
  <sheetFormatPr defaultColWidth="9" defaultRowHeight="12"/>
  <cols>
    <col min="1" max="1" width="11.25" style="270" customWidth="1"/>
    <col min="2" max="18" width="10" style="270" customWidth="1"/>
    <col min="19" max="16384" width="9" style="270"/>
  </cols>
  <sheetData>
    <row r="1" spans="1:11">
      <c r="A1" s="270" t="s">
        <v>551</v>
      </c>
    </row>
    <row r="2" spans="1:11" ht="18" customHeight="1">
      <c r="A2" s="271" t="s">
        <v>194</v>
      </c>
      <c r="B2" s="271"/>
      <c r="C2" s="271"/>
      <c r="D2" s="271"/>
      <c r="E2" s="271"/>
      <c r="F2" s="271"/>
      <c r="G2" s="271"/>
      <c r="H2" s="271"/>
      <c r="I2" s="271"/>
      <c r="J2" s="271"/>
      <c r="K2" s="271"/>
    </row>
    <row r="5" spans="1:11" ht="18.75" customHeight="1">
      <c r="A5" s="272" t="s">
        <v>135</v>
      </c>
      <c r="B5" s="274" t="s">
        <v>501</v>
      </c>
      <c r="C5" s="274"/>
      <c r="D5" s="274"/>
      <c r="E5" s="274"/>
      <c r="F5" s="274"/>
    </row>
    <row r="6" spans="1:11" ht="12" customHeight="1">
      <c r="A6" s="273"/>
      <c r="B6" s="291"/>
      <c r="C6" s="291"/>
      <c r="D6" s="291"/>
      <c r="E6" s="291"/>
      <c r="F6" s="291"/>
    </row>
    <row r="8" spans="1:11" ht="15" customHeight="1">
      <c r="A8" s="274" t="s">
        <v>344</v>
      </c>
      <c r="B8" s="274"/>
      <c r="C8" s="274"/>
      <c r="D8" s="274" t="s">
        <v>393</v>
      </c>
      <c r="E8" s="274"/>
      <c r="F8" s="274"/>
      <c r="G8" s="274" t="s">
        <v>346</v>
      </c>
      <c r="H8" s="274"/>
      <c r="I8" s="274"/>
      <c r="J8" s="274"/>
      <c r="K8" s="274"/>
    </row>
    <row r="9" spans="1:11" ht="18.75" customHeight="1">
      <c r="A9" s="275"/>
      <c r="B9" s="275"/>
      <c r="C9" s="275"/>
      <c r="D9" s="275"/>
      <c r="E9" s="275"/>
      <c r="F9" s="275"/>
      <c r="G9" s="275"/>
      <c r="H9" s="275"/>
      <c r="I9" s="275"/>
      <c r="J9" s="275"/>
      <c r="K9" s="275"/>
    </row>
    <row r="10" spans="1:11" ht="12" customHeight="1">
      <c r="A10" s="276"/>
      <c r="B10" s="276"/>
      <c r="C10" s="276"/>
      <c r="D10" s="276"/>
      <c r="E10" s="276"/>
      <c r="F10" s="276"/>
      <c r="G10" s="276"/>
      <c r="H10" s="276"/>
      <c r="I10" s="276"/>
      <c r="J10" s="276"/>
      <c r="K10" s="276"/>
    </row>
    <row r="11" spans="1:11" ht="12" customHeight="1">
      <c r="A11" s="276"/>
      <c r="B11" s="276"/>
      <c r="C11" s="276"/>
      <c r="D11" s="276"/>
      <c r="E11" s="276"/>
      <c r="F11" s="276"/>
      <c r="G11" s="276"/>
      <c r="H11" s="276"/>
      <c r="I11" s="276"/>
      <c r="J11" s="276"/>
      <c r="K11" s="276"/>
    </row>
    <row r="12" spans="1:11">
      <c r="A12" s="270" t="s">
        <v>400</v>
      </c>
    </row>
    <row r="13" spans="1:11" ht="3.75" customHeight="1"/>
    <row r="14" spans="1:11">
      <c r="A14" s="277" t="s">
        <v>348</v>
      </c>
      <c r="B14" s="272" t="s">
        <v>359</v>
      </c>
      <c r="C14" s="272"/>
      <c r="D14" s="272"/>
      <c r="E14" s="272"/>
      <c r="F14" s="272"/>
      <c r="G14" s="272" t="s">
        <v>361</v>
      </c>
      <c r="H14" s="272"/>
      <c r="I14" s="272"/>
      <c r="J14" s="272"/>
      <c r="K14" s="272"/>
    </row>
    <row r="15" spans="1:11" ht="18.75" customHeight="1">
      <c r="A15" s="278"/>
      <c r="B15" s="292" t="s">
        <v>594</v>
      </c>
      <c r="C15" s="307" t="s">
        <v>595</v>
      </c>
      <c r="D15" s="316" t="s">
        <v>57</v>
      </c>
      <c r="E15" s="316" t="s">
        <v>596</v>
      </c>
      <c r="F15" s="327" t="s">
        <v>595</v>
      </c>
      <c r="G15" s="292" t="s">
        <v>594</v>
      </c>
      <c r="H15" s="307" t="s">
        <v>595</v>
      </c>
      <c r="I15" s="316" t="s">
        <v>57</v>
      </c>
      <c r="J15" s="316" t="s">
        <v>596</v>
      </c>
      <c r="K15" s="327" t="s">
        <v>595</v>
      </c>
    </row>
    <row r="16" spans="1:11" ht="18.75" customHeight="1">
      <c r="A16" s="272" t="s">
        <v>384</v>
      </c>
      <c r="B16" s="293"/>
      <c r="C16" s="293"/>
      <c r="D16" s="293"/>
      <c r="E16" s="293"/>
      <c r="F16" s="293"/>
      <c r="G16" s="334"/>
      <c r="H16" s="341"/>
      <c r="I16" s="341"/>
      <c r="J16" s="341"/>
      <c r="K16" s="346"/>
    </row>
    <row r="17" spans="1:11" ht="18.75" customHeight="1">
      <c r="A17" s="278" t="s">
        <v>383</v>
      </c>
      <c r="B17" s="389" t="s">
        <v>120</v>
      </c>
      <c r="C17" s="393"/>
      <c r="D17" s="394" t="s">
        <v>598</v>
      </c>
      <c r="E17" s="400"/>
      <c r="F17" s="410" t="s">
        <v>600</v>
      </c>
      <c r="G17" s="400"/>
      <c r="H17" s="424" t="s">
        <v>602</v>
      </c>
      <c r="I17" s="400"/>
      <c r="J17" s="424" t="s">
        <v>204</v>
      </c>
      <c r="K17" s="473">
        <f>C17+E17+G17+I17</f>
        <v>0</v>
      </c>
    </row>
    <row r="18" spans="1:11">
      <c r="A18" s="279" t="s">
        <v>368</v>
      </c>
      <c r="B18" s="272" t="s">
        <v>363</v>
      </c>
      <c r="C18" s="272"/>
      <c r="D18" s="272"/>
      <c r="E18" s="272"/>
      <c r="F18" s="272"/>
      <c r="G18" s="272" t="s">
        <v>367</v>
      </c>
      <c r="H18" s="272"/>
      <c r="I18" s="272"/>
      <c r="J18" s="272"/>
      <c r="K18" s="272"/>
    </row>
    <row r="19" spans="1:11" ht="18.75" customHeight="1">
      <c r="A19" s="278"/>
      <c r="B19" s="293"/>
      <c r="C19" s="293"/>
      <c r="D19" s="293"/>
      <c r="E19" s="293"/>
      <c r="F19" s="293"/>
      <c r="G19" s="293"/>
      <c r="H19" s="293"/>
      <c r="I19" s="293"/>
      <c r="J19" s="293"/>
      <c r="K19" s="293"/>
    </row>
    <row r="20" spans="1:11" ht="12" customHeight="1">
      <c r="A20" s="280" t="s">
        <v>370</v>
      </c>
      <c r="B20" s="272" t="s">
        <v>186</v>
      </c>
      <c r="C20" s="274" t="s">
        <v>373</v>
      </c>
      <c r="D20" s="274"/>
      <c r="E20" s="274"/>
      <c r="F20" s="274"/>
      <c r="G20" s="274"/>
      <c r="H20" s="274"/>
      <c r="I20" s="274"/>
      <c r="J20" s="274"/>
      <c r="K20" s="274"/>
    </row>
    <row r="21" spans="1:11">
      <c r="A21" s="280"/>
      <c r="B21" s="293"/>
      <c r="C21" s="272" t="s">
        <v>374</v>
      </c>
      <c r="D21" s="272" t="s">
        <v>14</v>
      </c>
      <c r="E21" s="272" t="s">
        <v>379</v>
      </c>
      <c r="F21" s="292" t="s">
        <v>367</v>
      </c>
      <c r="G21" s="335"/>
      <c r="H21" s="272" t="s">
        <v>166</v>
      </c>
      <c r="I21" s="272"/>
      <c r="J21" s="272"/>
      <c r="K21" s="272"/>
    </row>
    <row r="22" spans="1:11" ht="18.75" customHeight="1">
      <c r="A22" s="280"/>
      <c r="B22" s="293"/>
      <c r="C22" s="308"/>
      <c r="D22" s="295"/>
      <c r="E22" s="323"/>
      <c r="F22" s="329"/>
      <c r="G22" s="329"/>
      <c r="H22" s="342" t="s">
        <v>60</v>
      </c>
      <c r="I22" s="351"/>
      <c r="J22" s="342" t="s">
        <v>273</v>
      </c>
      <c r="K22" s="293"/>
    </row>
    <row r="23" spans="1:11" ht="18.75" customHeight="1">
      <c r="A23" s="280"/>
      <c r="B23" s="293"/>
      <c r="C23" s="308"/>
      <c r="D23" s="295"/>
      <c r="E23" s="323"/>
      <c r="F23" s="329"/>
      <c r="G23" s="329"/>
      <c r="H23" s="342" t="s">
        <v>60</v>
      </c>
      <c r="I23" s="351"/>
      <c r="J23" s="342" t="s">
        <v>273</v>
      </c>
      <c r="K23" s="293"/>
    </row>
    <row r="26" spans="1:11">
      <c r="A26" s="270" t="s">
        <v>377</v>
      </c>
    </row>
    <row r="27" spans="1:11" ht="3.75" customHeight="1"/>
    <row r="28" spans="1:11" ht="19.5" customHeight="1">
      <c r="A28" s="287" t="s">
        <v>30</v>
      </c>
      <c r="B28" s="303"/>
      <c r="C28" s="522" t="s">
        <v>183</v>
      </c>
      <c r="D28" s="483"/>
      <c r="E28" s="522" t="s">
        <v>579</v>
      </c>
      <c r="F28" s="528"/>
      <c r="G28" s="522" t="s">
        <v>580</v>
      </c>
      <c r="H28" s="528"/>
      <c r="I28" s="522" t="s">
        <v>582</v>
      </c>
      <c r="J28" s="528"/>
      <c r="K28" s="281" t="s">
        <v>358</v>
      </c>
    </row>
    <row r="29" spans="1:11" ht="24" customHeight="1">
      <c r="A29" s="376"/>
      <c r="B29" s="380"/>
      <c r="C29" s="523"/>
      <c r="D29" s="343" t="s">
        <v>567</v>
      </c>
      <c r="E29" s="523"/>
      <c r="F29" s="343" t="s">
        <v>567</v>
      </c>
      <c r="G29" s="523"/>
      <c r="H29" s="343" t="s">
        <v>567</v>
      </c>
      <c r="I29" s="523"/>
      <c r="J29" s="343" t="s">
        <v>567</v>
      </c>
      <c r="K29" s="282"/>
    </row>
    <row r="30" spans="1:11" ht="30" customHeight="1">
      <c r="A30" s="740" t="s">
        <v>606</v>
      </c>
      <c r="B30" s="743"/>
      <c r="C30" s="295"/>
      <c r="D30" s="295"/>
      <c r="E30" s="420"/>
      <c r="F30" s="295"/>
      <c r="G30" s="420"/>
      <c r="H30" s="295"/>
      <c r="I30" s="420"/>
      <c r="J30" s="295"/>
      <c r="K30" s="362" t="str">
        <f>IF(SUM(C30+E30+G30+I30)=0,"",SUM(C30+E30+G30+I30))</f>
        <v/>
      </c>
    </row>
    <row r="31" spans="1:11" ht="15" customHeight="1">
      <c r="A31" s="741" t="s">
        <v>601</v>
      </c>
      <c r="B31" s="744"/>
      <c r="C31" s="296"/>
      <c r="D31" s="296"/>
      <c r="E31" s="469"/>
      <c r="F31" s="296"/>
      <c r="G31" s="469"/>
      <c r="H31" s="296"/>
      <c r="I31" s="469"/>
      <c r="J31" s="296"/>
      <c r="K31" s="363" t="str">
        <f>IF(SUM(C31+E31+G31+I31)=0,"",SUM(C31+E31+G31+I31))</f>
        <v/>
      </c>
    </row>
    <row r="32" spans="1:11" ht="15" customHeight="1">
      <c r="A32" s="741"/>
      <c r="B32" s="744"/>
      <c r="C32" s="403"/>
      <c r="D32" s="403"/>
      <c r="E32" s="403"/>
      <c r="F32" s="403"/>
      <c r="G32" s="403"/>
      <c r="H32" s="403"/>
      <c r="I32" s="403"/>
      <c r="J32" s="403"/>
      <c r="K32" s="747" t="str">
        <f>IF(SUM(C32+E32+G32+I32)=0,"",SUM(C32+E32+G32+I32))</f>
        <v/>
      </c>
    </row>
    <row r="33" spans="1:11" ht="37.5" customHeight="1">
      <c r="A33" s="742"/>
      <c r="B33" s="280" t="s">
        <v>583</v>
      </c>
      <c r="C33" s="745"/>
      <c r="D33" s="746"/>
      <c r="E33" s="745"/>
      <c r="F33" s="746"/>
      <c r="G33" s="745"/>
      <c r="H33" s="746"/>
      <c r="I33" s="745"/>
      <c r="J33" s="746"/>
      <c r="K33" s="335" t="str">
        <f>IF(COUNTIF(C33:J33,"有")=0,"",COUNTIF(C33:J33,"有"))</f>
        <v/>
      </c>
    </row>
    <row r="34" spans="1:11" ht="15" customHeight="1">
      <c r="A34" s="465" t="s">
        <v>419</v>
      </c>
      <c r="B34" s="465"/>
      <c r="C34" s="465"/>
      <c r="D34" s="465"/>
      <c r="E34" s="465"/>
      <c r="F34" s="465"/>
      <c r="G34" s="465"/>
      <c r="H34" s="465"/>
      <c r="I34" s="465"/>
      <c r="J34" s="465"/>
      <c r="K34" s="465"/>
    </row>
    <row r="35" spans="1:11" ht="15" customHeight="1"/>
    <row r="36" spans="1:11" ht="15" customHeight="1">
      <c r="A36" s="273"/>
      <c r="B36" s="298"/>
      <c r="C36" s="298"/>
      <c r="D36" s="298"/>
      <c r="E36" s="298"/>
      <c r="F36" s="298"/>
      <c r="G36" s="298"/>
      <c r="H36" s="298"/>
      <c r="I36" s="298"/>
      <c r="J36" s="298"/>
      <c r="K36" s="298"/>
    </row>
    <row r="37" spans="1:11">
      <c r="A37" s="270" t="s">
        <v>405</v>
      </c>
    </row>
    <row r="38" spans="1:11" ht="3.75" customHeight="1"/>
    <row r="39" spans="1:11" ht="18.75" customHeight="1">
      <c r="A39" s="283"/>
      <c r="B39" s="299"/>
      <c r="C39" s="299"/>
      <c r="D39" s="299"/>
      <c r="E39" s="299"/>
      <c r="F39" s="299"/>
      <c r="G39" s="299"/>
      <c r="H39" s="299"/>
      <c r="I39" s="299"/>
      <c r="J39" s="299"/>
      <c r="K39" s="365"/>
    </row>
    <row r="40" spans="1:11" ht="18.75" customHeight="1">
      <c r="A40" s="284"/>
      <c r="B40" s="300"/>
      <c r="C40" s="300"/>
      <c r="D40" s="300"/>
      <c r="E40" s="300"/>
      <c r="F40" s="300"/>
      <c r="G40" s="300"/>
      <c r="H40" s="300"/>
      <c r="I40" s="300"/>
      <c r="J40" s="300"/>
      <c r="K40" s="366"/>
    </row>
    <row r="41" spans="1:11" ht="18.75" customHeight="1">
      <c r="A41" s="285"/>
      <c r="B41" s="301"/>
      <c r="C41" s="301"/>
      <c r="D41" s="301"/>
      <c r="E41" s="301"/>
      <c r="F41" s="301"/>
      <c r="G41" s="301"/>
      <c r="H41" s="301"/>
      <c r="I41" s="301"/>
      <c r="J41" s="301"/>
      <c r="K41" s="367"/>
    </row>
    <row r="44" spans="1:11">
      <c r="A44" s="270" t="s">
        <v>511</v>
      </c>
    </row>
    <row r="45" spans="1:11" ht="3.75" customHeight="1"/>
    <row r="46" spans="1:11" ht="18.75" customHeight="1">
      <c r="A46" s="304" t="s">
        <v>454</v>
      </c>
      <c r="B46" s="465"/>
      <c r="C46" s="465"/>
      <c r="D46" s="465"/>
      <c r="E46" s="312"/>
      <c r="F46" s="272" t="s">
        <v>334</v>
      </c>
      <c r="G46" s="334"/>
      <c r="H46" s="341"/>
      <c r="I46" s="346"/>
    </row>
    <row r="47" spans="1:11" ht="18.75" customHeight="1">
      <c r="A47" s="290"/>
      <c r="B47" s="315"/>
      <c r="C47" s="315"/>
      <c r="D47" s="315"/>
      <c r="E47" s="456"/>
      <c r="F47" s="272" t="s">
        <v>331</v>
      </c>
      <c r="G47" s="310" t="s">
        <v>577</v>
      </c>
      <c r="H47" s="318"/>
      <c r="I47" s="524" t="s">
        <v>578</v>
      </c>
    </row>
    <row r="48" spans="1:11" ht="6.75" customHeight="1">
      <c r="F48" s="273"/>
      <c r="G48" s="450"/>
      <c r="H48" s="450"/>
      <c r="I48" s="276"/>
    </row>
    <row r="49" spans="1:11" ht="18.75" customHeight="1">
      <c r="A49" s="270" t="s">
        <v>504</v>
      </c>
    </row>
    <row r="50" spans="1:11" ht="3.75" customHeight="1"/>
    <row r="51" spans="1:11" ht="18.75" customHeight="1">
      <c r="A51" s="283"/>
      <c r="B51" s="299"/>
      <c r="C51" s="299"/>
      <c r="D51" s="299"/>
      <c r="E51" s="299"/>
      <c r="F51" s="299"/>
      <c r="G51" s="299"/>
      <c r="H51" s="299"/>
      <c r="I51" s="299"/>
      <c r="J51" s="299"/>
      <c r="K51" s="365"/>
    </row>
    <row r="52" spans="1:11" ht="18.75" customHeight="1">
      <c r="A52" s="284"/>
      <c r="B52" s="300"/>
      <c r="C52" s="300"/>
      <c r="D52" s="300"/>
      <c r="E52" s="300"/>
      <c r="F52" s="300"/>
      <c r="G52" s="300"/>
      <c r="H52" s="300"/>
      <c r="I52" s="300"/>
      <c r="J52" s="300"/>
      <c r="K52" s="366"/>
    </row>
    <row r="53" spans="1:11" ht="18.75" customHeight="1">
      <c r="A53" s="285"/>
      <c r="B53" s="301"/>
      <c r="C53" s="301"/>
      <c r="D53" s="301"/>
      <c r="E53" s="301"/>
      <c r="F53" s="301"/>
      <c r="G53" s="301"/>
      <c r="H53" s="301"/>
      <c r="I53" s="301"/>
      <c r="J53" s="301"/>
      <c r="K53" s="367"/>
    </row>
    <row r="54" spans="1:11" ht="6.75" customHeight="1"/>
    <row r="55" spans="1:11" ht="18.75" customHeight="1">
      <c r="A55" s="270" t="s">
        <v>175</v>
      </c>
    </row>
    <row r="56" spans="1:11" ht="3.75" customHeight="1"/>
    <row r="57" spans="1:11" ht="18.75" customHeight="1">
      <c r="A57" s="283"/>
      <c r="B57" s="299"/>
      <c r="C57" s="299"/>
      <c r="D57" s="299"/>
      <c r="E57" s="299"/>
      <c r="F57" s="299"/>
      <c r="G57" s="299"/>
      <c r="H57" s="299"/>
      <c r="I57" s="299"/>
      <c r="J57" s="299"/>
      <c r="K57" s="365"/>
    </row>
    <row r="58" spans="1:11" ht="18.75" customHeight="1">
      <c r="A58" s="284"/>
      <c r="B58" s="300"/>
      <c r="C58" s="300"/>
      <c r="D58" s="300"/>
      <c r="E58" s="300"/>
      <c r="F58" s="300"/>
      <c r="G58" s="300"/>
      <c r="H58" s="300"/>
      <c r="I58" s="300"/>
      <c r="J58" s="300"/>
      <c r="K58" s="366"/>
    </row>
    <row r="59" spans="1:11" ht="18.75" customHeight="1">
      <c r="A59" s="285"/>
      <c r="B59" s="301"/>
      <c r="C59" s="301"/>
      <c r="D59" s="301"/>
      <c r="E59" s="301"/>
      <c r="F59" s="301"/>
      <c r="G59" s="301"/>
      <c r="H59" s="301"/>
      <c r="I59" s="301"/>
      <c r="J59" s="301"/>
      <c r="K59" s="367"/>
    </row>
    <row r="60" spans="1:11" ht="18.75" customHeight="1"/>
  </sheetData>
  <mergeCells count="44">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A30:B30"/>
    <mergeCell ref="C33:D33"/>
    <mergeCell ref="E33:F33"/>
    <mergeCell ref="G33:H33"/>
    <mergeCell ref="I33:J33"/>
    <mergeCell ref="A34:K34"/>
    <mergeCell ref="G46:I46"/>
    <mergeCell ref="G47:H47"/>
    <mergeCell ref="A14:A15"/>
    <mergeCell ref="A18:A19"/>
    <mergeCell ref="A20:A23"/>
    <mergeCell ref="B21:B23"/>
    <mergeCell ref="A28:B29"/>
    <mergeCell ref="C28:C29"/>
    <mergeCell ref="E28:E29"/>
    <mergeCell ref="G28:G29"/>
    <mergeCell ref="I28:I29"/>
    <mergeCell ref="K28:K29"/>
    <mergeCell ref="A31:B32"/>
    <mergeCell ref="A39:K41"/>
    <mergeCell ref="A46:E47"/>
    <mergeCell ref="A51:K53"/>
    <mergeCell ref="A57:K59"/>
  </mergeCells>
  <phoneticPr fontId="4"/>
  <dataValidations count="4">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C33:J33">
      <formula1>"有,無"</formula1>
    </dataValidation>
    <dataValidation type="list" allowBlank="1" showDropDown="0" showInputMessage="1" showErrorMessage="1" sqref="G46:I46">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'管理用（このシートは削除しないでください）'!$D$3:$D$8</xm:f>
          </x14:formula1>
          <xm:sqref>B16:K16</xm:sqref>
        </x14:dataValidation>
        <x14:dataValidation type="list" allowBlank="1" showDropDown="0" showInputMessage="1" showErrorMessage="1">
          <x14:formula1>
            <xm:f>'管理用（このシートは削除しないでください）'!$F$3:$F$9</xm:f>
          </x14:formula1>
          <xm:sqref>B19:K19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AG45"/>
  <sheetViews>
    <sheetView showGridLines="0" tabSelected="1" view="pageBreakPreview" zoomScale="70" zoomScaleNormal="75" zoomScaleSheetLayoutView="70" workbookViewId="0">
      <pane ySplit="6" topLeftCell="A7" activePane="bottomLeft" state="frozen"/>
      <selection pane="bottomLeft" activeCell="F7" sqref="F7"/>
    </sheetView>
  </sheetViews>
  <sheetFormatPr defaultColWidth="9" defaultRowHeight="13.5"/>
  <cols>
    <col min="1" max="2" width="3.25" style="1" customWidth="1"/>
    <col min="3" max="3" width="9" style="3"/>
    <col min="4" max="4" width="13.625" style="3" customWidth="1"/>
    <col min="5" max="5" width="11.875" style="3" customWidth="1"/>
    <col min="6" max="6" width="9.5" style="3" customWidth="1"/>
    <col min="7" max="7" width="16.625" style="3" customWidth="1"/>
    <col min="8" max="8" width="12.125" style="3" customWidth="1"/>
    <col min="9" max="9" width="12.625" style="3" customWidth="1"/>
    <col min="10" max="10" width="8.625" style="3" customWidth="1"/>
    <col min="11" max="11" width="12.625" style="3" customWidth="1"/>
    <col min="12" max="12" width="9.625" style="3" customWidth="1"/>
    <col min="13" max="13" width="8.625" style="3" customWidth="1"/>
    <col min="14" max="14" width="12.625" style="3" customWidth="1"/>
    <col min="15" max="15" width="9.625" style="3" customWidth="1"/>
    <col min="16" max="16" width="8.625" style="3" customWidth="1"/>
    <col min="17" max="18" width="12.625" style="3" customWidth="1"/>
    <col min="19" max="19" width="13.25" style="3" customWidth="1"/>
    <col min="20" max="25" width="12.625" style="3" customWidth="1"/>
    <col min="26" max="31" width="9" style="3"/>
    <col min="32" max="33" width="12.75" style="3" customWidth="1"/>
    <col min="34" max="16384" width="9" style="3"/>
  </cols>
  <sheetData>
    <row r="1" spans="1:33" ht="28.5">
      <c r="C1" s="19" t="s">
        <v>592</v>
      </c>
    </row>
    <row r="2" spans="1:33" s="4" customFormat="1" ht="30" customHeight="1">
      <c r="A2" s="9"/>
      <c r="B2" s="9"/>
      <c r="C2" s="20" t="s">
        <v>550</v>
      </c>
      <c r="D2" s="28"/>
      <c r="E2" s="34"/>
      <c r="F2" s="34"/>
      <c r="G2" s="34"/>
      <c r="H2" s="34"/>
      <c r="I2" s="34"/>
      <c r="J2" s="34"/>
      <c r="K2" s="34"/>
      <c r="L2" s="34"/>
      <c r="M2" s="34"/>
      <c r="N2" s="34"/>
      <c r="O2" s="34"/>
      <c r="P2" s="34"/>
      <c r="Q2" s="34"/>
      <c r="R2" s="34"/>
      <c r="S2" s="34"/>
      <c r="T2" s="34"/>
      <c r="U2" s="34"/>
      <c r="V2" s="73"/>
      <c r="W2" s="73"/>
      <c r="X2" s="73"/>
      <c r="Y2" s="73"/>
    </row>
    <row r="3" spans="1:33" s="5" customFormat="1" ht="14.1" customHeight="1">
      <c r="A3" s="9"/>
      <c r="B3" s="9"/>
      <c r="C3" s="21"/>
      <c r="D3" s="29"/>
      <c r="E3" s="35"/>
      <c r="F3" s="35"/>
      <c r="G3" s="45"/>
      <c r="H3" s="50"/>
      <c r="I3" s="54" t="s">
        <v>1</v>
      </c>
      <c r="J3" s="54" t="s">
        <v>5</v>
      </c>
      <c r="K3" s="54" t="s">
        <v>12</v>
      </c>
      <c r="L3" s="61"/>
      <c r="M3" s="66"/>
      <c r="N3" s="66" t="s">
        <v>16</v>
      </c>
      <c r="O3" s="61"/>
      <c r="P3" s="66"/>
      <c r="Q3" s="66" t="s">
        <v>0</v>
      </c>
      <c r="R3" s="54" t="s">
        <v>22</v>
      </c>
      <c r="S3" s="54" t="s">
        <v>10</v>
      </c>
      <c r="T3" s="54" t="s">
        <v>19</v>
      </c>
      <c r="U3" s="54" t="s">
        <v>25</v>
      </c>
      <c r="V3" s="45"/>
      <c r="W3" s="35"/>
      <c r="X3" s="50"/>
      <c r="Y3" s="84"/>
    </row>
    <row r="4" spans="1:33" s="5" customFormat="1" ht="50.1" customHeight="1">
      <c r="A4" s="10" t="s">
        <v>653</v>
      </c>
      <c r="B4" s="10" t="s">
        <v>364</v>
      </c>
      <c r="C4" s="22" t="s">
        <v>34</v>
      </c>
      <c r="D4" s="30" t="s">
        <v>36</v>
      </c>
      <c r="E4" s="36" t="s">
        <v>556</v>
      </c>
      <c r="F4" s="41" t="s">
        <v>658</v>
      </c>
      <c r="G4" s="36" t="s">
        <v>11</v>
      </c>
      <c r="H4" s="51" t="s">
        <v>74</v>
      </c>
      <c r="I4" s="51" t="s">
        <v>38</v>
      </c>
      <c r="J4" s="58" t="s">
        <v>659</v>
      </c>
      <c r="K4" s="51" t="s">
        <v>47</v>
      </c>
      <c r="L4" s="62" t="s">
        <v>52</v>
      </c>
      <c r="M4" s="67"/>
      <c r="N4" s="69"/>
      <c r="O4" s="62" t="s">
        <v>54</v>
      </c>
      <c r="P4" s="67"/>
      <c r="Q4" s="69"/>
      <c r="R4" s="51" t="s">
        <v>78</v>
      </c>
      <c r="S4" s="58" t="s">
        <v>656</v>
      </c>
      <c r="T4" s="58" t="s">
        <v>297</v>
      </c>
      <c r="U4" s="58" t="s">
        <v>657</v>
      </c>
      <c r="V4" s="36" t="s">
        <v>56</v>
      </c>
      <c r="W4" s="36" t="s">
        <v>156</v>
      </c>
      <c r="X4" s="58" t="s">
        <v>654</v>
      </c>
      <c r="Y4" s="85" t="s">
        <v>683</v>
      </c>
    </row>
    <row r="5" spans="1:33" s="5" customFormat="1" ht="14.1" customHeight="1">
      <c r="A5" s="9"/>
      <c r="B5" s="9"/>
      <c r="C5" s="23"/>
      <c r="D5" s="31"/>
      <c r="E5" s="37"/>
      <c r="F5" s="42"/>
      <c r="G5" s="46"/>
      <c r="H5" s="42"/>
      <c r="I5" s="46"/>
      <c r="J5" s="46"/>
      <c r="K5" s="59"/>
      <c r="L5" s="63" t="s">
        <v>112</v>
      </c>
      <c r="M5" s="63" t="s">
        <v>61</v>
      </c>
      <c r="N5" s="63" t="s">
        <v>64</v>
      </c>
      <c r="O5" s="63" t="s">
        <v>112</v>
      </c>
      <c r="P5" s="63" t="s">
        <v>61</v>
      </c>
      <c r="Q5" s="63" t="s">
        <v>64</v>
      </c>
      <c r="R5" s="46"/>
      <c r="S5" s="46"/>
      <c r="T5" s="46"/>
      <c r="U5" s="46"/>
      <c r="V5" s="74" t="s">
        <v>66</v>
      </c>
      <c r="W5" s="74"/>
      <c r="X5" s="81"/>
      <c r="Y5" s="86"/>
    </row>
    <row r="6" spans="1:33" s="6" customFormat="1" ht="19.5" customHeight="1">
      <c r="A6" s="11"/>
      <c r="B6" s="11"/>
      <c r="C6" s="24"/>
      <c r="D6" s="32"/>
      <c r="E6" s="38"/>
      <c r="F6" s="38"/>
      <c r="G6" s="47"/>
      <c r="H6" s="52"/>
      <c r="I6" s="55" t="s">
        <v>67</v>
      </c>
      <c r="J6" s="55" t="s">
        <v>67</v>
      </c>
      <c r="K6" s="55" t="s">
        <v>67</v>
      </c>
      <c r="L6" s="55" t="s">
        <v>248</v>
      </c>
      <c r="M6" s="55" t="s">
        <v>67</v>
      </c>
      <c r="N6" s="55" t="s">
        <v>67</v>
      </c>
      <c r="O6" s="55" t="s">
        <v>248</v>
      </c>
      <c r="P6" s="55" t="s">
        <v>67</v>
      </c>
      <c r="Q6" s="55" t="s">
        <v>67</v>
      </c>
      <c r="R6" s="55" t="s">
        <v>67</v>
      </c>
      <c r="S6" s="55" t="s">
        <v>67</v>
      </c>
      <c r="T6" s="55" t="s">
        <v>67</v>
      </c>
      <c r="U6" s="55" t="s">
        <v>67</v>
      </c>
      <c r="V6" s="75"/>
      <c r="W6" s="78"/>
      <c r="X6" s="82"/>
      <c r="Y6" s="87"/>
    </row>
    <row r="7" spans="1:33" s="8" customFormat="1" ht="113.25" customHeight="1">
      <c r="A7" s="13"/>
      <c r="B7" s="13"/>
      <c r="C7" s="92" t="s">
        <v>688</v>
      </c>
      <c r="D7" s="96" t="s">
        <v>688</v>
      </c>
      <c r="E7" s="99" t="s">
        <v>682</v>
      </c>
      <c r="F7" s="102"/>
      <c r="G7" s="106"/>
      <c r="H7" s="110"/>
      <c r="I7" s="113"/>
      <c r="J7" s="113"/>
      <c r="K7" s="116" t="str">
        <f t="shared" ref="K7:K26" si="0">IF(I7="","",I7-J7)</f>
        <v/>
      </c>
      <c r="L7" s="119"/>
      <c r="M7" s="116" t="str">
        <f t="shared" ref="M7:M26" si="1">IF(N7="","",IF(L7="","",N7/L7))</f>
        <v/>
      </c>
      <c r="N7" s="113"/>
      <c r="O7" s="119"/>
      <c r="P7" s="122"/>
      <c r="Q7" s="116" t="str">
        <f t="shared" ref="Q7:Q26" si="2">IF(P7="","",IF(O7="","",IF(X7="単年",O7*P7,O7*P7*Y7)))</f>
        <v/>
      </c>
      <c r="R7" s="126" t="str">
        <f t="shared" ref="R7:R26" si="3">IF(Q7="","",IF(N7&gt;Q7,Q7,N7))</f>
        <v/>
      </c>
      <c r="S7" s="129"/>
      <c r="T7" s="130" t="str">
        <f t="shared" ref="T7:T26" si="4">IF(I7="","",IF(S7="-",MIN(K7,R7),IF(AA7="a",MIN(K7,R7,S7),IF(AA7="b",MIN(MIN(K7*AB7,R7*AB7,S7))))))</f>
        <v/>
      </c>
      <c r="U7" s="126" t="str">
        <f t="shared" ref="U7:U26" si="5">IF(I7="","",ROUNDDOWN(IF(I7="","",IF(AC7="B",T7,IF(S7="-",T7*AD7,T7*AE7))),-3))</f>
        <v/>
      </c>
      <c r="V7" s="134"/>
      <c r="W7" s="138"/>
      <c r="X7" s="141"/>
      <c r="Y7" s="144"/>
      <c r="AA7" s="8" t="str">
        <f>VLOOKUP(E7,'管理用（このシートは削除しないでください）'!$H$25:$M$41,2,FALSE)</f>
        <v>b</v>
      </c>
      <c r="AB7" s="91">
        <f>VLOOKUP(E7,'管理用（このシートは削除しないでください）'!$H$25:$M$41,3,FALSE)</f>
        <v>0.5</v>
      </c>
      <c r="AC7" s="8" t="str">
        <f>VLOOKUP(E7,'管理用（このシートは削除しないでください）'!$H$25:$M$41,4,FALSE)</f>
        <v>A</v>
      </c>
      <c r="AD7" s="91">
        <f>VLOOKUP(E7,'管理用（このシートは削除しないでください）'!$H$25:$M$41,5,FALSE)</f>
        <v>0.33333333333333331</v>
      </c>
      <c r="AE7" s="91">
        <f>VLOOKUP(E7,'管理用（このシートは削除しないでください）'!$H$25:$M$41,6,FALSE)</f>
        <v>0.66666666666666663</v>
      </c>
      <c r="AF7" s="8" t="e">
        <f t="shared" ref="AF7:AF26" si="6">ROUNDDOWN(IF(I7="","",IF(S7="-",MIN(K7,R7),IF(AA7="a",MIN(K7,R7,S7),IF(AA7="b",MIN(K7*AB7,R7*AB7))))),-3)</f>
        <v>#VALUE!</v>
      </c>
      <c r="AG7" s="8" t="e">
        <f t="shared" ref="AG7:AG26" si="7">ROUNDDOWN(IF(I7="","",IF(S7="-",MIN(K7,R7),IF(AA7="a",MIN(K7,R7,S7),IF(AA7="b",MIN(K7,R7))))),-3)</f>
        <v>#VALUE!</v>
      </c>
    </row>
    <row r="8" spans="1:33" s="8" customFormat="1" ht="39.75" customHeight="1">
      <c r="A8" s="13"/>
      <c r="B8" s="13"/>
      <c r="C8" s="93"/>
      <c r="D8" s="97"/>
      <c r="E8" s="100"/>
      <c r="F8" s="103"/>
      <c r="G8" s="107"/>
      <c r="H8" s="111"/>
      <c r="I8" s="114"/>
      <c r="J8" s="114"/>
      <c r="K8" s="117" t="str">
        <f t="shared" si="0"/>
        <v/>
      </c>
      <c r="L8" s="120"/>
      <c r="M8" s="117" t="str">
        <f t="shared" si="1"/>
        <v/>
      </c>
      <c r="N8" s="114"/>
      <c r="O8" s="120"/>
      <c r="P8" s="123"/>
      <c r="Q8" s="117" t="str">
        <f t="shared" si="2"/>
        <v/>
      </c>
      <c r="R8" s="117" t="str">
        <f t="shared" si="3"/>
        <v/>
      </c>
      <c r="S8" s="123"/>
      <c r="T8" s="131" t="str">
        <f t="shared" si="4"/>
        <v/>
      </c>
      <c r="U8" s="127" t="str">
        <f t="shared" si="5"/>
        <v/>
      </c>
      <c r="V8" s="135"/>
      <c r="W8" s="139"/>
      <c r="X8" s="142"/>
      <c r="Y8" s="145"/>
      <c r="AA8" s="8" t="e">
        <f>VLOOKUP(E8,'管理用（このシートは削除しないでください）'!$H$25:$M$41,2,FALSE)</f>
        <v>#N/A</v>
      </c>
      <c r="AB8" s="91" t="e">
        <f>VLOOKUP(E8,'管理用（このシートは削除しないでください）'!$H$25:$M$41,3,FALSE)</f>
        <v>#N/A</v>
      </c>
      <c r="AC8" s="8" t="e">
        <f>VLOOKUP(E8,'管理用（このシートは削除しないでください）'!$H$25:$M$41,4,FALSE)</f>
        <v>#N/A</v>
      </c>
      <c r="AD8" s="91" t="e">
        <f>VLOOKUP(E8,'管理用（このシートは削除しないでください）'!$H$25:$M$41,5,FALSE)</f>
        <v>#N/A</v>
      </c>
      <c r="AE8" s="91" t="e">
        <f>VLOOKUP(E8,'管理用（このシートは削除しないでください）'!$H$25:$M$41,6,FALSE)</f>
        <v>#N/A</v>
      </c>
      <c r="AF8" s="8" t="e">
        <f t="shared" si="6"/>
        <v>#VALUE!</v>
      </c>
      <c r="AG8" s="8" t="e">
        <f t="shared" si="7"/>
        <v>#VALUE!</v>
      </c>
    </row>
    <row r="9" spans="1:33" s="8" customFormat="1" ht="39.75" customHeight="1">
      <c r="A9" s="13"/>
      <c r="B9" s="13"/>
      <c r="C9" s="93"/>
      <c r="D9" s="97"/>
      <c r="E9" s="100"/>
      <c r="F9" s="103"/>
      <c r="G9" s="107"/>
      <c r="H9" s="111"/>
      <c r="I9" s="114"/>
      <c r="J9" s="114"/>
      <c r="K9" s="117" t="str">
        <f t="shared" si="0"/>
        <v/>
      </c>
      <c r="L9" s="120"/>
      <c r="M9" s="117" t="str">
        <f t="shared" si="1"/>
        <v/>
      </c>
      <c r="N9" s="114"/>
      <c r="O9" s="120"/>
      <c r="P9" s="123"/>
      <c r="Q9" s="117" t="str">
        <f t="shared" si="2"/>
        <v/>
      </c>
      <c r="R9" s="127" t="str">
        <f t="shared" si="3"/>
        <v/>
      </c>
      <c r="S9" s="123"/>
      <c r="T9" s="131" t="str">
        <f t="shared" si="4"/>
        <v/>
      </c>
      <c r="U9" s="127" t="str">
        <f t="shared" si="5"/>
        <v/>
      </c>
      <c r="V9" s="135"/>
      <c r="W9" s="139"/>
      <c r="X9" s="142"/>
      <c r="Y9" s="145"/>
      <c r="AA9" s="8" t="e">
        <f>VLOOKUP(E9,'管理用（このシートは削除しないでください）'!$H$25:$M$41,2,FALSE)</f>
        <v>#N/A</v>
      </c>
      <c r="AB9" s="91" t="e">
        <f>VLOOKUP(E9,'管理用（このシートは削除しないでください）'!$H$25:$M$41,3,FALSE)</f>
        <v>#N/A</v>
      </c>
      <c r="AC9" s="8" t="e">
        <f>VLOOKUP(E9,'管理用（このシートは削除しないでください）'!$H$25:$M$41,4,FALSE)</f>
        <v>#N/A</v>
      </c>
      <c r="AD9" s="91" t="e">
        <f>VLOOKUP(E9,'管理用（このシートは削除しないでください）'!$H$25:$M$41,5,FALSE)</f>
        <v>#N/A</v>
      </c>
      <c r="AE9" s="91" t="e">
        <f>VLOOKUP(E9,'管理用（このシートは削除しないでください）'!$H$25:$M$41,6,FALSE)</f>
        <v>#N/A</v>
      </c>
      <c r="AF9" s="8" t="e">
        <f t="shared" si="6"/>
        <v>#VALUE!</v>
      </c>
      <c r="AG9" s="8" t="e">
        <f t="shared" si="7"/>
        <v>#VALUE!</v>
      </c>
    </row>
    <row r="10" spans="1:33" s="8" customFormat="1" ht="39.75" customHeight="1">
      <c r="A10" s="13"/>
      <c r="B10" s="13"/>
      <c r="C10" s="93"/>
      <c r="D10" s="97"/>
      <c r="E10" s="100"/>
      <c r="F10" s="103"/>
      <c r="G10" s="107"/>
      <c r="H10" s="111"/>
      <c r="I10" s="114"/>
      <c r="J10" s="114"/>
      <c r="K10" s="117" t="str">
        <f t="shared" si="0"/>
        <v/>
      </c>
      <c r="L10" s="120"/>
      <c r="M10" s="117" t="str">
        <f t="shared" si="1"/>
        <v/>
      </c>
      <c r="N10" s="114"/>
      <c r="O10" s="120"/>
      <c r="P10" s="123"/>
      <c r="Q10" s="117" t="str">
        <f t="shared" si="2"/>
        <v/>
      </c>
      <c r="R10" s="127" t="str">
        <f t="shared" si="3"/>
        <v/>
      </c>
      <c r="S10" s="123"/>
      <c r="T10" s="131" t="str">
        <f t="shared" si="4"/>
        <v/>
      </c>
      <c r="U10" s="127" t="str">
        <f t="shared" si="5"/>
        <v/>
      </c>
      <c r="V10" s="135"/>
      <c r="W10" s="139"/>
      <c r="X10" s="142"/>
      <c r="Y10" s="145"/>
      <c r="AA10" s="8" t="e">
        <f>VLOOKUP(E10,'管理用（このシートは削除しないでください）'!$H$25:$M$41,2,FALSE)</f>
        <v>#N/A</v>
      </c>
      <c r="AB10" s="91" t="e">
        <f>VLOOKUP(E10,'管理用（このシートは削除しないでください）'!$H$25:$M$41,3,FALSE)</f>
        <v>#N/A</v>
      </c>
      <c r="AC10" s="8" t="e">
        <f>VLOOKUP(E10,'管理用（このシートは削除しないでください）'!$H$25:$M$41,4,FALSE)</f>
        <v>#N/A</v>
      </c>
      <c r="AD10" s="91" t="e">
        <f>VLOOKUP(E10,'管理用（このシートは削除しないでください）'!$H$25:$M$41,5,FALSE)</f>
        <v>#N/A</v>
      </c>
      <c r="AE10" s="91" t="e">
        <f>VLOOKUP(E10,'管理用（このシートは削除しないでください）'!$H$25:$M$41,6,FALSE)</f>
        <v>#N/A</v>
      </c>
      <c r="AF10" s="8" t="e">
        <f t="shared" si="6"/>
        <v>#VALUE!</v>
      </c>
      <c r="AG10" s="8" t="e">
        <f t="shared" si="7"/>
        <v>#VALUE!</v>
      </c>
    </row>
    <row r="11" spans="1:33" s="8" customFormat="1" ht="39.75" customHeight="1">
      <c r="A11" s="13"/>
      <c r="B11" s="13"/>
      <c r="C11" s="93"/>
      <c r="D11" s="97"/>
      <c r="E11" s="100"/>
      <c r="F11" s="103"/>
      <c r="G11" s="107"/>
      <c r="H11" s="111"/>
      <c r="I11" s="114"/>
      <c r="J11" s="114"/>
      <c r="K11" s="117" t="str">
        <f t="shared" si="0"/>
        <v/>
      </c>
      <c r="L11" s="120"/>
      <c r="M11" s="117" t="str">
        <f t="shared" si="1"/>
        <v/>
      </c>
      <c r="N11" s="114"/>
      <c r="O11" s="120"/>
      <c r="P11" s="123"/>
      <c r="Q11" s="117" t="str">
        <f t="shared" si="2"/>
        <v/>
      </c>
      <c r="R11" s="127" t="str">
        <f t="shared" si="3"/>
        <v/>
      </c>
      <c r="S11" s="123"/>
      <c r="T11" s="131" t="str">
        <f t="shared" si="4"/>
        <v/>
      </c>
      <c r="U11" s="127" t="str">
        <f t="shared" si="5"/>
        <v/>
      </c>
      <c r="V11" s="135"/>
      <c r="W11" s="139"/>
      <c r="X11" s="142"/>
      <c r="Y11" s="145"/>
      <c r="AA11" s="8" t="e">
        <f>VLOOKUP(E11,'管理用（このシートは削除しないでください）'!$H$25:$M$41,2,FALSE)</f>
        <v>#N/A</v>
      </c>
      <c r="AB11" s="91" t="e">
        <f>VLOOKUP(E11,'管理用（このシートは削除しないでください）'!$H$25:$M$41,3,FALSE)</f>
        <v>#N/A</v>
      </c>
      <c r="AC11" s="8" t="e">
        <f>VLOOKUP(E11,'管理用（このシートは削除しないでください）'!$H$25:$M$41,4,FALSE)</f>
        <v>#N/A</v>
      </c>
      <c r="AD11" s="91" t="e">
        <f>VLOOKUP(E11,'管理用（このシートは削除しないでください）'!$H$25:$M$41,5,FALSE)</f>
        <v>#N/A</v>
      </c>
      <c r="AE11" s="91" t="e">
        <f>VLOOKUP(E11,'管理用（このシートは削除しないでください）'!$H$25:$M$41,6,FALSE)</f>
        <v>#N/A</v>
      </c>
      <c r="AF11" s="8" t="e">
        <f t="shared" si="6"/>
        <v>#VALUE!</v>
      </c>
      <c r="AG11" s="8" t="e">
        <f t="shared" si="7"/>
        <v>#VALUE!</v>
      </c>
    </row>
    <row r="12" spans="1:33" s="8" customFormat="1" ht="39.75" customHeight="1">
      <c r="A12" s="13"/>
      <c r="B12" s="13"/>
      <c r="C12" s="93"/>
      <c r="D12" s="97"/>
      <c r="E12" s="100"/>
      <c r="F12" s="103"/>
      <c r="G12" s="107"/>
      <c r="H12" s="111"/>
      <c r="I12" s="114"/>
      <c r="J12" s="114"/>
      <c r="K12" s="117" t="str">
        <f t="shared" si="0"/>
        <v/>
      </c>
      <c r="L12" s="120"/>
      <c r="M12" s="117" t="str">
        <f t="shared" si="1"/>
        <v/>
      </c>
      <c r="N12" s="114"/>
      <c r="O12" s="120"/>
      <c r="P12" s="123"/>
      <c r="Q12" s="117" t="str">
        <f t="shared" si="2"/>
        <v/>
      </c>
      <c r="R12" s="127" t="str">
        <f t="shared" si="3"/>
        <v/>
      </c>
      <c r="S12" s="123"/>
      <c r="T12" s="131" t="str">
        <f t="shared" si="4"/>
        <v/>
      </c>
      <c r="U12" s="127" t="str">
        <f t="shared" si="5"/>
        <v/>
      </c>
      <c r="V12" s="135"/>
      <c r="W12" s="139"/>
      <c r="X12" s="142"/>
      <c r="Y12" s="145"/>
      <c r="AA12" s="8" t="e">
        <f>VLOOKUP(E12,'管理用（このシートは削除しないでください）'!$H$25:$M$41,2,FALSE)</f>
        <v>#N/A</v>
      </c>
      <c r="AB12" s="91" t="e">
        <f>VLOOKUP(E12,'管理用（このシートは削除しないでください）'!$H$25:$M$41,3,FALSE)</f>
        <v>#N/A</v>
      </c>
      <c r="AC12" s="8" t="e">
        <f>VLOOKUP(E12,'管理用（このシートは削除しないでください）'!$H$25:$M$41,4,FALSE)</f>
        <v>#N/A</v>
      </c>
      <c r="AD12" s="91" t="e">
        <f>VLOOKUP(E12,'管理用（このシートは削除しないでください）'!$H$25:$M$41,5,FALSE)</f>
        <v>#N/A</v>
      </c>
      <c r="AE12" s="91" t="e">
        <f>VLOOKUP(E12,'管理用（このシートは削除しないでください）'!$H$25:$M$41,6,FALSE)</f>
        <v>#N/A</v>
      </c>
      <c r="AF12" s="8" t="e">
        <f t="shared" si="6"/>
        <v>#VALUE!</v>
      </c>
      <c r="AG12" s="8" t="e">
        <f t="shared" si="7"/>
        <v>#VALUE!</v>
      </c>
    </row>
    <row r="13" spans="1:33" s="8" customFormat="1" ht="39.75" customHeight="1">
      <c r="A13" s="13"/>
      <c r="B13" s="13"/>
      <c r="C13" s="93"/>
      <c r="D13" s="97"/>
      <c r="E13" s="100"/>
      <c r="F13" s="103"/>
      <c r="G13" s="107"/>
      <c r="H13" s="111"/>
      <c r="I13" s="114"/>
      <c r="J13" s="114"/>
      <c r="K13" s="117" t="str">
        <f t="shared" si="0"/>
        <v/>
      </c>
      <c r="L13" s="120"/>
      <c r="M13" s="117" t="str">
        <f t="shared" si="1"/>
        <v/>
      </c>
      <c r="N13" s="114"/>
      <c r="O13" s="120"/>
      <c r="P13" s="123"/>
      <c r="Q13" s="117" t="str">
        <f t="shared" si="2"/>
        <v/>
      </c>
      <c r="R13" s="127" t="str">
        <f t="shared" si="3"/>
        <v/>
      </c>
      <c r="S13" s="123"/>
      <c r="T13" s="131" t="str">
        <f t="shared" si="4"/>
        <v/>
      </c>
      <c r="U13" s="127" t="str">
        <f t="shared" si="5"/>
        <v/>
      </c>
      <c r="V13" s="135"/>
      <c r="W13" s="139"/>
      <c r="X13" s="142"/>
      <c r="Y13" s="145"/>
      <c r="AA13" s="8" t="e">
        <f>VLOOKUP(E13,'管理用（このシートは削除しないでください）'!$H$25:$M$41,2,FALSE)</f>
        <v>#N/A</v>
      </c>
      <c r="AB13" s="91" t="e">
        <f>VLOOKUP(E13,'管理用（このシートは削除しないでください）'!$H$25:$M$41,3,FALSE)</f>
        <v>#N/A</v>
      </c>
      <c r="AC13" s="8" t="e">
        <f>VLOOKUP(E13,'管理用（このシートは削除しないでください）'!$H$25:$M$41,4,FALSE)</f>
        <v>#N/A</v>
      </c>
      <c r="AD13" s="91" t="e">
        <f>VLOOKUP(E13,'管理用（このシートは削除しないでください）'!$H$25:$M$41,5,FALSE)</f>
        <v>#N/A</v>
      </c>
      <c r="AE13" s="91" t="e">
        <f>VLOOKUP(E13,'管理用（このシートは削除しないでください）'!$H$25:$M$41,6,FALSE)</f>
        <v>#N/A</v>
      </c>
      <c r="AF13" s="8" t="e">
        <f t="shared" si="6"/>
        <v>#VALUE!</v>
      </c>
      <c r="AG13" s="8" t="e">
        <f t="shared" si="7"/>
        <v>#VALUE!</v>
      </c>
    </row>
    <row r="14" spans="1:33" s="8" customFormat="1" ht="39.75" customHeight="1">
      <c r="A14" s="13"/>
      <c r="B14" s="13"/>
      <c r="C14" s="93"/>
      <c r="D14" s="97"/>
      <c r="E14" s="100"/>
      <c r="F14" s="103"/>
      <c r="G14" s="107"/>
      <c r="H14" s="111"/>
      <c r="I14" s="114"/>
      <c r="J14" s="114"/>
      <c r="K14" s="117" t="str">
        <f t="shared" si="0"/>
        <v/>
      </c>
      <c r="L14" s="120"/>
      <c r="M14" s="117" t="str">
        <f t="shared" si="1"/>
        <v/>
      </c>
      <c r="N14" s="114"/>
      <c r="O14" s="120"/>
      <c r="P14" s="123"/>
      <c r="Q14" s="117" t="str">
        <f t="shared" si="2"/>
        <v/>
      </c>
      <c r="R14" s="127" t="str">
        <f t="shared" si="3"/>
        <v/>
      </c>
      <c r="S14" s="123"/>
      <c r="T14" s="131" t="str">
        <f t="shared" si="4"/>
        <v/>
      </c>
      <c r="U14" s="127" t="str">
        <f t="shared" si="5"/>
        <v/>
      </c>
      <c r="V14" s="135"/>
      <c r="W14" s="139"/>
      <c r="X14" s="142"/>
      <c r="Y14" s="145"/>
      <c r="AA14" s="8" t="e">
        <f>VLOOKUP(E14,'管理用（このシートは削除しないでください）'!$H$25:$M$41,2,FALSE)</f>
        <v>#N/A</v>
      </c>
      <c r="AB14" s="91" t="e">
        <f>VLOOKUP(E14,'管理用（このシートは削除しないでください）'!$H$25:$M$41,3,FALSE)</f>
        <v>#N/A</v>
      </c>
      <c r="AC14" s="8" t="e">
        <f>VLOOKUP(E14,'管理用（このシートは削除しないでください）'!$H$25:$M$41,4,FALSE)</f>
        <v>#N/A</v>
      </c>
      <c r="AD14" s="91" t="e">
        <f>VLOOKUP(E14,'管理用（このシートは削除しないでください）'!$H$25:$M$41,5,FALSE)</f>
        <v>#N/A</v>
      </c>
      <c r="AE14" s="91" t="e">
        <f>VLOOKUP(E14,'管理用（このシートは削除しないでください）'!$H$25:$M$41,6,FALSE)</f>
        <v>#N/A</v>
      </c>
      <c r="AF14" s="8" t="e">
        <f t="shared" si="6"/>
        <v>#VALUE!</v>
      </c>
      <c r="AG14" s="8" t="e">
        <f t="shared" si="7"/>
        <v>#VALUE!</v>
      </c>
    </row>
    <row r="15" spans="1:33" s="8" customFormat="1" ht="39.75" customHeight="1">
      <c r="A15" s="13"/>
      <c r="B15" s="13"/>
      <c r="C15" s="93"/>
      <c r="D15" s="97"/>
      <c r="E15" s="100"/>
      <c r="F15" s="103"/>
      <c r="G15" s="107"/>
      <c r="H15" s="111"/>
      <c r="I15" s="114"/>
      <c r="J15" s="114"/>
      <c r="K15" s="117" t="str">
        <f t="shared" si="0"/>
        <v/>
      </c>
      <c r="L15" s="120"/>
      <c r="M15" s="117" t="str">
        <f t="shared" si="1"/>
        <v/>
      </c>
      <c r="N15" s="114"/>
      <c r="O15" s="120"/>
      <c r="P15" s="123"/>
      <c r="Q15" s="117" t="str">
        <f t="shared" si="2"/>
        <v/>
      </c>
      <c r="R15" s="127" t="str">
        <f t="shared" si="3"/>
        <v/>
      </c>
      <c r="S15" s="123"/>
      <c r="T15" s="131" t="str">
        <f t="shared" si="4"/>
        <v/>
      </c>
      <c r="U15" s="127" t="str">
        <f t="shared" si="5"/>
        <v/>
      </c>
      <c r="V15" s="135"/>
      <c r="W15" s="139"/>
      <c r="X15" s="142"/>
      <c r="Y15" s="145"/>
      <c r="AA15" s="8" t="e">
        <f>VLOOKUP(E15,'管理用（このシートは削除しないでください）'!$H$25:$M$41,2,FALSE)</f>
        <v>#N/A</v>
      </c>
      <c r="AB15" s="91" t="e">
        <f>VLOOKUP(E15,'管理用（このシートは削除しないでください）'!$H$25:$M$41,3,FALSE)</f>
        <v>#N/A</v>
      </c>
      <c r="AC15" s="8" t="e">
        <f>VLOOKUP(E15,'管理用（このシートは削除しないでください）'!$H$25:$M$41,4,FALSE)</f>
        <v>#N/A</v>
      </c>
      <c r="AD15" s="91" t="e">
        <f>VLOOKUP(E15,'管理用（このシートは削除しないでください）'!$H$25:$M$41,5,FALSE)</f>
        <v>#N/A</v>
      </c>
      <c r="AE15" s="91" t="e">
        <f>VLOOKUP(E15,'管理用（このシートは削除しないでください）'!$H$25:$M$41,6,FALSE)</f>
        <v>#N/A</v>
      </c>
      <c r="AF15" s="8" t="e">
        <f t="shared" si="6"/>
        <v>#VALUE!</v>
      </c>
      <c r="AG15" s="8" t="e">
        <f t="shared" si="7"/>
        <v>#VALUE!</v>
      </c>
    </row>
    <row r="16" spans="1:33" s="8" customFormat="1" ht="39.75" customHeight="1">
      <c r="A16" s="13"/>
      <c r="B16" s="13"/>
      <c r="C16" s="93"/>
      <c r="D16" s="97"/>
      <c r="E16" s="100"/>
      <c r="F16" s="103"/>
      <c r="G16" s="107"/>
      <c r="H16" s="111"/>
      <c r="I16" s="114"/>
      <c r="J16" s="114"/>
      <c r="K16" s="117" t="str">
        <f t="shared" si="0"/>
        <v/>
      </c>
      <c r="L16" s="120"/>
      <c r="M16" s="117" t="str">
        <f t="shared" si="1"/>
        <v/>
      </c>
      <c r="N16" s="114"/>
      <c r="O16" s="120"/>
      <c r="P16" s="123"/>
      <c r="Q16" s="117" t="str">
        <f t="shared" si="2"/>
        <v/>
      </c>
      <c r="R16" s="127" t="str">
        <f t="shared" si="3"/>
        <v/>
      </c>
      <c r="S16" s="123"/>
      <c r="T16" s="131" t="str">
        <f t="shared" si="4"/>
        <v/>
      </c>
      <c r="U16" s="127" t="str">
        <f t="shared" si="5"/>
        <v/>
      </c>
      <c r="V16" s="135"/>
      <c r="W16" s="139"/>
      <c r="X16" s="142"/>
      <c r="Y16" s="145"/>
      <c r="AA16" s="8" t="e">
        <f>VLOOKUP(E16,'管理用（このシートは削除しないでください）'!$H$25:$M$41,2,FALSE)</f>
        <v>#N/A</v>
      </c>
      <c r="AB16" s="91" t="e">
        <f>VLOOKUP(E16,'管理用（このシートは削除しないでください）'!$H$25:$M$41,3,FALSE)</f>
        <v>#N/A</v>
      </c>
      <c r="AC16" s="8" t="e">
        <f>VLOOKUP(E16,'管理用（このシートは削除しないでください）'!$H$25:$M$41,4,FALSE)</f>
        <v>#N/A</v>
      </c>
      <c r="AD16" s="91" t="e">
        <f>VLOOKUP(E16,'管理用（このシートは削除しないでください）'!$H$25:$M$41,5,FALSE)</f>
        <v>#N/A</v>
      </c>
      <c r="AE16" s="91" t="e">
        <f>VLOOKUP(E16,'管理用（このシートは削除しないでください）'!$H$25:$M$41,6,FALSE)</f>
        <v>#N/A</v>
      </c>
      <c r="AF16" s="8" t="e">
        <f t="shared" si="6"/>
        <v>#VALUE!</v>
      </c>
      <c r="AG16" s="8" t="e">
        <f t="shared" si="7"/>
        <v>#VALUE!</v>
      </c>
    </row>
    <row r="17" spans="1:33" s="8" customFormat="1" ht="39.75" customHeight="1">
      <c r="A17" s="13"/>
      <c r="B17" s="13"/>
      <c r="C17" s="93"/>
      <c r="D17" s="97"/>
      <c r="E17" s="100"/>
      <c r="F17" s="103"/>
      <c r="G17" s="107"/>
      <c r="H17" s="111"/>
      <c r="I17" s="114"/>
      <c r="J17" s="114"/>
      <c r="K17" s="117" t="str">
        <f t="shared" si="0"/>
        <v/>
      </c>
      <c r="L17" s="120"/>
      <c r="M17" s="117" t="str">
        <f t="shared" si="1"/>
        <v/>
      </c>
      <c r="N17" s="114"/>
      <c r="O17" s="120"/>
      <c r="P17" s="123"/>
      <c r="Q17" s="117" t="str">
        <f t="shared" si="2"/>
        <v/>
      </c>
      <c r="R17" s="127" t="str">
        <f t="shared" si="3"/>
        <v/>
      </c>
      <c r="S17" s="123"/>
      <c r="T17" s="131" t="str">
        <f t="shared" si="4"/>
        <v/>
      </c>
      <c r="U17" s="127" t="str">
        <f t="shared" si="5"/>
        <v/>
      </c>
      <c r="V17" s="135"/>
      <c r="W17" s="139"/>
      <c r="X17" s="142"/>
      <c r="Y17" s="145"/>
      <c r="AA17" s="8" t="e">
        <f>VLOOKUP(E17,'管理用（このシートは削除しないでください）'!$H$25:$M$41,2,FALSE)</f>
        <v>#N/A</v>
      </c>
      <c r="AB17" s="91" t="e">
        <f>VLOOKUP(E17,'管理用（このシートは削除しないでください）'!$H$25:$M$41,3,FALSE)</f>
        <v>#N/A</v>
      </c>
      <c r="AC17" s="8" t="e">
        <f>VLOOKUP(E17,'管理用（このシートは削除しないでください）'!$H$25:$M$41,4,FALSE)</f>
        <v>#N/A</v>
      </c>
      <c r="AD17" s="91" t="e">
        <f>VLOOKUP(E17,'管理用（このシートは削除しないでください）'!$H$25:$M$41,5,FALSE)</f>
        <v>#N/A</v>
      </c>
      <c r="AE17" s="91" t="e">
        <f>VLOOKUP(E17,'管理用（このシートは削除しないでください）'!$H$25:$M$41,6,FALSE)</f>
        <v>#N/A</v>
      </c>
      <c r="AF17" s="8" t="e">
        <f t="shared" si="6"/>
        <v>#VALUE!</v>
      </c>
      <c r="AG17" s="8" t="e">
        <f t="shared" si="7"/>
        <v>#VALUE!</v>
      </c>
    </row>
    <row r="18" spans="1:33" s="8" customFormat="1" ht="39.75" customHeight="1">
      <c r="A18" s="13"/>
      <c r="B18" s="13"/>
      <c r="C18" s="93"/>
      <c r="D18" s="97"/>
      <c r="E18" s="100"/>
      <c r="F18" s="103"/>
      <c r="G18" s="107"/>
      <c r="H18" s="111"/>
      <c r="I18" s="114"/>
      <c r="J18" s="114"/>
      <c r="K18" s="117" t="str">
        <f t="shared" si="0"/>
        <v/>
      </c>
      <c r="L18" s="120"/>
      <c r="M18" s="117" t="str">
        <f t="shared" si="1"/>
        <v/>
      </c>
      <c r="N18" s="114"/>
      <c r="O18" s="120"/>
      <c r="P18" s="123"/>
      <c r="Q18" s="117" t="str">
        <f t="shared" si="2"/>
        <v/>
      </c>
      <c r="R18" s="127" t="str">
        <f t="shared" si="3"/>
        <v/>
      </c>
      <c r="S18" s="123"/>
      <c r="T18" s="131" t="str">
        <f t="shared" si="4"/>
        <v/>
      </c>
      <c r="U18" s="127" t="str">
        <f t="shared" si="5"/>
        <v/>
      </c>
      <c r="V18" s="135"/>
      <c r="W18" s="139"/>
      <c r="X18" s="142"/>
      <c r="Y18" s="145"/>
      <c r="AA18" s="8" t="e">
        <f>VLOOKUP(E18,'管理用（このシートは削除しないでください）'!$H$25:$M$41,2,FALSE)</f>
        <v>#N/A</v>
      </c>
      <c r="AB18" s="91" t="e">
        <f>VLOOKUP(E18,'管理用（このシートは削除しないでください）'!$H$25:$M$41,3,FALSE)</f>
        <v>#N/A</v>
      </c>
      <c r="AC18" s="8" t="e">
        <f>VLOOKUP(E18,'管理用（このシートは削除しないでください）'!$H$25:$M$41,4,FALSE)</f>
        <v>#N/A</v>
      </c>
      <c r="AD18" s="91" t="e">
        <f>VLOOKUP(E18,'管理用（このシートは削除しないでください）'!$H$25:$M$41,5,FALSE)</f>
        <v>#N/A</v>
      </c>
      <c r="AE18" s="91" t="e">
        <f>VLOOKUP(E18,'管理用（このシートは削除しないでください）'!$H$25:$M$41,6,FALSE)</f>
        <v>#N/A</v>
      </c>
      <c r="AF18" s="8" t="e">
        <f t="shared" si="6"/>
        <v>#VALUE!</v>
      </c>
      <c r="AG18" s="8" t="e">
        <f t="shared" si="7"/>
        <v>#VALUE!</v>
      </c>
    </row>
    <row r="19" spans="1:33" s="8" customFormat="1" ht="39.75" customHeight="1">
      <c r="A19" s="13"/>
      <c r="B19" s="13"/>
      <c r="C19" s="93"/>
      <c r="D19" s="97"/>
      <c r="E19" s="100"/>
      <c r="F19" s="103"/>
      <c r="G19" s="107"/>
      <c r="H19" s="111"/>
      <c r="I19" s="114"/>
      <c r="J19" s="114"/>
      <c r="K19" s="117" t="str">
        <f t="shared" si="0"/>
        <v/>
      </c>
      <c r="L19" s="120"/>
      <c r="M19" s="117" t="str">
        <f t="shared" si="1"/>
        <v/>
      </c>
      <c r="N19" s="114"/>
      <c r="O19" s="120"/>
      <c r="P19" s="123"/>
      <c r="Q19" s="117" t="str">
        <f t="shared" si="2"/>
        <v/>
      </c>
      <c r="R19" s="127" t="str">
        <f t="shared" si="3"/>
        <v/>
      </c>
      <c r="S19" s="123"/>
      <c r="T19" s="131" t="str">
        <f t="shared" si="4"/>
        <v/>
      </c>
      <c r="U19" s="127" t="str">
        <f t="shared" si="5"/>
        <v/>
      </c>
      <c r="V19" s="135"/>
      <c r="W19" s="139"/>
      <c r="X19" s="142"/>
      <c r="Y19" s="145"/>
      <c r="AA19" s="8" t="e">
        <f>VLOOKUP(E19,'管理用（このシートは削除しないでください）'!$H$25:$M$41,2,FALSE)</f>
        <v>#N/A</v>
      </c>
      <c r="AB19" s="91" t="e">
        <f>VLOOKUP(E19,'管理用（このシートは削除しないでください）'!$H$25:$M$41,3,FALSE)</f>
        <v>#N/A</v>
      </c>
      <c r="AC19" s="8" t="e">
        <f>VLOOKUP(E19,'管理用（このシートは削除しないでください）'!$H$25:$M$41,4,FALSE)</f>
        <v>#N/A</v>
      </c>
      <c r="AD19" s="91" t="e">
        <f>VLOOKUP(E19,'管理用（このシートは削除しないでください）'!$H$25:$M$41,5,FALSE)</f>
        <v>#N/A</v>
      </c>
      <c r="AE19" s="91" t="e">
        <f>VLOOKUP(E19,'管理用（このシートは削除しないでください）'!$H$25:$M$41,6,FALSE)</f>
        <v>#N/A</v>
      </c>
      <c r="AF19" s="8" t="e">
        <f t="shared" si="6"/>
        <v>#VALUE!</v>
      </c>
      <c r="AG19" s="8" t="e">
        <f t="shared" si="7"/>
        <v>#VALUE!</v>
      </c>
    </row>
    <row r="20" spans="1:33" s="8" customFormat="1" ht="39.75" customHeight="1">
      <c r="A20" s="13"/>
      <c r="B20" s="13"/>
      <c r="C20" s="93"/>
      <c r="D20" s="97"/>
      <c r="E20" s="100"/>
      <c r="F20" s="103"/>
      <c r="G20" s="107"/>
      <c r="H20" s="111"/>
      <c r="I20" s="114"/>
      <c r="J20" s="114"/>
      <c r="K20" s="117" t="str">
        <f t="shared" si="0"/>
        <v/>
      </c>
      <c r="L20" s="120"/>
      <c r="M20" s="117" t="str">
        <f t="shared" si="1"/>
        <v/>
      </c>
      <c r="N20" s="114"/>
      <c r="O20" s="120"/>
      <c r="P20" s="123"/>
      <c r="Q20" s="117" t="str">
        <f t="shared" si="2"/>
        <v/>
      </c>
      <c r="R20" s="127" t="str">
        <f t="shared" si="3"/>
        <v/>
      </c>
      <c r="S20" s="123"/>
      <c r="T20" s="131" t="str">
        <f t="shared" si="4"/>
        <v/>
      </c>
      <c r="U20" s="127" t="str">
        <f t="shared" si="5"/>
        <v/>
      </c>
      <c r="V20" s="135"/>
      <c r="W20" s="139"/>
      <c r="X20" s="142"/>
      <c r="Y20" s="145"/>
      <c r="AA20" s="8" t="e">
        <f>VLOOKUP(E20,'管理用（このシートは削除しないでください）'!$H$25:$M$41,2,FALSE)</f>
        <v>#N/A</v>
      </c>
      <c r="AB20" s="91" t="e">
        <f>VLOOKUP(E20,'管理用（このシートは削除しないでください）'!$H$25:$M$41,3,FALSE)</f>
        <v>#N/A</v>
      </c>
      <c r="AC20" s="8" t="e">
        <f>VLOOKUP(E20,'管理用（このシートは削除しないでください）'!$H$25:$M$41,4,FALSE)</f>
        <v>#N/A</v>
      </c>
      <c r="AD20" s="91" t="e">
        <f>VLOOKUP(E20,'管理用（このシートは削除しないでください）'!$H$25:$M$41,5,FALSE)</f>
        <v>#N/A</v>
      </c>
      <c r="AE20" s="91" t="e">
        <f>VLOOKUP(E20,'管理用（このシートは削除しないでください）'!$H$25:$M$41,6,FALSE)</f>
        <v>#N/A</v>
      </c>
      <c r="AF20" s="8" t="e">
        <f t="shared" si="6"/>
        <v>#VALUE!</v>
      </c>
      <c r="AG20" s="8" t="e">
        <f t="shared" si="7"/>
        <v>#VALUE!</v>
      </c>
    </row>
    <row r="21" spans="1:33" s="8" customFormat="1" ht="39.75" customHeight="1">
      <c r="A21" s="13"/>
      <c r="B21" s="13"/>
      <c r="C21" s="93"/>
      <c r="D21" s="97"/>
      <c r="E21" s="100"/>
      <c r="F21" s="103"/>
      <c r="G21" s="107"/>
      <c r="H21" s="111"/>
      <c r="I21" s="114"/>
      <c r="J21" s="114"/>
      <c r="K21" s="117" t="str">
        <f t="shared" si="0"/>
        <v/>
      </c>
      <c r="L21" s="120"/>
      <c r="M21" s="117" t="str">
        <f t="shared" si="1"/>
        <v/>
      </c>
      <c r="N21" s="114"/>
      <c r="O21" s="120"/>
      <c r="P21" s="123"/>
      <c r="Q21" s="117" t="str">
        <f t="shared" si="2"/>
        <v/>
      </c>
      <c r="R21" s="127" t="str">
        <f t="shared" si="3"/>
        <v/>
      </c>
      <c r="S21" s="123"/>
      <c r="T21" s="131" t="str">
        <f t="shared" si="4"/>
        <v/>
      </c>
      <c r="U21" s="127" t="str">
        <f t="shared" si="5"/>
        <v/>
      </c>
      <c r="V21" s="135"/>
      <c r="W21" s="139"/>
      <c r="X21" s="142"/>
      <c r="Y21" s="145"/>
      <c r="AA21" s="8" t="e">
        <f>VLOOKUP(E21,'管理用（このシートは削除しないでください）'!$H$25:$M$41,2,FALSE)</f>
        <v>#N/A</v>
      </c>
      <c r="AB21" s="91" t="e">
        <f>VLOOKUP(E21,'管理用（このシートは削除しないでください）'!$H$25:$M$41,3,FALSE)</f>
        <v>#N/A</v>
      </c>
      <c r="AC21" s="8" t="e">
        <f>VLOOKUP(E21,'管理用（このシートは削除しないでください）'!$H$25:$M$41,4,FALSE)</f>
        <v>#N/A</v>
      </c>
      <c r="AD21" s="91" t="e">
        <f>VLOOKUP(E21,'管理用（このシートは削除しないでください）'!$H$25:$M$41,5,FALSE)</f>
        <v>#N/A</v>
      </c>
      <c r="AE21" s="91" t="e">
        <f>VLOOKUP(E21,'管理用（このシートは削除しないでください）'!$H$25:$M$41,6,FALSE)</f>
        <v>#N/A</v>
      </c>
      <c r="AF21" s="8" t="e">
        <f t="shared" si="6"/>
        <v>#VALUE!</v>
      </c>
      <c r="AG21" s="8" t="e">
        <f t="shared" si="7"/>
        <v>#VALUE!</v>
      </c>
    </row>
    <row r="22" spans="1:33" s="8" customFormat="1" ht="39.75" customHeight="1">
      <c r="A22" s="13"/>
      <c r="B22" s="13"/>
      <c r="C22" s="93"/>
      <c r="D22" s="97"/>
      <c r="E22" s="100"/>
      <c r="F22" s="103"/>
      <c r="G22" s="107"/>
      <c r="H22" s="111"/>
      <c r="I22" s="114"/>
      <c r="J22" s="114"/>
      <c r="K22" s="117" t="str">
        <f t="shared" si="0"/>
        <v/>
      </c>
      <c r="L22" s="120"/>
      <c r="M22" s="117" t="str">
        <f t="shared" si="1"/>
        <v/>
      </c>
      <c r="N22" s="114"/>
      <c r="O22" s="120"/>
      <c r="P22" s="123"/>
      <c r="Q22" s="117" t="str">
        <f t="shared" si="2"/>
        <v/>
      </c>
      <c r="R22" s="127" t="str">
        <f t="shared" si="3"/>
        <v/>
      </c>
      <c r="S22" s="123"/>
      <c r="T22" s="131" t="str">
        <f t="shared" si="4"/>
        <v/>
      </c>
      <c r="U22" s="127" t="str">
        <f t="shared" si="5"/>
        <v/>
      </c>
      <c r="V22" s="135"/>
      <c r="W22" s="139"/>
      <c r="X22" s="142"/>
      <c r="Y22" s="145"/>
      <c r="AA22" s="8" t="e">
        <f>VLOOKUP(E22,'管理用（このシートは削除しないでください）'!$H$25:$M$41,2,FALSE)</f>
        <v>#N/A</v>
      </c>
      <c r="AB22" s="91" t="e">
        <f>VLOOKUP(E22,'管理用（このシートは削除しないでください）'!$H$25:$M$41,3,FALSE)</f>
        <v>#N/A</v>
      </c>
      <c r="AC22" s="8" t="e">
        <f>VLOOKUP(E22,'管理用（このシートは削除しないでください）'!$H$25:$M$41,4,FALSE)</f>
        <v>#N/A</v>
      </c>
      <c r="AD22" s="91" t="e">
        <f>VLOOKUP(E22,'管理用（このシートは削除しないでください）'!$H$25:$M$41,5,FALSE)</f>
        <v>#N/A</v>
      </c>
      <c r="AE22" s="91" t="e">
        <f>VLOOKUP(E22,'管理用（このシートは削除しないでください）'!$H$25:$M$41,6,FALSE)</f>
        <v>#N/A</v>
      </c>
      <c r="AF22" s="8" t="e">
        <f t="shared" si="6"/>
        <v>#VALUE!</v>
      </c>
      <c r="AG22" s="8" t="e">
        <f t="shared" si="7"/>
        <v>#VALUE!</v>
      </c>
    </row>
    <row r="23" spans="1:33" s="8" customFormat="1" ht="39.75" customHeight="1">
      <c r="A23" s="13"/>
      <c r="B23" s="13"/>
      <c r="C23" s="93"/>
      <c r="D23" s="97"/>
      <c r="E23" s="100"/>
      <c r="F23" s="103"/>
      <c r="G23" s="107"/>
      <c r="H23" s="111"/>
      <c r="I23" s="114"/>
      <c r="J23" s="114"/>
      <c r="K23" s="117" t="str">
        <f t="shared" si="0"/>
        <v/>
      </c>
      <c r="L23" s="120"/>
      <c r="M23" s="117" t="str">
        <f t="shared" si="1"/>
        <v/>
      </c>
      <c r="N23" s="114"/>
      <c r="O23" s="120"/>
      <c r="P23" s="123"/>
      <c r="Q23" s="117" t="str">
        <f t="shared" si="2"/>
        <v/>
      </c>
      <c r="R23" s="127" t="str">
        <f t="shared" si="3"/>
        <v/>
      </c>
      <c r="S23" s="123"/>
      <c r="T23" s="131" t="str">
        <f t="shared" si="4"/>
        <v/>
      </c>
      <c r="U23" s="127" t="str">
        <f t="shared" si="5"/>
        <v/>
      </c>
      <c r="V23" s="135"/>
      <c r="W23" s="139"/>
      <c r="X23" s="142"/>
      <c r="Y23" s="145"/>
      <c r="AA23" s="8" t="e">
        <f>VLOOKUP(E23,'管理用（このシートは削除しないでください）'!$H$25:$M$41,2,FALSE)</f>
        <v>#N/A</v>
      </c>
      <c r="AB23" s="91" t="e">
        <f>VLOOKUP(E23,'管理用（このシートは削除しないでください）'!$H$25:$M$41,3,FALSE)</f>
        <v>#N/A</v>
      </c>
      <c r="AC23" s="8" t="e">
        <f>VLOOKUP(E23,'管理用（このシートは削除しないでください）'!$H$25:$M$41,4,FALSE)</f>
        <v>#N/A</v>
      </c>
      <c r="AD23" s="91" t="e">
        <f>VLOOKUP(E23,'管理用（このシートは削除しないでください）'!$H$25:$M$41,5,FALSE)</f>
        <v>#N/A</v>
      </c>
      <c r="AE23" s="91" t="e">
        <f>VLOOKUP(E23,'管理用（このシートは削除しないでください）'!$H$25:$M$41,6,FALSE)</f>
        <v>#N/A</v>
      </c>
      <c r="AF23" s="8" t="e">
        <f t="shared" si="6"/>
        <v>#VALUE!</v>
      </c>
      <c r="AG23" s="8" t="e">
        <f t="shared" si="7"/>
        <v>#VALUE!</v>
      </c>
    </row>
    <row r="24" spans="1:33" s="8" customFormat="1" ht="39.75" customHeight="1">
      <c r="A24" s="13"/>
      <c r="B24" s="13"/>
      <c r="C24" s="93"/>
      <c r="D24" s="97"/>
      <c r="E24" s="100"/>
      <c r="F24" s="103"/>
      <c r="G24" s="107"/>
      <c r="H24" s="111"/>
      <c r="I24" s="114"/>
      <c r="J24" s="114"/>
      <c r="K24" s="117" t="str">
        <f t="shared" si="0"/>
        <v/>
      </c>
      <c r="L24" s="120"/>
      <c r="M24" s="117" t="str">
        <f t="shared" si="1"/>
        <v/>
      </c>
      <c r="N24" s="114"/>
      <c r="O24" s="120"/>
      <c r="P24" s="123"/>
      <c r="Q24" s="117" t="str">
        <f t="shared" si="2"/>
        <v/>
      </c>
      <c r="R24" s="127" t="str">
        <f t="shared" si="3"/>
        <v/>
      </c>
      <c r="S24" s="123"/>
      <c r="T24" s="131" t="str">
        <f t="shared" si="4"/>
        <v/>
      </c>
      <c r="U24" s="127" t="str">
        <f t="shared" si="5"/>
        <v/>
      </c>
      <c r="V24" s="135"/>
      <c r="W24" s="139"/>
      <c r="X24" s="142"/>
      <c r="Y24" s="145"/>
      <c r="AA24" s="8" t="e">
        <f>VLOOKUP(E24,'管理用（このシートは削除しないでください）'!$H$25:$M$41,2,FALSE)</f>
        <v>#N/A</v>
      </c>
      <c r="AB24" s="91" t="e">
        <f>VLOOKUP(E24,'管理用（このシートは削除しないでください）'!$H$25:$M$41,3,FALSE)</f>
        <v>#N/A</v>
      </c>
      <c r="AC24" s="8" t="e">
        <f>VLOOKUP(E24,'管理用（このシートは削除しないでください）'!$H$25:$M$41,4,FALSE)</f>
        <v>#N/A</v>
      </c>
      <c r="AD24" s="91" t="e">
        <f>VLOOKUP(E24,'管理用（このシートは削除しないでください）'!$H$25:$M$41,5,FALSE)</f>
        <v>#N/A</v>
      </c>
      <c r="AE24" s="91" t="e">
        <f>VLOOKUP(E24,'管理用（このシートは削除しないでください）'!$H$25:$M$41,6,FALSE)</f>
        <v>#N/A</v>
      </c>
      <c r="AF24" s="8" t="e">
        <f t="shared" si="6"/>
        <v>#VALUE!</v>
      </c>
      <c r="AG24" s="8" t="e">
        <f t="shared" si="7"/>
        <v>#VALUE!</v>
      </c>
    </row>
    <row r="25" spans="1:33" s="8" customFormat="1" ht="39.75" customHeight="1">
      <c r="A25" s="13"/>
      <c r="B25" s="13"/>
      <c r="C25" s="93"/>
      <c r="D25" s="97"/>
      <c r="E25" s="100"/>
      <c r="F25" s="103"/>
      <c r="G25" s="107"/>
      <c r="H25" s="111"/>
      <c r="I25" s="114"/>
      <c r="J25" s="114"/>
      <c r="K25" s="117" t="str">
        <f t="shared" si="0"/>
        <v/>
      </c>
      <c r="L25" s="120"/>
      <c r="M25" s="117" t="str">
        <f t="shared" si="1"/>
        <v/>
      </c>
      <c r="N25" s="114"/>
      <c r="O25" s="120"/>
      <c r="P25" s="123"/>
      <c r="Q25" s="117" t="str">
        <f t="shared" si="2"/>
        <v/>
      </c>
      <c r="R25" s="127" t="str">
        <f t="shared" si="3"/>
        <v/>
      </c>
      <c r="S25" s="123"/>
      <c r="T25" s="131" t="str">
        <f t="shared" si="4"/>
        <v/>
      </c>
      <c r="U25" s="127" t="str">
        <f t="shared" si="5"/>
        <v/>
      </c>
      <c r="V25" s="135"/>
      <c r="W25" s="139"/>
      <c r="X25" s="142"/>
      <c r="Y25" s="145"/>
      <c r="AA25" s="8" t="e">
        <f>VLOOKUP(E25,'管理用（このシートは削除しないでください）'!$H$25:$M$41,2,FALSE)</f>
        <v>#N/A</v>
      </c>
      <c r="AB25" s="91" t="e">
        <f>VLOOKUP(E25,'管理用（このシートは削除しないでください）'!$H$25:$M$41,3,FALSE)</f>
        <v>#N/A</v>
      </c>
      <c r="AC25" s="8" t="e">
        <f>VLOOKUP(E25,'管理用（このシートは削除しないでください）'!$H$25:$M$41,4,FALSE)</f>
        <v>#N/A</v>
      </c>
      <c r="AD25" s="91" t="e">
        <f>VLOOKUP(E25,'管理用（このシートは削除しないでください）'!$H$25:$M$41,5,FALSE)</f>
        <v>#N/A</v>
      </c>
      <c r="AE25" s="91" t="e">
        <f>VLOOKUP(E25,'管理用（このシートは削除しないでください）'!$H$25:$M$41,6,FALSE)</f>
        <v>#N/A</v>
      </c>
      <c r="AF25" s="8" t="e">
        <f t="shared" si="6"/>
        <v>#VALUE!</v>
      </c>
      <c r="AG25" s="8" t="e">
        <f t="shared" si="7"/>
        <v>#VALUE!</v>
      </c>
    </row>
    <row r="26" spans="1:33" s="8" customFormat="1" ht="39.75" customHeight="1">
      <c r="A26" s="13"/>
      <c r="B26" s="13"/>
      <c r="C26" s="94"/>
      <c r="D26" s="98"/>
      <c r="E26" s="101"/>
      <c r="F26" s="104"/>
      <c r="G26" s="108"/>
      <c r="H26" s="112"/>
      <c r="I26" s="115"/>
      <c r="J26" s="115"/>
      <c r="K26" s="118" t="str">
        <f t="shared" si="0"/>
        <v/>
      </c>
      <c r="L26" s="121"/>
      <c r="M26" s="118" t="str">
        <f t="shared" si="1"/>
        <v/>
      </c>
      <c r="N26" s="115"/>
      <c r="O26" s="121"/>
      <c r="P26" s="124"/>
      <c r="Q26" s="125" t="str">
        <f t="shared" si="2"/>
        <v/>
      </c>
      <c r="R26" s="128" t="str">
        <f t="shared" si="3"/>
        <v/>
      </c>
      <c r="S26" s="124"/>
      <c r="T26" s="132" t="str">
        <f t="shared" si="4"/>
        <v/>
      </c>
      <c r="U26" s="133" t="str">
        <f t="shared" si="5"/>
        <v/>
      </c>
      <c r="V26" s="136"/>
      <c r="W26" s="140"/>
      <c r="X26" s="143"/>
      <c r="Y26" s="146"/>
      <c r="AA26" s="8" t="e">
        <f>VLOOKUP(E26,'管理用（このシートは削除しないでください）'!$H$25:$M$41,2,FALSE)</f>
        <v>#N/A</v>
      </c>
      <c r="AB26" s="91" t="e">
        <f>VLOOKUP(E26,'管理用（このシートは削除しないでください）'!$H$25:$M$41,3,FALSE)</f>
        <v>#N/A</v>
      </c>
      <c r="AC26" s="8" t="e">
        <f>VLOOKUP(E26,'管理用（このシートは削除しないでください）'!$H$25:$M$41,4,FALSE)</f>
        <v>#N/A</v>
      </c>
      <c r="AD26" s="91" t="e">
        <f>VLOOKUP(E26,'管理用（このシートは削除しないでください）'!$H$25:$M$41,5,FALSE)</f>
        <v>#N/A</v>
      </c>
      <c r="AE26" s="91" t="e">
        <f>VLOOKUP(E26,'管理用（このシートは削除しないでください）'!$H$25:$M$41,6,FALSE)</f>
        <v>#N/A</v>
      </c>
      <c r="AF26" s="8" t="e">
        <f t="shared" si="6"/>
        <v>#VALUE!</v>
      </c>
      <c r="AG26" s="8" t="e">
        <f t="shared" si="7"/>
        <v>#VALUE!</v>
      </c>
    </row>
    <row r="27" spans="1:33" s="8" customFormat="1" ht="39.75" customHeight="1">
      <c r="A27" s="13"/>
      <c r="B27" s="13"/>
      <c r="C27" s="95"/>
      <c r="D27" s="95"/>
      <c r="F27" s="105"/>
      <c r="G27" s="109"/>
      <c r="H27" s="53" t="s">
        <v>358</v>
      </c>
      <c r="I27" s="57" t="str">
        <f>IF(I7="","",SUM(I7:I26))</f>
        <v/>
      </c>
      <c r="J27" s="57" t="str">
        <f>IF(J7="","",SUM(J7:J26))</f>
        <v/>
      </c>
      <c r="K27" s="57" t="str">
        <f>IF(K7="","",SUM(K7:K26))</f>
        <v/>
      </c>
      <c r="L27" s="65" t="s">
        <v>39</v>
      </c>
      <c r="M27" s="68" t="s">
        <v>39</v>
      </c>
      <c r="N27" s="57" t="str">
        <f>IF(N7="","",SUM(N7:N26))</f>
        <v/>
      </c>
      <c r="O27" s="65" t="s">
        <v>39</v>
      </c>
      <c r="P27" s="68" t="s">
        <v>39</v>
      </c>
      <c r="Q27" s="68" t="str">
        <f>IF(Q7="","",SUM(Q7:Q26))</f>
        <v/>
      </c>
      <c r="R27" s="57" t="str">
        <f>IF(R7="","",SUM(R7:R26))</f>
        <v/>
      </c>
      <c r="S27" s="57" t="str">
        <f>IF(S7="","",SUM(S7:S26))</f>
        <v/>
      </c>
      <c r="T27" s="57" t="str">
        <f>IF(T7="","",SUM(T7:T26))</f>
        <v/>
      </c>
      <c r="U27" s="72" t="str">
        <f>IF(U7="","",SUM(U7:U26))</f>
        <v/>
      </c>
      <c r="V27" s="137"/>
      <c r="W27" s="137"/>
      <c r="X27" s="137"/>
      <c r="Y27" s="137"/>
      <c r="AB27" s="91"/>
      <c r="AD27" s="91"/>
      <c r="AE27" s="91"/>
    </row>
    <row r="28" spans="1:33" ht="17.25" customHeight="1">
      <c r="S28" s="70" t="s">
        <v>666</v>
      </c>
    </row>
    <row r="29" spans="1:33" ht="17.25" customHeight="1">
      <c r="S29" s="71" t="s">
        <v>621</v>
      </c>
    </row>
    <row r="31" spans="1:33" ht="17.25">
      <c r="C31" s="27" t="s">
        <v>609</v>
      </c>
    </row>
    <row r="33" spans="3:3">
      <c r="C33" s="3" t="s">
        <v>610</v>
      </c>
    </row>
    <row r="34" spans="3:3">
      <c r="C34" s="3" t="s">
        <v>611</v>
      </c>
    </row>
    <row r="35" spans="3:3">
      <c r="C35" s="3" t="s">
        <v>317</v>
      </c>
    </row>
    <row r="36" spans="3:3">
      <c r="C36" s="3" t="s">
        <v>21</v>
      </c>
    </row>
    <row r="37" spans="3:3">
      <c r="C37" s="3" t="s">
        <v>269</v>
      </c>
    </row>
    <row r="38" spans="3:3">
      <c r="C38" s="3" t="s">
        <v>548</v>
      </c>
    </row>
    <row r="39" spans="3:3">
      <c r="C39" s="3" t="s">
        <v>242</v>
      </c>
    </row>
    <row r="40" spans="3:3">
      <c r="C40" s="3" t="s">
        <v>415</v>
      </c>
    </row>
    <row r="41" spans="3:3">
      <c r="C41" s="3" t="s">
        <v>613</v>
      </c>
    </row>
    <row r="42" spans="3:3">
      <c r="C42" s="3" t="s">
        <v>660</v>
      </c>
    </row>
    <row r="43" spans="3:3">
      <c r="C43" s="3" t="s">
        <v>661</v>
      </c>
    </row>
    <row r="44" spans="3:3">
      <c r="C44" s="3" t="s">
        <v>275</v>
      </c>
    </row>
    <row r="45" spans="3:3">
      <c r="C45" s="3" t="s">
        <v>662</v>
      </c>
    </row>
  </sheetData>
  <mergeCells count="2">
    <mergeCell ref="L4:N4"/>
    <mergeCell ref="O4:Q4"/>
  </mergeCells>
  <phoneticPr fontId="4"/>
  <conditionalFormatting sqref="S7:S26">
    <cfRule type="expression" dxfId="1" priority="1">
      <formula>AND(0&lt;S7,AG7&lt;S7)</formula>
    </cfRule>
    <cfRule type="expression" dxfId="0" priority="2">
      <formula>AND(0&lt;S7,S7&lt;AF7)</formula>
    </cfRule>
  </conditionalFormatting>
  <dataValidations count="5">
    <dataValidation type="list" allowBlank="1" showDropDown="0" showInputMessage="1" showErrorMessage="1" sqref="E27">
      <formula1>補助事業名</formula1>
    </dataValidation>
    <dataValidation type="list" allowBlank="1" showDropDown="0" showInputMessage="1" showErrorMessage="1" sqref="F27">
      <formula1>INDIRECT(E27)</formula1>
    </dataValidation>
    <dataValidation type="list" allowBlank="1" showDropDown="0" showInputMessage="1" showErrorMessage="1" sqref="X7:X26">
      <formula1>"単年,複数年"</formula1>
    </dataValidation>
    <dataValidation type="list" allowBlank="1" showDropDown="0" showInputMessage="1" showErrorMessage="1" sqref="W7:W26">
      <formula1>"無,有"</formula1>
    </dataValidation>
    <dataValidation type="list" allowBlank="1" showDropDown="0" showInputMessage="1" showErrorMessage="1" sqref="P7:P26">
      <formula1>"558000,444000,362000"</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Width="1" fitToHeight="7" orientation="landscape" usePrinterDefaults="1" blackAndWhite="1" horizontalDpi="65532"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'管理用（このシートは削除しないでください）'!$U$3</xm:f>
          </x14:formula1>
          <xm:sqref>E7:E26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dimension ref="A1:U66"/>
  <sheetViews>
    <sheetView view="pageBreakPreview" topLeftCell="D1" zoomScale="80" zoomScaleSheetLayoutView="80" workbookViewId="0">
      <selection activeCell="B19" sqref="B19"/>
    </sheetView>
  </sheetViews>
  <sheetFormatPr defaultColWidth="9" defaultRowHeight="13.5"/>
  <cols>
    <col min="1" max="1" width="9" style="748"/>
    <col min="2" max="2" width="53.75" style="748" customWidth="1"/>
    <col min="3" max="3" width="10.875" style="748" customWidth="1"/>
    <col min="4" max="4" width="35.125" style="749" customWidth="1"/>
    <col min="5" max="5" width="9" style="749"/>
    <col min="6" max="6" width="40" style="749" customWidth="1"/>
    <col min="7" max="7" width="12.5" style="749" customWidth="1"/>
    <col min="8" max="8" width="57.625" style="749" customWidth="1"/>
    <col min="9" max="11" width="12.5" style="749" customWidth="1"/>
    <col min="12" max="16384" width="9" style="748"/>
  </cols>
  <sheetData>
    <row r="1" spans="2:21">
      <c r="B1" s="750" t="s">
        <v>135</v>
      </c>
      <c r="D1" s="752" t="s">
        <v>113</v>
      </c>
      <c r="F1" s="752" t="s">
        <v>137</v>
      </c>
      <c r="H1" s="753" t="s">
        <v>396</v>
      </c>
      <c r="I1" s="754"/>
      <c r="J1" s="754"/>
      <c r="K1" s="754"/>
      <c r="L1" s="754"/>
      <c r="M1" s="754"/>
      <c r="N1" s="754"/>
      <c r="O1" s="754"/>
      <c r="P1" s="754"/>
      <c r="Q1" s="754"/>
      <c r="R1" s="754"/>
      <c r="S1" s="754"/>
      <c r="T1" s="754"/>
      <c r="U1" s="754"/>
    </row>
    <row r="2" spans="2:21">
      <c r="H2" s="754"/>
      <c r="I2" s="754"/>
      <c r="J2" s="754"/>
      <c r="K2" s="754"/>
      <c r="L2" s="754"/>
      <c r="M2" s="754"/>
      <c r="N2" s="754"/>
      <c r="O2" s="754"/>
      <c r="P2" s="754"/>
      <c r="Q2" s="754"/>
      <c r="R2" s="754"/>
      <c r="S2" s="754"/>
      <c r="T2" s="754"/>
      <c r="U2" s="754"/>
    </row>
    <row r="3" spans="2:21" ht="135">
      <c r="B3" s="748" t="s">
        <v>496</v>
      </c>
      <c r="D3" s="749" t="s">
        <v>425</v>
      </c>
      <c r="F3" s="749" t="s">
        <v>138</v>
      </c>
      <c r="H3" s="755" t="s">
        <v>623</v>
      </c>
      <c r="I3" s="755" t="s">
        <v>624</v>
      </c>
      <c r="J3" s="755" t="s">
        <v>626</v>
      </c>
      <c r="K3" s="755" t="s">
        <v>627</v>
      </c>
      <c r="L3" s="755" t="s">
        <v>628</v>
      </c>
      <c r="M3" s="755" t="s">
        <v>229</v>
      </c>
      <c r="N3" s="755" t="s">
        <v>530</v>
      </c>
      <c r="O3" s="755" t="s">
        <v>629</v>
      </c>
      <c r="P3" s="755" t="s">
        <v>581</v>
      </c>
      <c r="Q3" s="755" t="s">
        <v>469</v>
      </c>
      <c r="R3" s="755" t="s">
        <v>630</v>
      </c>
      <c r="S3" s="755" t="s">
        <v>632</v>
      </c>
      <c r="T3" s="755" t="s">
        <v>232</v>
      </c>
      <c r="U3" s="755" t="s">
        <v>682</v>
      </c>
    </row>
    <row r="4" spans="2:21">
      <c r="B4" s="748" t="s">
        <v>178</v>
      </c>
      <c r="D4" s="749" t="s">
        <v>427</v>
      </c>
      <c r="F4" s="749" t="s">
        <v>144</v>
      </c>
      <c r="H4" s="754" t="s">
        <v>289</v>
      </c>
      <c r="I4" s="754" t="s">
        <v>289</v>
      </c>
      <c r="J4" s="754" t="s">
        <v>345</v>
      </c>
      <c r="K4" s="754" t="s">
        <v>39</v>
      </c>
      <c r="L4" s="754" t="s">
        <v>39</v>
      </c>
      <c r="M4" s="754" t="s">
        <v>53</v>
      </c>
      <c r="N4" s="754" t="s">
        <v>39</v>
      </c>
      <c r="O4" s="754" t="s">
        <v>39</v>
      </c>
      <c r="P4" s="754" t="s">
        <v>378</v>
      </c>
      <c r="Q4" s="754" t="s">
        <v>39</v>
      </c>
      <c r="R4" s="754" t="s">
        <v>619</v>
      </c>
      <c r="S4" s="754" t="s">
        <v>39</v>
      </c>
      <c r="T4" s="754" t="s">
        <v>617</v>
      </c>
      <c r="U4" s="754" t="s">
        <v>684</v>
      </c>
    </row>
    <row r="5" spans="2:21">
      <c r="B5" s="748" t="s">
        <v>667</v>
      </c>
      <c r="D5" s="749" t="s">
        <v>311</v>
      </c>
      <c r="F5" s="749" t="s">
        <v>4</v>
      </c>
      <c r="H5" s="754" t="s">
        <v>543</v>
      </c>
      <c r="I5" s="754" t="s">
        <v>543</v>
      </c>
      <c r="J5" s="754" t="s">
        <v>615</v>
      </c>
      <c r="K5" s="754"/>
      <c r="L5" s="754"/>
      <c r="M5" s="754" t="s">
        <v>115</v>
      </c>
      <c r="N5" s="754"/>
      <c r="O5" s="754"/>
      <c r="P5" s="754" t="s">
        <v>618</v>
      </c>
      <c r="Q5" s="754"/>
      <c r="R5" s="754" t="s">
        <v>622</v>
      </c>
      <c r="S5" s="754"/>
      <c r="T5" s="754" t="s">
        <v>543</v>
      </c>
      <c r="U5" s="754"/>
    </row>
    <row r="6" spans="2:21">
      <c r="B6" s="748" t="s">
        <v>402</v>
      </c>
      <c r="D6" s="749" t="s">
        <v>429</v>
      </c>
      <c r="F6" s="749" t="s">
        <v>145</v>
      </c>
      <c r="H6" s="754" t="s">
        <v>614</v>
      </c>
      <c r="I6" s="754" t="s">
        <v>614</v>
      </c>
      <c r="J6" s="754" t="s">
        <v>616</v>
      </c>
      <c r="K6" s="754"/>
      <c r="L6" s="754"/>
      <c r="M6" s="754" t="s">
        <v>676</v>
      </c>
      <c r="N6" s="754"/>
      <c r="O6" s="754"/>
      <c r="P6" s="754"/>
      <c r="Q6" s="754"/>
      <c r="R6" s="754"/>
      <c r="S6" s="754"/>
      <c r="T6" s="754" t="s">
        <v>357</v>
      </c>
      <c r="U6" s="754"/>
    </row>
    <row r="7" spans="2:21">
      <c r="B7" s="748" t="s">
        <v>668</v>
      </c>
      <c r="D7" s="749" t="s">
        <v>431</v>
      </c>
      <c r="F7" s="749" t="s">
        <v>121</v>
      </c>
      <c r="H7" s="754" t="s">
        <v>357</v>
      </c>
      <c r="I7" s="754" t="s">
        <v>357</v>
      </c>
      <c r="J7" s="754"/>
      <c r="K7" s="754"/>
      <c r="L7" s="754"/>
      <c r="M7" s="754" t="s">
        <v>677</v>
      </c>
      <c r="N7" s="754"/>
      <c r="O7" s="754"/>
      <c r="P7" s="754"/>
      <c r="Q7" s="754"/>
      <c r="R7" s="754"/>
      <c r="S7" s="754"/>
      <c r="T7" s="754"/>
      <c r="U7" s="754"/>
    </row>
    <row r="8" spans="2:21">
      <c r="B8" s="748" t="s">
        <v>669</v>
      </c>
      <c r="F8" s="749" t="s">
        <v>147</v>
      </c>
      <c r="H8" s="754" t="s">
        <v>155</v>
      </c>
      <c r="I8" s="754"/>
      <c r="J8" s="754"/>
      <c r="K8" s="754"/>
      <c r="L8" s="754"/>
      <c r="M8" s="754"/>
      <c r="N8" s="754"/>
      <c r="O8" s="754"/>
      <c r="P8" s="754"/>
      <c r="Q8" s="754"/>
      <c r="R8" s="754"/>
      <c r="S8" s="754"/>
      <c r="T8" s="754"/>
      <c r="U8" s="754"/>
    </row>
    <row r="9" spans="2:21">
      <c r="B9" s="748" t="s">
        <v>670</v>
      </c>
      <c r="F9" s="749" t="s">
        <v>148</v>
      </c>
      <c r="H9" s="748"/>
      <c r="I9" s="748"/>
      <c r="J9" s="748"/>
      <c r="K9" s="748"/>
    </row>
    <row r="10" spans="2:21">
      <c r="B10" s="748" t="s">
        <v>612</v>
      </c>
      <c r="F10" s="749" t="s">
        <v>355</v>
      </c>
      <c r="H10" s="748"/>
      <c r="I10" s="757"/>
      <c r="J10" s="748"/>
      <c r="K10" s="748"/>
    </row>
    <row r="11" spans="2:21">
      <c r="B11" s="748" t="s">
        <v>620</v>
      </c>
      <c r="H11" s="748"/>
      <c r="I11" s="757"/>
      <c r="J11" s="748"/>
      <c r="K11" s="748"/>
    </row>
    <row r="12" spans="2:21">
      <c r="B12" s="748" t="s">
        <v>398</v>
      </c>
      <c r="H12" s="748"/>
      <c r="I12" s="757"/>
      <c r="J12" s="748"/>
      <c r="K12" s="748"/>
      <c r="U12" s="748" t="s">
        <v>617</v>
      </c>
    </row>
    <row r="13" spans="2:21">
      <c r="B13" s="748" t="s">
        <v>435</v>
      </c>
      <c r="H13" s="543"/>
      <c r="I13" s="758"/>
      <c r="J13" s="762"/>
      <c r="K13" s="762"/>
      <c r="L13" s="762"/>
      <c r="M13" s="762"/>
      <c r="U13" s="748" t="s">
        <v>543</v>
      </c>
    </row>
    <row r="14" spans="2:21">
      <c r="B14" s="748" t="s">
        <v>671</v>
      </c>
      <c r="H14" s="543"/>
      <c r="I14" s="1"/>
      <c r="J14" s="763"/>
      <c r="K14" s="763"/>
      <c r="L14" s="763"/>
      <c r="M14" s="763"/>
      <c r="U14" s="748" t="s">
        <v>357</v>
      </c>
    </row>
    <row r="15" spans="2:21">
      <c r="B15" s="748" t="s">
        <v>663</v>
      </c>
      <c r="H15" s="543"/>
      <c r="I15" s="1"/>
      <c r="J15" s="763"/>
      <c r="K15" s="763"/>
      <c r="L15" s="763"/>
      <c r="M15" s="763"/>
      <c r="U15" s="748" t="s">
        <v>684</v>
      </c>
    </row>
    <row r="16" spans="2:21">
      <c r="B16" s="748" t="s">
        <v>2</v>
      </c>
      <c r="H16" s="543"/>
      <c r="I16" s="1"/>
      <c r="J16" s="763"/>
      <c r="K16" s="763"/>
      <c r="L16" s="763"/>
      <c r="M16" s="763"/>
    </row>
    <row r="17" spans="1:13">
      <c r="B17" s="748" t="s">
        <v>672</v>
      </c>
      <c r="H17" s="543"/>
      <c r="I17" s="1"/>
      <c r="J17" s="763"/>
      <c r="K17" s="763"/>
      <c r="L17" s="763"/>
      <c r="M17" s="763"/>
    </row>
    <row r="18" spans="1:13">
      <c r="B18" s="748" t="s">
        <v>673</v>
      </c>
      <c r="H18" s="543"/>
      <c r="I18" s="1"/>
      <c r="J18" s="763"/>
      <c r="K18" s="763"/>
      <c r="L18" s="763"/>
      <c r="M18" s="763"/>
    </row>
    <row r="19" spans="1:13">
      <c r="A19" s="748" t="s">
        <v>675</v>
      </c>
      <c r="B19" s="748" t="s">
        <v>674</v>
      </c>
      <c r="H19" s="543"/>
      <c r="I19" s="1"/>
      <c r="J19" s="763"/>
      <c r="K19" s="763"/>
      <c r="L19" s="763"/>
      <c r="M19" s="763"/>
    </row>
    <row r="20" spans="1:13">
      <c r="H20" s="543"/>
      <c r="I20" s="1"/>
      <c r="J20" s="763"/>
      <c r="K20" s="763"/>
      <c r="L20" s="763"/>
      <c r="M20" s="763"/>
    </row>
    <row r="21" spans="1:13">
      <c r="H21" s="543"/>
      <c r="I21" s="1"/>
      <c r="J21" s="763"/>
      <c r="K21" s="763"/>
      <c r="L21" s="763"/>
      <c r="M21" s="763"/>
    </row>
    <row r="22" spans="1:13">
      <c r="B22" s="750" t="s">
        <v>386</v>
      </c>
      <c r="D22" s="752" t="s">
        <v>525</v>
      </c>
      <c r="H22" s="753" t="s">
        <v>633</v>
      </c>
      <c r="I22" s="754"/>
      <c r="J22" s="754"/>
      <c r="K22" s="754"/>
      <c r="L22" s="754"/>
      <c r="M22" s="754"/>
    </row>
    <row r="23" spans="1:13">
      <c r="H23" s="754"/>
      <c r="I23" s="754"/>
      <c r="J23" s="754"/>
      <c r="K23" s="754"/>
      <c r="L23" s="754"/>
      <c r="M23" s="754"/>
    </row>
    <row r="24" spans="1:13" ht="42">
      <c r="B24" s="748" t="s">
        <v>652</v>
      </c>
      <c r="C24" s="748" t="s">
        <v>381</v>
      </c>
      <c r="D24" s="749" t="s">
        <v>314</v>
      </c>
      <c r="H24" s="756"/>
      <c r="I24" s="759" t="s">
        <v>634</v>
      </c>
      <c r="J24" s="764" t="s">
        <v>635</v>
      </c>
      <c r="K24" s="764" t="s">
        <v>636</v>
      </c>
      <c r="L24" s="764" t="s">
        <v>631</v>
      </c>
      <c r="M24" s="764" t="s">
        <v>637</v>
      </c>
    </row>
    <row r="25" spans="1:13">
      <c r="B25" s="748" t="s">
        <v>177</v>
      </c>
      <c r="C25" s="748" t="s">
        <v>390</v>
      </c>
      <c r="D25" s="749" t="s">
        <v>529</v>
      </c>
      <c r="H25" s="756" t="s">
        <v>623</v>
      </c>
      <c r="I25" s="760" t="s">
        <v>516</v>
      </c>
      <c r="J25" s="765">
        <v>0.5</v>
      </c>
      <c r="K25" s="765" t="s">
        <v>638</v>
      </c>
      <c r="L25" s="765">
        <v>0.5</v>
      </c>
      <c r="M25" s="765">
        <v>1</v>
      </c>
    </row>
    <row r="26" spans="1:13">
      <c r="B26" s="748" t="s">
        <v>72</v>
      </c>
      <c r="C26" s="748" t="s">
        <v>391</v>
      </c>
      <c r="D26" s="749" t="s">
        <v>531</v>
      </c>
      <c r="H26" s="756" t="s">
        <v>624</v>
      </c>
      <c r="I26" s="760" t="s">
        <v>516</v>
      </c>
      <c r="J26" s="765">
        <v>0.75</v>
      </c>
      <c r="K26" s="765" t="s">
        <v>638</v>
      </c>
      <c r="L26" s="765">
        <v>0.5</v>
      </c>
      <c r="M26" s="765">
        <v>0.66666666666666663</v>
      </c>
    </row>
    <row r="27" spans="1:13">
      <c r="B27" s="748" t="s">
        <v>234</v>
      </c>
      <c r="C27" s="748" t="s">
        <v>43</v>
      </c>
      <c r="D27" s="749" t="s">
        <v>500</v>
      </c>
      <c r="H27" s="756" t="s">
        <v>626</v>
      </c>
      <c r="I27" s="760" t="s">
        <v>516</v>
      </c>
      <c r="J27" s="765">
        <v>0.33333333333333331</v>
      </c>
      <c r="K27" s="765" t="s">
        <v>638</v>
      </c>
      <c r="L27" s="765">
        <v>0.33333333333333331</v>
      </c>
      <c r="M27" s="765">
        <v>1</v>
      </c>
    </row>
    <row r="28" spans="1:13">
      <c r="B28" s="748" t="s">
        <v>320</v>
      </c>
      <c r="C28" s="748" t="s">
        <v>179</v>
      </c>
      <c r="D28" s="749" t="s">
        <v>150</v>
      </c>
      <c r="H28" s="756" t="s">
        <v>627</v>
      </c>
      <c r="I28" s="760" t="s">
        <v>678</v>
      </c>
      <c r="J28" s="765" t="s">
        <v>257</v>
      </c>
      <c r="K28" s="765" t="s">
        <v>638</v>
      </c>
      <c r="L28" s="765">
        <v>0.5</v>
      </c>
      <c r="M28" s="765">
        <v>0.5</v>
      </c>
    </row>
    <row r="29" spans="1:13">
      <c r="B29" s="748" t="s">
        <v>406</v>
      </c>
      <c r="C29" s="748" t="s">
        <v>387</v>
      </c>
      <c r="D29" s="749" t="s">
        <v>350</v>
      </c>
      <c r="H29" s="756" t="s">
        <v>628</v>
      </c>
      <c r="I29" s="760" t="s">
        <v>678</v>
      </c>
      <c r="J29" s="765" t="s">
        <v>257</v>
      </c>
      <c r="K29" s="765" t="s">
        <v>638</v>
      </c>
      <c r="L29" s="765">
        <v>0.5</v>
      </c>
      <c r="M29" s="765">
        <v>0.5</v>
      </c>
    </row>
    <row r="30" spans="1:13">
      <c r="B30" s="748" t="s">
        <v>408</v>
      </c>
      <c r="C30" s="748" t="s">
        <v>235</v>
      </c>
      <c r="D30" s="749" t="s">
        <v>124</v>
      </c>
      <c r="H30" s="756" t="s">
        <v>229</v>
      </c>
      <c r="I30" s="760" t="s">
        <v>282</v>
      </c>
      <c r="J30" s="765" t="s">
        <v>257</v>
      </c>
      <c r="K30" s="765" t="s">
        <v>638</v>
      </c>
      <c r="L30" s="765">
        <v>0.5</v>
      </c>
      <c r="M30" s="765">
        <v>0.5</v>
      </c>
    </row>
    <row r="31" spans="1:13">
      <c r="B31" s="748" t="s">
        <v>246</v>
      </c>
      <c r="C31" s="748" t="s">
        <v>388</v>
      </c>
      <c r="D31" s="749" t="s">
        <v>281</v>
      </c>
      <c r="H31" s="756" t="s">
        <v>530</v>
      </c>
      <c r="I31" s="760" t="s">
        <v>516</v>
      </c>
      <c r="J31" s="765">
        <v>0.66666666666666663</v>
      </c>
      <c r="K31" s="765" t="s">
        <v>638</v>
      </c>
      <c r="L31" s="765">
        <v>0.33333333333333331</v>
      </c>
      <c r="M31" s="765">
        <v>0.5</v>
      </c>
    </row>
    <row r="32" spans="1:13">
      <c r="B32" s="748" t="s">
        <v>409</v>
      </c>
      <c r="C32" s="748" t="s">
        <v>392</v>
      </c>
      <c r="D32" s="749" t="s">
        <v>426</v>
      </c>
      <c r="H32" s="756" t="s">
        <v>629</v>
      </c>
      <c r="I32" s="760" t="s">
        <v>516</v>
      </c>
      <c r="J32" s="765">
        <v>0.66666666666666663</v>
      </c>
      <c r="K32" s="765" t="s">
        <v>638</v>
      </c>
      <c r="L32" s="765">
        <v>0.33333333333333331</v>
      </c>
      <c r="M32" s="765">
        <v>0.5</v>
      </c>
    </row>
    <row r="33" spans="1:13">
      <c r="B33" s="748" t="s">
        <v>410</v>
      </c>
      <c r="D33" s="749" t="s">
        <v>493</v>
      </c>
      <c r="H33" s="756" t="s">
        <v>581</v>
      </c>
      <c r="I33" s="760" t="s">
        <v>516</v>
      </c>
      <c r="J33" s="765">
        <v>0.5</v>
      </c>
      <c r="K33" s="765" t="s">
        <v>638</v>
      </c>
      <c r="L33" s="765">
        <v>0.5</v>
      </c>
      <c r="M33" s="765">
        <v>1</v>
      </c>
    </row>
    <row r="34" spans="1:13">
      <c r="D34" s="749" t="s">
        <v>13</v>
      </c>
      <c r="H34" s="756" t="s">
        <v>469</v>
      </c>
      <c r="I34" s="760" t="s">
        <v>516</v>
      </c>
      <c r="J34" s="765">
        <v>0.5</v>
      </c>
      <c r="K34" s="765" t="s">
        <v>638</v>
      </c>
      <c r="L34" s="765">
        <v>0.5</v>
      </c>
      <c r="M34" s="765">
        <v>1</v>
      </c>
    </row>
    <row r="35" spans="1:13">
      <c r="D35" s="749" t="s">
        <v>28</v>
      </c>
      <c r="H35" s="756" t="s">
        <v>630</v>
      </c>
      <c r="I35" s="760" t="s">
        <v>516</v>
      </c>
      <c r="J35" s="765">
        <v>0.5</v>
      </c>
      <c r="K35" s="765" t="s">
        <v>638</v>
      </c>
      <c r="L35" s="765">
        <v>0.5</v>
      </c>
      <c r="M35" s="765">
        <v>1</v>
      </c>
    </row>
    <row r="36" spans="1:13">
      <c r="D36" s="749" t="s">
        <v>532</v>
      </c>
      <c r="H36" s="756" t="s">
        <v>632</v>
      </c>
      <c r="I36" s="760" t="s">
        <v>516</v>
      </c>
      <c r="J36" s="765">
        <v>0.33333333333333331</v>
      </c>
      <c r="K36" s="765" t="s">
        <v>638</v>
      </c>
      <c r="L36" s="765">
        <v>0.33333333333333331</v>
      </c>
      <c r="M36" s="765">
        <v>1</v>
      </c>
    </row>
    <row r="37" spans="1:13">
      <c r="D37" s="749" t="s">
        <v>533</v>
      </c>
      <c r="H37" s="756" t="s">
        <v>679</v>
      </c>
      <c r="I37" s="760" t="s">
        <v>516</v>
      </c>
      <c r="J37" s="765">
        <v>0.33333333333333331</v>
      </c>
      <c r="K37" s="765" t="s">
        <v>638</v>
      </c>
      <c r="L37" s="765">
        <v>0.33333333333333331</v>
      </c>
      <c r="M37" s="765">
        <v>1</v>
      </c>
    </row>
    <row r="38" spans="1:13">
      <c r="D38" s="749" t="s">
        <v>534</v>
      </c>
      <c r="H38" s="756" t="s">
        <v>680</v>
      </c>
      <c r="I38" s="760" t="s">
        <v>516</v>
      </c>
      <c r="J38" s="765">
        <v>0.66666666666666663</v>
      </c>
      <c r="K38" s="765" t="s">
        <v>638</v>
      </c>
      <c r="L38" s="765">
        <v>0.33333333333333331</v>
      </c>
      <c r="M38" s="765">
        <v>0.5</v>
      </c>
    </row>
    <row r="39" spans="1:13">
      <c r="D39" s="749" t="s">
        <v>23</v>
      </c>
      <c r="H39" s="756" t="s">
        <v>681</v>
      </c>
      <c r="I39" s="760" t="s">
        <v>282</v>
      </c>
      <c r="J39" s="765" t="s">
        <v>257</v>
      </c>
      <c r="K39" s="765" t="s">
        <v>638</v>
      </c>
      <c r="L39" s="765">
        <v>0.5</v>
      </c>
      <c r="M39" s="765">
        <v>0.5</v>
      </c>
    </row>
    <row r="40" spans="1:13">
      <c r="D40" s="749" t="s">
        <v>535</v>
      </c>
      <c r="H40" s="754" t="s">
        <v>232</v>
      </c>
      <c r="I40" s="761" t="s">
        <v>516</v>
      </c>
      <c r="J40" s="766">
        <v>0.5</v>
      </c>
      <c r="K40" s="766" t="s">
        <v>638</v>
      </c>
      <c r="L40" s="766">
        <v>0.33333333333333331</v>
      </c>
      <c r="M40" s="766">
        <v>0.66666666666666663</v>
      </c>
    </row>
    <row r="41" spans="1:13">
      <c r="D41" s="749" t="s">
        <v>90</v>
      </c>
      <c r="H41" s="754" t="s">
        <v>682</v>
      </c>
      <c r="I41" s="761" t="s">
        <v>516</v>
      </c>
      <c r="J41" s="766">
        <v>0.5</v>
      </c>
      <c r="K41" s="766" t="s">
        <v>638</v>
      </c>
      <c r="L41" s="766">
        <v>0.33333333333333331</v>
      </c>
      <c r="M41" s="766">
        <v>0.66666666666666663</v>
      </c>
    </row>
    <row r="42" spans="1:13">
      <c r="D42" s="749" t="s">
        <v>520</v>
      </c>
      <c r="H42" s="748"/>
      <c r="I42" s="748"/>
      <c r="J42" s="748"/>
      <c r="K42" s="748"/>
    </row>
    <row r="43" spans="1:13">
      <c r="D43" s="749" t="s">
        <v>437</v>
      </c>
      <c r="H43" s="748"/>
      <c r="I43" s="748"/>
      <c r="J43" s="748"/>
      <c r="K43" s="748"/>
    </row>
    <row r="44" spans="1:13">
      <c r="D44" s="749" t="s">
        <v>239</v>
      </c>
      <c r="H44" s="748"/>
      <c r="I44" s="748"/>
      <c r="J44" s="748"/>
      <c r="K44" s="748"/>
    </row>
    <row r="45" spans="1:13">
      <c r="D45" s="749" t="s">
        <v>309</v>
      </c>
      <c r="H45" s="748"/>
      <c r="I45" s="748"/>
      <c r="J45" s="748"/>
      <c r="K45" s="748"/>
    </row>
    <row r="46" spans="1:13">
      <c r="H46" s="748"/>
      <c r="I46" s="748"/>
      <c r="J46" s="748"/>
      <c r="K46" s="748"/>
    </row>
    <row r="47" spans="1:13">
      <c r="A47" s="748">
        <v>8</v>
      </c>
      <c r="B47" s="750" t="s">
        <v>444</v>
      </c>
      <c r="H47" s="748"/>
      <c r="I47" s="748"/>
      <c r="J47" s="748"/>
      <c r="K47" s="748"/>
    </row>
    <row r="48" spans="1:13">
      <c r="H48" s="748"/>
      <c r="I48" s="748"/>
      <c r="J48" s="748"/>
      <c r="K48" s="748"/>
    </row>
    <row r="49" spans="2:11" ht="27">
      <c r="B49" s="751" t="s">
        <v>568</v>
      </c>
      <c r="H49" s="748"/>
      <c r="I49" s="748"/>
      <c r="J49" s="748"/>
      <c r="K49" s="748"/>
    </row>
    <row r="50" spans="2:11">
      <c r="B50" s="751" t="s">
        <v>274</v>
      </c>
      <c r="H50" s="748"/>
      <c r="I50" s="748"/>
      <c r="J50" s="748"/>
      <c r="K50" s="748"/>
    </row>
    <row r="51" spans="2:11">
      <c r="B51" s="751" t="s">
        <v>490</v>
      </c>
      <c r="H51" s="748"/>
      <c r="I51" s="748"/>
      <c r="J51" s="748"/>
      <c r="K51" s="748"/>
    </row>
    <row r="52" spans="2:11">
      <c r="B52" s="751" t="s">
        <v>559</v>
      </c>
      <c r="H52" s="748"/>
      <c r="I52" s="748"/>
      <c r="J52" s="748"/>
      <c r="K52" s="748"/>
    </row>
    <row r="53" spans="2:11">
      <c r="B53" s="751" t="s">
        <v>255</v>
      </c>
      <c r="H53" s="748"/>
      <c r="I53" s="748"/>
      <c r="J53" s="748"/>
      <c r="K53" s="748"/>
    </row>
    <row r="54" spans="2:11">
      <c r="B54" s="751" t="s">
        <v>369</v>
      </c>
      <c r="H54" s="748"/>
      <c r="I54" s="748"/>
      <c r="J54" s="748"/>
      <c r="K54" s="748"/>
    </row>
    <row r="55" spans="2:11">
      <c r="B55" s="751"/>
      <c r="H55" s="748"/>
      <c r="I55" s="748"/>
      <c r="J55" s="748"/>
      <c r="K55" s="748"/>
    </row>
    <row r="56" spans="2:11">
      <c r="B56" s="751"/>
      <c r="H56" s="748"/>
      <c r="I56" s="748"/>
      <c r="J56" s="748"/>
      <c r="K56" s="748"/>
    </row>
    <row r="57" spans="2:11">
      <c r="H57" s="748"/>
      <c r="I57" s="748"/>
      <c r="J57" s="748"/>
      <c r="K57" s="748"/>
    </row>
    <row r="58" spans="2:11">
      <c r="H58" s="748"/>
      <c r="I58" s="748"/>
      <c r="J58" s="748"/>
      <c r="K58" s="748"/>
    </row>
    <row r="59" spans="2:11">
      <c r="H59" s="748"/>
      <c r="I59" s="748"/>
      <c r="J59" s="748"/>
      <c r="K59" s="748"/>
    </row>
    <row r="60" spans="2:11">
      <c r="H60" s="748"/>
      <c r="I60" s="748"/>
      <c r="J60" s="748"/>
      <c r="K60" s="748"/>
    </row>
    <row r="61" spans="2:11">
      <c r="H61" s="748"/>
      <c r="I61" s="748"/>
      <c r="J61" s="748"/>
      <c r="K61" s="748"/>
    </row>
    <row r="62" spans="2:11">
      <c r="H62" s="748"/>
      <c r="I62" s="748"/>
      <c r="J62" s="748"/>
      <c r="K62" s="748"/>
    </row>
    <row r="63" spans="2:11">
      <c r="H63" s="748"/>
      <c r="I63" s="748"/>
      <c r="J63" s="748"/>
      <c r="K63" s="748"/>
    </row>
    <row r="64" spans="2:11">
      <c r="H64" s="748"/>
      <c r="I64" s="748"/>
      <c r="J64" s="748"/>
      <c r="K64" s="748"/>
    </row>
    <row r="65" spans="8:11">
      <c r="H65" s="748"/>
      <c r="I65" s="748"/>
      <c r="J65" s="748"/>
      <c r="K65" s="748"/>
    </row>
    <row r="66" spans="8:11">
      <c r="H66" s="748"/>
      <c r="I66" s="748"/>
      <c r="J66" s="748"/>
      <c r="K66" s="748"/>
    </row>
  </sheetData>
  <phoneticPr fontId="4"/>
  <pageMargins left="0.70866141732283472" right="0.70866141732283472" top="0.74803149606299213" bottom="0.74803149606299213" header="0.31496062992125984" footer="0.31496062992125984"/>
  <pageSetup paperSize="9" scale="57" fitToWidth="1" fitToHeight="1" orientation="portrait" usePrinterDefaults="1"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X81"/>
  <sheetViews>
    <sheetView view="pageBreakPreview" zoomScaleSheetLayoutView="100" workbookViewId="0">
      <selection activeCell="V1" sqref="V1"/>
    </sheetView>
  </sheetViews>
  <sheetFormatPr defaultColWidth="9" defaultRowHeight="13.5"/>
  <cols>
    <col min="1" max="2" width="5" style="3" customWidth="1"/>
    <col min="3" max="3" width="24.875" style="3" customWidth="1"/>
    <col min="4" max="12" width="8.5" style="3" customWidth="1"/>
    <col min="13" max="21" width="8.5" style="3" hidden="1" customWidth="1" outlineLevel="1"/>
    <col min="22" max="22" width="9" style="3" customWidth="0" collapsed="1"/>
    <col min="23" max="16384" width="9" style="3"/>
  </cols>
  <sheetData>
    <row r="1" spans="1:22" ht="19.5" customHeight="1">
      <c r="A1" s="148" t="s">
        <v>97</v>
      </c>
    </row>
    <row r="2" spans="1:22" ht="17.25" customHeight="1">
      <c r="A2" s="148"/>
      <c r="B2" s="148"/>
      <c r="C2" s="148"/>
      <c r="D2" s="194" t="s">
        <v>644</v>
      </c>
      <c r="E2" s="194"/>
      <c r="F2" s="194"/>
      <c r="G2" s="194"/>
      <c r="H2" s="194"/>
      <c r="I2" s="148"/>
      <c r="J2" s="148"/>
      <c r="K2" s="148"/>
      <c r="L2" s="148"/>
      <c r="M2" s="194"/>
      <c r="N2" s="194"/>
      <c r="O2" s="194"/>
      <c r="P2" s="194"/>
      <c r="Q2" s="194"/>
      <c r="R2" s="194"/>
      <c r="S2" s="194"/>
      <c r="T2" s="194"/>
      <c r="U2" s="194"/>
    </row>
    <row r="3" spans="1:22" ht="17.25">
      <c r="A3" s="148"/>
      <c r="B3" s="148"/>
      <c r="C3" s="148"/>
      <c r="D3" s="194"/>
      <c r="E3" s="194"/>
      <c r="F3" s="194"/>
      <c r="G3" s="194"/>
      <c r="H3" s="194"/>
      <c r="I3" s="148"/>
      <c r="J3" s="148"/>
      <c r="K3" s="148"/>
      <c r="L3" s="148"/>
      <c r="M3" s="194"/>
      <c r="N3" s="194"/>
      <c r="O3" s="194"/>
      <c r="P3" s="194"/>
      <c r="Q3" s="194"/>
      <c r="R3" s="194"/>
      <c r="S3" s="194"/>
      <c r="T3" s="194"/>
      <c r="U3" s="194"/>
    </row>
    <row r="4" spans="1:22" ht="14.25">
      <c r="A4" s="149" t="s">
        <v>81</v>
      </c>
    </row>
    <row r="5" spans="1:22" s="147" customFormat="1" ht="19.5" customHeight="1">
      <c r="A5" s="150" t="s">
        <v>80</v>
      </c>
      <c r="B5" s="162"/>
      <c r="C5" s="178"/>
      <c r="D5" s="195" t="s">
        <v>103</v>
      </c>
      <c r="E5" s="215"/>
      <c r="F5" s="232"/>
      <c r="G5" s="232"/>
      <c r="H5" s="232"/>
      <c r="I5" s="253"/>
      <c r="V5" s="147" t="s">
        <v>151</v>
      </c>
    </row>
    <row r="6" spans="1:22" s="147" customFormat="1" ht="12.75">
      <c r="A6" s="151"/>
    </row>
    <row r="7" spans="1:22" s="147" customFormat="1" ht="18" customHeight="1">
      <c r="A7" s="152" t="s">
        <v>30</v>
      </c>
      <c r="B7" s="163" t="s">
        <v>62</v>
      </c>
      <c r="C7" s="179"/>
      <c r="D7" s="152" t="s">
        <v>461</v>
      </c>
      <c r="E7" s="163"/>
      <c r="F7" s="179"/>
      <c r="G7" s="152" t="s">
        <v>85</v>
      </c>
      <c r="H7" s="163"/>
      <c r="I7" s="163"/>
      <c r="J7" s="163"/>
      <c r="K7" s="163"/>
      <c r="L7" s="179"/>
      <c r="M7" s="152" t="s">
        <v>85</v>
      </c>
      <c r="N7" s="163"/>
      <c r="O7" s="163"/>
      <c r="P7" s="163"/>
      <c r="Q7" s="163"/>
      <c r="R7" s="163"/>
      <c r="S7" s="163"/>
      <c r="T7" s="163"/>
      <c r="U7" s="179"/>
    </row>
    <row r="8" spans="1:22" s="147" customFormat="1" ht="18" customHeight="1">
      <c r="A8" s="153"/>
      <c r="B8" s="164"/>
      <c r="C8" s="180"/>
      <c r="D8" s="153" t="s">
        <v>26</v>
      </c>
      <c r="E8" s="164" t="s">
        <v>61</v>
      </c>
      <c r="F8" s="180" t="s">
        <v>64</v>
      </c>
      <c r="G8" s="248" t="s">
        <v>655</v>
      </c>
      <c r="H8" s="252"/>
      <c r="I8" s="254" t="str">
        <f>IF(I28="","",ROUND(I28/F28*100,0))</f>
        <v/>
      </c>
      <c r="J8" s="261" t="s">
        <v>651</v>
      </c>
      <c r="K8" s="252"/>
      <c r="L8" s="266" t="str">
        <f>IF(I8="","",IF(I8=100,"",100-I8))</f>
        <v/>
      </c>
      <c r="M8" s="248" t="s">
        <v>451</v>
      </c>
      <c r="N8" s="252"/>
      <c r="O8" s="254" t="str">
        <f>IF(O28="","",ROUND(O28/L28*100,0))</f>
        <v/>
      </c>
      <c r="P8" s="248" t="s">
        <v>451</v>
      </c>
      <c r="Q8" s="252"/>
      <c r="R8" s="254" t="str">
        <f>IF(R28="","",ROUND(R28/O28*100,0))</f>
        <v/>
      </c>
      <c r="S8" s="261" t="s">
        <v>451</v>
      </c>
      <c r="T8" s="252"/>
      <c r="U8" s="266" t="str">
        <f>IF(O8="","",IF(O8=100,"",100-O8))</f>
        <v/>
      </c>
    </row>
    <row r="9" spans="1:22" s="147" customFormat="1" ht="18" customHeight="1">
      <c r="A9" s="154"/>
      <c r="B9" s="165"/>
      <c r="C9" s="181"/>
      <c r="D9" s="154"/>
      <c r="E9" s="165"/>
      <c r="F9" s="181"/>
      <c r="G9" s="154" t="s">
        <v>26</v>
      </c>
      <c r="H9" s="165" t="s">
        <v>61</v>
      </c>
      <c r="I9" s="165" t="s">
        <v>64</v>
      </c>
      <c r="J9" s="165" t="s">
        <v>26</v>
      </c>
      <c r="K9" s="165" t="s">
        <v>61</v>
      </c>
      <c r="L9" s="181" t="s">
        <v>64</v>
      </c>
      <c r="M9" s="154" t="s">
        <v>26</v>
      </c>
      <c r="N9" s="165" t="s">
        <v>61</v>
      </c>
      <c r="O9" s="165" t="s">
        <v>64</v>
      </c>
      <c r="P9" s="154" t="s">
        <v>26</v>
      </c>
      <c r="Q9" s="165" t="s">
        <v>61</v>
      </c>
      <c r="R9" s="165" t="s">
        <v>64</v>
      </c>
      <c r="S9" s="165" t="s">
        <v>26</v>
      </c>
      <c r="T9" s="165" t="s">
        <v>61</v>
      </c>
      <c r="U9" s="181" t="s">
        <v>64</v>
      </c>
    </row>
    <row r="10" spans="1:22" s="147" customFormat="1" ht="18" customHeight="1">
      <c r="A10" s="155" t="s">
        <v>42</v>
      </c>
      <c r="B10" s="166" t="s">
        <v>107</v>
      </c>
      <c r="C10" s="182"/>
      <c r="D10" s="196" t="s">
        <v>87</v>
      </c>
      <c r="E10" s="216" t="s">
        <v>82</v>
      </c>
      <c r="F10" s="233" t="s">
        <v>94</v>
      </c>
      <c r="G10" s="196" t="s">
        <v>96</v>
      </c>
      <c r="H10" s="216" t="s">
        <v>82</v>
      </c>
      <c r="I10" s="216" t="s">
        <v>99</v>
      </c>
      <c r="J10" s="216" t="s">
        <v>87</v>
      </c>
      <c r="K10" s="216" t="s">
        <v>82</v>
      </c>
      <c r="L10" s="233" t="s">
        <v>99</v>
      </c>
      <c r="M10" s="196" t="s">
        <v>96</v>
      </c>
      <c r="N10" s="216" t="s">
        <v>82</v>
      </c>
      <c r="O10" s="216" t="s">
        <v>99</v>
      </c>
      <c r="P10" s="196" t="s">
        <v>96</v>
      </c>
      <c r="Q10" s="216" t="s">
        <v>82</v>
      </c>
      <c r="R10" s="216" t="s">
        <v>99</v>
      </c>
      <c r="S10" s="216" t="s">
        <v>87</v>
      </c>
      <c r="T10" s="216" t="s">
        <v>82</v>
      </c>
      <c r="U10" s="233" t="s">
        <v>99</v>
      </c>
    </row>
    <row r="11" spans="1:22" s="147" customFormat="1" ht="18" customHeight="1">
      <c r="A11" s="156"/>
      <c r="B11" s="167"/>
      <c r="C11" s="183" t="s">
        <v>40</v>
      </c>
      <c r="D11" s="197"/>
      <c r="E11" s="217" t="str">
        <f t="shared" ref="E11:E47" si="0">IF(D11="","",F11/D11)</f>
        <v/>
      </c>
      <c r="F11" s="234"/>
      <c r="G11" s="197"/>
      <c r="H11" s="217" t="str">
        <f t="shared" ref="H11:H47" si="1">IF(G11="","",I11/G11)</f>
        <v/>
      </c>
      <c r="I11" s="255"/>
      <c r="J11" s="217"/>
      <c r="K11" s="217" t="str">
        <f t="shared" ref="K11:K16" si="2">IF(J11="","",L11/J11)</f>
        <v/>
      </c>
      <c r="L11" s="267"/>
      <c r="M11" s="197"/>
      <c r="N11" s="217" t="str">
        <f t="shared" ref="N11:N47" si="3">IF(M11="","",O11/M11)</f>
        <v/>
      </c>
      <c r="O11" s="255"/>
      <c r="P11" s="197"/>
      <c r="Q11" s="217" t="str">
        <f t="shared" ref="Q11:Q47" si="4">IF(P11="","",R11/P11)</f>
        <v/>
      </c>
      <c r="R11" s="255"/>
      <c r="S11" s="217"/>
      <c r="T11" s="217" t="str">
        <f t="shared" ref="T11:T47" si="5">IF(S11="","",U11/S11)</f>
        <v/>
      </c>
      <c r="U11" s="267"/>
    </row>
    <row r="12" spans="1:22" s="147" customFormat="1" ht="18" customHeight="1">
      <c r="A12" s="156"/>
      <c r="B12" s="167"/>
      <c r="C12" s="184" t="s">
        <v>302</v>
      </c>
      <c r="D12" s="197"/>
      <c r="E12" s="217" t="str">
        <f t="shared" si="0"/>
        <v/>
      </c>
      <c r="F12" s="234"/>
      <c r="G12" s="197"/>
      <c r="H12" s="217" t="str">
        <f t="shared" si="1"/>
        <v/>
      </c>
      <c r="I12" s="255"/>
      <c r="J12" s="217"/>
      <c r="K12" s="217" t="str">
        <f t="shared" si="2"/>
        <v/>
      </c>
      <c r="L12" s="267"/>
      <c r="M12" s="197"/>
      <c r="N12" s="217" t="str">
        <f t="shared" si="3"/>
        <v/>
      </c>
      <c r="O12" s="255"/>
      <c r="P12" s="197"/>
      <c r="Q12" s="217" t="str">
        <f t="shared" si="4"/>
        <v/>
      </c>
      <c r="R12" s="255"/>
      <c r="S12" s="217"/>
      <c r="T12" s="217" t="str">
        <f t="shared" si="5"/>
        <v/>
      </c>
      <c r="U12" s="267"/>
    </row>
    <row r="13" spans="1:22" s="147" customFormat="1" ht="18" customHeight="1">
      <c r="A13" s="156"/>
      <c r="B13" s="167"/>
      <c r="C13" s="185" t="s">
        <v>648</v>
      </c>
      <c r="D13" s="198"/>
      <c r="E13" s="218" t="str">
        <f t="shared" si="0"/>
        <v/>
      </c>
      <c r="F13" s="235"/>
      <c r="G13" s="249"/>
      <c r="H13" s="219" t="str">
        <f t="shared" si="1"/>
        <v/>
      </c>
      <c r="I13" s="237"/>
      <c r="J13" s="262"/>
      <c r="K13" s="219" t="str">
        <f t="shared" si="2"/>
        <v/>
      </c>
      <c r="L13" s="235"/>
      <c r="M13" s="202"/>
      <c r="N13" s="219" t="str">
        <f t="shared" si="3"/>
        <v/>
      </c>
      <c r="O13" s="237"/>
      <c r="P13" s="202"/>
      <c r="Q13" s="219" t="str">
        <f t="shared" si="4"/>
        <v/>
      </c>
      <c r="R13" s="237"/>
      <c r="S13" s="237"/>
      <c r="T13" s="219" t="str">
        <f t="shared" si="5"/>
        <v/>
      </c>
      <c r="U13" s="235"/>
    </row>
    <row r="14" spans="1:22" s="147" customFormat="1" ht="18" customHeight="1">
      <c r="A14" s="156"/>
      <c r="B14" s="167"/>
      <c r="C14" s="183" t="s">
        <v>117</v>
      </c>
      <c r="D14" s="199"/>
      <c r="E14" s="219" t="str">
        <f t="shared" si="0"/>
        <v/>
      </c>
      <c r="F14" s="236"/>
      <c r="G14" s="199"/>
      <c r="H14" s="219" t="str">
        <f t="shared" si="1"/>
        <v/>
      </c>
      <c r="I14" s="222"/>
      <c r="J14" s="219"/>
      <c r="K14" s="219" t="str">
        <f t="shared" si="2"/>
        <v/>
      </c>
      <c r="L14" s="236"/>
      <c r="M14" s="199"/>
      <c r="N14" s="219" t="str">
        <f t="shared" si="3"/>
        <v/>
      </c>
      <c r="O14" s="222"/>
      <c r="P14" s="199"/>
      <c r="Q14" s="219" t="str">
        <f t="shared" si="4"/>
        <v/>
      </c>
      <c r="R14" s="222"/>
      <c r="S14" s="219"/>
      <c r="T14" s="219" t="str">
        <f t="shared" si="5"/>
        <v/>
      </c>
      <c r="U14" s="236"/>
    </row>
    <row r="15" spans="1:22" s="147" customFormat="1" ht="18" customHeight="1">
      <c r="A15" s="156"/>
      <c r="B15" s="167"/>
      <c r="C15" s="184"/>
      <c r="D15" s="200"/>
      <c r="E15" s="220" t="str">
        <f t="shared" si="0"/>
        <v/>
      </c>
      <c r="F15" s="237"/>
      <c r="G15" s="200"/>
      <c r="H15" s="221" t="str">
        <f t="shared" si="1"/>
        <v/>
      </c>
      <c r="I15" s="256"/>
      <c r="J15" s="237"/>
      <c r="K15" s="219" t="str">
        <f t="shared" si="2"/>
        <v/>
      </c>
      <c r="L15" s="235"/>
      <c r="M15" s="202"/>
      <c r="N15" s="219" t="str">
        <f t="shared" si="3"/>
        <v/>
      </c>
      <c r="O15" s="256"/>
      <c r="P15" s="202"/>
      <c r="Q15" s="219" t="str">
        <f t="shared" si="4"/>
        <v/>
      </c>
      <c r="R15" s="256"/>
      <c r="S15" s="237"/>
      <c r="T15" s="219" t="str">
        <f t="shared" si="5"/>
        <v/>
      </c>
      <c r="U15" s="235"/>
    </row>
    <row r="16" spans="1:22" s="147" customFormat="1" ht="18" customHeight="1">
      <c r="A16" s="156"/>
      <c r="B16" s="167"/>
      <c r="C16" s="184"/>
      <c r="D16" s="200"/>
      <c r="E16" s="221" t="str">
        <f t="shared" si="0"/>
        <v/>
      </c>
      <c r="F16" s="235"/>
      <c r="G16" s="200"/>
      <c r="H16" s="221" t="str">
        <f t="shared" si="1"/>
        <v/>
      </c>
      <c r="I16" s="256"/>
      <c r="J16" s="237"/>
      <c r="K16" s="219" t="str">
        <f t="shared" si="2"/>
        <v/>
      </c>
      <c r="L16" s="235"/>
      <c r="M16" s="202"/>
      <c r="N16" s="219" t="str">
        <f t="shared" si="3"/>
        <v/>
      </c>
      <c r="O16" s="256"/>
      <c r="P16" s="202"/>
      <c r="Q16" s="219" t="str">
        <f t="shared" si="4"/>
        <v/>
      </c>
      <c r="R16" s="256"/>
      <c r="S16" s="237"/>
      <c r="T16" s="219" t="str">
        <f t="shared" si="5"/>
        <v/>
      </c>
      <c r="U16" s="235"/>
    </row>
    <row r="17" spans="1:24" s="147" customFormat="1" ht="18" customHeight="1">
      <c r="A17" s="156"/>
      <c r="B17" s="167"/>
      <c r="C17" s="184"/>
      <c r="D17" s="201"/>
      <c r="E17" s="221" t="str">
        <f t="shared" si="0"/>
        <v/>
      </c>
      <c r="F17" s="235"/>
      <c r="G17" s="200"/>
      <c r="H17" s="221" t="str">
        <f t="shared" si="1"/>
        <v/>
      </c>
      <c r="I17" s="256"/>
      <c r="J17" s="263"/>
      <c r="K17" s="222"/>
      <c r="L17" s="235"/>
      <c r="M17" s="202"/>
      <c r="N17" s="219" t="str">
        <f t="shared" si="3"/>
        <v/>
      </c>
      <c r="O17" s="256"/>
      <c r="P17" s="202"/>
      <c r="Q17" s="219" t="str">
        <f t="shared" si="4"/>
        <v/>
      </c>
      <c r="R17" s="256"/>
      <c r="S17" s="256"/>
      <c r="T17" s="222" t="str">
        <f t="shared" si="5"/>
        <v/>
      </c>
      <c r="U17" s="235"/>
    </row>
    <row r="18" spans="1:24" s="147" customFormat="1" ht="18" customHeight="1">
      <c r="A18" s="156"/>
      <c r="B18" s="167"/>
      <c r="C18" s="183" t="s">
        <v>116</v>
      </c>
      <c r="D18" s="199"/>
      <c r="E18" s="219" t="str">
        <f t="shared" si="0"/>
        <v/>
      </c>
      <c r="F18" s="236"/>
      <c r="G18" s="199"/>
      <c r="H18" s="222" t="str">
        <f t="shared" si="1"/>
        <v/>
      </c>
      <c r="I18" s="222"/>
      <c r="J18" s="222"/>
      <c r="K18" s="222" t="str">
        <f t="shared" ref="K18:K47" si="6">IF(J18="","",L18/J18)</f>
        <v/>
      </c>
      <c r="L18" s="236"/>
      <c r="M18" s="199"/>
      <c r="N18" s="222" t="str">
        <f t="shared" si="3"/>
        <v/>
      </c>
      <c r="O18" s="222"/>
      <c r="P18" s="199"/>
      <c r="Q18" s="222" t="str">
        <f t="shared" si="4"/>
        <v/>
      </c>
      <c r="R18" s="222"/>
      <c r="S18" s="222"/>
      <c r="T18" s="222" t="str">
        <f t="shared" si="5"/>
        <v/>
      </c>
      <c r="U18" s="236"/>
    </row>
    <row r="19" spans="1:24" s="147" customFormat="1" ht="18" customHeight="1">
      <c r="A19" s="156"/>
      <c r="B19" s="167"/>
      <c r="C19" s="183" t="str">
        <f>C12</f>
        <v>&lt;改修工事&gt;</v>
      </c>
      <c r="D19" s="199"/>
      <c r="E19" s="219" t="str">
        <f t="shared" si="0"/>
        <v/>
      </c>
      <c r="F19" s="236"/>
      <c r="G19" s="250"/>
      <c r="H19" s="222" t="str">
        <f t="shared" si="1"/>
        <v/>
      </c>
      <c r="I19" s="222"/>
      <c r="J19" s="222"/>
      <c r="K19" s="222" t="str">
        <f t="shared" si="6"/>
        <v/>
      </c>
      <c r="L19" s="236"/>
      <c r="M19" s="250"/>
      <c r="N19" s="222" t="str">
        <f t="shared" si="3"/>
        <v/>
      </c>
      <c r="O19" s="222"/>
      <c r="P19" s="250"/>
      <c r="Q19" s="222" t="str">
        <f t="shared" si="4"/>
        <v/>
      </c>
      <c r="R19" s="222"/>
      <c r="S19" s="222"/>
      <c r="T19" s="222" t="str">
        <f t="shared" si="5"/>
        <v/>
      </c>
      <c r="U19" s="236"/>
    </row>
    <row r="20" spans="1:24" s="147" customFormat="1" ht="18" customHeight="1">
      <c r="A20" s="156"/>
      <c r="B20" s="167"/>
      <c r="C20" s="183" t="str">
        <f>IF(C13="","",C13)</f>
        <v>　（改築）</v>
      </c>
      <c r="D20" s="199"/>
      <c r="E20" s="219" t="str">
        <f t="shared" si="0"/>
        <v/>
      </c>
      <c r="F20" s="236"/>
      <c r="G20" s="250"/>
      <c r="H20" s="222" t="str">
        <f t="shared" si="1"/>
        <v/>
      </c>
      <c r="I20" s="222"/>
      <c r="J20" s="222"/>
      <c r="K20" s="222" t="str">
        <f t="shared" si="6"/>
        <v/>
      </c>
      <c r="L20" s="236"/>
      <c r="M20" s="250"/>
      <c r="N20" s="222" t="str">
        <f t="shared" si="3"/>
        <v/>
      </c>
      <c r="O20" s="222"/>
      <c r="P20" s="250"/>
      <c r="Q20" s="222" t="str">
        <f t="shared" si="4"/>
        <v/>
      </c>
      <c r="R20" s="222"/>
      <c r="S20" s="222"/>
      <c r="T20" s="222" t="str">
        <f t="shared" si="5"/>
        <v/>
      </c>
      <c r="U20" s="236"/>
    </row>
    <row r="21" spans="1:24" s="147" customFormat="1" ht="18" customHeight="1">
      <c r="A21" s="156"/>
      <c r="B21" s="167"/>
      <c r="C21" s="183" t="s">
        <v>117</v>
      </c>
      <c r="D21" s="199"/>
      <c r="E21" s="219" t="str">
        <f t="shared" si="0"/>
        <v/>
      </c>
      <c r="F21" s="236"/>
      <c r="G21" s="250"/>
      <c r="H21" s="222" t="str">
        <f t="shared" si="1"/>
        <v/>
      </c>
      <c r="I21" s="222"/>
      <c r="J21" s="222"/>
      <c r="K21" s="222" t="str">
        <f t="shared" si="6"/>
        <v/>
      </c>
      <c r="L21" s="236"/>
      <c r="M21" s="250"/>
      <c r="N21" s="222" t="str">
        <f t="shared" si="3"/>
        <v/>
      </c>
      <c r="O21" s="222"/>
      <c r="P21" s="250"/>
      <c r="Q21" s="222" t="str">
        <f t="shared" si="4"/>
        <v/>
      </c>
      <c r="R21" s="222"/>
      <c r="S21" s="222"/>
      <c r="T21" s="222" t="str">
        <f t="shared" si="5"/>
        <v/>
      </c>
      <c r="U21" s="236"/>
    </row>
    <row r="22" spans="1:24" s="147" customFormat="1" ht="18" customHeight="1">
      <c r="A22" s="156"/>
      <c r="B22" s="167"/>
      <c r="C22" s="184"/>
      <c r="D22" s="202"/>
      <c r="E22" s="219" t="str">
        <f t="shared" si="0"/>
        <v/>
      </c>
      <c r="F22" s="235"/>
      <c r="G22" s="251"/>
      <c r="H22" s="222" t="str">
        <f t="shared" si="1"/>
        <v/>
      </c>
      <c r="I22" s="256"/>
      <c r="J22" s="256"/>
      <c r="K22" s="222" t="str">
        <f t="shared" si="6"/>
        <v/>
      </c>
      <c r="L22" s="235"/>
      <c r="M22" s="251"/>
      <c r="N22" s="222" t="str">
        <f t="shared" si="3"/>
        <v/>
      </c>
      <c r="O22" s="256"/>
      <c r="P22" s="251"/>
      <c r="Q22" s="222" t="str">
        <f t="shared" si="4"/>
        <v/>
      </c>
      <c r="R22" s="256"/>
      <c r="S22" s="256"/>
      <c r="T22" s="222" t="str">
        <f t="shared" si="5"/>
        <v/>
      </c>
      <c r="U22" s="235"/>
    </row>
    <row r="23" spans="1:24" s="147" customFormat="1" ht="18" customHeight="1">
      <c r="A23" s="156"/>
      <c r="B23" s="167"/>
      <c r="C23" s="184"/>
      <c r="D23" s="202"/>
      <c r="E23" s="219" t="str">
        <f t="shared" si="0"/>
        <v/>
      </c>
      <c r="F23" s="235"/>
      <c r="G23" s="251"/>
      <c r="H23" s="222" t="str">
        <f t="shared" si="1"/>
        <v/>
      </c>
      <c r="I23" s="256"/>
      <c r="J23" s="256"/>
      <c r="K23" s="222" t="str">
        <f t="shared" si="6"/>
        <v/>
      </c>
      <c r="L23" s="235"/>
      <c r="M23" s="251"/>
      <c r="N23" s="222" t="str">
        <f t="shared" si="3"/>
        <v/>
      </c>
      <c r="O23" s="256"/>
      <c r="P23" s="251"/>
      <c r="Q23" s="222" t="str">
        <f t="shared" si="4"/>
        <v/>
      </c>
      <c r="R23" s="256"/>
      <c r="S23" s="256"/>
      <c r="T23" s="222" t="str">
        <f t="shared" si="5"/>
        <v/>
      </c>
      <c r="U23" s="235"/>
    </row>
    <row r="24" spans="1:24" s="147" customFormat="1" ht="18" customHeight="1">
      <c r="A24" s="156"/>
      <c r="B24" s="167"/>
      <c r="C24" s="184"/>
      <c r="D24" s="202"/>
      <c r="E24" s="219" t="str">
        <f t="shared" si="0"/>
        <v/>
      </c>
      <c r="F24" s="238"/>
      <c r="G24" s="251"/>
      <c r="H24" s="222" t="str">
        <f t="shared" si="1"/>
        <v/>
      </c>
      <c r="I24" s="256"/>
      <c r="J24" s="256"/>
      <c r="K24" s="222" t="str">
        <f t="shared" si="6"/>
        <v/>
      </c>
      <c r="L24" s="235"/>
      <c r="M24" s="251"/>
      <c r="N24" s="222" t="str">
        <f t="shared" si="3"/>
        <v/>
      </c>
      <c r="O24" s="256"/>
      <c r="P24" s="251"/>
      <c r="Q24" s="222" t="str">
        <f t="shared" si="4"/>
        <v/>
      </c>
      <c r="R24" s="256"/>
      <c r="S24" s="256"/>
      <c r="T24" s="222" t="str">
        <f t="shared" si="5"/>
        <v/>
      </c>
      <c r="U24" s="235"/>
    </row>
    <row r="25" spans="1:24" s="147" customFormat="1" ht="18" customHeight="1">
      <c r="A25" s="156"/>
      <c r="B25" s="167"/>
      <c r="C25" s="184"/>
      <c r="D25" s="202"/>
      <c r="E25" s="219" t="str">
        <f t="shared" si="0"/>
        <v/>
      </c>
      <c r="F25" s="238"/>
      <c r="G25" s="251"/>
      <c r="H25" s="222" t="str">
        <f t="shared" si="1"/>
        <v/>
      </c>
      <c r="I25" s="256"/>
      <c r="J25" s="256"/>
      <c r="K25" s="222" t="str">
        <f t="shared" si="6"/>
        <v/>
      </c>
      <c r="L25" s="235"/>
      <c r="M25" s="251"/>
      <c r="N25" s="222" t="str">
        <f t="shared" si="3"/>
        <v/>
      </c>
      <c r="O25" s="256"/>
      <c r="P25" s="251"/>
      <c r="Q25" s="222" t="str">
        <f t="shared" si="4"/>
        <v/>
      </c>
      <c r="R25" s="256"/>
      <c r="S25" s="256"/>
      <c r="T25" s="222" t="str">
        <f t="shared" si="5"/>
        <v/>
      </c>
      <c r="U25" s="235"/>
    </row>
    <row r="26" spans="1:24" s="147" customFormat="1" ht="18" customHeight="1">
      <c r="A26" s="156"/>
      <c r="B26" s="167"/>
      <c r="C26" s="184"/>
      <c r="D26" s="202"/>
      <c r="E26" s="219" t="str">
        <f t="shared" si="0"/>
        <v/>
      </c>
      <c r="F26" s="238"/>
      <c r="G26" s="251"/>
      <c r="H26" s="222" t="str">
        <f t="shared" si="1"/>
        <v/>
      </c>
      <c r="I26" s="256"/>
      <c r="J26" s="256"/>
      <c r="K26" s="222" t="str">
        <f t="shared" si="6"/>
        <v/>
      </c>
      <c r="L26" s="235"/>
      <c r="M26" s="251"/>
      <c r="N26" s="222" t="str">
        <f t="shared" si="3"/>
        <v/>
      </c>
      <c r="O26" s="256"/>
      <c r="P26" s="251"/>
      <c r="Q26" s="222" t="str">
        <f t="shared" si="4"/>
        <v/>
      </c>
      <c r="R26" s="256"/>
      <c r="S26" s="256"/>
      <c r="T26" s="222" t="str">
        <f t="shared" si="5"/>
        <v/>
      </c>
      <c r="U26" s="235"/>
    </row>
    <row r="27" spans="1:24" s="147" customFormat="1" ht="18" customHeight="1">
      <c r="A27" s="156"/>
      <c r="B27" s="167"/>
      <c r="C27" s="184"/>
      <c r="D27" s="202"/>
      <c r="E27" s="222" t="str">
        <f t="shared" si="0"/>
        <v/>
      </c>
      <c r="F27" s="238"/>
      <c r="G27" s="251"/>
      <c r="H27" s="222" t="str">
        <f t="shared" si="1"/>
        <v/>
      </c>
      <c r="I27" s="256"/>
      <c r="J27" s="256"/>
      <c r="K27" s="222" t="str">
        <f t="shared" si="6"/>
        <v/>
      </c>
      <c r="L27" s="235"/>
      <c r="M27" s="251"/>
      <c r="N27" s="222" t="str">
        <f t="shared" si="3"/>
        <v/>
      </c>
      <c r="O27" s="256"/>
      <c r="P27" s="251"/>
      <c r="Q27" s="222" t="str">
        <f t="shared" si="4"/>
        <v/>
      </c>
      <c r="R27" s="256"/>
      <c r="S27" s="256"/>
      <c r="T27" s="222" t="str">
        <f t="shared" si="5"/>
        <v/>
      </c>
      <c r="U27" s="235"/>
    </row>
    <row r="28" spans="1:24" s="147" customFormat="1" ht="18" customHeight="1">
      <c r="A28" s="156"/>
      <c r="B28" s="167"/>
      <c r="C28" s="180" t="s">
        <v>128</v>
      </c>
      <c r="D28" s="203"/>
      <c r="E28" s="223" t="str">
        <f t="shared" si="0"/>
        <v/>
      </c>
      <c r="F28" s="239" t="str">
        <f>IF(SUM(F12:F27)=0,"",SUM(F12:F27))</f>
        <v/>
      </c>
      <c r="G28" s="207"/>
      <c r="H28" s="223" t="str">
        <f t="shared" si="1"/>
        <v/>
      </c>
      <c r="I28" s="223" t="str">
        <f>IF(SUM(I12:I27)=0,"",SUM(I12:I27))</f>
        <v/>
      </c>
      <c r="J28" s="264"/>
      <c r="K28" s="223" t="str">
        <f t="shared" si="6"/>
        <v/>
      </c>
      <c r="L28" s="239" t="str">
        <f>IF(SUM(L12:L27)=0,"",SUM(L12:L27))</f>
        <v/>
      </c>
      <c r="M28" s="207"/>
      <c r="N28" s="223" t="str">
        <f t="shared" si="3"/>
        <v/>
      </c>
      <c r="O28" s="223" t="str">
        <f>IF(SUM(O12:O27)=0,"",SUM(O12:O27))</f>
        <v/>
      </c>
      <c r="P28" s="207"/>
      <c r="Q28" s="223" t="str">
        <f t="shared" si="4"/>
        <v/>
      </c>
      <c r="R28" s="223" t="str">
        <f>IF(SUM(R12:R27)=0,"",SUM(R12:R27))</f>
        <v/>
      </c>
      <c r="S28" s="264"/>
      <c r="T28" s="223" t="str">
        <f t="shared" si="5"/>
        <v/>
      </c>
      <c r="U28" s="239" t="str">
        <f>IF(SUM(U12:U27)=0,"",SUM(U12:U27))</f>
        <v/>
      </c>
    </row>
    <row r="29" spans="1:24" s="147" customFormat="1" ht="18" customHeight="1">
      <c r="A29" s="156"/>
      <c r="B29" s="167" t="s">
        <v>6</v>
      </c>
      <c r="C29" s="186"/>
      <c r="D29" s="204"/>
      <c r="E29" s="224" t="str">
        <f t="shared" si="0"/>
        <v/>
      </c>
      <c r="F29" s="240"/>
      <c r="G29" s="204"/>
      <c r="H29" s="224" t="str">
        <f t="shared" si="1"/>
        <v/>
      </c>
      <c r="I29" s="257"/>
      <c r="J29" s="257"/>
      <c r="K29" s="224" t="str">
        <f t="shared" si="6"/>
        <v/>
      </c>
      <c r="L29" s="240"/>
      <c r="M29" s="204"/>
      <c r="N29" s="224" t="str">
        <f t="shared" si="3"/>
        <v/>
      </c>
      <c r="O29" s="257"/>
      <c r="P29" s="204"/>
      <c r="Q29" s="224" t="str">
        <f t="shared" si="4"/>
        <v/>
      </c>
      <c r="R29" s="257"/>
      <c r="S29" s="257"/>
      <c r="T29" s="224" t="str">
        <f t="shared" si="5"/>
        <v/>
      </c>
      <c r="U29" s="240"/>
    </row>
    <row r="30" spans="1:24" s="147" customFormat="1" ht="18" customHeight="1">
      <c r="A30" s="156"/>
      <c r="B30" s="167"/>
      <c r="C30" s="187"/>
      <c r="D30" s="205"/>
      <c r="E30" s="225" t="str">
        <f t="shared" si="0"/>
        <v/>
      </c>
      <c r="F30" s="241"/>
      <c r="G30" s="205"/>
      <c r="H30" s="225" t="str">
        <f t="shared" si="1"/>
        <v/>
      </c>
      <c r="I30" s="258"/>
      <c r="J30" s="258"/>
      <c r="K30" s="225" t="str">
        <f t="shared" si="6"/>
        <v/>
      </c>
      <c r="L30" s="241"/>
      <c r="M30" s="205"/>
      <c r="N30" s="225" t="str">
        <f t="shared" si="3"/>
        <v/>
      </c>
      <c r="O30" s="258"/>
      <c r="P30" s="205"/>
      <c r="Q30" s="225" t="str">
        <f t="shared" si="4"/>
        <v/>
      </c>
      <c r="R30" s="258"/>
      <c r="S30" s="258"/>
      <c r="T30" s="225" t="str">
        <f t="shared" si="5"/>
        <v/>
      </c>
      <c r="U30" s="241"/>
    </row>
    <row r="31" spans="1:24" s="147" customFormat="1" ht="18" customHeight="1">
      <c r="A31" s="156"/>
      <c r="B31" s="167"/>
      <c r="C31" s="187"/>
      <c r="D31" s="205"/>
      <c r="E31" s="225" t="str">
        <f t="shared" si="0"/>
        <v/>
      </c>
      <c r="F31" s="241"/>
      <c r="G31" s="205"/>
      <c r="H31" s="225" t="str">
        <f t="shared" si="1"/>
        <v/>
      </c>
      <c r="I31" s="258"/>
      <c r="J31" s="258"/>
      <c r="K31" s="225" t="str">
        <f t="shared" si="6"/>
        <v/>
      </c>
      <c r="L31" s="241"/>
      <c r="M31" s="205"/>
      <c r="N31" s="225" t="str">
        <f t="shared" si="3"/>
        <v/>
      </c>
      <c r="O31" s="258"/>
      <c r="P31" s="205"/>
      <c r="Q31" s="225" t="str">
        <f t="shared" si="4"/>
        <v/>
      </c>
      <c r="R31" s="258"/>
      <c r="S31" s="258"/>
      <c r="T31" s="225" t="str">
        <f t="shared" si="5"/>
        <v/>
      </c>
      <c r="U31" s="241"/>
    </row>
    <row r="32" spans="1:24" s="147" customFormat="1" ht="18" customHeight="1">
      <c r="A32" s="156"/>
      <c r="B32" s="167"/>
      <c r="C32" s="187"/>
      <c r="D32" s="205"/>
      <c r="E32" s="225" t="str">
        <f t="shared" si="0"/>
        <v/>
      </c>
      <c r="F32" s="241"/>
      <c r="G32" s="205"/>
      <c r="H32" s="225" t="str">
        <f t="shared" si="1"/>
        <v/>
      </c>
      <c r="I32" s="258"/>
      <c r="J32" s="258"/>
      <c r="K32" s="225" t="str">
        <f t="shared" si="6"/>
        <v/>
      </c>
      <c r="L32" s="241"/>
      <c r="M32" s="205"/>
      <c r="N32" s="225" t="str">
        <f t="shared" si="3"/>
        <v/>
      </c>
      <c r="O32" s="258"/>
      <c r="P32" s="205"/>
      <c r="Q32" s="225" t="str">
        <f t="shared" si="4"/>
        <v/>
      </c>
      <c r="R32" s="258"/>
      <c r="S32" s="258"/>
      <c r="T32" s="225" t="str">
        <f t="shared" si="5"/>
        <v/>
      </c>
      <c r="U32" s="241"/>
      <c r="V32" s="268" t="s">
        <v>32</v>
      </c>
      <c r="W32" s="269"/>
      <c r="X32" s="269"/>
    </row>
    <row r="33" spans="1:24" s="147" customFormat="1" ht="18" customHeight="1">
      <c r="A33" s="156"/>
      <c r="B33" s="167"/>
      <c r="C33" s="188"/>
      <c r="D33" s="206"/>
      <c r="E33" s="226" t="str">
        <f t="shared" si="0"/>
        <v/>
      </c>
      <c r="F33" s="242"/>
      <c r="G33" s="206"/>
      <c r="H33" s="226" t="str">
        <f t="shared" si="1"/>
        <v/>
      </c>
      <c r="I33" s="259"/>
      <c r="J33" s="259"/>
      <c r="K33" s="226" t="str">
        <f t="shared" si="6"/>
        <v/>
      </c>
      <c r="L33" s="242"/>
      <c r="M33" s="206"/>
      <c r="N33" s="226" t="str">
        <f t="shared" si="3"/>
        <v/>
      </c>
      <c r="O33" s="259"/>
      <c r="P33" s="206"/>
      <c r="Q33" s="226" t="str">
        <f t="shared" si="4"/>
        <v/>
      </c>
      <c r="R33" s="259"/>
      <c r="S33" s="259"/>
      <c r="T33" s="226" t="str">
        <f t="shared" si="5"/>
        <v/>
      </c>
      <c r="U33" s="242"/>
      <c r="V33" s="268"/>
      <c r="W33" s="269"/>
      <c r="X33" s="269"/>
    </row>
    <row r="34" spans="1:24" s="147" customFormat="1" ht="18" customHeight="1">
      <c r="A34" s="156"/>
      <c r="B34" s="167"/>
      <c r="C34" s="189" t="s">
        <v>128</v>
      </c>
      <c r="D34" s="207"/>
      <c r="E34" s="223" t="str">
        <f t="shared" si="0"/>
        <v/>
      </c>
      <c r="F34" s="239" t="str">
        <f>IF(SUM(F29:F33)=0,"",(SUM(F29:F33)))</f>
        <v/>
      </c>
      <c r="G34" s="207"/>
      <c r="H34" s="223" t="str">
        <f t="shared" si="1"/>
        <v/>
      </c>
      <c r="I34" s="223" t="str">
        <f>IF(SUM(I29:I33)=0,"",(SUM(I29:I33)))</f>
        <v/>
      </c>
      <c r="J34" s="264"/>
      <c r="K34" s="223" t="str">
        <f t="shared" si="6"/>
        <v/>
      </c>
      <c r="L34" s="239" t="str">
        <f>IF(SUM(L29:L33)=0,"",(SUM(L29:L33)))</f>
        <v/>
      </c>
      <c r="M34" s="207"/>
      <c r="N34" s="223" t="str">
        <f t="shared" si="3"/>
        <v/>
      </c>
      <c r="O34" s="223" t="str">
        <f>IF(SUM(O29:O33)=0,"",(SUM(O29:O33)))</f>
        <v/>
      </c>
      <c r="P34" s="207"/>
      <c r="Q34" s="223" t="str">
        <f t="shared" si="4"/>
        <v/>
      </c>
      <c r="R34" s="223" t="str">
        <f>IF(SUM(R29:R33)=0,"",(SUM(R29:R33)))</f>
        <v/>
      </c>
      <c r="S34" s="264"/>
      <c r="T34" s="223" t="str">
        <f t="shared" si="5"/>
        <v/>
      </c>
      <c r="U34" s="239" t="str">
        <f>IF(SUM(U29:U33)=0,"",(SUM(U29:U33)))</f>
        <v/>
      </c>
    </row>
    <row r="35" spans="1:24" s="147" customFormat="1" ht="18" customHeight="1">
      <c r="A35" s="156"/>
      <c r="B35" s="164" t="s">
        <v>125</v>
      </c>
      <c r="C35" s="180"/>
      <c r="D35" s="207"/>
      <c r="E35" s="223" t="str">
        <f t="shared" si="0"/>
        <v/>
      </c>
      <c r="F35" s="239" t="str">
        <f>IF(F28="","",IF(F34="",F28,F28+F34))</f>
        <v/>
      </c>
      <c r="G35" s="207"/>
      <c r="H35" s="223" t="str">
        <f t="shared" si="1"/>
        <v/>
      </c>
      <c r="I35" s="223" t="str">
        <f>IF(I28="","",IF(I34="",I28,I28+I34))</f>
        <v/>
      </c>
      <c r="J35" s="264"/>
      <c r="K35" s="223" t="str">
        <f t="shared" si="6"/>
        <v/>
      </c>
      <c r="L35" s="239" t="str">
        <f>IF(L28="","",IF(L34="",L28,L28+L34))</f>
        <v/>
      </c>
      <c r="M35" s="207"/>
      <c r="N35" s="223" t="str">
        <f t="shared" si="3"/>
        <v/>
      </c>
      <c r="O35" s="223" t="str">
        <f>IF(O28="","",IF(O34="",O28,O28+O34))</f>
        <v/>
      </c>
      <c r="P35" s="207"/>
      <c r="Q35" s="223" t="str">
        <f t="shared" si="4"/>
        <v/>
      </c>
      <c r="R35" s="223" t="str">
        <f>IF(R28="","",IF(R34="",R28,R28+R34))</f>
        <v/>
      </c>
      <c r="S35" s="264"/>
      <c r="T35" s="223" t="str">
        <f t="shared" si="5"/>
        <v/>
      </c>
      <c r="U35" s="239" t="str">
        <f>IF(U28="","",IF(U34="",U28,U28+U34))</f>
        <v/>
      </c>
    </row>
    <row r="36" spans="1:24" s="147" customFormat="1" ht="18" customHeight="1">
      <c r="A36" s="156" t="s">
        <v>71</v>
      </c>
      <c r="B36" s="168" t="str">
        <f>C12</f>
        <v>&lt;改修工事&gt;</v>
      </c>
      <c r="C36" s="183"/>
      <c r="D36" s="208"/>
      <c r="E36" s="224" t="str">
        <f t="shared" si="0"/>
        <v/>
      </c>
      <c r="F36" s="243"/>
      <c r="G36" s="208"/>
      <c r="H36" s="224" t="str">
        <f t="shared" si="1"/>
        <v/>
      </c>
      <c r="I36" s="224"/>
      <c r="J36" s="224"/>
      <c r="K36" s="224" t="str">
        <f t="shared" si="6"/>
        <v/>
      </c>
      <c r="L36" s="243"/>
      <c r="M36" s="208"/>
      <c r="N36" s="224" t="str">
        <f t="shared" si="3"/>
        <v/>
      </c>
      <c r="O36" s="224"/>
      <c r="P36" s="208"/>
      <c r="Q36" s="224" t="str">
        <f t="shared" si="4"/>
        <v/>
      </c>
      <c r="R36" s="224"/>
      <c r="S36" s="224"/>
      <c r="T36" s="224" t="str">
        <f t="shared" si="5"/>
        <v/>
      </c>
      <c r="U36" s="243"/>
    </row>
    <row r="37" spans="1:24" s="147" customFormat="1" ht="18" customHeight="1">
      <c r="A37" s="156"/>
      <c r="B37" s="168" t="str">
        <f>C20</f>
        <v>　（改築）</v>
      </c>
      <c r="C37" s="183"/>
      <c r="D37" s="209"/>
      <c r="E37" s="225" t="str">
        <f t="shared" si="0"/>
        <v/>
      </c>
      <c r="F37" s="244"/>
      <c r="G37" s="209"/>
      <c r="H37" s="225" t="str">
        <f t="shared" si="1"/>
        <v/>
      </c>
      <c r="I37" s="225"/>
      <c r="J37" s="225"/>
      <c r="K37" s="225" t="str">
        <f t="shared" si="6"/>
        <v/>
      </c>
      <c r="L37" s="244"/>
      <c r="M37" s="209"/>
      <c r="N37" s="225" t="str">
        <f t="shared" si="3"/>
        <v/>
      </c>
      <c r="O37" s="225"/>
      <c r="P37" s="209"/>
      <c r="Q37" s="225" t="str">
        <f t="shared" si="4"/>
        <v/>
      </c>
      <c r="R37" s="225"/>
      <c r="S37" s="225"/>
      <c r="T37" s="225" t="str">
        <f t="shared" si="5"/>
        <v/>
      </c>
      <c r="U37" s="244"/>
    </row>
    <row r="38" spans="1:24" s="147" customFormat="1" ht="18" customHeight="1">
      <c r="A38" s="156"/>
      <c r="B38" s="169" t="s">
        <v>111</v>
      </c>
      <c r="C38" s="184"/>
      <c r="D38" s="205"/>
      <c r="E38" s="225" t="str">
        <f t="shared" si="0"/>
        <v/>
      </c>
      <c r="F38" s="241"/>
      <c r="G38" s="205"/>
      <c r="H38" s="225" t="str">
        <f t="shared" si="1"/>
        <v/>
      </c>
      <c r="I38" s="258"/>
      <c r="J38" s="258"/>
      <c r="K38" s="225" t="str">
        <f t="shared" si="6"/>
        <v/>
      </c>
      <c r="L38" s="241"/>
      <c r="M38" s="205"/>
      <c r="N38" s="225" t="str">
        <f t="shared" si="3"/>
        <v/>
      </c>
      <c r="O38" s="258"/>
      <c r="P38" s="205"/>
      <c r="Q38" s="225" t="str">
        <f t="shared" si="4"/>
        <v/>
      </c>
      <c r="R38" s="258"/>
      <c r="S38" s="258"/>
      <c r="T38" s="225" t="str">
        <f t="shared" si="5"/>
        <v/>
      </c>
      <c r="U38" s="241"/>
    </row>
    <row r="39" spans="1:24" s="147" customFormat="1" ht="18" customHeight="1">
      <c r="A39" s="156"/>
      <c r="B39" s="169" t="s">
        <v>111</v>
      </c>
      <c r="C39" s="184"/>
      <c r="D39" s="205"/>
      <c r="E39" s="225" t="str">
        <f t="shared" si="0"/>
        <v/>
      </c>
      <c r="F39" s="241"/>
      <c r="G39" s="205"/>
      <c r="H39" s="225" t="str">
        <f t="shared" si="1"/>
        <v/>
      </c>
      <c r="I39" s="258"/>
      <c r="J39" s="258"/>
      <c r="K39" s="225" t="str">
        <f t="shared" si="6"/>
        <v/>
      </c>
      <c r="L39" s="241"/>
      <c r="M39" s="205"/>
      <c r="N39" s="225" t="str">
        <f t="shared" si="3"/>
        <v/>
      </c>
      <c r="O39" s="258"/>
      <c r="P39" s="205"/>
      <c r="Q39" s="225" t="str">
        <f t="shared" si="4"/>
        <v/>
      </c>
      <c r="R39" s="258"/>
      <c r="S39" s="258"/>
      <c r="T39" s="225" t="str">
        <f t="shared" si="5"/>
        <v/>
      </c>
      <c r="U39" s="241"/>
    </row>
    <row r="40" spans="1:24" s="147" customFormat="1" ht="18" customHeight="1">
      <c r="A40" s="156"/>
      <c r="B40" s="170" t="s">
        <v>111</v>
      </c>
      <c r="C40" s="184"/>
      <c r="D40" s="205"/>
      <c r="E40" s="225" t="str">
        <f t="shared" si="0"/>
        <v/>
      </c>
      <c r="F40" s="241"/>
      <c r="G40" s="205"/>
      <c r="H40" s="225" t="str">
        <f t="shared" si="1"/>
        <v/>
      </c>
      <c r="I40" s="258"/>
      <c r="J40" s="258"/>
      <c r="K40" s="225" t="str">
        <f t="shared" si="6"/>
        <v/>
      </c>
      <c r="L40" s="241"/>
      <c r="M40" s="205"/>
      <c r="N40" s="225" t="str">
        <f t="shared" si="3"/>
        <v/>
      </c>
      <c r="O40" s="258"/>
      <c r="P40" s="205"/>
      <c r="Q40" s="225" t="str">
        <f t="shared" si="4"/>
        <v/>
      </c>
      <c r="R40" s="258"/>
      <c r="S40" s="258"/>
      <c r="T40" s="225" t="str">
        <f t="shared" si="5"/>
        <v/>
      </c>
      <c r="U40" s="241"/>
    </row>
    <row r="41" spans="1:24" s="147" customFormat="1" ht="18" customHeight="1">
      <c r="A41" s="156"/>
      <c r="B41" s="168" t="s">
        <v>123</v>
      </c>
      <c r="C41" s="183"/>
      <c r="D41" s="209"/>
      <c r="E41" s="225" t="str">
        <f t="shared" si="0"/>
        <v/>
      </c>
      <c r="F41" s="244"/>
      <c r="G41" s="209"/>
      <c r="H41" s="225" t="str">
        <f t="shared" si="1"/>
        <v/>
      </c>
      <c r="I41" s="225"/>
      <c r="J41" s="225"/>
      <c r="K41" s="225" t="str">
        <f t="shared" si="6"/>
        <v/>
      </c>
      <c r="L41" s="244"/>
      <c r="M41" s="209"/>
      <c r="N41" s="225" t="str">
        <f t="shared" si="3"/>
        <v/>
      </c>
      <c r="O41" s="225"/>
      <c r="P41" s="209"/>
      <c r="Q41" s="225" t="str">
        <f t="shared" si="4"/>
        <v/>
      </c>
      <c r="R41" s="225"/>
      <c r="S41" s="225"/>
      <c r="T41" s="225" t="str">
        <f t="shared" si="5"/>
        <v/>
      </c>
      <c r="U41" s="244"/>
    </row>
    <row r="42" spans="1:24" s="147" customFormat="1" ht="18" customHeight="1">
      <c r="A42" s="156"/>
      <c r="B42" s="168" t="str">
        <f>C20</f>
        <v>　（改築）</v>
      </c>
      <c r="C42" s="183"/>
      <c r="D42" s="209"/>
      <c r="E42" s="225" t="str">
        <f t="shared" si="0"/>
        <v/>
      </c>
      <c r="F42" s="244"/>
      <c r="G42" s="209"/>
      <c r="H42" s="225" t="str">
        <f t="shared" si="1"/>
        <v/>
      </c>
      <c r="I42" s="225"/>
      <c r="J42" s="225"/>
      <c r="K42" s="225" t="str">
        <f t="shared" si="6"/>
        <v/>
      </c>
      <c r="L42" s="244"/>
      <c r="M42" s="209"/>
      <c r="N42" s="225" t="str">
        <f t="shared" si="3"/>
        <v/>
      </c>
      <c r="O42" s="225"/>
      <c r="P42" s="209"/>
      <c r="Q42" s="225" t="str">
        <f t="shared" si="4"/>
        <v/>
      </c>
      <c r="R42" s="225"/>
      <c r="S42" s="225"/>
      <c r="T42" s="225" t="str">
        <f t="shared" si="5"/>
        <v/>
      </c>
      <c r="U42" s="244"/>
    </row>
    <row r="43" spans="1:24" s="147" customFormat="1" ht="18" customHeight="1">
      <c r="A43" s="156"/>
      <c r="B43" s="170" t="s">
        <v>111</v>
      </c>
      <c r="C43" s="184"/>
      <c r="D43" s="205"/>
      <c r="E43" s="225" t="str">
        <f t="shared" si="0"/>
        <v/>
      </c>
      <c r="F43" s="241"/>
      <c r="G43" s="205"/>
      <c r="H43" s="225" t="str">
        <f t="shared" si="1"/>
        <v/>
      </c>
      <c r="I43" s="258"/>
      <c r="J43" s="258"/>
      <c r="K43" s="225" t="str">
        <f t="shared" si="6"/>
        <v/>
      </c>
      <c r="L43" s="241"/>
      <c r="M43" s="205"/>
      <c r="N43" s="225" t="str">
        <f t="shared" si="3"/>
        <v/>
      </c>
      <c r="O43" s="258"/>
      <c r="P43" s="205"/>
      <c r="Q43" s="225" t="str">
        <f t="shared" si="4"/>
        <v/>
      </c>
      <c r="R43" s="258"/>
      <c r="S43" s="258"/>
      <c r="T43" s="225" t="str">
        <f t="shared" si="5"/>
        <v/>
      </c>
      <c r="U43" s="241"/>
    </row>
    <row r="44" spans="1:24" s="147" customFormat="1" ht="18" customHeight="1">
      <c r="A44" s="156"/>
      <c r="B44" s="169" t="s">
        <v>111</v>
      </c>
      <c r="C44" s="184"/>
      <c r="D44" s="205"/>
      <c r="E44" s="225" t="str">
        <f t="shared" si="0"/>
        <v/>
      </c>
      <c r="F44" s="241"/>
      <c r="G44" s="205"/>
      <c r="H44" s="225" t="str">
        <f t="shared" si="1"/>
        <v/>
      </c>
      <c r="I44" s="258"/>
      <c r="J44" s="258"/>
      <c r="K44" s="225" t="str">
        <f t="shared" si="6"/>
        <v/>
      </c>
      <c r="L44" s="241"/>
      <c r="M44" s="205"/>
      <c r="N44" s="225" t="str">
        <f t="shared" si="3"/>
        <v/>
      </c>
      <c r="O44" s="258"/>
      <c r="P44" s="205"/>
      <c r="Q44" s="225" t="str">
        <f t="shared" si="4"/>
        <v/>
      </c>
      <c r="R44" s="258"/>
      <c r="S44" s="258"/>
      <c r="T44" s="225" t="str">
        <f t="shared" si="5"/>
        <v/>
      </c>
      <c r="U44" s="241"/>
    </row>
    <row r="45" spans="1:24" s="147" customFormat="1" ht="18" customHeight="1">
      <c r="A45" s="156"/>
      <c r="B45" s="171" t="s">
        <v>111</v>
      </c>
      <c r="C45" s="190"/>
      <c r="D45" s="206"/>
      <c r="E45" s="226" t="str">
        <f t="shared" si="0"/>
        <v/>
      </c>
      <c r="F45" s="242"/>
      <c r="G45" s="206"/>
      <c r="H45" s="226" t="str">
        <f t="shared" si="1"/>
        <v/>
      </c>
      <c r="I45" s="259"/>
      <c r="J45" s="259"/>
      <c r="K45" s="226" t="str">
        <f t="shared" si="6"/>
        <v/>
      </c>
      <c r="L45" s="242"/>
      <c r="M45" s="206"/>
      <c r="N45" s="226" t="str">
        <f t="shared" si="3"/>
        <v/>
      </c>
      <c r="O45" s="259"/>
      <c r="P45" s="206"/>
      <c r="Q45" s="226" t="str">
        <f t="shared" si="4"/>
        <v/>
      </c>
      <c r="R45" s="259"/>
      <c r="S45" s="259"/>
      <c r="T45" s="226" t="str">
        <f t="shared" si="5"/>
        <v/>
      </c>
      <c r="U45" s="242"/>
    </row>
    <row r="46" spans="1:24" s="147" customFormat="1" ht="18" customHeight="1">
      <c r="A46" s="157"/>
      <c r="B46" s="172" t="s">
        <v>129</v>
      </c>
      <c r="C46" s="189"/>
      <c r="D46" s="207"/>
      <c r="E46" s="223" t="str">
        <f t="shared" si="0"/>
        <v/>
      </c>
      <c r="F46" s="239" t="str">
        <f>IF(SUM(F36:F45)=0,"",(SUM(F36:F45)))</f>
        <v/>
      </c>
      <c r="G46" s="207"/>
      <c r="H46" s="223" t="str">
        <f t="shared" si="1"/>
        <v/>
      </c>
      <c r="I46" s="223" t="str">
        <f>IF(SUM(I36:I45)=0,"",(SUM(I36:I45)))</f>
        <v/>
      </c>
      <c r="J46" s="264"/>
      <c r="K46" s="223" t="str">
        <f t="shared" si="6"/>
        <v/>
      </c>
      <c r="L46" s="239" t="str">
        <f>IF(SUM(L36:L45)=0,"",(SUM(L36:L45)))</f>
        <v/>
      </c>
      <c r="M46" s="207"/>
      <c r="N46" s="223" t="str">
        <f t="shared" si="3"/>
        <v/>
      </c>
      <c r="O46" s="223" t="str">
        <f>IF(SUM(O36:O45)=0,"",(SUM(O36:O45)))</f>
        <v/>
      </c>
      <c r="P46" s="207"/>
      <c r="Q46" s="223" t="str">
        <f t="shared" si="4"/>
        <v/>
      </c>
      <c r="R46" s="223" t="str">
        <f>IF(SUM(R36:R45)=0,"",(SUM(R36:R45)))</f>
        <v/>
      </c>
      <c r="S46" s="264"/>
      <c r="T46" s="223" t="str">
        <f t="shared" si="5"/>
        <v/>
      </c>
      <c r="U46" s="239" t="str">
        <f>IF(SUM(U36:U45)=0,"",(SUM(U36:U45)))</f>
        <v/>
      </c>
    </row>
    <row r="47" spans="1:24" s="147" customFormat="1" ht="18" customHeight="1">
      <c r="A47" s="154" t="s">
        <v>132</v>
      </c>
      <c r="B47" s="165"/>
      <c r="C47" s="181"/>
      <c r="D47" s="210"/>
      <c r="E47" s="227" t="str">
        <f t="shared" si="0"/>
        <v/>
      </c>
      <c r="F47" s="245" t="str">
        <f>IF(F35="","",IF(F46="",F35,F35+F46))</f>
        <v/>
      </c>
      <c r="G47" s="210"/>
      <c r="H47" s="227" t="str">
        <f t="shared" si="1"/>
        <v/>
      </c>
      <c r="I47" s="227" t="str">
        <f>IF(I35="","",IF(I46="",I35,I35+I46))</f>
        <v/>
      </c>
      <c r="J47" s="265"/>
      <c r="K47" s="227" t="str">
        <f t="shared" si="6"/>
        <v/>
      </c>
      <c r="L47" s="245" t="str">
        <f>IF(L35="","",IF(L46="",L35,L35+L46))</f>
        <v/>
      </c>
      <c r="M47" s="210"/>
      <c r="N47" s="227" t="str">
        <f t="shared" si="3"/>
        <v/>
      </c>
      <c r="O47" s="227" t="str">
        <f>IF(O35="","",IF(O46="",O35,O35+O46))</f>
        <v/>
      </c>
      <c r="P47" s="210"/>
      <c r="Q47" s="227" t="str">
        <f t="shared" si="4"/>
        <v/>
      </c>
      <c r="R47" s="227" t="str">
        <f>IF(R35="","",IF(R46="",R35,R35+R46))</f>
        <v/>
      </c>
      <c r="S47" s="265"/>
      <c r="T47" s="227" t="str">
        <f t="shared" si="5"/>
        <v/>
      </c>
      <c r="U47" s="245" t="str">
        <f>IF(U35="","",IF(U46="",U35,U35+U46))</f>
        <v/>
      </c>
    </row>
    <row r="48" spans="1:24" s="147" customFormat="1" ht="18" customHeight="1">
      <c r="A48" s="155" t="s">
        <v>100</v>
      </c>
      <c r="B48" s="173" t="s">
        <v>46</v>
      </c>
      <c r="C48" s="191"/>
      <c r="D48" s="211" t="s">
        <v>91</v>
      </c>
      <c r="E48" s="228" t="s">
        <v>91</v>
      </c>
      <c r="F48" s="246"/>
      <c r="G48" s="211"/>
      <c r="H48" s="228"/>
      <c r="I48" s="260"/>
      <c r="J48" s="228"/>
      <c r="K48" s="228" t="s">
        <v>91</v>
      </c>
      <c r="L48" s="246"/>
      <c r="M48" s="211"/>
      <c r="N48" s="228"/>
      <c r="O48" s="260"/>
      <c r="P48" s="211"/>
      <c r="Q48" s="228"/>
      <c r="R48" s="260"/>
      <c r="S48" s="228"/>
      <c r="T48" s="228" t="s">
        <v>91</v>
      </c>
      <c r="U48" s="246" t="s">
        <v>91</v>
      </c>
    </row>
    <row r="49" spans="1:21" s="147" customFormat="1" ht="18" customHeight="1">
      <c r="A49" s="156"/>
      <c r="B49" s="174" t="s">
        <v>446</v>
      </c>
      <c r="C49" s="192"/>
      <c r="D49" s="212"/>
      <c r="E49" s="229"/>
      <c r="F49" s="241" t="s">
        <v>91</v>
      </c>
      <c r="G49" s="212"/>
      <c r="H49" s="229"/>
      <c r="I49" s="258"/>
      <c r="J49" s="229"/>
      <c r="K49" s="229"/>
      <c r="L49" s="241" t="s">
        <v>91</v>
      </c>
      <c r="M49" s="212"/>
      <c r="N49" s="229"/>
      <c r="O49" s="258"/>
      <c r="P49" s="212"/>
      <c r="Q49" s="229"/>
      <c r="R49" s="258"/>
      <c r="S49" s="229"/>
      <c r="T49" s="229"/>
      <c r="U49" s="241" t="s">
        <v>91</v>
      </c>
    </row>
    <row r="50" spans="1:21" s="147" customFormat="1" ht="18" customHeight="1">
      <c r="A50" s="156"/>
      <c r="B50" s="174" t="s">
        <v>102</v>
      </c>
      <c r="C50" s="192"/>
      <c r="D50" s="212"/>
      <c r="E50" s="229"/>
      <c r="F50" s="241" t="s">
        <v>91</v>
      </c>
      <c r="G50" s="212"/>
      <c r="H50" s="229"/>
      <c r="I50" s="258"/>
      <c r="J50" s="229"/>
      <c r="K50" s="229"/>
      <c r="L50" s="241" t="s">
        <v>91</v>
      </c>
      <c r="M50" s="212"/>
      <c r="N50" s="229"/>
      <c r="O50" s="258"/>
      <c r="P50" s="212"/>
      <c r="Q50" s="229"/>
      <c r="R50" s="258"/>
      <c r="S50" s="229"/>
      <c r="T50" s="229"/>
      <c r="U50" s="241" t="s">
        <v>91</v>
      </c>
    </row>
    <row r="51" spans="1:21" s="147" customFormat="1" ht="18" customHeight="1">
      <c r="A51" s="156"/>
      <c r="B51" s="174" t="s">
        <v>105</v>
      </c>
      <c r="C51" s="192"/>
      <c r="D51" s="212"/>
      <c r="E51" s="229"/>
      <c r="F51" s="241" t="s">
        <v>106</v>
      </c>
      <c r="G51" s="212"/>
      <c r="H51" s="229"/>
      <c r="I51" s="258"/>
      <c r="J51" s="229"/>
      <c r="K51" s="229"/>
      <c r="L51" s="241" t="s">
        <v>91</v>
      </c>
      <c r="M51" s="212"/>
      <c r="N51" s="229"/>
      <c r="O51" s="258"/>
      <c r="P51" s="212"/>
      <c r="Q51" s="229"/>
      <c r="R51" s="258"/>
      <c r="S51" s="229"/>
      <c r="T51" s="229"/>
      <c r="U51" s="241" t="s">
        <v>91</v>
      </c>
    </row>
    <row r="52" spans="1:21" s="147" customFormat="1" ht="18" customHeight="1">
      <c r="A52" s="156"/>
      <c r="B52" s="174" t="s">
        <v>347</v>
      </c>
      <c r="C52" s="192"/>
      <c r="D52" s="212"/>
      <c r="E52" s="229"/>
      <c r="F52" s="238"/>
      <c r="G52" s="212"/>
      <c r="H52" s="229"/>
      <c r="I52" s="258"/>
      <c r="J52" s="229"/>
      <c r="K52" s="229"/>
      <c r="L52" s="241" t="s">
        <v>91</v>
      </c>
      <c r="M52" s="212"/>
      <c r="N52" s="229"/>
      <c r="O52" s="258"/>
      <c r="P52" s="212"/>
      <c r="Q52" s="229"/>
      <c r="R52" s="258"/>
      <c r="S52" s="229"/>
      <c r="T52" s="229"/>
      <c r="U52" s="241" t="s">
        <v>91</v>
      </c>
    </row>
    <row r="53" spans="1:21" s="147" customFormat="1" ht="18" customHeight="1">
      <c r="A53" s="156"/>
      <c r="B53" s="174" t="s">
        <v>69</v>
      </c>
      <c r="C53" s="192"/>
      <c r="D53" s="212"/>
      <c r="E53" s="229"/>
      <c r="F53" s="238"/>
      <c r="G53" s="212"/>
      <c r="H53" s="229"/>
      <c r="I53" s="258"/>
      <c r="J53" s="229"/>
      <c r="K53" s="229"/>
      <c r="L53" s="241" t="s">
        <v>91</v>
      </c>
      <c r="M53" s="212"/>
      <c r="N53" s="229"/>
      <c r="O53" s="258"/>
      <c r="P53" s="212"/>
      <c r="Q53" s="229"/>
      <c r="R53" s="258"/>
      <c r="S53" s="229"/>
      <c r="T53" s="229"/>
      <c r="U53" s="241" t="s">
        <v>91</v>
      </c>
    </row>
    <row r="54" spans="1:21" s="147" customFormat="1" ht="18" customHeight="1">
      <c r="A54" s="156"/>
      <c r="B54" s="174" t="s">
        <v>20</v>
      </c>
      <c r="C54" s="192"/>
      <c r="D54" s="213"/>
      <c r="E54" s="230"/>
      <c r="F54" s="238"/>
      <c r="G54" s="213"/>
      <c r="H54" s="230"/>
      <c r="I54" s="259"/>
      <c r="J54" s="230"/>
      <c r="K54" s="230"/>
      <c r="L54" s="241"/>
      <c r="M54" s="213"/>
      <c r="N54" s="230"/>
      <c r="O54" s="259"/>
      <c r="P54" s="213"/>
      <c r="Q54" s="230"/>
      <c r="R54" s="259"/>
      <c r="S54" s="230"/>
      <c r="T54" s="230"/>
      <c r="U54" s="241" t="s">
        <v>91</v>
      </c>
    </row>
    <row r="55" spans="1:21" s="147" customFormat="1" ht="18" customHeight="1">
      <c r="A55" s="158"/>
      <c r="B55" s="175" t="s">
        <v>122</v>
      </c>
      <c r="C55" s="193"/>
      <c r="D55" s="214" t="s">
        <v>51</v>
      </c>
      <c r="E55" s="231" t="s">
        <v>51</v>
      </c>
      <c r="F55" s="245" t="str">
        <f>IF(SUM(F48:F54)=0,"",SUM(F48:F54))</f>
        <v/>
      </c>
      <c r="G55" s="214" t="s">
        <v>58</v>
      </c>
      <c r="H55" s="231" t="s">
        <v>58</v>
      </c>
      <c r="I55" s="227" t="str">
        <f>IF(SUM(I48:I54)=0,"",SUM(I48:I54))</f>
        <v/>
      </c>
      <c r="J55" s="231" t="s">
        <v>58</v>
      </c>
      <c r="K55" s="231" t="s">
        <v>58</v>
      </c>
      <c r="L55" s="245" t="str">
        <f>IF(SUM(L48:L54)=0,"",SUM(L48:L54))</f>
        <v/>
      </c>
      <c r="M55" s="214" t="s">
        <v>58</v>
      </c>
      <c r="N55" s="231" t="s">
        <v>58</v>
      </c>
      <c r="O55" s="227" t="str">
        <f>IF(SUM(O48:O54)=0,"",SUM(O48:O54))</f>
        <v/>
      </c>
      <c r="P55" s="214" t="s">
        <v>58</v>
      </c>
      <c r="Q55" s="231" t="s">
        <v>58</v>
      </c>
      <c r="R55" s="227" t="str">
        <f>IF(SUM(R48:R54)=0,"",SUM(R48:R54))</f>
        <v/>
      </c>
      <c r="S55" s="231" t="s">
        <v>58</v>
      </c>
      <c r="T55" s="231" t="s">
        <v>58</v>
      </c>
      <c r="U55" s="245" t="str">
        <f>IF(SUM(U48:U54)=0,"",SUM(U48:U54))</f>
        <v/>
      </c>
    </row>
    <row r="56" spans="1:21">
      <c r="F56" s="247" t="str">
        <f>IF(F47=F55,"","↑【確認】「事業財源」の合計と「合計（総事業費）」が不一致")</f>
        <v/>
      </c>
    </row>
    <row r="57" spans="1:21">
      <c r="F57" s="247"/>
    </row>
    <row r="58" spans="1:21">
      <c r="A58" s="159" t="s">
        <v>15</v>
      </c>
    </row>
    <row r="59" spans="1:21">
      <c r="A59" s="159"/>
    </row>
    <row r="60" spans="1:21">
      <c r="A60" s="160" t="s">
        <v>172</v>
      </c>
      <c r="B60" s="176" t="s">
        <v>188</v>
      </c>
      <c r="C60" s="176"/>
      <c r="D60" s="176"/>
      <c r="E60" s="176"/>
      <c r="F60" s="176"/>
      <c r="G60" s="176"/>
      <c r="H60" s="176"/>
      <c r="I60" s="176"/>
      <c r="J60" s="176"/>
      <c r="K60" s="176"/>
      <c r="L60" s="176"/>
    </row>
    <row r="61" spans="1:21">
      <c r="A61" s="160"/>
      <c r="B61" s="176" t="s">
        <v>645</v>
      </c>
      <c r="C61" s="176"/>
      <c r="D61" s="176"/>
      <c r="E61" s="176"/>
      <c r="F61" s="176"/>
      <c r="G61" s="176"/>
      <c r="H61" s="176"/>
      <c r="I61" s="176"/>
      <c r="J61" s="176"/>
      <c r="K61" s="176"/>
      <c r="L61" s="176"/>
    </row>
    <row r="62" spans="1:21">
      <c r="A62" s="160" t="s">
        <v>92</v>
      </c>
      <c r="B62" s="176" t="s">
        <v>190</v>
      </c>
      <c r="C62" s="176"/>
      <c r="D62" s="176"/>
      <c r="E62" s="176"/>
      <c r="F62" s="176"/>
      <c r="G62" s="176"/>
      <c r="H62" s="176"/>
      <c r="I62" s="176"/>
      <c r="J62" s="176"/>
      <c r="K62" s="176"/>
      <c r="L62" s="176"/>
    </row>
    <row r="63" spans="1:21">
      <c r="A63" s="160"/>
      <c r="B63" s="176" t="s">
        <v>152</v>
      </c>
      <c r="C63" s="176"/>
      <c r="D63" s="176"/>
      <c r="E63" s="176"/>
      <c r="F63" s="176"/>
      <c r="G63" s="176"/>
      <c r="H63" s="176"/>
      <c r="I63" s="176"/>
      <c r="J63" s="176"/>
      <c r="K63" s="176"/>
      <c r="L63" s="176"/>
    </row>
    <row r="64" spans="1:21">
      <c r="A64" s="160" t="s">
        <v>153</v>
      </c>
      <c r="B64" s="176" t="s">
        <v>264</v>
      </c>
      <c r="C64" s="176"/>
      <c r="D64" s="176"/>
      <c r="E64" s="176"/>
      <c r="F64" s="176"/>
      <c r="G64" s="176"/>
      <c r="H64" s="176"/>
      <c r="I64" s="176"/>
      <c r="J64" s="176"/>
      <c r="K64" s="176"/>
      <c r="L64" s="176"/>
    </row>
    <row r="65" spans="1:12">
      <c r="A65" s="160" t="s">
        <v>174</v>
      </c>
      <c r="B65" s="176" t="s">
        <v>48</v>
      </c>
      <c r="C65" s="176"/>
      <c r="D65" s="176"/>
      <c r="E65" s="176"/>
      <c r="F65" s="176"/>
      <c r="G65" s="176"/>
      <c r="H65" s="176"/>
      <c r="I65" s="176"/>
      <c r="J65" s="176"/>
      <c r="K65" s="176"/>
      <c r="L65" s="176"/>
    </row>
    <row r="66" spans="1:12">
      <c r="A66" s="160"/>
      <c r="B66" s="176" t="s">
        <v>646</v>
      </c>
      <c r="C66" s="176"/>
      <c r="D66" s="176"/>
      <c r="E66" s="176"/>
      <c r="F66" s="176"/>
      <c r="G66" s="176"/>
      <c r="H66" s="176"/>
      <c r="I66" s="176"/>
      <c r="J66" s="176"/>
      <c r="K66" s="176"/>
      <c r="L66" s="176"/>
    </row>
    <row r="67" spans="1:12">
      <c r="A67" s="160"/>
      <c r="B67" s="176" t="s">
        <v>160</v>
      </c>
      <c r="C67" s="176"/>
      <c r="D67" s="176"/>
      <c r="E67" s="176"/>
      <c r="F67" s="176"/>
      <c r="G67" s="176"/>
      <c r="H67" s="176"/>
      <c r="I67" s="176"/>
      <c r="J67" s="176"/>
      <c r="K67" s="176"/>
      <c r="L67" s="176"/>
    </row>
    <row r="68" spans="1:12">
      <c r="A68" s="160"/>
      <c r="B68" s="176"/>
      <c r="C68" s="176"/>
      <c r="D68" s="176"/>
      <c r="E68" s="176"/>
      <c r="F68" s="176"/>
      <c r="G68" s="176"/>
      <c r="H68" s="176"/>
      <c r="I68" s="176"/>
      <c r="J68" s="176"/>
      <c r="K68" s="176"/>
      <c r="L68" s="176"/>
    </row>
    <row r="69" spans="1:12">
      <c r="A69" s="160" t="s">
        <v>176</v>
      </c>
      <c r="B69" s="176" t="s">
        <v>647</v>
      </c>
      <c r="C69" s="176"/>
      <c r="D69" s="176"/>
      <c r="E69" s="176"/>
      <c r="F69" s="176"/>
      <c r="G69" s="176"/>
      <c r="H69" s="176"/>
      <c r="I69" s="176"/>
      <c r="J69" s="176"/>
      <c r="K69" s="176"/>
      <c r="L69" s="176"/>
    </row>
    <row r="70" spans="1:12">
      <c r="A70" s="160"/>
      <c r="B70" s="176"/>
      <c r="C70" s="176"/>
      <c r="D70" s="176"/>
      <c r="E70" s="176"/>
      <c r="F70" s="176"/>
      <c r="G70" s="176"/>
      <c r="H70" s="176"/>
      <c r="I70" s="176"/>
      <c r="J70" s="176"/>
      <c r="K70" s="176"/>
      <c r="L70" s="176"/>
    </row>
    <row r="71" spans="1:12">
      <c r="A71" s="160" t="s">
        <v>180</v>
      </c>
      <c r="B71" s="176" t="s">
        <v>139</v>
      </c>
      <c r="C71" s="176"/>
      <c r="D71" s="176"/>
      <c r="E71" s="176"/>
      <c r="F71" s="176"/>
      <c r="G71" s="176"/>
      <c r="H71" s="176"/>
      <c r="I71" s="176"/>
      <c r="J71" s="176"/>
      <c r="K71" s="176"/>
      <c r="L71" s="176"/>
    </row>
    <row r="72" spans="1:12">
      <c r="A72" s="160" t="s">
        <v>158</v>
      </c>
      <c r="B72" s="176" t="s">
        <v>161</v>
      </c>
      <c r="C72" s="176"/>
      <c r="D72" s="176"/>
      <c r="E72" s="176"/>
      <c r="F72" s="176"/>
      <c r="G72" s="176"/>
      <c r="H72" s="176"/>
      <c r="I72" s="176"/>
      <c r="J72" s="176"/>
      <c r="K72" s="176"/>
      <c r="L72" s="176"/>
    </row>
    <row r="73" spans="1:12">
      <c r="A73" s="160" t="s">
        <v>158</v>
      </c>
      <c r="B73" s="176" t="s">
        <v>191</v>
      </c>
      <c r="C73" s="176"/>
      <c r="D73" s="176"/>
      <c r="E73" s="176"/>
      <c r="F73" s="176"/>
      <c r="G73" s="176"/>
      <c r="H73" s="176"/>
      <c r="I73" s="176"/>
      <c r="J73" s="176"/>
      <c r="K73" s="176"/>
      <c r="L73" s="176"/>
    </row>
    <row r="74" spans="1:12">
      <c r="A74" s="160" t="s">
        <v>58</v>
      </c>
      <c r="B74" s="177" t="s">
        <v>168</v>
      </c>
      <c r="C74" s="177"/>
      <c r="D74" s="176"/>
      <c r="E74" s="176"/>
      <c r="F74" s="176"/>
      <c r="G74" s="176"/>
      <c r="H74" s="176"/>
      <c r="I74" s="176"/>
      <c r="J74" s="176"/>
      <c r="K74" s="176"/>
      <c r="L74" s="176"/>
    </row>
    <row r="75" spans="1:12">
      <c r="A75" s="160" t="s">
        <v>164</v>
      </c>
      <c r="B75" s="177" t="s">
        <v>192</v>
      </c>
      <c r="C75" s="177"/>
      <c r="D75" s="176"/>
      <c r="E75" s="176"/>
      <c r="F75" s="176"/>
      <c r="G75" s="176"/>
      <c r="H75" s="176"/>
      <c r="I75" s="176"/>
      <c r="J75" s="176"/>
      <c r="K75" s="176"/>
      <c r="L75" s="176"/>
    </row>
    <row r="76" spans="1:12">
      <c r="A76" s="160" t="s">
        <v>158</v>
      </c>
      <c r="B76" s="177" t="s">
        <v>195</v>
      </c>
      <c r="C76" s="177"/>
      <c r="D76" s="176"/>
      <c r="E76" s="176"/>
      <c r="F76" s="176"/>
      <c r="G76" s="176"/>
      <c r="H76" s="176"/>
      <c r="I76" s="176"/>
      <c r="J76" s="176"/>
      <c r="K76" s="176"/>
      <c r="L76" s="176"/>
    </row>
    <row r="77" spans="1:12">
      <c r="A77" s="160" t="s">
        <v>158</v>
      </c>
      <c r="B77" s="177" t="s">
        <v>608</v>
      </c>
      <c r="C77" s="177"/>
      <c r="D77" s="176"/>
      <c r="E77" s="176"/>
      <c r="F77" s="176"/>
      <c r="G77" s="176"/>
      <c r="H77" s="176"/>
      <c r="I77" s="176"/>
      <c r="J77" s="176"/>
      <c r="K77" s="176"/>
      <c r="L77" s="176"/>
    </row>
    <row r="78" spans="1:12">
      <c r="A78" s="160" t="s">
        <v>182</v>
      </c>
      <c r="B78" s="176" t="s">
        <v>169</v>
      </c>
      <c r="C78" s="176"/>
      <c r="D78" s="176"/>
      <c r="E78" s="176"/>
      <c r="F78" s="176"/>
      <c r="G78" s="176"/>
      <c r="H78" s="176"/>
      <c r="I78" s="176"/>
      <c r="J78" s="176"/>
      <c r="K78" s="176"/>
      <c r="L78" s="176"/>
    </row>
    <row r="79" spans="1:12">
      <c r="A79" s="160" t="s">
        <v>184</v>
      </c>
      <c r="B79" s="176" t="s">
        <v>170</v>
      </c>
      <c r="C79" s="176"/>
      <c r="D79" s="176"/>
      <c r="E79" s="176"/>
      <c r="F79" s="176"/>
      <c r="G79" s="176"/>
      <c r="H79" s="176"/>
      <c r="I79" s="176"/>
      <c r="J79" s="176"/>
      <c r="K79" s="176"/>
      <c r="L79" s="176"/>
    </row>
    <row r="80" spans="1:12">
      <c r="A80" s="161"/>
      <c r="B80" s="176" t="s">
        <v>157</v>
      </c>
      <c r="C80" s="176"/>
      <c r="D80" s="176"/>
      <c r="E80" s="176"/>
      <c r="F80" s="176"/>
      <c r="G80" s="176"/>
      <c r="H80" s="176"/>
      <c r="I80" s="176"/>
      <c r="J80" s="176"/>
      <c r="K80" s="176"/>
      <c r="L80" s="176"/>
    </row>
    <row r="81" spans="1:1">
      <c r="A81" s="161"/>
    </row>
  </sheetData>
  <mergeCells count="49">
    <mergeCell ref="A5:B5"/>
    <mergeCell ref="E5:I5"/>
    <mergeCell ref="D7:F7"/>
    <mergeCell ref="G7:L7"/>
    <mergeCell ref="M7:U7"/>
    <mergeCell ref="G8:H8"/>
    <mergeCell ref="J8:K8"/>
    <mergeCell ref="M8:N8"/>
    <mergeCell ref="P8:Q8"/>
    <mergeCell ref="S8:T8"/>
    <mergeCell ref="B35:C35"/>
    <mergeCell ref="B36:C36"/>
    <mergeCell ref="B37:C37"/>
    <mergeCell ref="B41:C41"/>
    <mergeCell ref="B42:C42"/>
    <mergeCell ref="B46:C46"/>
    <mergeCell ref="A47:C47"/>
    <mergeCell ref="B48:C48"/>
    <mergeCell ref="B49:C49"/>
    <mergeCell ref="B50:C50"/>
    <mergeCell ref="B51:C51"/>
    <mergeCell ref="B52:C52"/>
    <mergeCell ref="B53:C53"/>
    <mergeCell ref="B54:C54"/>
    <mergeCell ref="B55:C55"/>
    <mergeCell ref="D2:H3"/>
    <mergeCell ref="A7:A9"/>
    <mergeCell ref="B7:C9"/>
    <mergeCell ref="D8:D9"/>
    <mergeCell ref="E8:E9"/>
    <mergeCell ref="F8:F9"/>
    <mergeCell ref="B29:B34"/>
    <mergeCell ref="V32:X33"/>
    <mergeCell ref="A10:A35"/>
    <mergeCell ref="B10:B28"/>
    <mergeCell ref="A36:A46"/>
    <mergeCell ref="A48:A55"/>
    <mergeCell ref="D48:D54"/>
    <mergeCell ref="E48:E54"/>
    <mergeCell ref="G48:G54"/>
    <mergeCell ref="H48:H54"/>
    <mergeCell ref="J48:J54"/>
    <mergeCell ref="K48:K54"/>
    <mergeCell ref="M48:M54"/>
    <mergeCell ref="N48:N54"/>
    <mergeCell ref="P48:P54"/>
    <mergeCell ref="Q48:Q54"/>
    <mergeCell ref="S48:S54"/>
    <mergeCell ref="T48:T54"/>
  </mergeCells>
  <phoneticPr fontId="4"/>
  <dataValidations count="3">
    <dataValidation allowBlank="0" showDropDown="0" showInputMessage="1" showErrorMessage="1" sqref="C19"/>
    <dataValidation type="list" allowBlank="0" showDropDown="0" showInputMessage="1" showErrorMessage="1" sqref="C12">
      <formula1>" &lt;建築工事&gt;, &lt;改修工事&gt;"</formula1>
    </dataValidation>
    <dataValidation type="list" allowBlank="1" showDropDown="0"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fitToHeight="1" orientation="portrait" usePrinterDefaults="1" blackAndWhite="1" r:id="rId1"/>
  <headerFooter>
    <oddFooter>&amp;C&amp;P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'管理用（このシートは削除しないでください）'!$B$3:$B$19</xm:f>
          </x14:formula1>
          <xm:sqref>E5:I5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K60"/>
  <sheetViews>
    <sheetView view="pageBreakPreview" zoomScaleSheetLayoutView="100" workbookViewId="0">
      <selection activeCell="L1" sqref="L1"/>
    </sheetView>
  </sheetViews>
  <sheetFormatPr defaultColWidth="9" defaultRowHeight="12"/>
  <cols>
    <col min="1" max="1" width="11.25" style="270" customWidth="1"/>
    <col min="2" max="18" width="10" style="270" customWidth="1"/>
    <col min="19" max="16384" width="9" style="270"/>
  </cols>
  <sheetData>
    <row r="1" spans="1:11">
      <c r="A1" s="270" t="s">
        <v>108</v>
      </c>
    </row>
    <row r="2" spans="1:11" ht="18" customHeight="1">
      <c r="A2" s="271" t="s">
        <v>194</v>
      </c>
      <c r="B2" s="271"/>
      <c r="C2" s="271"/>
      <c r="D2" s="271"/>
      <c r="E2" s="271"/>
      <c r="F2" s="271"/>
      <c r="G2" s="271"/>
      <c r="H2" s="271"/>
      <c r="I2" s="271"/>
      <c r="J2" s="271"/>
      <c r="K2" s="271"/>
    </row>
    <row r="5" spans="1:11" ht="18.75" customHeight="1">
      <c r="A5" s="272" t="s">
        <v>135</v>
      </c>
      <c r="B5" s="274" t="s">
        <v>343</v>
      </c>
      <c r="C5" s="274"/>
      <c r="D5" s="274"/>
      <c r="E5" s="274"/>
      <c r="F5" s="274"/>
    </row>
    <row r="6" spans="1:11" ht="12" customHeight="1">
      <c r="A6" s="273"/>
      <c r="B6" s="291"/>
      <c r="C6" s="291"/>
      <c r="D6" s="291"/>
      <c r="E6" s="291"/>
      <c r="F6" s="291"/>
    </row>
    <row r="8" spans="1:11">
      <c r="A8" s="274" t="s">
        <v>344</v>
      </c>
      <c r="B8" s="274"/>
      <c r="C8" s="274"/>
      <c r="D8" s="274" t="s">
        <v>393</v>
      </c>
      <c r="E8" s="274"/>
      <c r="F8" s="274"/>
      <c r="G8" s="274" t="s">
        <v>346</v>
      </c>
      <c r="H8" s="274"/>
      <c r="I8" s="274"/>
      <c r="J8" s="274"/>
      <c r="K8" s="274"/>
    </row>
    <row r="9" spans="1:11" ht="18.75" customHeight="1">
      <c r="A9" s="275"/>
      <c r="B9" s="275"/>
      <c r="C9" s="275"/>
      <c r="D9" s="275"/>
      <c r="E9" s="275"/>
      <c r="F9" s="275"/>
      <c r="G9" s="275"/>
      <c r="H9" s="275"/>
      <c r="I9" s="275"/>
      <c r="J9" s="275"/>
      <c r="K9" s="275"/>
    </row>
    <row r="10" spans="1:11" ht="12" customHeight="1">
      <c r="A10" s="276"/>
      <c r="B10" s="276"/>
      <c r="C10" s="276"/>
      <c r="D10" s="276"/>
      <c r="E10" s="276"/>
      <c r="F10" s="276"/>
      <c r="G10" s="276"/>
      <c r="H10" s="276"/>
      <c r="I10" s="276"/>
      <c r="J10" s="276"/>
      <c r="K10" s="276"/>
    </row>
    <row r="11" spans="1:11" ht="12" customHeight="1">
      <c r="A11" s="276"/>
      <c r="B11" s="276"/>
      <c r="C11" s="276"/>
      <c r="D11" s="276"/>
      <c r="E11" s="276"/>
      <c r="F11" s="276"/>
      <c r="G11" s="276"/>
      <c r="H11" s="276"/>
      <c r="I11" s="276"/>
      <c r="J11" s="276"/>
      <c r="K11" s="276"/>
    </row>
    <row r="12" spans="1:11">
      <c r="A12" s="270" t="s">
        <v>400</v>
      </c>
    </row>
    <row r="13" spans="1:11" ht="3.75" customHeight="1"/>
    <row r="14" spans="1:11">
      <c r="A14" s="277" t="s">
        <v>348</v>
      </c>
      <c r="B14" s="272" t="s">
        <v>359</v>
      </c>
      <c r="C14" s="272"/>
      <c r="D14" s="272"/>
      <c r="E14" s="272"/>
      <c r="F14" s="272"/>
      <c r="G14" s="272" t="s">
        <v>361</v>
      </c>
      <c r="H14" s="272"/>
      <c r="I14" s="272"/>
      <c r="J14" s="272"/>
      <c r="K14" s="272"/>
    </row>
    <row r="15" spans="1:11" ht="18.75" customHeight="1">
      <c r="A15" s="278"/>
      <c r="B15" s="292" t="s">
        <v>594</v>
      </c>
      <c r="C15" s="307" t="s">
        <v>595</v>
      </c>
      <c r="D15" s="316" t="s">
        <v>57</v>
      </c>
      <c r="E15" s="316" t="s">
        <v>596</v>
      </c>
      <c r="F15" s="327" t="s">
        <v>595</v>
      </c>
      <c r="G15" s="292" t="s">
        <v>594</v>
      </c>
      <c r="H15" s="307" t="s">
        <v>595</v>
      </c>
      <c r="I15" s="316" t="s">
        <v>57</v>
      </c>
      <c r="J15" s="316" t="s">
        <v>596</v>
      </c>
      <c r="K15" s="327" t="s">
        <v>595</v>
      </c>
    </row>
    <row r="16" spans="1:11" ht="18.75" customHeight="1">
      <c r="A16" s="272" t="s">
        <v>384</v>
      </c>
      <c r="B16" s="293"/>
      <c r="C16" s="293"/>
      <c r="D16" s="293"/>
      <c r="E16" s="293"/>
      <c r="F16" s="293"/>
      <c r="G16" s="334"/>
      <c r="H16" s="341"/>
      <c r="I16" s="341"/>
      <c r="J16" s="341"/>
      <c r="K16" s="346"/>
    </row>
    <row r="17" spans="1:11">
      <c r="A17" s="272" t="s">
        <v>383</v>
      </c>
      <c r="B17" s="272" t="s">
        <v>126</v>
      </c>
      <c r="C17" s="272"/>
      <c r="D17" s="272"/>
      <c r="E17" s="272"/>
      <c r="F17" s="272"/>
      <c r="G17" s="272" t="s">
        <v>316</v>
      </c>
      <c r="H17" s="272"/>
      <c r="I17" s="272"/>
      <c r="J17" s="272"/>
      <c r="K17" s="272"/>
    </row>
    <row r="18" spans="1:11" ht="18.75" customHeight="1">
      <c r="A18" s="272"/>
      <c r="B18" s="293"/>
      <c r="C18" s="293"/>
      <c r="D18" s="317" t="s">
        <v>399</v>
      </c>
      <c r="E18" s="322"/>
      <c r="F18" s="328"/>
      <c r="G18" s="293"/>
      <c r="H18" s="293"/>
      <c r="I18" s="317" t="s">
        <v>399</v>
      </c>
      <c r="J18" s="322"/>
      <c r="K18" s="328"/>
    </row>
    <row r="19" spans="1:11">
      <c r="A19" s="279" t="s">
        <v>368</v>
      </c>
      <c r="B19" s="272" t="s">
        <v>363</v>
      </c>
      <c r="C19" s="272"/>
      <c r="D19" s="272"/>
      <c r="E19" s="272"/>
      <c r="F19" s="272"/>
      <c r="G19" s="272" t="s">
        <v>367</v>
      </c>
      <c r="H19" s="272"/>
      <c r="I19" s="272"/>
      <c r="J19" s="272"/>
      <c r="K19" s="272"/>
    </row>
    <row r="20" spans="1:11" ht="18.75" customHeight="1">
      <c r="A20" s="278"/>
      <c r="B20" s="293"/>
      <c r="C20" s="293"/>
      <c r="D20" s="293"/>
      <c r="E20" s="293"/>
      <c r="F20" s="293"/>
      <c r="G20" s="293"/>
      <c r="H20" s="293"/>
      <c r="I20" s="293"/>
      <c r="J20" s="293"/>
      <c r="K20" s="293"/>
    </row>
    <row r="21" spans="1:11" ht="12" customHeight="1">
      <c r="A21" s="280" t="s">
        <v>370</v>
      </c>
      <c r="B21" s="272" t="s">
        <v>186</v>
      </c>
      <c r="C21" s="274" t="s">
        <v>373</v>
      </c>
      <c r="D21" s="274"/>
      <c r="E21" s="274"/>
      <c r="F21" s="274"/>
      <c r="G21" s="274"/>
      <c r="H21" s="274"/>
      <c r="I21" s="274"/>
      <c r="J21" s="274"/>
      <c r="K21" s="274"/>
    </row>
    <row r="22" spans="1:11">
      <c r="A22" s="280"/>
      <c r="B22" s="293"/>
      <c r="C22" s="272" t="s">
        <v>374</v>
      </c>
      <c r="D22" s="272" t="s">
        <v>14</v>
      </c>
      <c r="E22" s="272" t="s">
        <v>379</v>
      </c>
      <c r="F22" s="292" t="s">
        <v>367</v>
      </c>
      <c r="G22" s="335"/>
      <c r="H22" s="272" t="s">
        <v>166</v>
      </c>
      <c r="I22" s="272"/>
      <c r="J22" s="272"/>
      <c r="K22" s="272"/>
    </row>
    <row r="23" spans="1:11" ht="18.75" customHeight="1">
      <c r="A23" s="280"/>
      <c r="B23" s="293"/>
      <c r="C23" s="308"/>
      <c r="D23" s="295"/>
      <c r="E23" s="323"/>
      <c r="F23" s="329"/>
      <c r="G23" s="329"/>
      <c r="H23" s="342" t="s">
        <v>60</v>
      </c>
      <c r="I23" s="351"/>
      <c r="J23" s="342" t="s">
        <v>273</v>
      </c>
      <c r="K23" s="293"/>
    </row>
    <row r="24" spans="1:11" ht="18.75" customHeight="1">
      <c r="A24" s="280"/>
      <c r="B24" s="293"/>
      <c r="C24" s="308"/>
      <c r="D24" s="295"/>
      <c r="E24" s="323"/>
      <c r="F24" s="329"/>
      <c r="G24" s="329"/>
      <c r="H24" s="342" t="s">
        <v>60</v>
      </c>
      <c r="I24" s="351"/>
      <c r="J24" s="342" t="s">
        <v>273</v>
      </c>
      <c r="K24" s="293"/>
    </row>
    <row r="27" spans="1:11">
      <c r="A27" s="270" t="s">
        <v>377</v>
      </c>
    </row>
    <row r="28" spans="1:11" ht="3.75" customHeight="1"/>
    <row r="29" spans="1:11">
      <c r="A29" s="281" t="s">
        <v>30</v>
      </c>
      <c r="B29" s="294" t="s">
        <v>438</v>
      </c>
      <c r="C29" s="309"/>
      <c r="D29" s="309"/>
      <c r="E29" s="309"/>
      <c r="F29" s="309"/>
      <c r="G29" s="336"/>
      <c r="H29" s="294" t="s">
        <v>439</v>
      </c>
      <c r="I29" s="336"/>
      <c r="J29" s="343" t="s">
        <v>155</v>
      </c>
      <c r="K29" s="281" t="s">
        <v>358</v>
      </c>
    </row>
    <row r="30" spans="1:11" ht="24">
      <c r="A30" s="282"/>
      <c r="B30" s="281" t="s">
        <v>351</v>
      </c>
      <c r="C30" s="281" t="s">
        <v>89</v>
      </c>
      <c r="D30" s="281" t="s">
        <v>354</v>
      </c>
      <c r="E30" s="281" t="s">
        <v>296</v>
      </c>
      <c r="F30" s="281" t="s">
        <v>352</v>
      </c>
      <c r="G30" s="281" t="s">
        <v>355</v>
      </c>
      <c r="H30" s="343" t="s">
        <v>251</v>
      </c>
      <c r="I30" s="287" t="s">
        <v>357</v>
      </c>
      <c r="J30" s="282"/>
      <c r="K30" s="282"/>
    </row>
    <row r="31" spans="1:11" ht="18.75" customHeight="1">
      <c r="A31" s="272" t="s">
        <v>606</v>
      </c>
      <c r="B31" s="295"/>
      <c r="C31" s="295"/>
      <c r="D31" s="295"/>
      <c r="E31" s="295"/>
      <c r="F31" s="295"/>
      <c r="G31" s="295"/>
      <c r="H31" s="295"/>
      <c r="I31" s="295"/>
      <c r="J31" s="295"/>
      <c r="K31" s="362" t="str">
        <f>IF(SUM(B31:J31)=0,"",SUM(B31:J31))</f>
        <v/>
      </c>
    </row>
    <row r="32" spans="1:11" ht="15" customHeight="1">
      <c r="A32" s="272" t="s">
        <v>601</v>
      </c>
      <c r="B32" s="296"/>
      <c r="C32" s="296"/>
      <c r="D32" s="296"/>
      <c r="E32" s="296"/>
      <c r="F32" s="296"/>
      <c r="G32" s="296"/>
      <c r="H32" s="296"/>
      <c r="I32" s="296"/>
      <c r="J32" s="296"/>
      <c r="K32" s="363" t="str">
        <f>IF(SUM(B32:J32)=0,"",SUM(B32:J32))</f>
        <v/>
      </c>
    </row>
    <row r="33" spans="1:11" ht="15" customHeight="1">
      <c r="A33" s="272"/>
      <c r="B33" s="297"/>
      <c r="C33" s="297"/>
      <c r="D33" s="297"/>
      <c r="E33" s="297"/>
      <c r="F33" s="297"/>
      <c r="G33" s="297"/>
      <c r="H33" s="297"/>
      <c r="I33" s="297"/>
      <c r="J33" s="297"/>
      <c r="K33" s="364" t="str">
        <f>IF(SUM(B33:J33)=0,"",SUM(B33:J33))</f>
        <v/>
      </c>
    </row>
    <row r="34" spans="1:11" ht="12" customHeight="1">
      <c r="A34" s="273"/>
      <c r="B34" s="298"/>
      <c r="C34" s="298"/>
      <c r="D34" s="298"/>
      <c r="E34" s="298"/>
      <c r="F34" s="298"/>
      <c r="G34" s="298"/>
      <c r="H34" s="298"/>
      <c r="I34" s="298"/>
      <c r="J34" s="298"/>
      <c r="K34" s="298"/>
    </row>
    <row r="36" spans="1:11">
      <c r="A36" s="270" t="s">
        <v>405</v>
      </c>
    </row>
    <row r="37" spans="1:11" ht="3.75" customHeight="1"/>
    <row r="38" spans="1:11" ht="18.75" customHeight="1">
      <c r="A38" s="283"/>
      <c r="B38" s="299"/>
      <c r="C38" s="299"/>
      <c r="D38" s="299"/>
      <c r="E38" s="299"/>
      <c r="F38" s="299"/>
      <c r="G38" s="299"/>
      <c r="H38" s="299"/>
      <c r="I38" s="299"/>
      <c r="J38" s="299"/>
      <c r="K38" s="365"/>
    </row>
    <row r="39" spans="1:11" ht="18.75" customHeight="1">
      <c r="A39" s="284"/>
      <c r="B39" s="300"/>
      <c r="C39" s="300"/>
      <c r="D39" s="300"/>
      <c r="E39" s="300"/>
      <c r="F39" s="300"/>
      <c r="G39" s="300"/>
      <c r="H39" s="300"/>
      <c r="I39" s="300"/>
      <c r="J39" s="300"/>
      <c r="K39" s="366"/>
    </row>
    <row r="40" spans="1:11" ht="18.75" customHeight="1">
      <c r="A40" s="284"/>
      <c r="B40" s="300"/>
      <c r="C40" s="300"/>
      <c r="D40" s="300"/>
      <c r="E40" s="300"/>
      <c r="F40" s="300"/>
      <c r="G40" s="300"/>
      <c r="H40" s="300"/>
      <c r="I40" s="300"/>
      <c r="J40" s="300"/>
      <c r="K40" s="366"/>
    </row>
    <row r="41" spans="1:11" ht="18.75" customHeight="1">
      <c r="A41" s="285"/>
      <c r="B41" s="301"/>
      <c r="C41" s="301"/>
      <c r="D41" s="301"/>
      <c r="E41" s="301"/>
      <c r="F41" s="301"/>
      <c r="G41" s="301"/>
      <c r="H41" s="301"/>
      <c r="I41" s="301"/>
      <c r="J41" s="301"/>
      <c r="K41" s="367"/>
    </row>
    <row r="44" spans="1:11">
      <c r="A44" s="270" t="s">
        <v>411</v>
      </c>
    </row>
    <row r="45" spans="1:11" ht="3.75" customHeight="1"/>
    <row r="46" spans="1:11" ht="18.75" customHeight="1">
      <c r="A46" s="286" t="s">
        <v>395</v>
      </c>
      <c r="B46" s="302"/>
      <c r="C46" s="310"/>
      <c r="D46" s="318"/>
      <c r="E46" s="318"/>
      <c r="F46" s="318"/>
      <c r="G46" s="318"/>
      <c r="H46" s="344"/>
      <c r="I46" s="276"/>
      <c r="J46" s="276"/>
      <c r="K46" s="276"/>
    </row>
    <row r="47" spans="1:11" ht="18.75" customHeight="1">
      <c r="A47" s="287" t="s">
        <v>143</v>
      </c>
      <c r="B47" s="303"/>
      <c r="C47" s="311"/>
      <c r="D47" s="319"/>
      <c r="E47" s="319"/>
      <c r="F47" s="319"/>
      <c r="G47" s="319"/>
      <c r="H47" s="345"/>
    </row>
    <row r="48" spans="1:11" ht="18.75" customHeight="1">
      <c r="A48" s="288"/>
      <c r="B48" s="304" t="s">
        <v>45</v>
      </c>
      <c r="C48" s="312"/>
      <c r="D48" s="320" t="s">
        <v>424</v>
      </c>
      <c r="E48" s="320"/>
      <c r="F48" s="320"/>
      <c r="G48" s="334"/>
      <c r="H48" s="346"/>
    </row>
    <row r="49" spans="1:11" ht="18.75" customHeight="1">
      <c r="A49" s="289"/>
      <c r="B49" s="305"/>
      <c r="C49" s="313"/>
      <c r="D49" s="320" t="s">
        <v>305</v>
      </c>
      <c r="E49" s="320"/>
      <c r="F49" s="320"/>
      <c r="G49" s="337"/>
      <c r="H49" s="347"/>
    </row>
    <row r="50" spans="1:11" ht="18.75" customHeight="1">
      <c r="A50" s="289"/>
      <c r="B50" s="304" t="s">
        <v>413</v>
      </c>
      <c r="C50" s="312"/>
      <c r="D50" s="321" t="s">
        <v>397</v>
      </c>
      <c r="E50" s="321"/>
      <c r="F50" s="321"/>
      <c r="G50" s="337"/>
      <c r="H50" s="347"/>
      <c r="I50" s="290"/>
      <c r="J50" s="315"/>
      <c r="K50" s="315"/>
    </row>
    <row r="51" spans="1:11" ht="18.75" customHeight="1">
      <c r="A51" s="289"/>
      <c r="B51" s="306" t="s">
        <v>456</v>
      </c>
      <c r="C51" s="314"/>
      <c r="D51" s="321" t="s">
        <v>416</v>
      </c>
      <c r="E51" s="321"/>
      <c r="F51" s="321"/>
      <c r="G51" s="272" t="s">
        <v>422</v>
      </c>
      <c r="H51" s="330"/>
      <c r="I51" s="352"/>
      <c r="J51" s="352"/>
      <c r="K51" s="368"/>
    </row>
    <row r="52" spans="1:11" ht="18.75" customHeight="1">
      <c r="A52" s="289"/>
      <c r="B52" s="306"/>
      <c r="C52" s="314"/>
      <c r="D52" s="288"/>
      <c r="E52" s="277" t="s">
        <v>333</v>
      </c>
      <c r="F52" s="329"/>
      <c r="G52" s="329"/>
      <c r="H52" s="272" t="s">
        <v>68</v>
      </c>
      <c r="I52" s="329"/>
      <c r="J52" s="329"/>
      <c r="K52" s="329"/>
    </row>
    <row r="53" spans="1:11" ht="18.75" customHeight="1">
      <c r="A53" s="289"/>
      <c r="B53" s="289"/>
      <c r="D53" s="289"/>
      <c r="E53" s="277" t="s">
        <v>362</v>
      </c>
      <c r="F53" s="330"/>
      <c r="G53" s="338" t="s">
        <v>278</v>
      </c>
      <c r="H53" s="272" t="s">
        <v>423</v>
      </c>
      <c r="I53" s="330"/>
      <c r="J53" s="358"/>
      <c r="K53" s="338" t="s">
        <v>37</v>
      </c>
    </row>
    <row r="54" spans="1:11" ht="18.75" customHeight="1">
      <c r="A54" s="289"/>
      <c r="B54" s="289"/>
      <c r="D54" s="289"/>
      <c r="E54" s="320" t="s">
        <v>127</v>
      </c>
      <c r="F54" s="320"/>
      <c r="G54" s="320"/>
      <c r="H54" s="320"/>
      <c r="I54" s="353"/>
      <c r="J54" s="353"/>
      <c r="K54" s="353"/>
    </row>
    <row r="55" spans="1:11" ht="18.75" customHeight="1">
      <c r="A55" s="289"/>
      <c r="B55" s="289"/>
      <c r="D55" s="289"/>
      <c r="E55" s="324" t="s">
        <v>353</v>
      </c>
      <c r="F55" s="331"/>
      <c r="G55" s="324" t="s">
        <v>372</v>
      </c>
      <c r="H55" s="348"/>
      <c r="I55" s="354"/>
      <c r="J55" s="359"/>
      <c r="K55" s="369"/>
    </row>
    <row r="56" spans="1:11" ht="18.75" customHeight="1">
      <c r="A56" s="289"/>
      <c r="B56" s="289"/>
      <c r="D56" s="289"/>
      <c r="E56" s="325"/>
      <c r="F56" s="332"/>
      <c r="G56" s="339"/>
      <c r="H56" s="279" t="s">
        <v>642</v>
      </c>
      <c r="I56" s="355"/>
      <c r="J56" s="302" t="s">
        <v>518</v>
      </c>
      <c r="K56" s="356" t="s">
        <v>641</v>
      </c>
    </row>
    <row r="57" spans="1:11" ht="18.75" customHeight="1">
      <c r="A57" s="289"/>
      <c r="B57" s="289"/>
      <c r="D57" s="289"/>
      <c r="E57" s="325"/>
      <c r="F57" s="332"/>
      <c r="G57" s="325"/>
      <c r="H57" s="349"/>
      <c r="I57" s="356" t="s">
        <v>640</v>
      </c>
      <c r="J57" s="360"/>
      <c r="K57" s="361"/>
    </row>
    <row r="58" spans="1:11" ht="18.75" customHeight="1">
      <c r="A58" s="289"/>
      <c r="B58" s="289"/>
      <c r="D58" s="289"/>
      <c r="E58" s="325"/>
      <c r="F58" s="332"/>
      <c r="G58" s="325"/>
      <c r="H58" s="349"/>
      <c r="I58" s="282" t="s">
        <v>639</v>
      </c>
      <c r="J58" s="361"/>
      <c r="K58" s="361"/>
    </row>
    <row r="59" spans="1:11" ht="18.75" customHeight="1">
      <c r="A59" s="289"/>
      <c r="B59" s="289"/>
      <c r="D59" s="289"/>
      <c r="E59" s="325"/>
      <c r="F59" s="332"/>
      <c r="G59" s="340"/>
      <c r="H59" s="350"/>
      <c r="I59" s="282" t="s">
        <v>476</v>
      </c>
      <c r="J59" s="361"/>
      <c r="K59" s="361"/>
    </row>
    <row r="60" spans="1:11" ht="18.75" customHeight="1">
      <c r="A60" s="290"/>
      <c r="B60" s="290"/>
      <c r="C60" s="315"/>
      <c r="D60" s="290"/>
      <c r="E60" s="326"/>
      <c r="F60" s="333"/>
      <c r="G60" s="340" t="s">
        <v>418</v>
      </c>
      <c r="H60" s="333"/>
      <c r="I60" s="357"/>
      <c r="J60" s="357"/>
      <c r="K60" s="370"/>
    </row>
    <row r="61" spans="1:11" ht="18.75" customHeight="1"/>
    <row r="62" spans="1:11" ht="18.75" customHeight="1"/>
    <row r="63" spans="1:11" ht="18.75" customHeight="1"/>
  </sheetData>
  <mergeCells count="66">
    <mergeCell ref="A2:K2"/>
    <mergeCell ref="B5:F5"/>
    <mergeCell ref="A8:C8"/>
    <mergeCell ref="D8:F8"/>
    <mergeCell ref="G8:K8"/>
    <mergeCell ref="A9:C9"/>
    <mergeCell ref="D9:F9"/>
    <mergeCell ref="G9:K9"/>
    <mergeCell ref="B14:F14"/>
    <mergeCell ref="G14:K14"/>
    <mergeCell ref="B16:F16"/>
    <mergeCell ref="G16:K16"/>
    <mergeCell ref="B17:F17"/>
    <mergeCell ref="G17:K17"/>
    <mergeCell ref="B18:C18"/>
    <mergeCell ref="D18:E18"/>
    <mergeCell ref="G18:H18"/>
    <mergeCell ref="I18:J18"/>
    <mergeCell ref="B19:F19"/>
    <mergeCell ref="G19:K19"/>
    <mergeCell ref="B20:F20"/>
    <mergeCell ref="G20:K20"/>
    <mergeCell ref="C21:K21"/>
    <mergeCell ref="F22:G22"/>
    <mergeCell ref="H22:K22"/>
    <mergeCell ref="F23:G23"/>
    <mergeCell ref="F24:G24"/>
    <mergeCell ref="B29:G29"/>
    <mergeCell ref="H29:I29"/>
    <mergeCell ref="A46:B46"/>
    <mergeCell ref="C46:H46"/>
    <mergeCell ref="A47:B47"/>
    <mergeCell ref="C47:H47"/>
    <mergeCell ref="B48:C48"/>
    <mergeCell ref="D48:F48"/>
    <mergeCell ref="G48:H48"/>
    <mergeCell ref="B49:C49"/>
    <mergeCell ref="D49:F49"/>
    <mergeCell ref="G49:H49"/>
    <mergeCell ref="B50:C50"/>
    <mergeCell ref="D50:F50"/>
    <mergeCell ref="G50:H50"/>
    <mergeCell ref="D51:F51"/>
    <mergeCell ref="H51:K51"/>
    <mergeCell ref="F52:G52"/>
    <mergeCell ref="I52:K52"/>
    <mergeCell ref="I53:J53"/>
    <mergeCell ref="E54:H54"/>
    <mergeCell ref="I54:K54"/>
    <mergeCell ref="E55:F55"/>
    <mergeCell ref="G55:H55"/>
    <mergeCell ref="I55:K55"/>
    <mergeCell ref="G60:H60"/>
    <mergeCell ref="I60:K60"/>
    <mergeCell ref="A14:A15"/>
    <mergeCell ref="A17:A18"/>
    <mergeCell ref="A19:A20"/>
    <mergeCell ref="A21:A24"/>
    <mergeCell ref="B22:B24"/>
    <mergeCell ref="A29:A30"/>
    <mergeCell ref="J29:J30"/>
    <mergeCell ref="K29:K30"/>
    <mergeCell ref="A32:A33"/>
    <mergeCell ref="A38:K41"/>
    <mergeCell ref="B51:C52"/>
    <mergeCell ref="H56:H59"/>
  </mergeCells>
  <phoneticPr fontId="4"/>
  <dataValidations count="6">
    <dataValidation type="list" allowBlank="1" showDropDown="0" showInputMessage="1" showErrorMessage="1" sqref="B22:B24">
      <formula1>"有,無"</formula1>
    </dataValidation>
    <dataValidation type="list" allowBlank="1" showDropDown="0" showInputMessage="1" showErrorMessage="1" sqref="I23:I24">
      <formula1>"有（承認済）,有（申請済）,有（申請予定）,無"</formula1>
    </dataValidation>
    <dataValidation type="list" allowBlank="1" showDropDown="0" showInputMessage="1" showErrorMessage="1" sqref="K23:K24">
      <formula1>"転用,譲渡,交換,貸付,取壊し"</formula1>
    </dataValidation>
    <dataValidation type="list" allowBlank="1" showDropDown="0" showInputMessage="1" showErrorMessage="1" sqref="C46">
      <formula1>"無医地区,無医地区に準じる地区,無歯科医地区,無歯科医地区に準じる地区"</formula1>
    </dataValidation>
    <dataValidation type="list" allowBlank="1" showDropDown="0" showInputMessage="1" showErrorMessage="1" sqref="B18:C18 G18:H18">
      <formula1>"有床,無床"</formula1>
    </dataValidation>
    <dataValidation type="list" allowBlank="1" showDropDown="0" showInputMessage="1" showErrorMessage="1" sqref="G48:H48">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'管理用（このシートは削除しないでください）'!$F$3:$F$10</xm:f>
          </x14:formula1>
          <xm:sqref>B20:K20</xm:sqref>
        </x14:dataValidation>
        <x14:dataValidation type="list" allowBlank="1" showDropDown="0" showInputMessage="1" showErrorMessage="1">
          <x14:formula1>
            <xm:f>'管理用（このシートは削除しないでください）'!$B$24:$B$33</xm:f>
          </x14:formula1>
          <xm:sqref>C47:H47</xm:sqref>
        </x14:dataValidation>
        <x14:dataValidation type="list" allowBlank="1" showDropDown="0" showInputMessage="1" showErrorMessage="1">
          <x14:formula1>
            <xm:f>'管理用（このシートは削除しないでください）'!$D$3:$D$7</xm:f>
          </x14:formula1>
          <xm:sqref>B16:K16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K55"/>
  <sheetViews>
    <sheetView view="pageBreakPreview" zoomScaleSheetLayoutView="100" workbookViewId="0">
      <selection activeCell="L1" sqref="L1"/>
    </sheetView>
  </sheetViews>
  <sheetFormatPr defaultColWidth="9" defaultRowHeight="12"/>
  <cols>
    <col min="1" max="1" width="11.25" style="270" customWidth="1"/>
    <col min="2" max="18" width="10" style="270" customWidth="1"/>
    <col min="19" max="16384" width="9" style="270"/>
  </cols>
  <sheetData>
    <row r="1" spans="1:11">
      <c r="A1" s="270" t="s">
        <v>433</v>
      </c>
    </row>
    <row r="2" spans="1:11" ht="18" customHeight="1">
      <c r="A2" s="271" t="s">
        <v>194</v>
      </c>
      <c r="B2" s="271"/>
      <c r="C2" s="271"/>
      <c r="D2" s="271"/>
      <c r="E2" s="271"/>
      <c r="F2" s="271"/>
      <c r="G2" s="271"/>
      <c r="H2" s="271"/>
      <c r="I2" s="271"/>
      <c r="J2" s="271"/>
      <c r="K2" s="271"/>
    </row>
    <row r="5" spans="1:11" ht="18.75" customHeight="1">
      <c r="A5" s="272" t="s">
        <v>135</v>
      </c>
      <c r="B5" s="274" t="s">
        <v>130</v>
      </c>
      <c r="C5" s="274"/>
      <c r="D5" s="274"/>
      <c r="E5" s="274"/>
      <c r="F5" s="274"/>
    </row>
    <row r="6" spans="1:11" ht="18.75" customHeight="1">
      <c r="A6" s="272" t="s">
        <v>434</v>
      </c>
      <c r="B6" s="329"/>
      <c r="C6" s="329"/>
      <c r="D6" s="329"/>
      <c r="E6" s="329"/>
      <c r="F6" s="329"/>
    </row>
    <row r="7" spans="1:11" ht="12" customHeight="1">
      <c r="A7" s="273"/>
      <c r="B7" s="291"/>
      <c r="C7" s="291"/>
      <c r="D7" s="291"/>
      <c r="E7" s="291"/>
      <c r="F7" s="291"/>
    </row>
    <row r="9" spans="1:11">
      <c r="A9" s="274" t="s">
        <v>344</v>
      </c>
      <c r="B9" s="274"/>
      <c r="C9" s="274"/>
      <c r="D9" s="274" t="s">
        <v>393</v>
      </c>
      <c r="E9" s="274"/>
      <c r="F9" s="274"/>
      <c r="G9" s="274" t="s">
        <v>346</v>
      </c>
      <c r="H9" s="274"/>
      <c r="I9" s="274"/>
      <c r="J9" s="274"/>
      <c r="K9" s="274"/>
    </row>
    <row r="10" spans="1:11" ht="18.75" customHeight="1">
      <c r="A10" s="275"/>
      <c r="B10" s="275"/>
      <c r="C10" s="275"/>
      <c r="D10" s="275"/>
      <c r="E10" s="275"/>
      <c r="F10" s="275"/>
      <c r="G10" s="275"/>
      <c r="H10" s="275"/>
      <c r="I10" s="275"/>
      <c r="J10" s="275"/>
      <c r="K10" s="275"/>
    </row>
    <row r="11" spans="1:11" ht="12" customHeight="1">
      <c r="A11" s="276"/>
      <c r="B11" s="276"/>
      <c r="C11" s="276"/>
      <c r="D11" s="276"/>
      <c r="E11" s="276"/>
      <c r="F11" s="276"/>
      <c r="G11" s="276"/>
      <c r="H11" s="276"/>
      <c r="I11" s="276"/>
      <c r="J11" s="276"/>
      <c r="K11" s="276"/>
    </row>
    <row r="12" spans="1:11" ht="12" customHeight="1">
      <c r="A12" s="276"/>
      <c r="B12" s="276"/>
      <c r="C12" s="276"/>
      <c r="D12" s="276"/>
      <c r="E12" s="276"/>
      <c r="F12" s="276"/>
      <c r="G12" s="276"/>
      <c r="H12" s="276"/>
      <c r="I12" s="276"/>
      <c r="J12" s="276"/>
      <c r="K12" s="276"/>
    </row>
    <row r="13" spans="1:11">
      <c r="A13" s="270" t="s">
        <v>400</v>
      </c>
    </row>
    <row r="14" spans="1:11" ht="3.75" customHeight="1"/>
    <row r="15" spans="1:11">
      <c r="A15" s="277" t="s">
        <v>348</v>
      </c>
      <c r="B15" s="272" t="s">
        <v>359</v>
      </c>
      <c r="C15" s="272"/>
      <c r="D15" s="272"/>
      <c r="E15" s="272"/>
      <c r="F15" s="272"/>
      <c r="G15" s="272" t="s">
        <v>361</v>
      </c>
      <c r="H15" s="272"/>
      <c r="I15" s="272"/>
      <c r="J15" s="272"/>
      <c r="K15" s="272"/>
    </row>
    <row r="16" spans="1:11" ht="18.75" customHeight="1">
      <c r="A16" s="278"/>
      <c r="B16" s="292" t="s">
        <v>594</v>
      </c>
      <c r="C16" s="307" t="s">
        <v>595</v>
      </c>
      <c r="D16" s="316" t="s">
        <v>57</v>
      </c>
      <c r="E16" s="316" t="s">
        <v>596</v>
      </c>
      <c r="F16" s="327" t="s">
        <v>595</v>
      </c>
      <c r="G16" s="292" t="s">
        <v>594</v>
      </c>
      <c r="H16" s="307" t="s">
        <v>595</v>
      </c>
      <c r="I16" s="316" t="s">
        <v>57</v>
      </c>
      <c r="J16" s="316" t="s">
        <v>596</v>
      </c>
      <c r="K16" s="327" t="s">
        <v>595</v>
      </c>
    </row>
    <row r="17" spans="1:11" ht="18.75" customHeight="1">
      <c r="A17" s="272" t="s">
        <v>384</v>
      </c>
      <c r="B17" s="293"/>
      <c r="C17" s="293"/>
      <c r="D17" s="293"/>
      <c r="E17" s="293"/>
      <c r="F17" s="293"/>
      <c r="G17" s="334"/>
      <c r="H17" s="341"/>
      <c r="I17" s="341"/>
      <c r="J17" s="341"/>
      <c r="K17" s="346"/>
    </row>
    <row r="18" spans="1:11">
      <c r="A18" s="272" t="s">
        <v>383</v>
      </c>
      <c r="B18" s="272" t="s">
        <v>126</v>
      </c>
      <c r="C18" s="272"/>
      <c r="D18" s="272"/>
      <c r="E18" s="272"/>
      <c r="F18" s="272"/>
      <c r="G18" s="272" t="s">
        <v>316</v>
      </c>
      <c r="H18" s="272"/>
      <c r="I18" s="272"/>
      <c r="J18" s="272"/>
      <c r="K18" s="272"/>
    </row>
    <row r="19" spans="1:11" ht="18.75" customHeight="1">
      <c r="A19" s="272"/>
      <c r="B19" s="293"/>
      <c r="C19" s="293"/>
      <c r="D19" s="317" t="s">
        <v>399</v>
      </c>
      <c r="E19" s="322"/>
      <c r="F19" s="328"/>
      <c r="G19" s="293"/>
      <c r="H19" s="293"/>
      <c r="I19" s="317" t="s">
        <v>399</v>
      </c>
      <c r="J19" s="322"/>
      <c r="K19" s="328"/>
    </row>
    <row r="20" spans="1:11">
      <c r="A20" s="279" t="s">
        <v>368</v>
      </c>
      <c r="B20" s="272" t="s">
        <v>363</v>
      </c>
      <c r="C20" s="272"/>
      <c r="D20" s="272"/>
      <c r="E20" s="272"/>
      <c r="F20" s="272"/>
      <c r="G20" s="272" t="s">
        <v>367</v>
      </c>
      <c r="H20" s="272"/>
      <c r="I20" s="272"/>
      <c r="J20" s="272"/>
      <c r="K20" s="272"/>
    </row>
    <row r="21" spans="1:11" ht="18.75" customHeight="1">
      <c r="A21" s="278"/>
      <c r="B21" s="293"/>
      <c r="C21" s="293"/>
      <c r="D21" s="293"/>
      <c r="E21" s="293"/>
      <c r="F21" s="293"/>
      <c r="G21" s="293"/>
      <c r="H21" s="293"/>
      <c r="I21" s="293"/>
      <c r="J21" s="293"/>
      <c r="K21" s="293"/>
    </row>
    <row r="22" spans="1:11" ht="12" customHeight="1">
      <c r="A22" s="280" t="s">
        <v>370</v>
      </c>
      <c r="B22" s="272" t="s">
        <v>186</v>
      </c>
      <c r="C22" s="274" t="s">
        <v>373</v>
      </c>
      <c r="D22" s="274"/>
      <c r="E22" s="274"/>
      <c r="F22" s="274"/>
      <c r="G22" s="274"/>
      <c r="H22" s="274"/>
      <c r="I22" s="274"/>
      <c r="J22" s="274"/>
      <c r="K22" s="274"/>
    </row>
    <row r="23" spans="1:11">
      <c r="A23" s="280"/>
      <c r="B23" s="293"/>
      <c r="C23" s="272" t="s">
        <v>374</v>
      </c>
      <c r="D23" s="272" t="s">
        <v>14</v>
      </c>
      <c r="E23" s="272" t="s">
        <v>379</v>
      </c>
      <c r="F23" s="292" t="s">
        <v>367</v>
      </c>
      <c r="G23" s="335"/>
      <c r="H23" s="272" t="s">
        <v>166</v>
      </c>
      <c r="I23" s="272"/>
      <c r="J23" s="272"/>
      <c r="K23" s="272"/>
    </row>
    <row r="24" spans="1:11" ht="18.75" customHeight="1">
      <c r="A24" s="280"/>
      <c r="B24" s="293"/>
      <c r="C24" s="308"/>
      <c r="D24" s="295"/>
      <c r="E24" s="323"/>
      <c r="F24" s="329"/>
      <c r="G24" s="329"/>
      <c r="H24" s="342" t="s">
        <v>60</v>
      </c>
      <c r="I24" s="351"/>
      <c r="J24" s="342" t="s">
        <v>273</v>
      </c>
      <c r="K24" s="293"/>
    </row>
    <row r="25" spans="1:11" ht="18.75" customHeight="1">
      <c r="A25" s="280"/>
      <c r="B25" s="293"/>
      <c r="C25" s="308"/>
      <c r="D25" s="295"/>
      <c r="E25" s="323"/>
      <c r="F25" s="329"/>
      <c r="G25" s="329"/>
      <c r="H25" s="342" t="s">
        <v>60</v>
      </c>
      <c r="I25" s="351"/>
      <c r="J25" s="342" t="s">
        <v>273</v>
      </c>
      <c r="K25" s="293"/>
    </row>
    <row r="28" spans="1:11">
      <c r="A28" s="270" t="s">
        <v>377</v>
      </c>
    </row>
    <row r="29" spans="1:11" ht="3.75" customHeight="1"/>
    <row r="30" spans="1:11" ht="13.5" customHeight="1">
      <c r="A30" s="281" t="s">
        <v>30</v>
      </c>
      <c r="B30" s="294" t="s">
        <v>438</v>
      </c>
      <c r="C30" s="309"/>
      <c r="D30" s="309"/>
      <c r="E30" s="309"/>
      <c r="F30" s="309"/>
      <c r="G30" s="336"/>
      <c r="H30" s="294" t="s">
        <v>439</v>
      </c>
      <c r="I30" s="336"/>
      <c r="J30" s="287" t="s">
        <v>358</v>
      </c>
      <c r="K30" s="303"/>
    </row>
    <row r="31" spans="1:11" ht="24">
      <c r="A31" s="282"/>
      <c r="B31" s="281" t="s">
        <v>351</v>
      </c>
      <c r="C31" s="281" t="s">
        <v>89</v>
      </c>
      <c r="D31" s="281" t="s">
        <v>354</v>
      </c>
      <c r="E31" s="281" t="s">
        <v>296</v>
      </c>
      <c r="F31" s="281" t="s">
        <v>352</v>
      </c>
      <c r="G31" s="281" t="s">
        <v>355</v>
      </c>
      <c r="H31" s="343" t="s">
        <v>251</v>
      </c>
      <c r="I31" s="287" t="s">
        <v>357</v>
      </c>
      <c r="J31" s="376"/>
      <c r="K31" s="380"/>
    </row>
    <row r="32" spans="1:11" ht="18.75" customHeight="1">
      <c r="A32" s="272" t="s">
        <v>606</v>
      </c>
      <c r="B32" s="295"/>
      <c r="C32" s="295"/>
      <c r="D32" s="295"/>
      <c r="E32" s="295"/>
      <c r="F32" s="295"/>
      <c r="G32" s="295"/>
      <c r="H32" s="295"/>
      <c r="I32" s="295"/>
      <c r="J32" s="377" t="str">
        <f>IF(SUM(B32:I32)=0,"",SUM(B32:I32))</f>
        <v/>
      </c>
      <c r="K32" s="381"/>
    </row>
    <row r="33" spans="1:11" ht="15" customHeight="1">
      <c r="A33" s="272" t="s">
        <v>601</v>
      </c>
      <c r="B33" s="296"/>
      <c r="C33" s="296"/>
      <c r="D33" s="296"/>
      <c r="E33" s="296"/>
      <c r="F33" s="296"/>
      <c r="G33" s="296"/>
      <c r="H33" s="296"/>
      <c r="I33" s="296"/>
      <c r="J33" s="378" t="str">
        <f>IF(SUM(B33:I33)=0,"",SUM(B33:I33))</f>
        <v/>
      </c>
      <c r="K33" s="382"/>
    </row>
    <row r="34" spans="1:11" ht="15" customHeight="1">
      <c r="A34" s="272"/>
      <c r="B34" s="297"/>
      <c r="C34" s="297"/>
      <c r="D34" s="297"/>
      <c r="E34" s="297"/>
      <c r="F34" s="297"/>
      <c r="G34" s="297"/>
      <c r="H34" s="297"/>
      <c r="I34" s="297"/>
      <c r="J34" s="379" t="str">
        <f>IF(SUM(B34:I34)=0,"",SUM(B34:I34))</f>
        <v/>
      </c>
      <c r="K34" s="383"/>
    </row>
    <row r="35" spans="1:11" ht="12" customHeight="1">
      <c r="A35" s="273"/>
      <c r="B35" s="298"/>
      <c r="C35" s="298"/>
      <c r="D35" s="298"/>
      <c r="E35" s="298"/>
      <c r="F35" s="298"/>
      <c r="G35" s="298"/>
      <c r="H35" s="298"/>
      <c r="I35" s="298"/>
      <c r="J35" s="298"/>
      <c r="K35" s="298"/>
    </row>
    <row r="37" spans="1:11">
      <c r="A37" s="270" t="s">
        <v>405</v>
      </c>
    </row>
    <row r="38" spans="1:11" ht="3.75" customHeight="1"/>
    <row r="39" spans="1:11" ht="18.75" customHeight="1">
      <c r="A39" s="283"/>
      <c r="B39" s="299"/>
      <c r="C39" s="299"/>
      <c r="D39" s="299"/>
      <c r="E39" s="299"/>
      <c r="F39" s="299"/>
      <c r="G39" s="299"/>
      <c r="H39" s="299"/>
      <c r="I39" s="299"/>
      <c r="J39" s="299"/>
      <c r="K39" s="365"/>
    </row>
    <row r="40" spans="1:11" ht="18.75" customHeight="1">
      <c r="A40" s="284"/>
      <c r="B40" s="300"/>
      <c r="C40" s="300"/>
      <c r="D40" s="300"/>
      <c r="E40" s="300"/>
      <c r="F40" s="300"/>
      <c r="G40" s="300"/>
      <c r="H40" s="300"/>
      <c r="I40" s="300"/>
      <c r="J40" s="300"/>
      <c r="K40" s="366"/>
    </row>
    <row r="41" spans="1:11" ht="18.75" customHeight="1">
      <c r="A41" s="284"/>
      <c r="B41" s="300"/>
      <c r="C41" s="300"/>
      <c r="D41" s="300"/>
      <c r="E41" s="300"/>
      <c r="F41" s="300"/>
      <c r="G41" s="300"/>
      <c r="H41" s="300"/>
      <c r="I41" s="300"/>
      <c r="J41" s="300"/>
      <c r="K41" s="366"/>
    </row>
    <row r="42" spans="1:11" ht="18.75" customHeight="1">
      <c r="A42" s="285"/>
      <c r="B42" s="301"/>
      <c r="C42" s="301"/>
      <c r="D42" s="301"/>
      <c r="E42" s="301"/>
      <c r="F42" s="301"/>
      <c r="G42" s="301"/>
      <c r="H42" s="301"/>
      <c r="I42" s="301"/>
      <c r="J42" s="301"/>
      <c r="K42" s="367"/>
    </row>
    <row r="45" spans="1:11">
      <c r="A45" s="270" t="s">
        <v>432</v>
      </c>
    </row>
    <row r="46" spans="1:11" ht="3.75" customHeight="1"/>
    <row r="47" spans="1:11" ht="18.75" customHeight="1">
      <c r="A47" s="286" t="s">
        <v>403</v>
      </c>
      <c r="B47" s="302"/>
      <c r="C47" s="334"/>
      <c r="D47" s="341"/>
      <c r="E47" s="341"/>
      <c r="F47" s="341"/>
      <c r="G47" s="341"/>
      <c r="H47" s="346"/>
    </row>
    <row r="48" spans="1:11" ht="18.75" customHeight="1">
      <c r="A48" s="371" t="s">
        <v>436</v>
      </c>
      <c r="B48" s="373"/>
      <c r="C48" s="373"/>
      <c r="D48" s="373"/>
      <c r="E48" s="348"/>
      <c r="F48" s="334"/>
      <c r="G48" s="341"/>
      <c r="H48" s="346"/>
    </row>
    <row r="49" spans="1:11" ht="18.75" customHeight="1">
      <c r="A49" s="372" t="s">
        <v>219</v>
      </c>
      <c r="B49" s="374"/>
      <c r="C49" s="346"/>
      <c r="D49" s="293"/>
      <c r="E49" s="293"/>
      <c r="F49" s="375"/>
      <c r="G49" s="375"/>
      <c r="H49" s="375"/>
    </row>
    <row r="50" spans="1:11" ht="7.5" customHeight="1"/>
    <row r="51" spans="1:11">
      <c r="A51" s="270" t="s">
        <v>340</v>
      </c>
    </row>
    <row r="52" spans="1:11" ht="18.75" customHeight="1">
      <c r="A52" s="283"/>
      <c r="B52" s="299"/>
      <c r="C52" s="299"/>
      <c r="D52" s="299"/>
      <c r="E52" s="299"/>
      <c r="F52" s="299"/>
      <c r="G52" s="299"/>
      <c r="H52" s="299"/>
      <c r="I52" s="299"/>
      <c r="J52" s="299"/>
      <c r="K52" s="365"/>
    </row>
    <row r="53" spans="1:11" ht="18.75" customHeight="1">
      <c r="A53" s="284"/>
      <c r="B53" s="300"/>
      <c r="C53" s="300"/>
      <c r="D53" s="300"/>
      <c r="E53" s="300"/>
      <c r="F53" s="300"/>
      <c r="G53" s="300"/>
      <c r="H53" s="300"/>
      <c r="I53" s="300"/>
      <c r="J53" s="300"/>
      <c r="K53" s="366"/>
    </row>
    <row r="54" spans="1:11" ht="18.75" customHeight="1">
      <c r="A54" s="284"/>
      <c r="B54" s="300"/>
      <c r="C54" s="300"/>
      <c r="D54" s="300"/>
      <c r="E54" s="300"/>
      <c r="F54" s="300"/>
      <c r="G54" s="300"/>
      <c r="H54" s="300"/>
      <c r="I54" s="300"/>
      <c r="J54" s="300"/>
      <c r="K54" s="366"/>
    </row>
    <row r="55" spans="1:11" ht="18.75" customHeight="1">
      <c r="A55" s="285"/>
      <c r="B55" s="301"/>
      <c r="C55" s="301"/>
      <c r="D55" s="301"/>
      <c r="E55" s="301"/>
      <c r="F55" s="301"/>
      <c r="G55" s="301"/>
      <c r="H55" s="301"/>
      <c r="I55" s="301"/>
      <c r="J55" s="301"/>
      <c r="K55" s="367"/>
    </row>
  </sheetData>
  <mergeCells count="50">
    <mergeCell ref="A2:K2"/>
    <mergeCell ref="B5:F5"/>
    <mergeCell ref="B6:F6"/>
    <mergeCell ref="A9:C9"/>
    <mergeCell ref="D9:F9"/>
    <mergeCell ref="G9:K9"/>
    <mergeCell ref="A10:C10"/>
    <mergeCell ref="D10:F10"/>
    <mergeCell ref="G10:K10"/>
    <mergeCell ref="B15:F15"/>
    <mergeCell ref="G15:K15"/>
    <mergeCell ref="B17:F17"/>
    <mergeCell ref="G17:K17"/>
    <mergeCell ref="B18:F18"/>
    <mergeCell ref="G18:K18"/>
    <mergeCell ref="B19:C19"/>
    <mergeCell ref="D19:E19"/>
    <mergeCell ref="G19:H19"/>
    <mergeCell ref="I19:J19"/>
    <mergeCell ref="B20:F20"/>
    <mergeCell ref="G20:K20"/>
    <mergeCell ref="B21:F21"/>
    <mergeCell ref="G21:K21"/>
    <mergeCell ref="C22:K22"/>
    <mergeCell ref="F23:G23"/>
    <mergeCell ref="H23:K23"/>
    <mergeCell ref="F24:G24"/>
    <mergeCell ref="F25:G25"/>
    <mergeCell ref="B30:G30"/>
    <mergeCell ref="H30:I30"/>
    <mergeCell ref="J32:K32"/>
    <mergeCell ref="J33:K33"/>
    <mergeCell ref="J34:K34"/>
    <mergeCell ref="A47:B47"/>
    <mergeCell ref="C47:H47"/>
    <mergeCell ref="A48:E48"/>
    <mergeCell ref="F48:H48"/>
    <mergeCell ref="A49:B49"/>
    <mergeCell ref="C49:E49"/>
    <mergeCell ref="F49:H49"/>
    <mergeCell ref="A15:A16"/>
    <mergeCell ref="A18:A19"/>
    <mergeCell ref="A20:A21"/>
    <mergeCell ref="A22:A25"/>
    <mergeCell ref="B23:B25"/>
    <mergeCell ref="A30:A31"/>
    <mergeCell ref="J30:K31"/>
    <mergeCell ref="A33:A34"/>
    <mergeCell ref="A39:K42"/>
    <mergeCell ref="A52:K55"/>
  </mergeCells>
  <phoneticPr fontId="4"/>
  <dataValidations count="6">
    <dataValidation type="list" allowBlank="1" showDropDown="0" showInputMessage="1" showErrorMessage="1" sqref="B19:C19 G19:H19">
      <formula1>"有床,無床"</formula1>
    </dataValidation>
    <dataValidation type="list" allowBlank="1" showDropDown="0" showInputMessage="1" showErrorMessage="1" sqref="K24:K25">
      <formula1>"転用,譲渡,交換,貸付,取壊し"</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B23:B25 F48:H48">
      <formula1>"有,無"</formula1>
    </dataValidation>
    <dataValidation type="list" allowBlank="1" showDropDown="0" showInputMessage="1" showErrorMessage="1" sqref="B6:F6">
      <formula1>"眼科,耳鼻いんこう科,歯科"</formula1>
    </dataValidation>
    <dataValidation type="list" allowBlank="1" showDropDown="0" showInputMessage="1" showErrorMessage="1" sqref="C49:E49">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'管理用（このシートは削除しないでください）'!$D$3:$D$8</xm:f>
          </x14:formula1>
          <xm:sqref>B17:K17</xm:sqref>
        </x14:dataValidation>
        <x14:dataValidation type="list" allowBlank="1" showDropDown="0" showInputMessage="1" showErrorMessage="1">
          <x14:formula1>
            <xm:f>'管理用（このシートは削除しないでください）'!$B$24:$B$33</xm:f>
          </x14:formula1>
          <xm:sqref>C47:H47</xm:sqref>
        </x14:dataValidation>
        <x14:dataValidation type="list" allowBlank="1" showDropDown="0" showInputMessage="1" showErrorMessage="1">
          <x14:formula1>
            <xm:f>'管理用（このシートは削除しないでください）'!$F$3:$F$9</xm:f>
          </x14:formula1>
          <xm:sqref>B21:K21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K62"/>
  <sheetViews>
    <sheetView view="pageBreakPreview" zoomScaleSheetLayoutView="100" workbookViewId="0">
      <selection activeCell="L1" sqref="L1"/>
    </sheetView>
  </sheetViews>
  <sheetFormatPr defaultColWidth="9" defaultRowHeight="12"/>
  <cols>
    <col min="1" max="1" width="11.25" style="270" customWidth="1"/>
    <col min="2" max="18" width="10" style="270" customWidth="1"/>
    <col min="19" max="16384" width="9" style="270"/>
  </cols>
  <sheetData>
    <row r="1" spans="1:11">
      <c r="A1" s="270" t="s">
        <v>459</v>
      </c>
    </row>
    <row r="2" spans="1:11" ht="18" customHeight="1">
      <c r="A2" s="271" t="s">
        <v>194</v>
      </c>
      <c r="B2" s="271"/>
      <c r="C2" s="271"/>
      <c r="D2" s="271"/>
      <c r="E2" s="271"/>
      <c r="F2" s="271"/>
      <c r="G2" s="271"/>
      <c r="H2" s="271"/>
      <c r="I2" s="271"/>
      <c r="J2" s="271"/>
      <c r="K2" s="271"/>
    </row>
    <row r="5" spans="1:11" ht="18.75" customHeight="1">
      <c r="A5" s="272" t="s">
        <v>135</v>
      </c>
      <c r="B5" s="274" t="s">
        <v>440</v>
      </c>
      <c r="C5" s="274"/>
      <c r="D5" s="274"/>
      <c r="E5" s="274"/>
      <c r="F5" s="274"/>
    </row>
    <row r="6" spans="1:11" ht="12" customHeight="1">
      <c r="A6" s="273"/>
      <c r="B6" s="291"/>
      <c r="C6" s="291"/>
      <c r="D6" s="291"/>
      <c r="E6" s="291"/>
      <c r="F6" s="291"/>
    </row>
    <row r="8" spans="1:11">
      <c r="A8" s="274" t="s">
        <v>442</v>
      </c>
      <c r="B8" s="274"/>
      <c r="C8" s="274"/>
      <c r="D8" s="274" t="s">
        <v>196</v>
      </c>
      <c r="E8" s="274"/>
      <c r="F8" s="274"/>
      <c r="G8" s="274" t="s">
        <v>346</v>
      </c>
      <c r="H8" s="274"/>
      <c r="I8" s="274"/>
      <c r="J8" s="274"/>
      <c r="K8" s="274"/>
    </row>
    <row r="9" spans="1:11" ht="18.75" customHeight="1">
      <c r="A9" s="275"/>
      <c r="B9" s="275"/>
      <c r="C9" s="275"/>
      <c r="D9" s="275"/>
      <c r="E9" s="275"/>
      <c r="F9" s="275"/>
      <c r="G9" s="275"/>
      <c r="H9" s="275"/>
      <c r="I9" s="275"/>
      <c r="J9" s="275"/>
      <c r="K9" s="275"/>
    </row>
    <row r="10" spans="1:11" ht="12" customHeight="1">
      <c r="A10" s="276"/>
      <c r="B10" s="276"/>
      <c r="C10" s="276"/>
      <c r="D10" s="276"/>
      <c r="E10" s="276"/>
      <c r="F10" s="276"/>
      <c r="G10" s="276"/>
      <c r="H10" s="276"/>
      <c r="I10" s="276"/>
      <c r="J10" s="276"/>
      <c r="K10" s="276"/>
    </row>
    <row r="11" spans="1:11" ht="12" customHeight="1">
      <c r="A11" s="276"/>
      <c r="B11" s="276"/>
      <c r="C11" s="276"/>
      <c r="D11" s="276"/>
      <c r="E11" s="276"/>
      <c r="F11" s="276"/>
      <c r="G11" s="276"/>
      <c r="H11" s="276"/>
      <c r="I11" s="276"/>
      <c r="J11" s="276"/>
      <c r="K11" s="276"/>
    </row>
    <row r="12" spans="1:11">
      <c r="A12" s="270" t="s">
        <v>400</v>
      </c>
    </row>
    <row r="13" spans="1:11" ht="3.75" customHeight="1"/>
    <row r="14" spans="1:11">
      <c r="A14" s="277" t="s">
        <v>348</v>
      </c>
      <c r="B14" s="272" t="s">
        <v>359</v>
      </c>
      <c r="C14" s="272"/>
      <c r="D14" s="272"/>
      <c r="E14" s="272"/>
      <c r="F14" s="272"/>
      <c r="G14" s="272" t="s">
        <v>361</v>
      </c>
      <c r="H14" s="272"/>
      <c r="I14" s="272"/>
      <c r="J14" s="272"/>
      <c r="K14" s="272"/>
    </row>
    <row r="15" spans="1:11" ht="18.75" customHeight="1">
      <c r="A15" s="278"/>
      <c r="B15" s="292" t="s">
        <v>594</v>
      </c>
      <c r="C15" s="307" t="s">
        <v>595</v>
      </c>
      <c r="D15" s="316" t="s">
        <v>57</v>
      </c>
      <c r="E15" s="316" t="s">
        <v>596</v>
      </c>
      <c r="F15" s="327" t="s">
        <v>595</v>
      </c>
      <c r="G15" s="292" t="s">
        <v>594</v>
      </c>
      <c r="H15" s="307" t="s">
        <v>595</v>
      </c>
      <c r="I15" s="316" t="s">
        <v>57</v>
      </c>
      <c r="J15" s="316" t="s">
        <v>596</v>
      </c>
      <c r="K15" s="327" t="s">
        <v>595</v>
      </c>
    </row>
    <row r="16" spans="1:11" ht="18.75" customHeight="1">
      <c r="A16" s="272" t="s">
        <v>384</v>
      </c>
      <c r="B16" s="293"/>
      <c r="C16" s="293"/>
      <c r="D16" s="293"/>
      <c r="E16" s="293"/>
      <c r="F16" s="293"/>
      <c r="G16" s="334"/>
      <c r="H16" s="341"/>
      <c r="I16" s="341"/>
      <c r="J16" s="341"/>
      <c r="K16" s="346"/>
    </row>
    <row r="17" spans="1:11">
      <c r="A17" s="279" t="s">
        <v>368</v>
      </c>
      <c r="B17" s="272" t="s">
        <v>363</v>
      </c>
      <c r="C17" s="272"/>
      <c r="D17" s="272"/>
      <c r="E17" s="272"/>
      <c r="F17" s="272"/>
      <c r="G17" s="272" t="s">
        <v>367</v>
      </c>
      <c r="H17" s="272"/>
      <c r="I17" s="272"/>
      <c r="J17" s="272"/>
      <c r="K17" s="272"/>
    </row>
    <row r="18" spans="1:11" ht="18.75" customHeight="1">
      <c r="A18" s="278"/>
      <c r="B18" s="293"/>
      <c r="C18" s="293"/>
      <c r="D18" s="293"/>
      <c r="E18" s="293"/>
      <c r="F18" s="293"/>
      <c r="G18" s="293"/>
      <c r="H18" s="293"/>
      <c r="I18" s="293"/>
      <c r="J18" s="293"/>
      <c r="K18" s="293"/>
    </row>
    <row r="21" spans="1:11">
      <c r="A21" s="270" t="s">
        <v>377</v>
      </c>
    </row>
    <row r="22" spans="1:11" ht="3.75" customHeight="1"/>
    <row r="23" spans="1:11">
      <c r="A23" s="281" t="s">
        <v>30</v>
      </c>
      <c r="B23" s="294" t="s">
        <v>445</v>
      </c>
      <c r="C23" s="309"/>
      <c r="D23" s="309"/>
      <c r="E23" s="309"/>
      <c r="F23" s="309"/>
      <c r="G23" s="309"/>
      <c r="H23" s="309"/>
      <c r="I23" s="336"/>
      <c r="J23" s="343" t="s">
        <v>18</v>
      </c>
      <c r="K23" s="281" t="s">
        <v>358</v>
      </c>
    </row>
    <row r="24" spans="1:11">
      <c r="A24" s="282"/>
      <c r="B24" s="281" t="s">
        <v>447</v>
      </c>
      <c r="C24" s="281" t="s">
        <v>351</v>
      </c>
      <c r="D24" s="281" t="s">
        <v>448</v>
      </c>
      <c r="E24" s="281" t="s">
        <v>450</v>
      </c>
      <c r="F24" s="281" t="s">
        <v>327</v>
      </c>
      <c r="G24" s="281" t="s">
        <v>453</v>
      </c>
      <c r="H24" s="343" t="s">
        <v>452</v>
      </c>
      <c r="I24" s="287" t="s">
        <v>352</v>
      </c>
      <c r="J24" s="282"/>
      <c r="K24" s="282"/>
    </row>
    <row r="25" spans="1:11" ht="15" customHeight="1">
      <c r="A25" s="272" t="s">
        <v>601</v>
      </c>
      <c r="B25" s="296"/>
      <c r="C25" s="296"/>
      <c r="D25" s="296"/>
      <c r="E25" s="296"/>
      <c r="F25" s="296"/>
      <c r="G25" s="296"/>
      <c r="H25" s="296"/>
      <c r="I25" s="296"/>
      <c r="J25" s="296"/>
      <c r="K25" s="363" t="str">
        <f>IF(SUM(B25:J25)=0,"",SUM(B25:J25))</f>
        <v/>
      </c>
    </row>
    <row r="26" spans="1:11" ht="15" customHeight="1">
      <c r="A26" s="272"/>
      <c r="B26" s="297"/>
      <c r="C26" s="297"/>
      <c r="D26" s="297"/>
      <c r="E26" s="297"/>
      <c r="F26" s="297"/>
      <c r="G26" s="297"/>
      <c r="H26" s="297"/>
      <c r="I26" s="297"/>
      <c r="J26" s="297"/>
      <c r="K26" s="364" t="str">
        <f>IF(SUM(B26:J26)=0,"",SUM(B26:J26))</f>
        <v/>
      </c>
    </row>
    <row r="27" spans="1:11" ht="12" customHeight="1">
      <c r="A27" s="273"/>
      <c r="B27" s="298"/>
      <c r="C27" s="298"/>
      <c r="D27" s="298"/>
      <c r="E27" s="298"/>
      <c r="F27" s="298"/>
      <c r="G27" s="298"/>
      <c r="H27" s="298"/>
      <c r="I27" s="298"/>
      <c r="J27" s="298"/>
      <c r="K27" s="298"/>
    </row>
    <row r="29" spans="1:11">
      <c r="A29" s="270" t="s">
        <v>405</v>
      </c>
    </row>
    <row r="30" spans="1:11" ht="3.75" customHeight="1"/>
    <row r="31" spans="1:11" ht="18.75" customHeight="1">
      <c r="A31" s="283"/>
      <c r="B31" s="299"/>
      <c r="C31" s="299"/>
      <c r="D31" s="299"/>
      <c r="E31" s="299"/>
      <c r="F31" s="299"/>
      <c r="G31" s="299"/>
      <c r="H31" s="299"/>
      <c r="I31" s="299"/>
      <c r="J31" s="299"/>
      <c r="K31" s="365"/>
    </row>
    <row r="32" spans="1:11" ht="18.75" customHeight="1">
      <c r="A32" s="284"/>
      <c r="B32" s="300"/>
      <c r="C32" s="300"/>
      <c r="D32" s="300"/>
      <c r="E32" s="300"/>
      <c r="F32" s="300"/>
      <c r="G32" s="300"/>
      <c r="H32" s="300"/>
      <c r="I32" s="300"/>
      <c r="J32" s="300"/>
      <c r="K32" s="366"/>
    </row>
    <row r="33" spans="1:11" ht="18.75" customHeight="1">
      <c r="A33" s="285"/>
      <c r="B33" s="301"/>
      <c r="C33" s="301"/>
      <c r="D33" s="301"/>
      <c r="E33" s="301"/>
      <c r="F33" s="301"/>
      <c r="G33" s="301"/>
      <c r="H33" s="301"/>
      <c r="I33" s="301"/>
      <c r="J33" s="301"/>
      <c r="K33" s="367"/>
    </row>
    <row r="36" spans="1:11">
      <c r="A36" s="270" t="s">
        <v>411</v>
      </c>
    </row>
    <row r="37" spans="1:11" ht="3.75" customHeight="1"/>
    <row r="38" spans="1:11" ht="18.75" customHeight="1">
      <c r="A38" s="286" t="s">
        <v>395</v>
      </c>
      <c r="B38" s="302"/>
      <c r="C38" s="310"/>
      <c r="D38" s="318"/>
      <c r="E38" s="318"/>
      <c r="F38" s="318"/>
      <c r="G38" s="318"/>
      <c r="H38" s="344"/>
      <c r="I38" s="276"/>
      <c r="J38" s="276"/>
      <c r="K38" s="276"/>
    </row>
    <row r="39" spans="1:11" ht="18.75" customHeight="1">
      <c r="A39" s="287" t="s">
        <v>143</v>
      </c>
      <c r="B39" s="303"/>
      <c r="C39" s="311"/>
      <c r="D39" s="319"/>
      <c r="E39" s="319"/>
      <c r="F39" s="319"/>
      <c r="G39" s="319"/>
      <c r="H39" s="345"/>
    </row>
    <row r="40" spans="1:11" ht="18.75" customHeight="1">
      <c r="A40" s="288"/>
      <c r="B40" s="304" t="s">
        <v>45</v>
      </c>
      <c r="C40" s="312"/>
      <c r="D40" s="320" t="s">
        <v>424</v>
      </c>
      <c r="E40" s="320"/>
      <c r="F40" s="320"/>
      <c r="G40" s="334"/>
      <c r="H40" s="346"/>
    </row>
    <row r="41" spans="1:11" ht="18.75" customHeight="1">
      <c r="A41" s="289"/>
      <c r="B41" s="305"/>
      <c r="C41" s="313"/>
      <c r="D41" s="320" t="s">
        <v>305</v>
      </c>
      <c r="E41" s="320"/>
      <c r="F41" s="320"/>
      <c r="G41" s="337"/>
      <c r="H41" s="347"/>
    </row>
    <row r="42" spans="1:11" ht="18.75" customHeight="1">
      <c r="A42" s="289"/>
      <c r="B42" s="304" t="s">
        <v>413</v>
      </c>
      <c r="C42" s="312"/>
      <c r="D42" s="321" t="s">
        <v>397</v>
      </c>
      <c r="E42" s="321"/>
      <c r="F42" s="321"/>
      <c r="G42" s="337"/>
      <c r="H42" s="347"/>
      <c r="I42" s="290"/>
      <c r="J42" s="315"/>
      <c r="K42" s="315"/>
    </row>
    <row r="43" spans="1:11" ht="18.75" customHeight="1">
      <c r="A43" s="289"/>
      <c r="B43" s="306" t="s">
        <v>456</v>
      </c>
      <c r="C43" s="314"/>
      <c r="D43" s="321" t="s">
        <v>416</v>
      </c>
      <c r="E43" s="321"/>
      <c r="F43" s="321"/>
      <c r="G43" s="272" t="s">
        <v>422</v>
      </c>
      <c r="H43" s="330"/>
      <c r="I43" s="352"/>
      <c r="J43" s="352"/>
      <c r="K43" s="368"/>
    </row>
    <row r="44" spans="1:11" ht="18.75" customHeight="1">
      <c r="A44" s="289"/>
      <c r="B44" s="306"/>
      <c r="C44" s="314"/>
      <c r="D44" s="288"/>
      <c r="E44" s="277" t="s">
        <v>333</v>
      </c>
      <c r="F44" s="329"/>
      <c r="G44" s="329"/>
      <c r="H44" s="272" t="s">
        <v>68</v>
      </c>
      <c r="I44" s="329"/>
      <c r="J44" s="329"/>
      <c r="K44" s="329"/>
    </row>
    <row r="45" spans="1:11" ht="18.75" customHeight="1">
      <c r="A45" s="289"/>
      <c r="B45" s="289"/>
      <c r="D45" s="289"/>
      <c r="E45" s="277" t="s">
        <v>362</v>
      </c>
      <c r="F45" s="330"/>
      <c r="G45" s="338" t="s">
        <v>278</v>
      </c>
      <c r="H45" s="272" t="s">
        <v>423</v>
      </c>
      <c r="I45" s="330"/>
      <c r="J45" s="358"/>
      <c r="K45" s="338" t="s">
        <v>37</v>
      </c>
    </row>
    <row r="46" spans="1:11" ht="18.75" customHeight="1">
      <c r="A46" s="289"/>
      <c r="B46" s="289"/>
      <c r="D46" s="289"/>
      <c r="E46" s="320" t="s">
        <v>455</v>
      </c>
      <c r="F46" s="320"/>
      <c r="G46" s="320"/>
      <c r="H46" s="320"/>
      <c r="I46" s="353"/>
      <c r="J46" s="353"/>
      <c r="K46" s="353"/>
    </row>
    <row r="47" spans="1:11" ht="18.75" customHeight="1">
      <c r="A47" s="289"/>
      <c r="B47" s="289"/>
      <c r="D47" s="289"/>
      <c r="E47" s="324" t="s">
        <v>187</v>
      </c>
      <c r="F47" s="331"/>
      <c r="G47" s="324" t="s">
        <v>372</v>
      </c>
      <c r="H47" s="348"/>
      <c r="I47" s="354"/>
      <c r="J47" s="359"/>
      <c r="K47" s="369"/>
    </row>
    <row r="48" spans="1:11" ht="18.75" customHeight="1">
      <c r="A48" s="289"/>
      <c r="B48" s="289"/>
      <c r="D48" s="289"/>
      <c r="E48" s="325"/>
      <c r="F48" s="332"/>
      <c r="G48" s="339"/>
      <c r="H48" s="279" t="s">
        <v>642</v>
      </c>
      <c r="I48" s="355"/>
      <c r="J48" s="302" t="s">
        <v>518</v>
      </c>
      <c r="K48" s="356" t="s">
        <v>641</v>
      </c>
    </row>
    <row r="49" spans="1:11" ht="18.75" customHeight="1">
      <c r="A49" s="289"/>
      <c r="B49" s="289"/>
      <c r="D49" s="289"/>
      <c r="E49" s="325"/>
      <c r="F49" s="332"/>
      <c r="G49" s="325"/>
      <c r="H49" s="349"/>
      <c r="I49" s="356" t="s">
        <v>640</v>
      </c>
      <c r="J49" s="360"/>
      <c r="K49" s="361"/>
    </row>
    <row r="50" spans="1:11" ht="18.75" customHeight="1">
      <c r="A50" s="289"/>
      <c r="B50" s="289"/>
      <c r="D50" s="289"/>
      <c r="E50" s="325"/>
      <c r="F50" s="332"/>
      <c r="G50" s="325"/>
      <c r="H50" s="349"/>
      <c r="I50" s="282" t="s">
        <v>639</v>
      </c>
      <c r="J50" s="361"/>
      <c r="K50" s="361"/>
    </row>
    <row r="51" spans="1:11" ht="18.75" customHeight="1">
      <c r="A51" s="289"/>
      <c r="B51" s="289"/>
      <c r="D51" s="289"/>
      <c r="E51" s="325"/>
      <c r="F51" s="332"/>
      <c r="G51" s="340"/>
      <c r="H51" s="350"/>
      <c r="I51" s="282" t="s">
        <v>476</v>
      </c>
      <c r="J51" s="361"/>
      <c r="K51" s="361"/>
    </row>
    <row r="52" spans="1:11" ht="18.75" customHeight="1">
      <c r="A52" s="290"/>
      <c r="B52" s="290"/>
      <c r="C52" s="315"/>
      <c r="D52" s="290"/>
      <c r="E52" s="326"/>
      <c r="F52" s="333"/>
      <c r="G52" s="340" t="s">
        <v>418</v>
      </c>
      <c r="H52" s="333"/>
      <c r="I52" s="357"/>
      <c r="J52" s="357"/>
      <c r="K52" s="370"/>
    </row>
    <row r="53" spans="1:11" ht="6.75" customHeight="1"/>
    <row r="54" spans="1:11">
      <c r="A54" s="270" t="s">
        <v>457</v>
      </c>
    </row>
    <row r="55" spans="1:11" ht="18.75" customHeight="1">
      <c r="A55" s="283"/>
      <c r="B55" s="299"/>
      <c r="C55" s="299"/>
      <c r="D55" s="299"/>
      <c r="E55" s="299"/>
      <c r="F55" s="299"/>
      <c r="G55" s="299"/>
      <c r="H55" s="299"/>
      <c r="I55" s="299"/>
      <c r="J55" s="299"/>
      <c r="K55" s="365"/>
    </row>
    <row r="56" spans="1:11" ht="18.75" customHeight="1">
      <c r="A56" s="284"/>
      <c r="B56" s="300"/>
      <c r="C56" s="300"/>
      <c r="D56" s="300"/>
      <c r="E56" s="300"/>
      <c r="F56" s="300"/>
      <c r="G56" s="300"/>
      <c r="H56" s="300"/>
      <c r="I56" s="300"/>
      <c r="J56" s="300"/>
      <c r="K56" s="366"/>
    </row>
    <row r="57" spans="1:11" ht="18.75" customHeight="1">
      <c r="A57" s="285"/>
      <c r="B57" s="301"/>
      <c r="C57" s="301"/>
      <c r="D57" s="301"/>
      <c r="E57" s="301"/>
      <c r="F57" s="301"/>
      <c r="G57" s="301"/>
      <c r="H57" s="301"/>
      <c r="I57" s="301"/>
      <c r="J57" s="301"/>
      <c r="K57" s="367"/>
    </row>
    <row r="59" spans="1:11">
      <c r="A59" s="270" t="s">
        <v>200</v>
      </c>
    </row>
    <row r="60" spans="1:11" ht="18.75" customHeight="1">
      <c r="A60" s="283"/>
      <c r="B60" s="299"/>
      <c r="C60" s="299"/>
      <c r="D60" s="299"/>
      <c r="E60" s="299"/>
      <c r="F60" s="299"/>
      <c r="G60" s="299"/>
      <c r="H60" s="299"/>
      <c r="I60" s="299"/>
      <c r="J60" s="299"/>
      <c r="K60" s="365"/>
    </row>
    <row r="61" spans="1:11" ht="18.75" customHeight="1">
      <c r="A61" s="284"/>
      <c r="B61" s="300"/>
      <c r="C61" s="300"/>
      <c r="D61" s="300"/>
      <c r="E61" s="300"/>
      <c r="F61" s="300"/>
      <c r="G61" s="300"/>
      <c r="H61" s="300"/>
      <c r="I61" s="300"/>
      <c r="J61" s="300"/>
      <c r="K61" s="366"/>
    </row>
    <row r="62" spans="1:11" ht="18.75" customHeight="1">
      <c r="A62" s="285"/>
      <c r="B62" s="301"/>
      <c r="C62" s="301"/>
      <c r="D62" s="301"/>
      <c r="E62" s="301"/>
      <c r="F62" s="301"/>
      <c r="G62" s="301"/>
      <c r="H62" s="301"/>
      <c r="I62" s="301"/>
      <c r="J62" s="301"/>
      <c r="K62" s="367"/>
    </row>
  </sheetData>
  <mergeCells count="53">
    <mergeCell ref="A2:K2"/>
    <mergeCell ref="B5:F5"/>
    <mergeCell ref="A8:C8"/>
    <mergeCell ref="D8:F8"/>
    <mergeCell ref="G8:K8"/>
    <mergeCell ref="A9:C9"/>
    <mergeCell ref="D9:F9"/>
    <mergeCell ref="G9:K9"/>
    <mergeCell ref="B14:F14"/>
    <mergeCell ref="G14:K14"/>
    <mergeCell ref="B16:F16"/>
    <mergeCell ref="G16:K16"/>
    <mergeCell ref="B17:F17"/>
    <mergeCell ref="G17:K17"/>
    <mergeCell ref="B18:F18"/>
    <mergeCell ref="G18:K18"/>
    <mergeCell ref="B23:I23"/>
    <mergeCell ref="A38:B38"/>
    <mergeCell ref="C38:H38"/>
    <mergeCell ref="A39:B39"/>
    <mergeCell ref="C39:H39"/>
    <mergeCell ref="B40:C40"/>
    <mergeCell ref="D40:F40"/>
    <mergeCell ref="G40:H40"/>
    <mergeCell ref="B41:C41"/>
    <mergeCell ref="D41:F41"/>
    <mergeCell ref="G41:H41"/>
    <mergeCell ref="B42:C42"/>
    <mergeCell ref="D42:F42"/>
    <mergeCell ref="G42:H42"/>
    <mergeCell ref="D43:F43"/>
    <mergeCell ref="H43:K43"/>
    <mergeCell ref="F44:G44"/>
    <mergeCell ref="I44:K44"/>
    <mergeCell ref="I45:J45"/>
    <mergeCell ref="E46:H46"/>
    <mergeCell ref="I46:K46"/>
    <mergeCell ref="E47:F47"/>
    <mergeCell ref="G47:H47"/>
    <mergeCell ref="I47:K47"/>
    <mergeCell ref="G52:H52"/>
    <mergeCell ref="I52:K52"/>
    <mergeCell ref="A14:A15"/>
    <mergeCell ref="A17:A18"/>
    <mergeCell ref="A23:A24"/>
    <mergeCell ref="J23:J24"/>
    <mergeCell ref="K23:K24"/>
    <mergeCell ref="A25:A26"/>
    <mergeCell ref="A31:K33"/>
    <mergeCell ref="B43:C44"/>
    <mergeCell ref="H48:H51"/>
    <mergeCell ref="A55:K57"/>
    <mergeCell ref="A60:K62"/>
  </mergeCells>
  <phoneticPr fontId="4"/>
  <dataValidations count="2">
    <dataValidation type="list" allowBlank="1" showDropDown="0" showInputMessage="1" showErrorMessage="1" sqref="G40:H40">
      <formula1>"はい,いいえ"</formula1>
    </dataValidation>
    <dataValidation type="list" allowBlank="1" showDropDown="0" showInputMessage="1" showErrorMessage="1" sqref="C38">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'管理用（このシートは削除しないでください）'!$B$24:$B$33</xm:f>
          </x14:formula1>
          <xm:sqref>C39:H39</xm:sqref>
        </x14:dataValidation>
        <x14:dataValidation type="list" allowBlank="1" showDropDown="0" showInputMessage="1" showErrorMessage="1">
          <x14:formula1>
            <xm:f>'管理用（このシートは削除しないでください）'!$F$3:$F$9</xm:f>
          </x14:formula1>
          <xm:sqref>B18:K18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M66"/>
  <sheetViews>
    <sheetView view="pageBreakPreview" zoomScaleSheetLayoutView="100" workbookViewId="0">
      <selection activeCell="L1" sqref="L1"/>
    </sheetView>
  </sheetViews>
  <sheetFormatPr defaultColWidth="9" defaultRowHeight="12"/>
  <cols>
    <col min="1" max="1" width="11.25" style="270" customWidth="1"/>
    <col min="2" max="18" width="10" style="270" customWidth="1"/>
    <col min="19" max="16384" width="9" style="270"/>
  </cols>
  <sheetData>
    <row r="1" spans="1:11">
      <c r="A1" s="270" t="s">
        <v>114</v>
      </c>
    </row>
    <row r="2" spans="1:11" ht="18" customHeight="1">
      <c r="A2" s="271" t="s">
        <v>194</v>
      </c>
      <c r="B2" s="271"/>
      <c r="C2" s="271"/>
      <c r="D2" s="271"/>
      <c r="E2" s="271"/>
      <c r="F2" s="271"/>
      <c r="G2" s="271"/>
      <c r="H2" s="271"/>
      <c r="I2" s="271"/>
      <c r="J2" s="271"/>
      <c r="K2" s="271"/>
    </row>
    <row r="5" spans="1:11" ht="18.75" customHeight="1">
      <c r="A5" s="272" t="s">
        <v>135</v>
      </c>
      <c r="B5" s="274" t="s">
        <v>140</v>
      </c>
      <c r="C5" s="274"/>
      <c r="D5" s="274"/>
      <c r="E5" s="274"/>
      <c r="F5" s="274"/>
    </row>
    <row r="6" spans="1:11" ht="12" customHeight="1">
      <c r="A6" s="273"/>
      <c r="B6" s="291"/>
      <c r="C6" s="291"/>
      <c r="D6" s="291"/>
      <c r="E6" s="291"/>
      <c r="F6" s="291"/>
    </row>
    <row r="8" spans="1:11">
      <c r="A8" s="274" t="s">
        <v>344</v>
      </c>
      <c r="B8" s="274"/>
      <c r="C8" s="274"/>
      <c r="D8" s="274" t="s">
        <v>393</v>
      </c>
      <c r="E8" s="274"/>
      <c r="F8" s="274"/>
      <c r="G8" s="274" t="s">
        <v>346</v>
      </c>
      <c r="H8" s="274"/>
      <c r="I8" s="274"/>
      <c r="J8" s="274"/>
      <c r="K8" s="274"/>
    </row>
    <row r="9" spans="1:11" ht="18.75" customHeight="1">
      <c r="A9" s="275"/>
      <c r="B9" s="275"/>
      <c r="C9" s="275"/>
      <c r="D9" s="275"/>
      <c r="E9" s="275"/>
      <c r="F9" s="275"/>
      <c r="G9" s="275"/>
      <c r="H9" s="275"/>
      <c r="I9" s="275"/>
      <c r="J9" s="275"/>
      <c r="K9" s="275"/>
    </row>
    <row r="10" spans="1:11" ht="12" customHeight="1">
      <c r="A10" s="276"/>
      <c r="B10" s="276"/>
      <c r="C10" s="276"/>
      <c r="D10" s="276"/>
      <c r="E10" s="276"/>
      <c r="F10" s="276"/>
      <c r="G10" s="276"/>
      <c r="H10" s="276"/>
      <c r="I10" s="276"/>
      <c r="J10" s="276"/>
      <c r="K10" s="276"/>
    </row>
    <row r="11" spans="1:11" ht="12" customHeight="1">
      <c r="A11" s="276"/>
      <c r="B11" s="276"/>
      <c r="C11" s="276"/>
      <c r="D11" s="276"/>
      <c r="E11" s="276"/>
      <c r="F11" s="276"/>
      <c r="G11" s="276"/>
      <c r="H11" s="276"/>
      <c r="I11" s="276"/>
      <c r="J11" s="276"/>
      <c r="K11" s="276"/>
    </row>
    <row r="12" spans="1:11">
      <c r="A12" s="270" t="s">
        <v>400</v>
      </c>
    </row>
    <row r="13" spans="1:11" ht="3.75" customHeight="1"/>
    <row r="14" spans="1:11">
      <c r="A14" s="277" t="s">
        <v>348</v>
      </c>
      <c r="B14" s="272" t="s">
        <v>359</v>
      </c>
      <c r="C14" s="272"/>
      <c r="D14" s="272"/>
      <c r="E14" s="272"/>
      <c r="F14" s="272"/>
      <c r="G14" s="272" t="s">
        <v>361</v>
      </c>
      <c r="H14" s="272"/>
      <c r="I14" s="272"/>
      <c r="J14" s="272"/>
      <c r="K14" s="272"/>
    </row>
    <row r="15" spans="1:11" ht="18.75" customHeight="1">
      <c r="A15" s="278"/>
      <c r="B15" s="292" t="s">
        <v>594</v>
      </c>
      <c r="C15" s="307" t="s">
        <v>595</v>
      </c>
      <c r="D15" s="316" t="s">
        <v>57</v>
      </c>
      <c r="E15" s="316" t="s">
        <v>596</v>
      </c>
      <c r="F15" s="327" t="s">
        <v>595</v>
      </c>
      <c r="G15" s="292" t="s">
        <v>594</v>
      </c>
      <c r="H15" s="307" t="s">
        <v>595</v>
      </c>
      <c r="I15" s="316" t="s">
        <v>57</v>
      </c>
      <c r="J15" s="316" t="s">
        <v>596</v>
      </c>
      <c r="K15" s="327" t="s">
        <v>595</v>
      </c>
    </row>
    <row r="16" spans="1:11" ht="18.75" customHeight="1">
      <c r="A16" s="272" t="s">
        <v>384</v>
      </c>
      <c r="B16" s="293" t="s">
        <v>649</v>
      </c>
      <c r="C16" s="293"/>
      <c r="D16" s="293"/>
      <c r="E16" s="293"/>
      <c r="F16" s="293"/>
      <c r="G16" s="334"/>
      <c r="H16" s="341"/>
      <c r="I16" s="341"/>
      <c r="J16" s="341"/>
      <c r="K16" s="346"/>
    </row>
    <row r="17" spans="1:11" ht="18.75" customHeight="1">
      <c r="A17" s="278" t="s">
        <v>383</v>
      </c>
      <c r="B17" s="389" t="s">
        <v>120</v>
      </c>
      <c r="C17" s="393"/>
      <c r="D17" s="394" t="s">
        <v>598</v>
      </c>
      <c r="E17" s="400"/>
      <c r="F17" s="410" t="s">
        <v>600</v>
      </c>
      <c r="G17" s="400"/>
      <c r="H17" s="424" t="s">
        <v>602</v>
      </c>
      <c r="I17" s="400"/>
      <c r="J17" s="424" t="s">
        <v>204</v>
      </c>
      <c r="K17" s="441">
        <f>C17+E17+G17+I17</f>
        <v>0</v>
      </c>
    </row>
    <row r="18" spans="1:11">
      <c r="A18" s="279" t="s">
        <v>368</v>
      </c>
      <c r="B18" s="272" t="s">
        <v>365</v>
      </c>
      <c r="C18" s="272"/>
      <c r="D18" s="272"/>
      <c r="E18" s="272"/>
      <c r="F18" s="272"/>
      <c r="G18" s="272" t="s">
        <v>460</v>
      </c>
      <c r="H18" s="272"/>
      <c r="I18" s="272"/>
      <c r="J18" s="272"/>
      <c r="K18" s="272"/>
    </row>
    <row r="19" spans="1:11" ht="18.75" customHeight="1">
      <c r="A19" s="278"/>
      <c r="B19" s="293"/>
      <c r="C19" s="293"/>
      <c r="D19" s="293"/>
      <c r="E19" s="293"/>
      <c r="F19" s="293"/>
      <c r="G19" s="293"/>
      <c r="H19" s="293"/>
      <c r="I19" s="293"/>
      <c r="J19" s="293"/>
      <c r="K19" s="293"/>
    </row>
    <row r="20" spans="1:11" ht="12" customHeight="1">
      <c r="A20" s="280" t="s">
        <v>370</v>
      </c>
      <c r="B20" s="272" t="s">
        <v>186</v>
      </c>
      <c r="C20" s="274" t="s">
        <v>373</v>
      </c>
      <c r="D20" s="274"/>
      <c r="E20" s="274"/>
      <c r="F20" s="274"/>
      <c r="G20" s="274"/>
      <c r="H20" s="274"/>
      <c r="I20" s="274"/>
      <c r="J20" s="274"/>
      <c r="K20" s="274"/>
    </row>
    <row r="21" spans="1:11">
      <c r="A21" s="280"/>
      <c r="B21" s="293" t="s">
        <v>198</v>
      </c>
      <c r="C21" s="272" t="s">
        <v>374</v>
      </c>
      <c r="D21" s="272" t="s">
        <v>14</v>
      </c>
      <c r="E21" s="272" t="s">
        <v>379</v>
      </c>
      <c r="F21" s="292" t="s">
        <v>367</v>
      </c>
      <c r="G21" s="335"/>
      <c r="H21" s="272" t="s">
        <v>166</v>
      </c>
      <c r="I21" s="272"/>
      <c r="J21" s="272"/>
      <c r="K21" s="272"/>
    </row>
    <row r="22" spans="1:11" ht="18.75" customHeight="1">
      <c r="A22" s="280"/>
      <c r="B22" s="293"/>
      <c r="C22" s="308"/>
      <c r="D22" s="295"/>
      <c r="E22" s="401"/>
      <c r="F22" s="329"/>
      <c r="G22" s="329"/>
      <c r="H22" s="342" t="s">
        <v>60</v>
      </c>
      <c r="I22" s="351" t="s">
        <v>650</v>
      </c>
      <c r="J22" s="342" t="s">
        <v>273</v>
      </c>
      <c r="K22" s="293"/>
    </row>
    <row r="23" spans="1:11" ht="18.75" customHeight="1">
      <c r="A23" s="280"/>
      <c r="B23" s="293"/>
      <c r="C23" s="308"/>
      <c r="D23" s="295"/>
      <c r="E23" s="323"/>
      <c r="F23" s="329"/>
      <c r="G23" s="329"/>
      <c r="H23" s="342" t="s">
        <v>60</v>
      </c>
      <c r="I23" s="351"/>
      <c r="J23" s="342" t="s">
        <v>273</v>
      </c>
      <c r="K23" s="293"/>
    </row>
    <row r="24" spans="1:11" ht="7.5" customHeight="1"/>
    <row r="25" spans="1:11" ht="7.5" customHeight="1"/>
    <row r="26" spans="1:11">
      <c r="A26" s="270" t="s">
        <v>377</v>
      </c>
    </row>
    <row r="27" spans="1:11" ht="3.75" customHeight="1"/>
    <row r="28" spans="1:11">
      <c r="A28" s="281" t="s">
        <v>30</v>
      </c>
      <c r="B28" s="286" t="s">
        <v>546</v>
      </c>
      <c r="C28" s="302"/>
      <c r="D28" s="286" t="s">
        <v>549</v>
      </c>
      <c r="E28" s="402"/>
      <c r="F28" s="302"/>
      <c r="G28" s="286" t="s">
        <v>521</v>
      </c>
      <c r="H28" s="402"/>
      <c r="I28" s="402"/>
      <c r="J28" s="402"/>
      <c r="K28" s="302"/>
    </row>
    <row r="29" spans="1:11">
      <c r="A29" s="282"/>
      <c r="B29" s="281" t="s">
        <v>462</v>
      </c>
      <c r="C29" s="281" t="s">
        <v>49</v>
      </c>
      <c r="D29" s="281" t="s">
        <v>181</v>
      </c>
      <c r="E29" s="281" t="s">
        <v>441</v>
      </c>
      <c r="F29" s="281" t="s">
        <v>463</v>
      </c>
      <c r="G29" s="419" t="s">
        <v>394</v>
      </c>
      <c r="H29" s="425" t="s">
        <v>8</v>
      </c>
      <c r="I29" s="432" t="s">
        <v>465</v>
      </c>
      <c r="J29" s="282" t="s">
        <v>466</v>
      </c>
      <c r="K29" s="282" t="s">
        <v>355</v>
      </c>
    </row>
    <row r="30" spans="1:11" ht="18.75" customHeight="1">
      <c r="A30" s="272" t="s">
        <v>606</v>
      </c>
      <c r="B30" s="295"/>
      <c r="C30" s="295"/>
      <c r="D30" s="295"/>
      <c r="E30" s="295"/>
      <c r="F30" s="295"/>
      <c r="G30" s="420"/>
      <c r="H30" s="295"/>
      <c r="I30" s="295"/>
      <c r="J30" s="295"/>
      <c r="K30" s="295"/>
    </row>
    <row r="31" spans="1:11" ht="15" customHeight="1">
      <c r="A31" s="272" t="s">
        <v>601</v>
      </c>
      <c r="B31" s="296"/>
      <c r="C31" s="296"/>
      <c r="D31" s="296"/>
      <c r="E31" s="296"/>
      <c r="F31" s="296"/>
      <c r="G31" s="296"/>
      <c r="H31" s="296"/>
      <c r="I31" s="296"/>
      <c r="J31" s="296"/>
      <c r="K31" s="296"/>
    </row>
    <row r="32" spans="1:11" ht="15" customHeight="1">
      <c r="A32" s="272"/>
      <c r="B32" s="297"/>
      <c r="C32" s="297"/>
      <c r="D32" s="297"/>
      <c r="E32" s="403"/>
      <c r="F32" s="403"/>
      <c r="G32" s="403"/>
      <c r="H32" s="403"/>
      <c r="I32" s="403"/>
      <c r="J32" s="403"/>
      <c r="K32" s="403"/>
    </row>
    <row r="33" spans="1:13">
      <c r="A33" s="281" t="s">
        <v>30</v>
      </c>
      <c r="B33" s="281" t="s">
        <v>464</v>
      </c>
      <c r="C33" s="281" t="s">
        <v>467</v>
      </c>
      <c r="D33" s="281" t="s">
        <v>355</v>
      </c>
      <c r="E33" s="281" t="s">
        <v>358</v>
      </c>
      <c r="F33" s="356" t="s">
        <v>468</v>
      </c>
      <c r="G33" s="356"/>
      <c r="H33" s="356"/>
      <c r="I33" s="356"/>
      <c r="J33" s="356"/>
      <c r="K33" s="356"/>
    </row>
    <row r="34" spans="1:13">
      <c r="A34" s="282"/>
      <c r="B34" s="282"/>
      <c r="C34" s="282"/>
      <c r="D34" s="282"/>
      <c r="E34" s="282"/>
      <c r="F34" s="356" t="s">
        <v>375</v>
      </c>
      <c r="G34" s="356"/>
      <c r="H34" s="356"/>
      <c r="I34" s="356" t="s">
        <v>355</v>
      </c>
      <c r="J34" s="356"/>
      <c r="K34" s="356"/>
    </row>
    <row r="35" spans="1:13" ht="18.75" customHeight="1">
      <c r="A35" s="272" t="s">
        <v>606</v>
      </c>
      <c r="B35" s="295"/>
      <c r="C35" s="295"/>
      <c r="D35" s="395"/>
      <c r="E35" s="377" t="str">
        <f>IF(SUM(B30:K30)+SUM(B35:D35)=0,"",SUM(B30:K30)+SUM(B35:D35))</f>
        <v/>
      </c>
      <c r="F35" s="411"/>
      <c r="G35" s="411"/>
      <c r="H35" s="411"/>
      <c r="I35" s="433"/>
      <c r="J35" s="433"/>
      <c r="K35" s="433"/>
    </row>
    <row r="36" spans="1:13" ht="15" customHeight="1">
      <c r="A36" s="272" t="s">
        <v>601</v>
      </c>
      <c r="B36" s="296"/>
      <c r="C36" s="296"/>
      <c r="D36" s="296"/>
      <c r="E36" s="378" t="str">
        <f>IF(SUM(B31:K31)+SUM(B36:D36)=0,"",SUM(B31:K31)+SUM(B36:D36))</f>
        <v/>
      </c>
      <c r="F36" s="411"/>
      <c r="G36" s="411"/>
      <c r="H36" s="411"/>
      <c r="I36" s="433"/>
      <c r="J36" s="433"/>
      <c r="K36" s="433"/>
    </row>
    <row r="37" spans="1:13" ht="15" customHeight="1">
      <c r="A37" s="272"/>
      <c r="B37" s="297"/>
      <c r="C37" s="297"/>
      <c r="D37" s="396"/>
      <c r="E37" s="379" t="str">
        <f>IF(SUM(B32:K32)+SUM(B37:D37)=0,"",SUM(B32:K32)+SUM(B37:D37))</f>
        <v/>
      </c>
      <c r="F37" s="411"/>
      <c r="G37" s="411"/>
      <c r="H37" s="411"/>
      <c r="I37" s="433"/>
      <c r="J37" s="433"/>
      <c r="K37" s="433"/>
    </row>
    <row r="38" spans="1:13" ht="7.5" customHeight="1">
      <c r="A38" s="273"/>
      <c r="B38" s="298"/>
      <c r="C38" s="298"/>
      <c r="D38" s="298"/>
      <c r="E38" s="298"/>
      <c r="F38" s="298"/>
      <c r="G38" s="298"/>
      <c r="H38" s="298"/>
      <c r="I38" s="298"/>
      <c r="J38" s="298"/>
      <c r="K38" s="298"/>
    </row>
    <row r="39" spans="1:13" ht="7.5" customHeight="1">
      <c r="A39" s="273"/>
      <c r="B39" s="298"/>
      <c r="C39" s="298"/>
      <c r="D39" s="298"/>
      <c r="E39" s="298"/>
      <c r="F39" s="298"/>
      <c r="G39" s="298"/>
      <c r="H39" s="298"/>
      <c r="I39" s="298"/>
      <c r="J39" s="298"/>
      <c r="K39" s="298"/>
    </row>
    <row r="40" spans="1:13">
      <c r="A40" s="270" t="s">
        <v>471</v>
      </c>
    </row>
    <row r="41" spans="1:13" ht="3.75" customHeight="1"/>
    <row r="42" spans="1:13" ht="15" customHeight="1">
      <c r="A42" s="384" t="s">
        <v>472</v>
      </c>
      <c r="B42" s="390"/>
      <c r="C42" s="390"/>
      <c r="D42" s="397"/>
      <c r="E42" s="404" t="s">
        <v>477</v>
      </c>
      <c r="F42" s="412"/>
      <c r="G42" s="412"/>
      <c r="H42" s="426"/>
      <c r="I42" s="434" t="s">
        <v>358</v>
      </c>
      <c r="J42" s="269"/>
    </row>
    <row r="43" spans="1:13" ht="15" customHeight="1">
      <c r="A43" s="385"/>
      <c r="B43" s="273"/>
      <c r="C43" s="273"/>
      <c r="D43" s="398"/>
      <c r="E43" s="405" t="s">
        <v>473</v>
      </c>
      <c r="F43" s="413"/>
      <c r="G43" s="405" t="s">
        <v>474</v>
      </c>
      <c r="H43" s="427"/>
      <c r="I43" s="435"/>
      <c r="J43" s="269"/>
    </row>
    <row r="44" spans="1:13" ht="27" customHeight="1">
      <c r="A44" s="305"/>
      <c r="B44" s="391"/>
      <c r="C44" s="391"/>
      <c r="D44" s="313"/>
      <c r="E44" s="406"/>
      <c r="F44" s="414" t="s">
        <v>478</v>
      </c>
      <c r="G44" s="406"/>
      <c r="H44" s="428" t="s">
        <v>478</v>
      </c>
      <c r="I44" s="436"/>
      <c r="J44" s="269"/>
    </row>
    <row r="45" spans="1:13" ht="15" customHeight="1">
      <c r="A45" s="386"/>
      <c r="B45" s="386"/>
      <c r="C45" s="386"/>
      <c r="D45" s="386"/>
      <c r="E45" s="407"/>
      <c r="F45" s="415" t="str">
        <f t="shared" ref="F45:F56" si="0">L45</f>
        <v/>
      </c>
      <c r="G45" s="421"/>
      <c r="H45" s="429" t="str">
        <f t="shared" ref="H45:H56" si="1">M45</f>
        <v/>
      </c>
      <c r="I45" s="437" t="str">
        <f t="shared" ref="I45:I56" si="2">IF(E45+G45=0,"",F45+H45)</f>
        <v/>
      </c>
      <c r="L45" s="270" t="str">
        <f t="shared" ref="L45:L56" si="3">IF(E45="","",ROUND(E45/12,2))</f>
        <v/>
      </c>
      <c r="M45" s="270" t="str">
        <f t="shared" ref="M45:M56" si="4">IF(G45="","",ROUND(G45/12,2))</f>
        <v/>
      </c>
    </row>
    <row r="46" spans="1:13" ht="15" customHeight="1">
      <c r="A46" s="386"/>
      <c r="B46" s="386"/>
      <c r="C46" s="386"/>
      <c r="D46" s="386"/>
      <c r="E46" s="407"/>
      <c r="F46" s="415" t="str">
        <f t="shared" si="0"/>
        <v/>
      </c>
      <c r="G46" s="421"/>
      <c r="H46" s="429" t="str">
        <f t="shared" si="1"/>
        <v/>
      </c>
      <c r="I46" s="437" t="str">
        <f t="shared" si="2"/>
        <v/>
      </c>
      <c r="L46" s="270" t="str">
        <f t="shared" si="3"/>
        <v/>
      </c>
      <c r="M46" s="270" t="str">
        <f t="shared" si="4"/>
        <v/>
      </c>
    </row>
    <row r="47" spans="1:13" ht="15" customHeight="1">
      <c r="A47" s="386"/>
      <c r="B47" s="386"/>
      <c r="C47" s="386"/>
      <c r="D47" s="386"/>
      <c r="E47" s="407"/>
      <c r="F47" s="415" t="str">
        <f t="shared" si="0"/>
        <v/>
      </c>
      <c r="G47" s="421"/>
      <c r="H47" s="429" t="str">
        <f t="shared" si="1"/>
        <v/>
      </c>
      <c r="I47" s="437" t="str">
        <f t="shared" si="2"/>
        <v/>
      </c>
      <c r="L47" s="270" t="str">
        <f t="shared" si="3"/>
        <v/>
      </c>
      <c r="M47" s="270" t="str">
        <f t="shared" si="4"/>
        <v/>
      </c>
    </row>
    <row r="48" spans="1:13" ht="15" customHeight="1">
      <c r="A48" s="386"/>
      <c r="B48" s="386"/>
      <c r="C48" s="386"/>
      <c r="D48" s="386"/>
      <c r="E48" s="407"/>
      <c r="F48" s="415" t="str">
        <f t="shared" si="0"/>
        <v/>
      </c>
      <c r="G48" s="421"/>
      <c r="H48" s="429" t="str">
        <f t="shared" si="1"/>
        <v/>
      </c>
      <c r="I48" s="437" t="str">
        <f t="shared" si="2"/>
        <v/>
      </c>
      <c r="L48" s="270" t="str">
        <f t="shared" si="3"/>
        <v/>
      </c>
      <c r="M48" s="270" t="str">
        <f t="shared" si="4"/>
        <v/>
      </c>
    </row>
    <row r="49" spans="1:13" ht="15" customHeight="1">
      <c r="A49" s="386"/>
      <c r="B49" s="386"/>
      <c r="C49" s="386"/>
      <c r="D49" s="386"/>
      <c r="E49" s="407"/>
      <c r="F49" s="415" t="str">
        <f t="shared" si="0"/>
        <v/>
      </c>
      <c r="G49" s="421"/>
      <c r="H49" s="429" t="str">
        <f t="shared" si="1"/>
        <v/>
      </c>
      <c r="I49" s="437" t="str">
        <f t="shared" si="2"/>
        <v/>
      </c>
      <c r="L49" s="270" t="str">
        <f t="shared" si="3"/>
        <v/>
      </c>
      <c r="M49" s="270" t="str">
        <f t="shared" si="4"/>
        <v/>
      </c>
    </row>
    <row r="50" spans="1:13" ht="15" customHeight="1">
      <c r="A50" s="386"/>
      <c r="B50" s="386"/>
      <c r="C50" s="386"/>
      <c r="D50" s="386"/>
      <c r="E50" s="407"/>
      <c r="F50" s="415" t="str">
        <f t="shared" si="0"/>
        <v/>
      </c>
      <c r="G50" s="421"/>
      <c r="H50" s="429" t="str">
        <f t="shared" si="1"/>
        <v/>
      </c>
      <c r="I50" s="437" t="str">
        <f t="shared" si="2"/>
        <v/>
      </c>
      <c r="L50" s="270" t="str">
        <f t="shared" si="3"/>
        <v/>
      </c>
      <c r="M50" s="270" t="str">
        <f t="shared" si="4"/>
        <v/>
      </c>
    </row>
    <row r="51" spans="1:13" ht="15" customHeight="1">
      <c r="A51" s="386"/>
      <c r="B51" s="386"/>
      <c r="C51" s="386"/>
      <c r="D51" s="386"/>
      <c r="E51" s="407"/>
      <c r="F51" s="415" t="str">
        <f t="shared" si="0"/>
        <v/>
      </c>
      <c r="G51" s="421"/>
      <c r="H51" s="429" t="str">
        <f t="shared" si="1"/>
        <v/>
      </c>
      <c r="I51" s="437" t="str">
        <f t="shared" si="2"/>
        <v/>
      </c>
      <c r="L51" s="270" t="str">
        <f t="shared" si="3"/>
        <v/>
      </c>
      <c r="M51" s="270" t="str">
        <f t="shared" si="4"/>
        <v/>
      </c>
    </row>
    <row r="52" spans="1:13" ht="15" customHeight="1">
      <c r="A52" s="386"/>
      <c r="B52" s="386"/>
      <c r="C52" s="386"/>
      <c r="D52" s="386"/>
      <c r="E52" s="407"/>
      <c r="F52" s="415" t="str">
        <f t="shared" si="0"/>
        <v/>
      </c>
      <c r="G52" s="421"/>
      <c r="H52" s="429" t="str">
        <f t="shared" si="1"/>
        <v/>
      </c>
      <c r="I52" s="437" t="str">
        <f t="shared" si="2"/>
        <v/>
      </c>
      <c r="L52" s="270" t="str">
        <f t="shared" si="3"/>
        <v/>
      </c>
      <c r="M52" s="270" t="str">
        <f t="shared" si="4"/>
        <v/>
      </c>
    </row>
    <row r="53" spans="1:13" ht="15" customHeight="1">
      <c r="A53" s="386"/>
      <c r="B53" s="386"/>
      <c r="C53" s="386"/>
      <c r="D53" s="386"/>
      <c r="E53" s="407"/>
      <c r="F53" s="415" t="str">
        <f t="shared" si="0"/>
        <v/>
      </c>
      <c r="G53" s="421"/>
      <c r="H53" s="429" t="str">
        <f t="shared" si="1"/>
        <v/>
      </c>
      <c r="I53" s="437" t="str">
        <f t="shared" si="2"/>
        <v/>
      </c>
      <c r="L53" s="270" t="str">
        <f t="shared" si="3"/>
        <v/>
      </c>
      <c r="M53" s="270" t="str">
        <f t="shared" si="4"/>
        <v/>
      </c>
    </row>
    <row r="54" spans="1:13" ht="15" customHeight="1">
      <c r="A54" s="386"/>
      <c r="B54" s="386"/>
      <c r="C54" s="386"/>
      <c r="D54" s="386"/>
      <c r="E54" s="407"/>
      <c r="F54" s="415" t="str">
        <f t="shared" si="0"/>
        <v/>
      </c>
      <c r="G54" s="421"/>
      <c r="H54" s="429" t="str">
        <f t="shared" si="1"/>
        <v/>
      </c>
      <c r="I54" s="437" t="str">
        <f t="shared" si="2"/>
        <v/>
      </c>
      <c r="L54" s="270" t="str">
        <f t="shared" si="3"/>
        <v/>
      </c>
      <c r="M54" s="270" t="str">
        <f t="shared" si="4"/>
        <v/>
      </c>
    </row>
    <row r="55" spans="1:13" ht="15" customHeight="1">
      <c r="A55" s="386"/>
      <c r="B55" s="386"/>
      <c r="C55" s="386"/>
      <c r="D55" s="386"/>
      <c r="E55" s="407"/>
      <c r="F55" s="415" t="str">
        <f t="shared" si="0"/>
        <v/>
      </c>
      <c r="G55" s="421"/>
      <c r="H55" s="429" t="str">
        <f t="shared" si="1"/>
        <v/>
      </c>
      <c r="I55" s="437" t="str">
        <f t="shared" si="2"/>
        <v/>
      </c>
      <c r="L55" s="270" t="str">
        <f t="shared" si="3"/>
        <v/>
      </c>
      <c r="M55" s="270" t="str">
        <f t="shared" si="4"/>
        <v/>
      </c>
    </row>
    <row r="56" spans="1:13" ht="15" customHeight="1">
      <c r="A56" s="387"/>
      <c r="B56" s="387"/>
      <c r="C56" s="387"/>
      <c r="D56" s="387"/>
      <c r="E56" s="408"/>
      <c r="F56" s="416" t="str">
        <f t="shared" si="0"/>
        <v/>
      </c>
      <c r="G56" s="422"/>
      <c r="H56" s="430" t="str">
        <f t="shared" si="1"/>
        <v/>
      </c>
      <c r="I56" s="438" t="str">
        <f t="shared" si="2"/>
        <v/>
      </c>
      <c r="L56" s="270" t="str">
        <f t="shared" si="3"/>
        <v/>
      </c>
      <c r="M56" s="270" t="str">
        <f t="shared" si="4"/>
        <v/>
      </c>
    </row>
    <row r="57" spans="1:13" ht="15" customHeight="1">
      <c r="A57" s="388" t="s">
        <v>358</v>
      </c>
      <c r="B57" s="392"/>
      <c r="C57" s="392"/>
      <c r="D57" s="399"/>
      <c r="E57" s="409" t="str">
        <f>IF(E45="","",SUM(E45:E56))</f>
        <v/>
      </c>
      <c r="F57" s="417" t="str">
        <f>IF(F45="","",SUM(F45:F56))</f>
        <v/>
      </c>
      <c r="G57" s="423" t="str">
        <f>IF(G45="","",SUM(G45:G56))</f>
        <v/>
      </c>
      <c r="H57" s="431" t="str">
        <f>IF(H45="","",SUM(H45:H56))</f>
        <v/>
      </c>
      <c r="I57" s="439" t="str">
        <f>IF(I45="","",SUM(I45:I56))</f>
        <v/>
      </c>
    </row>
    <row r="58" spans="1:13" ht="15" customHeight="1">
      <c r="A58" s="273"/>
      <c r="B58" s="298"/>
      <c r="C58" s="298"/>
      <c r="D58" s="298"/>
      <c r="E58" s="298"/>
      <c r="F58" s="418" t="s">
        <v>479</v>
      </c>
      <c r="G58" s="418"/>
      <c r="H58" s="418"/>
      <c r="I58" s="440" t="str">
        <f>IF(I57="","",ROUNDDOWN(I57,0))</f>
        <v/>
      </c>
    </row>
    <row r="59" spans="1:13" ht="7.5" customHeight="1">
      <c r="A59" s="273"/>
      <c r="B59" s="298"/>
      <c r="C59" s="298"/>
      <c r="D59" s="298"/>
      <c r="E59" s="298"/>
      <c r="F59" s="298"/>
      <c r="G59" s="298"/>
      <c r="H59" s="298"/>
      <c r="I59" s="298"/>
    </row>
    <row r="60" spans="1:13" ht="7.5" customHeight="1">
      <c r="A60" s="273"/>
      <c r="B60" s="298"/>
      <c r="C60" s="298"/>
      <c r="D60" s="298"/>
      <c r="E60" s="298"/>
      <c r="F60" s="298"/>
      <c r="G60" s="298"/>
      <c r="H60" s="298"/>
      <c r="I60" s="298"/>
    </row>
    <row r="61" spans="1:13">
      <c r="A61" s="270" t="s">
        <v>475</v>
      </c>
    </row>
    <row r="62" spans="1:13" ht="3.75" customHeight="1"/>
    <row r="63" spans="1:13" ht="18.75" customHeight="1">
      <c r="A63" s="283"/>
      <c r="B63" s="299"/>
      <c r="C63" s="299"/>
      <c r="D63" s="299"/>
      <c r="E63" s="299"/>
      <c r="F63" s="299"/>
      <c r="G63" s="299"/>
      <c r="H63" s="299"/>
      <c r="I63" s="299"/>
      <c r="J63" s="299"/>
      <c r="K63" s="365"/>
    </row>
    <row r="64" spans="1:13" ht="18.75" customHeight="1">
      <c r="A64" s="284"/>
      <c r="B64" s="300"/>
      <c r="C64" s="300"/>
      <c r="D64" s="300"/>
      <c r="E64" s="300"/>
      <c r="F64" s="300"/>
      <c r="G64" s="300"/>
      <c r="H64" s="300"/>
      <c r="I64" s="300"/>
      <c r="J64" s="300"/>
      <c r="K64" s="366"/>
    </row>
    <row r="65" spans="1:11" ht="18.75" customHeight="1">
      <c r="A65" s="284"/>
      <c r="B65" s="300"/>
      <c r="C65" s="300"/>
      <c r="D65" s="300"/>
      <c r="E65" s="300"/>
      <c r="F65" s="300"/>
      <c r="G65" s="300"/>
      <c r="H65" s="300"/>
      <c r="I65" s="300"/>
      <c r="J65" s="300"/>
      <c r="K65" s="366"/>
    </row>
    <row r="66" spans="1:11" ht="18.75" customHeight="1">
      <c r="A66" s="285"/>
      <c r="B66" s="301"/>
      <c r="C66" s="301"/>
      <c r="D66" s="301"/>
      <c r="E66" s="301"/>
      <c r="F66" s="301"/>
      <c r="G66" s="301"/>
      <c r="H66" s="301"/>
      <c r="I66" s="301"/>
      <c r="J66" s="301"/>
      <c r="K66" s="367"/>
    </row>
  </sheetData>
  <mergeCells count="61">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C28"/>
    <mergeCell ref="D28:F28"/>
    <mergeCell ref="G28:K28"/>
    <mergeCell ref="F33:K33"/>
    <mergeCell ref="F34:H34"/>
    <mergeCell ref="I34:K34"/>
    <mergeCell ref="E42:H42"/>
    <mergeCell ref="A45:D45"/>
    <mergeCell ref="A46:D46"/>
    <mergeCell ref="A47:D47"/>
    <mergeCell ref="A48:D48"/>
    <mergeCell ref="A49:D49"/>
    <mergeCell ref="A50:D50"/>
    <mergeCell ref="A51:D51"/>
    <mergeCell ref="A52:D52"/>
    <mergeCell ref="A53:D53"/>
    <mergeCell ref="A54:D54"/>
    <mergeCell ref="A55:D55"/>
    <mergeCell ref="A56:D56"/>
    <mergeCell ref="A57:D57"/>
    <mergeCell ref="F58:H58"/>
    <mergeCell ref="A14:A15"/>
    <mergeCell ref="A18:A19"/>
    <mergeCell ref="A20:A23"/>
    <mergeCell ref="B21:B23"/>
    <mergeCell ref="A28:A29"/>
    <mergeCell ref="A31:A32"/>
    <mergeCell ref="A33:A34"/>
    <mergeCell ref="B33:B34"/>
    <mergeCell ref="C33:C34"/>
    <mergeCell ref="D33:D34"/>
    <mergeCell ref="E33:E34"/>
    <mergeCell ref="F35:H37"/>
    <mergeCell ref="I35:K37"/>
    <mergeCell ref="A36:A37"/>
    <mergeCell ref="A42:D44"/>
    <mergeCell ref="I42:I44"/>
    <mergeCell ref="E43:E44"/>
    <mergeCell ref="G43:G44"/>
    <mergeCell ref="A63:K66"/>
  </mergeCells>
  <phoneticPr fontId="4"/>
  <dataValidations count="4">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formula1>"有,無"</formula1>
    </dataValidation>
    <dataValidation type="list" allowBlank="1" showDropDown="0" showInputMessage="1" showErrorMessage="1" sqref="B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'管理用（このシートは削除しないでください）'!$F$3:$F$10</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dimension ref="A1:K58"/>
  <sheetViews>
    <sheetView view="pageBreakPreview" zoomScaleSheetLayoutView="100" workbookViewId="0">
      <selection activeCell="L1" sqref="L1"/>
    </sheetView>
  </sheetViews>
  <sheetFormatPr defaultColWidth="9" defaultRowHeight="12"/>
  <cols>
    <col min="1" max="1" width="11.25" style="270" customWidth="1"/>
    <col min="2" max="18" width="10" style="270" customWidth="1"/>
    <col min="19" max="16384" width="9" style="270"/>
  </cols>
  <sheetData>
    <row r="1" spans="1:11">
      <c r="A1" s="270" t="s">
        <v>338</v>
      </c>
    </row>
    <row r="2" spans="1:11" ht="18" customHeight="1">
      <c r="A2" s="271" t="s">
        <v>194</v>
      </c>
      <c r="B2" s="271"/>
      <c r="C2" s="271"/>
      <c r="D2" s="271"/>
      <c r="E2" s="271"/>
      <c r="F2" s="271"/>
      <c r="G2" s="271"/>
      <c r="H2" s="271"/>
      <c r="I2" s="271"/>
      <c r="J2" s="271"/>
      <c r="K2" s="271"/>
    </row>
    <row r="5" spans="1:11" ht="18.75" customHeight="1">
      <c r="A5" s="272" t="s">
        <v>135</v>
      </c>
      <c r="B5" s="274" t="s">
        <v>482</v>
      </c>
      <c r="C5" s="274"/>
      <c r="D5" s="274"/>
      <c r="E5" s="274"/>
      <c r="F5" s="274"/>
    </row>
    <row r="6" spans="1:11" ht="12" customHeight="1">
      <c r="A6" s="273"/>
      <c r="B6" s="291"/>
      <c r="C6" s="291"/>
      <c r="D6" s="291"/>
      <c r="E6" s="291"/>
      <c r="F6" s="291"/>
    </row>
    <row r="8" spans="1:11">
      <c r="A8" s="274" t="s">
        <v>344</v>
      </c>
      <c r="B8" s="274"/>
      <c r="C8" s="274"/>
      <c r="D8" s="274" t="s">
        <v>393</v>
      </c>
      <c r="E8" s="274"/>
      <c r="F8" s="274"/>
      <c r="G8" s="274" t="s">
        <v>346</v>
      </c>
      <c r="H8" s="274"/>
      <c r="I8" s="274"/>
      <c r="J8" s="274"/>
      <c r="K8" s="274"/>
    </row>
    <row r="9" spans="1:11" ht="18.75" customHeight="1">
      <c r="A9" s="275"/>
      <c r="B9" s="275"/>
      <c r="C9" s="275"/>
      <c r="D9" s="275"/>
      <c r="E9" s="275"/>
      <c r="F9" s="275"/>
      <c r="G9" s="275"/>
      <c r="H9" s="275"/>
      <c r="I9" s="275"/>
      <c r="J9" s="275"/>
      <c r="K9" s="275"/>
    </row>
    <row r="10" spans="1:11" ht="12" customHeight="1">
      <c r="A10" s="276"/>
      <c r="B10" s="276"/>
      <c r="C10" s="276"/>
      <c r="D10" s="276"/>
      <c r="E10" s="276"/>
      <c r="F10" s="276"/>
      <c r="G10" s="276"/>
      <c r="H10" s="276"/>
      <c r="I10" s="276"/>
      <c r="J10" s="276"/>
      <c r="K10" s="276"/>
    </row>
    <row r="11" spans="1:11" ht="12" customHeight="1">
      <c r="A11" s="276"/>
      <c r="B11" s="276"/>
      <c r="C11" s="276"/>
      <c r="D11" s="276"/>
      <c r="E11" s="276"/>
      <c r="F11" s="276"/>
      <c r="G11" s="276"/>
      <c r="H11" s="276"/>
      <c r="I11" s="276"/>
      <c r="J11" s="276"/>
      <c r="K11" s="276"/>
    </row>
    <row r="12" spans="1:11">
      <c r="A12" s="270" t="s">
        <v>400</v>
      </c>
    </row>
    <row r="13" spans="1:11" ht="3.75" customHeight="1"/>
    <row r="14" spans="1:11">
      <c r="A14" s="277" t="s">
        <v>348</v>
      </c>
      <c r="B14" s="272" t="s">
        <v>359</v>
      </c>
      <c r="C14" s="272"/>
      <c r="D14" s="272"/>
      <c r="E14" s="272"/>
      <c r="F14" s="272"/>
      <c r="G14" s="272" t="s">
        <v>361</v>
      </c>
      <c r="H14" s="272"/>
      <c r="I14" s="272"/>
      <c r="J14" s="272"/>
      <c r="K14" s="272"/>
    </row>
    <row r="15" spans="1:11" ht="18.75" customHeight="1">
      <c r="A15" s="278"/>
      <c r="B15" s="292" t="s">
        <v>594</v>
      </c>
      <c r="C15" s="307" t="s">
        <v>595</v>
      </c>
      <c r="D15" s="316" t="s">
        <v>57</v>
      </c>
      <c r="E15" s="316" t="s">
        <v>596</v>
      </c>
      <c r="F15" s="327" t="s">
        <v>595</v>
      </c>
      <c r="G15" s="292" t="s">
        <v>594</v>
      </c>
      <c r="H15" s="307" t="s">
        <v>595</v>
      </c>
      <c r="I15" s="316" t="s">
        <v>57</v>
      </c>
      <c r="J15" s="316" t="s">
        <v>596</v>
      </c>
      <c r="K15" s="327" t="s">
        <v>595</v>
      </c>
    </row>
    <row r="16" spans="1:11" ht="18.75" customHeight="1">
      <c r="A16" s="272" t="s">
        <v>384</v>
      </c>
      <c r="B16" s="293"/>
      <c r="C16" s="293"/>
      <c r="D16" s="293"/>
      <c r="E16" s="293"/>
      <c r="F16" s="293"/>
      <c r="G16" s="334"/>
      <c r="H16" s="341"/>
      <c r="I16" s="341"/>
      <c r="J16" s="341"/>
      <c r="K16" s="346"/>
    </row>
    <row r="17" spans="1:11" ht="18.75" customHeight="1">
      <c r="A17" s="278" t="s">
        <v>383</v>
      </c>
      <c r="B17" s="389" t="s">
        <v>120</v>
      </c>
      <c r="C17" s="393"/>
      <c r="D17" s="394" t="s">
        <v>598</v>
      </c>
      <c r="E17" s="400"/>
      <c r="F17" s="410" t="s">
        <v>600</v>
      </c>
      <c r="G17" s="400"/>
      <c r="H17" s="424" t="s">
        <v>602</v>
      </c>
      <c r="I17" s="400"/>
      <c r="J17" s="424" t="s">
        <v>204</v>
      </c>
      <c r="K17" s="441">
        <f>C17+E17+G17+I17</f>
        <v>0</v>
      </c>
    </row>
    <row r="18" spans="1:11">
      <c r="A18" s="279" t="s">
        <v>368</v>
      </c>
      <c r="B18" s="272" t="s">
        <v>483</v>
      </c>
      <c r="C18" s="272"/>
      <c r="D18" s="272"/>
      <c r="E18" s="272"/>
      <c r="F18" s="272"/>
      <c r="G18" s="272" t="s">
        <v>337</v>
      </c>
      <c r="H18" s="272"/>
      <c r="I18" s="272"/>
      <c r="J18" s="272"/>
      <c r="K18" s="272"/>
    </row>
    <row r="19" spans="1:11" ht="18.75" customHeight="1">
      <c r="A19" s="278"/>
      <c r="B19" s="293"/>
      <c r="C19" s="293"/>
      <c r="D19" s="293"/>
      <c r="E19" s="293"/>
      <c r="F19" s="293"/>
      <c r="G19" s="293"/>
      <c r="H19" s="293"/>
      <c r="I19" s="293"/>
      <c r="J19" s="293"/>
      <c r="K19" s="293"/>
    </row>
    <row r="20" spans="1:11" ht="12" customHeight="1">
      <c r="A20" s="280" t="s">
        <v>370</v>
      </c>
      <c r="B20" s="272" t="s">
        <v>186</v>
      </c>
      <c r="C20" s="274" t="s">
        <v>373</v>
      </c>
      <c r="D20" s="274"/>
      <c r="E20" s="274"/>
      <c r="F20" s="274"/>
      <c r="G20" s="274"/>
      <c r="H20" s="274"/>
      <c r="I20" s="274"/>
      <c r="J20" s="274"/>
      <c r="K20" s="274"/>
    </row>
    <row r="21" spans="1:11">
      <c r="A21" s="280"/>
      <c r="B21" s="293"/>
      <c r="C21" s="272" t="s">
        <v>374</v>
      </c>
      <c r="D21" s="272" t="s">
        <v>14</v>
      </c>
      <c r="E21" s="272" t="s">
        <v>379</v>
      </c>
      <c r="F21" s="292" t="s">
        <v>367</v>
      </c>
      <c r="G21" s="335"/>
      <c r="H21" s="272" t="s">
        <v>166</v>
      </c>
      <c r="I21" s="272"/>
      <c r="J21" s="272"/>
      <c r="K21" s="272"/>
    </row>
    <row r="22" spans="1:11" ht="18.75" customHeight="1">
      <c r="A22" s="280"/>
      <c r="B22" s="293"/>
      <c r="C22" s="308"/>
      <c r="D22" s="295"/>
      <c r="E22" s="323"/>
      <c r="F22" s="329"/>
      <c r="G22" s="329"/>
      <c r="H22" s="342" t="s">
        <v>60</v>
      </c>
      <c r="I22" s="351"/>
      <c r="J22" s="342" t="s">
        <v>273</v>
      </c>
      <c r="K22" s="293"/>
    </row>
    <row r="23" spans="1:11" ht="18.75" customHeight="1">
      <c r="A23" s="280"/>
      <c r="B23" s="293"/>
      <c r="C23" s="308"/>
      <c r="D23" s="295"/>
      <c r="E23" s="323"/>
      <c r="F23" s="329"/>
      <c r="G23" s="329"/>
      <c r="H23" s="342" t="s">
        <v>60</v>
      </c>
      <c r="I23" s="351"/>
      <c r="J23" s="342" t="s">
        <v>273</v>
      </c>
      <c r="K23" s="293"/>
    </row>
    <row r="24" spans="1:11" ht="12" customHeight="1"/>
    <row r="25" spans="1:11" ht="12" customHeight="1"/>
    <row r="26" spans="1:11">
      <c r="A26" s="270" t="s">
        <v>377</v>
      </c>
    </row>
    <row r="27" spans="1:11" ht="3.75" customHeight="1"/>
    <row r="28" spans="1:11">
      <c r="A28" s="287" t="s">
        <v>30</v>
      </c>
      <c r="B28" s="294" t="s">
        <v>552</v>
      </c>
      <c r="C28" s="309"/>
      <c r="D28" s="309"/>
      <c r="E28" s="309"/>
      <c r="F28" s="309"/>
      <c r="G28" s="309"/>
      <c r="H28" s="309"/>
      <c r="I28" s="309"/>
      <c r="J28" s="309"/>
      <c r="K28" s="336"/>
    </row>
    <row r="29" spans="1:11">
      <c r="A29" s="376"/>
      <c r="B29" s="356" t="s">
        <v>258</v>
      </c>
      <c r="C29" s="356" t="s">
        <v>484</v>
      </c>
      <c r="D29" s="356" t="s">
        <v>485</v>
      </c>
      <c r="E29" s="356" t="s">
        <v>224</v>
      </c>
      <c r="F29" s="356" t="s">
        <v>486</v>
      </c>
      <c r="G29" s="356" t="s">
        <v>41</v>
      </c>
      <c r="H29" s="356" t="s">
        <v>428</v>
      </c>
      <c r="I29" s="450" t="s">
        <v>159</v>
      </c>
      <c r="J29" s="282" t="s">
        <v>488</v>
      </c>
      <c r="K29" s="282" t="s">
        <v>491</v>
      </c>
    </row>
    <row r="30" spans="1:11" ht="18.75" customHeight="1">
      <c r="A30" s="272" t="s">
        <v>606</v>
      </c>
      <c r="B30" s="297"/>
      <c r="C30" s="297"/>
      <c r="D30" s="297"/>
      <c r="E30" s="297"/>
      <c r="F30" s="297"/>
      <c r="G30" s="448"/>
      <c r="H30" s="297"/>
      <c r="I30" s="295"/>
      <c r="J30" s="295"/>
      <c r="K30" s="295"/>
    </row>
    <row r="31" spans="1:11" ht="15" customHeight="1">
      <c r="A31" s="272" t="s">
        <v>601</v>
      </c>
      <c r="B31" s="443"/>
      <c r="C31" s="443"/>
      <c r="D31" s="443"/>
      <c r="E31" s="443"/>
      <c r="F31" s="443"/>
      <c r="G31" s="443"/>
      <c r="H31" s="443"/>
      <c r="I31" s="443"/>
      <c r="J31" s="443"/>
      <c r="K31" s="443"/>
    </row>
    <row r="32" spans="1:11" ht="15" customHeight="1">
      <c r="A32" s="272"/>
      <c r="B32" s="297"/>
      <c r="C32" s="297"/>
      <c r="D32" s="297"/>
      <c r="E32" s="403"/>
      <c r="F32" s="403"/>
      <c r="G32" s="403"/>
      <c r="H32" s="403"/>
      <c r="I32" s="403"/>
      <c r="J32" s="403"/>
      <c r="K32" s="403"/>
    </row>
    <row r="33" spans="1:11">
      <c r="A33" s="287" t="s">
        <v>30</v>
      </c>
      <c r="B33" s="355"/>
      <c r="C33" s="355" t="s">
        <v>443</v>
      </c>
      <c r="D33" s="355" t="s">
        <v>154</v>
      </c>
      <c r="E33" s="355" t="s">
        <v>492</v>
      </c>
      <c r="F33" s="281" t="s">
        <v>494</v>
      </c>
      <c r="G33" s="281" t="s">
        <v>355</v>
      </c>
      <c r="H33" s="281" t="s">
        <v>358</v>
      </c>
      <c r="I33" s="287" t="s">
        <v>468</v>
      </c>
      <c r="J33" s="457"/>
      <c r="K33" s="303"/>
    </row>
    <row r="34" spans="1:11" ht="24">
      <c r="A34" s="376"/>
      <c r="B34" s="444" t="s">
        <v>487</v>
      </c>
      <c r="C34" s="444" t="s">
        <v>76</v>
      </c>
      <c r="D34" s="444" t="s">
        <v>495</v>
      </c>
      <c r="E34" s="444" t="s">
        <v>497</v>
      </c>
      <c r="F34" s="282"/>
      <c r="G34" s="282"/>
      <c r="H34" s="282"/>
      <c r="I34" s="376"/>
      <c r="J34" s="458"/>
      <c r="K34" s="380"/>
    </row>
    <row r="35" spans="1:11" ht="18.75" customHeight="1">
      <c r="A35" s="272" t="s">
        <v>606</v>
      </c>
      <c r="B35" s="297"/>
      <c r="C35" s="297"/>
      <c r="D35" s="297"/>
      <c r="E35" s="297"/>
      <c r="F35" s="297"/>
      <c r="G35" s="448"/>
      <c r="H35" s="364" t="str">
        <f>IF(SUM(B30:K30)+SUM(B35:G35)=0,"",SUM((B30:K30)+SUM(B35:G35)))</f>
        <v/>
      </c>
      <c r="I35" s="451"/>
      <c r="J35" s="459"/>
      <c r="K35" s="462"/>
    </row>
    <row r="36" spans="1:11" ht="15" customHeight="1">
      <c r="A36" s="272" t="s">
        <v>601</v>
      </c>
      <c r="B36" s="296"/>
      <c r="C36" s="296"/>
      <c r="D36" s="296"/>
      <c r="E36" s="296"/>
      <c r="F36" s="296"/>
      <c r="G36" s="296"/>
      <c r="H36" s="363" t="str">
        <f>IF(SUM(B31:K31)+SUM(B36:G36)=0,"",SUM((B31:K31)+SUM(B36:G36)))</f>
        <v/>
      </c>
      <c r="I36" s="452"/>
      <c r="J36" s="460"/>
      <c r="K36" s="463"/>
    </row>
    <row r="37" spans="1:11" ht="15" customHeight="1">
      <c r="A37" s="272"/>
      <c r="B37" s="297"/>
      <c r="C37" s="297"/>
      <c r="D37" s="297"/>
      <c r="E37" s="297"/>
      <c r="F37" s="297"/>
      <c r="G37" s="297"/>
      <c r="H37" s="364" t="str">
        <f>IF(SUM(B32:K32)+SUM(B37:G37)=0,"",SUM((B32:K32)+SUM(B37:G37)))</f>
        <v/>
      </c>
      <c r="I37" s="396"/>
      <c r="J37" s="461"/>
      <c r="K37" s="448"/>
    </row>
    <row r="38" spans="1:11" ht="12" customHeight="1">
      <c r="A38" s="273"/>
      <c r="B38" s="298"/>
      <c r="C38" s="298"/>
      <c r="D38" s="298"/>
      <c r="E38" s="298"/>
      <c r="F38" s="269"/>
      <c r="G38" s="269"/>
      <c r="H38" s="269"/>
      <c r="I38" s="453"/>
      <c r="J38" s="453"/>
      <c r="K38" s="453"/>
    </row>
    <row r="39" spans="1:11" ht="12" customHeight="1">
      <c r="A39" s="273"/>
      <c r="B39" s="298"/>
      <c r="C39" s="298"/>
      <c r="D39" s="298"/>
      <c r="E39" s="298"/>
      <c r="F39" s="269"/>
      <c r="G39" s="269"/>
      <c r="H39" s="269"/>
      <c r="I39" s="453"/>
      <c r="J39" s="453"/>
      <c r="K39" s="453"/>
    </row>
    <row r="40" spans="1:11">
      <c r="A40" s="270" t="s">
        <v>498</v>
      </c>
    </row>
    <row r="41" spans="1:11" ht="3.75" customHeight="1"/>
    <row r="42" spans="1:11" ht="15" customHeight="1">
      <c r="A42" s="442" t="s">
        <v>329</v>
      </c>
      <c r="B42" s="445"/>
      <c r="C42" s="445"/>
      <c r="D42" s="445"/>
      <c r="E42" s="445"/>
      <c r="F42" s="445"/>
      <c r="G42" s="445"/>
      <c r="H42" s="445"/>
      <c r="I42" s="454"/>
      <c r="J42" s="269"/>
    </row>
    <row r="43" spans="1:11" ht="15" customHeight="1">
      <c r="A43" s="442" t="s">
        <v>304</v>
      </c>
      <c r="B43" s="445"/>
      <c r="C43" s="445"/>
      <c r="D43" s="445"/>
      <c r="E43" s="445"/>
      <c r="F43" s="445"/>
      <c r="G43" s="445"/>
      <c r="H43" s="445"/>
      <c r="I43" s="454"/>
    </row>
    <row r="44" spans="1:11" ht="15" customHeight="1">
      <c r="A44" s="317" t="s">
        <v>499</v>
      </c>
      <c r="B44" s="446"/>
      <c r="C44" s="341"/>
      <c r="D44" s="317" t="s">
        <v>484</v>
      </c>
      <c r="E44" s="446"/>
      <c r="F44" s="447"/>
      <c r="G44" s="317" t="s">
        <v>485</v>
      </c>
      <c r="H44" s="322"/>
      <c r="I44" s="447"/>
    </row>
    <row r="45" spans="1:11" ht="15" customHeight="1">
      <c r="A45" s="317" t="s">
        <v>224</v>
      </c>
      <c r="B45" s="446"/>
      <c r="C45" s="341"/>
      <c r="D45" s="317" t="s">
        <v>486</v>
      </c>
      <c r="E45" s="446"/>
      <c r="F45" s="447"/>
      <c r="G45" s="317" t="s">
        <v>41</v>
      </c>
      <c r="H45" s="322"/>
      <c r="I45" s="447"/>
    </row>
    <row r="46" spans="1:11" ht="15" customHeight="1">
      <c r="A46" s="317" t="s">
        <v>428</v>
      </c>
      <c r="B46" s="446"/>
      <c r="C46" s="341"/>
      <c r="D46" s="342" t="s">
        <v>159</v>
      </c>
      <c r="E46" s="342"/>
      <c r="F46" s="447"/>
      <c r="G46" s="446" t="s">
        <v>488</v>
      </c>
      <c r="H46" s="342"/>
      <c r="I46" s="447"/>
    </row>
    <row r="47" spans="1:11" ht="15" customHeight="1">
      <c r="A47" s="317" t="s">
        <v>491</v>
      </c>
      <c r="B47" s="446"/>
      <c r="C47" s="341"/>
      <c r="D47" s="342" t="s">
        <v>487</v>
      </c>
      <c r="E47" s="342"/>
      <c r="F47" s="447"/>
      <c r="G47" s="449"/>
      <c r="H47" s="449"/>
      <c r="I47" s="417"/>
    </row>
    <row r="48" spans="1:11" ht="15" customHeight="1">
      <c r="A48" s="372" t="s">
        <v>98</v>
      </c>
      <c r="B48" s="338"/>
      <c r="C48" s="293"/>
      <c r="I48" s="455"/>
    </row>
    <row r="49" spans="1:11" ht="15" customHeight="1">
      <c r="A49" s="372" t="s">
        <v>79</v>
      </c>
      <c r="B49" s="338"/>
      <c r="C49" s="293"/>
      <c r="I49" s="455"/>
    </row>
    <row r="50" spans="1:11" ht="15" customHeight="1">
      <c r="A50" s="372" t="s">
        <v>502</v>
      </c>
      <c r="B50" s="338"/>
      <c r="C50" s="293"/>
      <c r="D50" s="315"/>
      <c r="E50" s="315"/>
      <c r="F50" s="315"/>
      <c r="G50" s="315"/>
      <c r="H50" s="315"/>
      <c r="I50" s="456"/>
    </row>
    <row r="51" spans="1:11" ht="12" customHeight="1"/>
    <row r="52" spans="1:11" ht="12" customHeight="1"/>
    <row r="53" spans="1:11">
      <c r="A53" s="270" t="s">
        <v>475</v>
      </c>
    </row>
    <row r="54" spans="1:11" ht="3.75" customHeight="1"/>
    <row r="55" spans="1:11" ht="18.75" customHeight="1">
      <c r="A55" s="283"/>
      <c r="B55" s="299"/>
      <c r="C55" s="299"/>
      <c r="D55" s="299"/>
      <c r="E55" s="299"/>
      <c r="F55" s="299"/>
      <c r="G55" s="299"/>
      <c r="H55" s="299"/>
      <c r="I55" s="299"/>
      <c r="J55" s="299"/>
      <c r="K55" s="365"/>
    </row>
    <row r="56" spans="1:11" ht="18.75" customHeight="1">
      <c r="A56" s="284"/>
      <c r="B56" s="300"/>
      <c r="C56" s="300"/>
      <c r="D56" s="300"/>
      <c r="E56" s="300"/>
      <c r="F56" s="300"/>
      <c r="G56" s="300"/>
      <c r="H56" s="300"/>
      <c r="I56" s="300"/>
      <c r="J56" s="300"/>
      <c r="K56" s="366"/>
    </row>
    <row r="57" spans="1:11" ht="18.75" customHeight="1">
      <c r="A57" s="284"/>
      <c r="B57" s="300"/>
      <c r="C57" s="300"/>
      <c r="D57" s="300"/>
      <c r="E57" s="300"/>
      <c r="F57" s="300"/>
      <c r="G57" s="300"/>
      <c r="H57" s="300"/>
      <c r="I57" s="300"/>
      <c r="J57" s="300"/>
      <c r="K57" s="366"/>
    </row>
    <row r="58" spans="1:11" ht="18.75" customHeight="1">
      <c r="A58" s="285"/>
      <c r="B58" s="301"/>
      <c r="C58" s="301"/>
      <c r="D58" s="301"/>
      <c r="E58" s="301"/>
      <c r="F58" s="301"/>
      <c r="G58" s="301"/>
      <c r="H58" s="301"/>
      <c r="I58" s="301"/>
      <c r="J58" s="301"/>
      <c r="K58" s="367"/>
    </row>
    <row r="61" spans="1:11" ht="18.75" customHeight="1"/>
    <row r="62" spans="1:11" ht="18.75" customHeight="1"/>
  </sheetData>
  <mergeCells count="53">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K28"/>
    <mergeCell ref="A42:I42"/>
    <mergeCell ref="A43:I43"/>
    <mergeCell ref="A44:B44"/>
    <mergeCell ref="D44:E44"/>
    <mergeCell ref="G44:H44"/>
    <mergeCell ref="A45:B45"/>
    <mergeCell ref="D45:E45"/>
    <mergeCell ref="G45:H45"/>
    <mergeCell ref="A46:B46"/>
    <mergeCell ref="D46:E46"/>
    <mergeCell ref="G46:H46"/>
    <mergeCell ref="A47:B47"/>
    <mergeCell ref="D47:E47"/>
    <mergeCell ref="G47:H47"/>
    <mergeCell ref="A48:B48"/>
    <mergeCell ref="A49:B49"/>
    <mergeCell ref="A50:B50"/>
    <mergeCell ref="A14:A15"/>
    <mergeCell ref="A18:A19"/>
    <mergeCell ref="A20:A23"/>
    <mergeCell ref="B21:B23"/>
    <mergeCell ref="A28:A29"/>
    <mergeCell ref="A31:A32"/>
    <mergeCell ref="A33:A34"/>
    <mergeCell ref="F33:F34"/>
    <mergeCell ref="G33:G34"/>
    <mergeCell ref="H33:H34"/>
    <mergeCell ref="I33:K34"/>
    <mergeCell ref="I35:K37"/>
    <mergeCell ref="A36:A37"/>
    <mergeCell ref="A55:K58"/>
  </mergeCells>
  <phoneticPr fontId="4"/>
  <dataValidations count="5">
    <dataValidation type="list" allowBlank="1" showDropDown="0" showInputMessage="1" showErrorMessage="1" sqref="B16:K16">
      <formula1>"新築,移転新築,増築,改築"</formula1>
    </dataValidation>
    <dataValidation type="list" allowBlank="1" showDropDown="0" showInputMessage="1" showErrorMessage="1" sqref="B21:B23">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 type="list" allowBlank="1" showDropDown="0" showInputMessage="1" showErrorMessage="1" sqref="C44:C50 F44:F47 I44:I46">
      <formula1>"○,－"</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'管理用（このシートは削除しないでください）'!$F$3:$F$7</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dimension ref="A1:K53"/>
  <sheetViews>
    <sheetView view="pageBreakPreview" zoomScaleSheetLayoutView="100" workbookViewId="0">
      <selection activeCell="L1" sqref="L1"/>
    </sheetView>
  </sheetViews>
  <sheetFormatPr defaultColWidth="9" defaultRowHeight="12"/>
  <cols>
    <col min="1" max="1" width="11.25" style="270" customWidth="1"/>
    <col min="2" max="18" width="10" style="270" customWidth="1"/>
    <col min="19" max="16384" width="9" style="270"/>
  </cols>
  <sheetData>
    <row r="1" spans="1:11">
      <c r="A1" s="270" t="s">
        <v>349</v>
      </c>
    </row>
    <row r="2" spans="1:11" ht="18" customHeight="1">
      <c r="A2" s="271" t="s">
        <v>194</v>
      </c>
      <c r="B2" s="271"/>
      <c r="C2" s="271"/>
      <c r="D2" s="271"/>
      <c r="E2" s="271"/>
      <c r="F2" s="271"/>
      <c r="G2" s="271"/>
      <c r="H2" s="271"/>
      <c r="I2" s="271"/>
      <c r="J2" s="271"/>
      <c r="K2" s="271"/>
    </row>
    <row r="5" spans="1:11" ht="18.75" customHeight="1">
      <c r="A5" s="272" t="s">
        <v>135</v>
      </c>
      <c r="B5" s="274" t="s">
        <v>503</v>
      </c>
      <c r="C5" s="274"/>
      <c r="D5" s="274"/>
      <c r="E5" s="274"/>
      <c r="F5" s="274"/>
    </row>
    <row r="6" spans="1:11" ht="12" customHeight="1">
      <c r="A6" s="273"/>
      <c r="B6" s="291"/>
      <c r="C6" s="291"/>
      <c r="D6" s="291"/>
      <c r="E6" s="291"/>
      <c r="F6" s="291"/>
    </row>
    <row r="8" spans="1:11">
      <c r="A8" s="274" t="s">
        <v>344</v>
      </c>
      <c r="B8" s="274"/>
      <c r="C8" s="274"/>
      <c r="D8" s="274" t="s">
        <v>393</v>
      </c>
      <c r="E8" s="274"/>
      <c r="F8" s="274"/>
      <c r="G8" s="274" t="s">
        <v>346</v>
      </c>
      <c r="H8" s="274"/>
      <c r="I8" s="274"/>
      <c r="J8" s="274"/>
      <c r="K8" s="274"/>
    </row>
    <row r="9" spans="1:11" ht="18.75" customHeight="1">
      <c r="A9" s="275"/>
      <c r="B9" s="275"/>
      <c r="C9" s="275"/>
      <c r="D9" s="275"/>
      <c r="E9" s="275"/>
      <c r="F9" s="275"/>
      <c r="G9" s="275"/>
      <c r="H9" s="275"/>
      <c r="I9" s="275"/>
      <c r="J9" s="275"/>
      <c r="K9" s="275"/>
    </row>
    <row r="10" spans="1:11" ht="12" customHeight="1">
      <c r="A10" s="276"/>
      <c r="B10" s="276"/>
      <c r="C10" s="276"/>
      <c r="D10" s="276"/>
      <c r="E10" s="276"/>
      <c r="F10" s="276"/>
      <c r="G10" s="276"/>
      <c r="H10" s="276"/>
      <c r="I10" s="276"/>
      <c r="J10" s="276"/>
      <c r="K10" s="276"/>
    </row>
    <row r="11" spans="1:11" ht="12" customHeight="1">
      <c r="A11" s="276"/>
      <c r="B11" s="276"/>
      <c r="C11" s="276"/>
      <c r="D11" s="276"/>
      <c r="E11" s="276"/>
      <c r="F11" s="276"/>
      <c r="G11" s="276"/>
      <c r="H11" s="276"/>
      <c r="I11" s="276"/>
      <c r="J11" s="276"/>
      <c r="K11" s="276"/>
    </row>
    <row r="12" spans="1:11">
      <c r="A12" s="270" t="s">
        <v>400</v>
      </c>
    </row>
    <row r="13" spans="1:11" ht="3.75" customHeight="1"/>
    <row r="14" spans="1:11">
      <c r="A14" s="277" t="s">
        <v>348</v>
      </c>
      <c r="B14" s="272" t="s">
        <v>359</v>
      </c>
      <c r="C14" s="272"/>
      <c r="D14" s="272"/>
      <c r="E14" s="272"/>
      <c r="F14" s="272"/>
      <c r="G14" s="272" t="s">
        <v>361</v>
      </c>
      <c r="H14" s="272"/>
      <c r="I14" s="272"/>
      <c r="J14" s="272"/>
      <c r="K14" s="272"/>
    </row>
    <row r="15" spans="1:11" ht="18.75" customHeight="1">
      <c r="A15" s="278"/>
      <c r="B15" s="292" t="s">
        <v>594</v>
      </c>
      <c r="C15" s="307" t="s">
        <v>595</v>
      </c>
      <c r="D15" s="316" t="s">
        <v>57</v>
      </c>
      <c r="E15" s="316" t="s">
        <v>596</v>
      </c>
      <c r="F15" s="327" t="s">
        <v>595</v>
      </c>
      <c r="G15" s="292" t="s">
        <v>594</v>
      </c>
      <c r="H15" s="307" t="s">
        <v>595</v>
      </c>
      <c r="I15" s="316" t="s">
        <v>57</v>
      </c>
      <c r="J15" s="316" t="s">
        <v>596</v>
      </c>
      <c r="K15" s="327" t="s">
        <v>595</v>
      </c>
    </row>
    <row r="16" spans="1:11" ht="18.75" customHeight="1">
      <c r="A16" s="272" t="s">
        <v>384</v>
      </c>
      <c r="B16" s="293"/>
      <c r="C16" s="293"/>
      <c r="D16" s="293"/>
      <c r="E16" s="293"/>
      <c r="F16" s="293"/>
      <c r="G16" s="292"/>
      <c r="H16" s="316"/>
      <c r="I16" s="316"/>
      <c r="J16" s="316"/>
      <c r="K16" s="335"/>
    </row>
    <row r="17" spans="1:11" ht="18.75" customHeight="1">
      <c r="A17" s="278" t="s">
        <v>383</v>
      </c>
      <c r="B17" s="389" t="s">
        <v>120</v>
      </c>
      <c r="C17" s="393"/>
      <c r="D17" s="394" t="s">
        <v>598</v>
      </c>
      <c r="E17" s="400"/>
      <c r="F17" s="410" t="s">
        <v>600</v>
      </c>
      <c r="G17" s="400"/>
      <c r="H17" s="424" t="s">
        <v>602</v>
      </c>
      <c r="I17" s="400"/>
      <c r="J17" s="424" t="s">
        <v>204</v>
      </c>
      <c r="K17" s="473">
        <f>C17+E17+G17+I17</f>
        <v>0</v>
      </c>
    </row>
    <row r="18" spans="1:11">
      <c r="A18" s="279" t="s">
        <v>368</v>
      </c>
      <c r="B18" s="272" t="s">
        <v>363</v>
      </c>
      <c r="C18" s="272"/>
      <c r="D18" s="272"/>
      <c r="E18" s="272"/>
      <c r="F18" s="272"/>
      <c r="G18" s="272" t="s">
        <v>367</v>
      </c>
      <c r="H18" s="272"/>
      <c r="I18" s="272"/>
      <c r="J18" s="272"/>
      <c r="K18" s="272"/>
    </row>
    <row r="19" spans="1:11" ht="18.75" customHeight="1">
      <c r="A19" s="278"/>
      <c r="B19" s="293"/>
      <c r="C19" s="293"/>
      <c r="D19" s="293"/>
      <c r="E19" s="293"/>
      <c r="F19" s="293"/>
      <c r="G19" s="293"/>
      <c r="H19" s="293"/>
      <c r="I19" s="293"/>
      <c r="J19" s="293"/>
      <c r="K19" s="293"/>
    </row>
    <row r="20" spans="1:11" ht="12" customHeight="1">
      <c r="A20" s="280" t="s">
        <v>370</v>
      </c>
      <c r="B20" s="272" t="s">
        <v>186</v>
      </c>
      <c r="C20" s="274" t="s">
        <v>373</v>
      </c>
      <c r="D20" s="274"/>
      <c r="E20" s="274"/>
      <c r="F20" s="274"/>
      <c r="G20" s="274"/>
      <c r="H20" s="274"/>
      <c r="I20" s="274"/>
      <c r="J20" s="274"/>
      <c r="K20" s="274"/>
    </row>
    <row r="21" spans="1:11">
      <c r="A21" s="280"/>
      <c r="B21" s="293"/>
      <c r="C21" s="272" t="s">
        <v>374</v>
      </c>
      <c r="D21" s="272" t="s">
        <v>14</v>
      </c>
      <c r="E21" s="272" t="s">
        <v>379</v>
      </c>
      <c r="F21" s="292" t="s">
        <v>367</v>
      </c>
      <c r="G21" s="335"/>
      <c r="H21" s="272" t="s">
        <v>166</v>
      </c>
      <c r="I21" s="272"/>
      <c r="J21" s="272"/>
      <c r="K21" s="272"/>
    </row>
    <row r="22" spans="1:11" ht="18.75" customHeight="1">
      <c r="A22" s="280"/>
      <c r="B22" s="293"/>
      <c r="C22" s="308"/>
      <c r="D22" s="295"/>
      <c r="E22" s="323"/>
      <c r="F22" s="329"/>
      <c r="G22" s="329"/>
      <c r="H22" s="342" t="s">
        <v>60</v>
      </c>
      <c r="I22" s="351"/>
      <c r="J22" s="342" t="s">
        <v>273</v>
      </c>
      <c r="K22" s="293"/>
    </row>
    <row r="23" spans="1:11" ht="18.75" customHeight="1">
      <c r="A23" s="280"/>
      <c r="B23" s="293"/>
      <c r="C23" s="308"/>
      <c r="D23" s="295"/>
      <c r="E23" s="323"/>
      <c r="F23" s="329"/>
      <c r="G23" s="329"/>
      <c r="H23" s="342" t="s">
        <v>60</v>
      </c>
      <c r="I23" s="351"/>
      <c r="J23" s="342" t="s">
        <v>273</v>
      </c>
      <c r="K23" s="293"/>
    </row>
    <row r="26" spans="1:11">
      <c r="A26" s="270" t="s">
        <v>377</v>
      </c>
    </row>
    <row r="27" spans="1:11" ht="3.75" customHeight="1"/>
    <row r="28" spans="1:11" ht="15" customHeight="1">
      <c r="A28" s="281" t="s">
        <v>30</v>
      </c>
      <c r="B28" s="294" t="s">
        <v>185</v>
      </c>
      <c r="C28" s="309"/>
      <c r="D28" s="309"/>
      <c r="E28" s="336"/>
      <c r="F28" s="309" t="s">
        <v>286</v>
      </c>
      <c r="G28" s="309"/>
      <c r="H28" s="309"/>
      <c r="I28" s="336"/>
      <c r="J28" s="471" t="s">
        <v>505</v>
      </c>
      <c r="K28" s="281" t="s">
        <v>358</v>
      </c>
    </row>
    <row r="29" spans="1:11" ht="58.5" customHeight="1">
      <c r="A29" s="282"/>
      <c r="B29" s="281"/>
      <c r="C29" s="281" t="s">
        <v>507</v>
      </c>
      <c r="D29" s="281" t="s">
        <v>480</v>
      </c>
      <c r="E29" s="468" t="s">
        <v>593</v>
      </c>
      <c r="F29" s="281" t="s">
        <v>284</v>
      </c>
      <c r="G29" s="281" t="s">
        <v>509</v>
      </c>
      <c r="H29" s="343" t="s">
        <v>510</v>
      </c>
      <c r="I29" s="287" t="s">
        <v>355</v>
      </c>
      <c r="J29" s="472"/>
      <c r="K29" s="282"/>
    </row>
    <row r="30" spans="1:11" ht="18.75" customHeight="1">
      <c r="A30" s="272" t="s">
        <v>606</v>
      </c>
      <c r="B30" s="295"/>
      <c r="C30" s="295"/>
      <c r="D30" s="295"/>
      <c r="E30" s="420"/>
      <c r="F30" s="295"/>
      <c r="G30" s="295"/>
      <c r="H30" s="295"/>
      <c r="I30" s="295"/>
      <c r="J30" s="295"/>
      <c r="K30" s="362" t="str">
        <f>IF(SUM(B30:J30)=0,"",SUM(B30:J30))</f>
        <v/>
      </c>
    </row>
    <row r="31" spans="1:11" ht="15" customHeight="1">
      <c r="A31" s="272" t="s">
        <v>601</v>
      </c>
      <c r="B31" s="296"/>
      <c r="C31" s="296"/>
      <c r="D31" s="296"/>
      <c r="E31" s="469"/>
      <c r="F31" s="296"/>
      <c r="G31" s="296"/>
      <c r="H31" s="296"/>
      <c r="I31" s="296"/>
      <c r="J31" s="296"/>
      <c r="K31" s="363" t="str">
        <f>IF(SUM(B31:J31)=0,"",SUM(B31:J31))</f>
        <v/>
      </c>
    </row>
    <row r="32" spans="1:11" ht="15" customHeight="1">
      <c r="A32" s="272"/>
      <c r="B32" s="297"/>
      <c r="C32" s="297"/>
      <c r="D32" s="297"/>
      <c r="E32" s="448"/>
      <c r="F32" s="297"/>
      <c r="G32" s="297"/>
      <c r="H32" s="297"/>
      <c r="I32" s="297"/>
      <c r="J32" s="297"/>
      <c r="K32" s="364" t="str">
        <f>IF(SUM(B32:J32)=0,"",SUM(B32:J32))</f>
        <v/>
      </c>
    </row>
    <row r="33" spans="1:11" ht="12" customHeight="1">
      <c r="A33" s="273"/>
      <c r="B33" s="298"/>
      <c r="C33" s="298"/>
      <c r="D33" s="298"/>
      <c r="E33" s="298"/>
      <c r="F33" s="298"/>
      <c r="G33" s="298"/>
      <c r="H33" s="298"/>
      <c r="I33" s="298"/>
      <c r="J33" s="298"/>
      <c r="K33" s="298"/>
    </row>
    <row r="35" spans="1:11">
      <c r="A35" s="270" t="s">
        <v>405</v>
      </c>
    </row>
    <row r="36" spans="1:11" ht="3.75" customHeight="1"/>
    <row r="37" spans="1:11" ht="18.75" customHeight="1">
      <c r="A37" s="283"/>
      <c r="B37" s="299"/>
      <c r="C37" s="299"/>
      <c r="D37" s="299"/>
      <c r="E37" s="299"/>
      <c r="F37" s="299"/>
      <c r="G37" s="299"/>
      <c r="H37" s="299"/>
      <c r="I37" s="299"/>
      <c r="J37" s="299"/>
      <c r="K37" s="365"/>
    </row>
    <row r="38" spans="1:11" ht="18.75" customHeight="1">
      <c r="A38" s="284"/>
      <c r="B38" s="300"/>
      <c r="C38" s="300"/>
      <c r="D38" s="300"/>
      <c r="E38" s="300"/>
      <c r="F38" s="300"/>
      <c r="G38" s="300"/>
      <c r="H38" s="300"/>
      <c r="I38" s="300"/>
      <c r="J38" s="300"/>
      <c r="K38" s="366"/>
    </row>
    <row r="39" spans="1:11" ht="18.75" customHeight="1">
      <c r="A39" s="284"/>
      <c r="B39" s="300"/>
      <c r="C39" s="300"/>
      <c r="D39" s="300"/>
      <c r="E39" s="300"/>
      <c r="F39" s="300"/>
      <c r="G39" s="300"/>
      <c r="H39" s="300"/>
      <c r="I39" s="300"/>
      <c r="J39" s="300"/>
      <c r="K39" s="366"/>
    </row>
    <row r="40" spans="1:11" ht="18.75" customHeight="1">
      <c r="A40" s="285"/>
      <c r="B40" s="301"/>
      <c r="C40" s="301"/>
      <c r="D40" s="301"/>
      <c r="E40" s="301"/>
      <c r="F40" s="301"/>
      <c r="G40" s="301"/>
      <c r="H40" s="301"/>
      <c r="I40" s="301"/>
      <c r="J40" s="301"/>
      <c r="K40" s="367"/>
    </row>
    <row r="43" spans="1:11">
      <c r="A43" s="270" t="s">
        <v>511</v>
      </c>
    </row>
    <row r="44" spans="1:11" ht="3.75" customHeight="1"/>
    <row r="45" spans="1:11" ht="18.75" customHeight="1">
      <c r="A45" s="315" t="s">
        <v>512</v>
      </c>
    </row>
    <row r="46" spans="1:11" ht="18.75" customHeight="1">
      <c r="A46" s="442" t="s">
        <v>513</v>
      </c>
      <c r="B46" s="445"/>
      <c r="C46" s="454"/>
      <c r="D46" s="467"/>
      <c r="E46" s="312" t="s">
        <v>519</v>
      </c>
      <c r="F46" s="372"/>
      <c r="G46" s="374"/>
      <c r="H46" s="374"/>
      <c r="I46" s="338"/>
    </row>
    <row r="47" spans="1:11" ht="18.75" customHeight="1">
      <c r="A47" s="442" t="s">
        <v>401</v>
      </c>
      <c r="B47" s="445"/>
      <c r="C47" s="454"/>
      <c r="D47" s="334" t="s">
        <v>522</v>
      </c>
      <c r="E47" s="341"/>
      <c r="F47" s="341"/>
      <c r="G47" s="346"/>
      <c r="H47" s="372"/>
      <c r="I47" s="338"/>
    </row>
    <row r="48" spans="1:11" ht="18.75" customHeight="1">
      <c r="A48" s="464" t="s">
        <v>514</v>
      </c>
      <c r="B48" s="466"/>
      <c r="C48" s="466"/>
      <c r="D48" s="466"/>
      <c r="E48" s="466"/>
      <c r="F48" s="466"/>
      <c r="G48" s="466"/>
      <c r="H48" s="466"/>
      <c r="I48" s="470"/>
    </row>
    <row r="49" spans="1:9" ht="18.75" customHeight="1">
      <c r="A49" s="289"/>
      <c r="B49" s="442" t="s">
        <v>240</v>
      </c>
      <c r="C49" s="454"/>
      <c r="D49" s="317" t="s">
        <v>481</v>
      </c>
      <c r="E49" s="358"/>
      <c r="F49" s="445" t="s">
        <v>517</v>
      </c>
      <c r="G49" s="358"/>
      <c r="H49" s="445" t="s">
        <v>9</v>
      </c>
      <c r="I49" s="338"/>
    </row>
    <row r="50" spans="1:9" ht="18.75" customHeight="1">
      <c r="A50" s="289"/>
      <c r="B50" s="442" t="s">
        <v>643</v>
      </c>
      <c r="C50" s="454"/>
      <c r="D50" s="317" t="s">
        <v>289</v>
      </c>
      <c r="E50" s="358"/>
      <c r="F50" s="445" t="s">
        <v>517</v>
      </c>
      <c r="G50" s="358"/>
      <c r="H50" s="445" t="s">
        <v>9</v>
      </c>
      <c r="I50" s="338"/>
    </row>
    <row r="51" spans="1:9" ht="18.75" customHeight="1">
      <c r="A51" s="289"/>
      <c r="B51" s="442" t="s">
        <v>489</v>
      </c>
      <c r="C51" s="454"/>
      <c r="D51" s="317" t="s">
        <v>289</v>
      </c>
      <c r="E51" s="358"/>
      <c r="F51" s="445" t="s">
        <v>517</v>
      </c>
      <c r="G51" s="358"/>
      <c r="H51" s="445" t="s">
        <v>9</v>
      </c>
      <c r="I51" s="338"/>
    </row>
    <row r="52" spans="1:9" ht="18.75" customHeight="1">
      <c r="A52" s="290"/>
      <c r="B52" s="442" t="s">
        <v>515</v>
      </c>
      <c r="C52" s="454"/>
      <c r="D52" s="334"/>
      <c r="E52" s="341"/>
      <c r="F52" s="341"/>
      <c r="G52" s="346"/>
      <c r="H52" s="315"/>
      <c r="I52" s="456"/>
    </row>
    <row r="53" spans="1:9" ht="11.25" customHeight="1">
      <c r="A53" s="465"/>
    </row>
    <row r="54" spans="1:9" ht="11.25" customHeight="1"/>
    <row r="55" spans="1:9" ht="11.25" customHeight="1"/>
  </sheetData>
  <mergeCells count="43">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I28"/>
    <mergeCell ref="A46:C46"/>
    <mergeCell ref="F46:I46"/>
    <mergeCell ref="A47:C47"/>
    <mergeCell ref="D47:G47"/>
    <mergeCell ref="H47:I47"/>
    <mergeCell ref="A48:I48"/>
    <mergeCell ref="B49:C49"/>
    <mergeCell ref="B50:C50"/>
    <mergeCell ref="B51:C51"/>
    <mergeCell ref="B52:C52"/>
    <mergeCell ref="D52:G52"/>
    <mergeCell ref="A14:A15"/>
    <mergeCell ref="A18:A19"/>
    <mergeCell ref="A20:A23"/>
    <mergeCell ref="B21:B23"/>
    <mergeCell ref="A28:A29"/>
    <mergeCell ref="J28:J29"/>
    <mergeCell ref="K28:K29"/>
    <mergeCell ref="A31:A32"/>
    <mergeCell ref="A37:K40"/>
  </mergeCells>
  <phoneticPr fontId="4"/>
  <dataValidations count="4">
    <dataValidation type="list" allowBlank="1" showDropDown="0" showInputMessage="1" showErrorMessage="1" sqref="B16:K16">
      <formula1>"新築,移転新築,増築,改築"</formula1>
    </dataValidation>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D52:G52">
      <formula1>"有,無"</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'管理用（このシートは削除しないでください）'!$F$3:$F$9</xm:f>
          </x14:formula1>
          <xm:sqref>B19:K19</xm:sqref>
        </x14:dataValidation>
      </x14:dataValidations>
    </ext>
  </extLs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Props1.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3.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20</vt:i4>
      </vt:variant>
    </vt:vector>
  </HeadingPairs>
  <TitlesOfParts>
    <vt:vector size="20" baseType="lpstr">
      <vt:lpstr>【記入例】(様式1) 総括表</vt:lpstr>
      <vt:lpstr>(様式1) 総括表（勤務・生活）</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vector>
  </TitlesOfParts>
  <Company>厚生労働省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厚生省本省</dc:creator>
  <cp:lastModifiedBy>508924</cp:lastModifiedBy>
  <cp:lastPrinted>2026-03-17T10:30:44Z</cp:lastPrinted>
  <dcterms:created xsi:type="dcterms:W3CDTF">2000-07-04T04:40:42Z</dcterms:created>
  <dcterms:modified xsi:type="dcterms:W3CDTF">2026-04-08T09:45:00Z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0x0101002B6985CA865AC14FB6AD1E0B3C4D9020</vt:lpwstr>
  </property>
  <property fmtid="{D5CDD505-2E9C-101B-9397-08002B2CF9AE}" pid="4" name="MediaServiceImageTags">
    <vt:lpwstr/>
  </property>
  <property fmtid="{D5CDD505-2E9C-101B-9397-08002B2CF9AE}" pid="5" name="Order">
    <vt:r8>1397200</vt:r8>
  </property>
  <property fmtid="{D5CDD505-2E9C-101B-9397-08002B2CF9AE}" pid="6" name="TriggerFlowInfo">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2026-04-08T09:45:00Z</vt:filetime>
  </property>
</Properties>
</file>