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always"/>
  <bookViews>
    <workbookView xWindow="-28920" yWindow="-105" windowWidth="29040" windowHeight="15720" firstSheet="4" activeTab="4"/>
  </bookViews>
  <sheets>
    <sheet name="第３号様式_事業実績報告書" sheetId="1" state="hidden" r:id="rId1"/>
    <sheet name="第３号様式_別紙1 経費所要額精算書" sheetId="2" state="hidden" r:id="rId2"/>
    <sheet name="第３号様式_別表１　事業計画書_医療分野における業務効率化・職" sheetId="18" state="hidden" r:id="rId3"/>
    <sheet name="内訳　医療分野における業務効率化・職場環境改善支援事業" sheetId="19" state="hidden" r:id="rId4"/>
    <sheet name="第３号様式_別表２　実績報告書（施設整備促進支援）" sheetId="20" r:id="rId5"/>
    <sheet name="第３号様式_別表３　実績報告書（分娩取扱施設支援事業）" sheetId="6" state="hidden" r:id="rId6"/>
    <sheet name="内訳（分娩取扱施設支援事業）" sheetId="7" state="hidden" r:id="rId7"/>
    <sheet name="第３号様式_別表４　事業計画書_小児医療施設支援事業" sheetId="8" state="hidden" r:id="rId8"/>
    <sheet name="内訳（小児医療施設支援事業）" sheetId="9" state="hidden" r:id="rId9"/>
    <sheet name="第３号様式_別表５　実績報告書（地域連携周産期）分娩" sheetId="10" state="hidden" r:id="rId10"/>
    <sheet name="第３号様式_別表５　内訳（地域連携周産期（分娩） " sheetId="11" state="hidden" r:id="rId11"/>
    <sheet name="第３号様式_別表３　実績報告書（分娩取扱施設支援事業） (2)" sheetId="22" state="hidden" r:id="rId12"/>
    <sheet name="第３号様式_別表６　実績報告（地域連携周産期）施設" sheetId="12" state="hidden" r:id="rId13"/>
    <sheet name="第３号様式_別表７　実績報告（地域連携周産期）設備" sheetId="13" state="hidden" r:id="rId14"/>
    <sheet name="第１号様式_別表８　事業計画書（施設整備促進支援執行事業）" sheetId="14" state="hidden" r:id="rId15"/>
    <sheet name="内訳（施設整備促進支援執行事業）" sheetId="15" state="hidden" r:id="rId16"/>
    <sheet name="第３号様式_別表９　事業計画書（産科・小児科医療機関等支援執）" sheetId="16" state="hidden" r:id="rId17"/>
    <sheet name="内訳　事業計画書（産科・小児科医療機関等支援執行事業） " sheetId="17" state="hidden" r:id="rId18"/>
    <sheet name="管理用（このシートは削除しないでください）" sheetId="21" r:id="rId19"/>
  </sheets>
  <externalReferences>
    <externalReference r:id="rId20"/>
  </externalReferences>
  <definedNames>
    <definedName name="地域医療介護総合確保基金">'管理用（このシートは削除しないでください）'!$G$3</definedName>
    <definedName name="ｗ" hidden="1">#REF!</definedName>
    <definedName name="_５_臨床研修病院施設整備事業">'管理用（このシートは削除しないでください）'!$P$34:$P$35</definedName>
    <definedName name="_10_分娩取扱施設施設整備事業">'管理用（このシートは削除しないでください）'!$U$34:$U$36</definedName>
    <definedName name="_１_へき地診療所施設整備事業">'管理用（このシートは削除しないでください）'!$L$34:$L$36</definedName>
    <definedName name="_14_基幹災害拠点病院施設整備事業">'管理用（このシートは削除しないでください）'!$AA$27:$AA$30</definedName>
    <definedName name="さいとう" hidden="1">#REF!</definedName>
    <definedName name="_12_共同利用施設施設整備事業">'管理用（このシートは削除しないでください）'!$U$27:$U$28</definedName>
    <definedName name="_10_周産期医療施設施設整備事業">'管理用（このシートは削除しないでください）'!$S$27:$S$29</definedName>
    <definedName name="ああ" hidden="1">#REF!</definedName>
    <definedName name="_４_研修医のための研修施設整備事業">'管理用（このシートは削除しないでください）'!$O$34:$O$36</definedName>
    <definedName name="_１_休日夜間急患センター施設整備事業">'管理用（このシートは削除しないでください）'!$L$27:$L$29</definedName>
    <definedName name="こ" hidden="1">#REF!</definedName>
    <definedName name="_13_１__医療施設近代化施設整備事業_精神病棟改修等整備事業">'管理用（このシートは削除しないでください）'!$V$27:$V$28</definedName>
    <definedName name="_13_４__医療施設近代化施設整備事業_療養病床療養環境改善事業">'管理用（このシートは削除しないでください）'!$Y$27:$Y$28</definedName>
    <definedName name="_11_解剖・死亡時画像診断等施設整備事業">'管理用（このシートは削除しないでください）'!$V$34:$V$35</definedName>
    <definedName name="_８_小児集中治療室施設整備事業">'管理用（このシートは削除しないでください）'!$Q$27</definedName>
    <definedName name="_11_地域療育支援施設施設整備事業">'管理用（このシートは削除しないでください）'!$T$27:$T$28</definedName>
    <definedName name="_13_２__医療施設近代化施設整備事業_結核病棟改修等整備事業">'管理用（このシートは削除しないでください）'!$W$27:$W$29</definedName>
    <definedName name="_13_３__医療施設近代化施設整備事業_診療所">'管理用（このシートは削除しないでください）'!$X$27:$X$29</definedName>
    <definedName name="_13_５__医療施設近代化施設整備事業_介護老人保健施設等整備事業">'管理用（このシートは削除しないでください）'!$Z$27:$Z$29</definedName>
    <definedName name="事業分類">#REF!</definedName>
    <definedName name="_14_院内感染対策施設整備事業">'管理用（このシートは削除しないでください）'!$W$34</definedName>
    <definedName name="組織" hidden="1">#REF!</definedName>
    <definedName name="_Key1" hidden="1">#REF!</definedName>
    <definedName name="_７_医師臨床研修病院研修医環境整備事業">'管理用（このシートは削除しないでください）'!$R$34:$R$36</definedName>
    <definedName name="_15_地域災害拠点病院施設整備事業">'管理用（このシートは削除しないでください）'!$AB$27:$AB$30</definedName>
    <definedName name="ｌ" hidden="1">#REF!</definedName>
    <definedName name="_16_災害拠点精神科病院施設整備事業">'管理用（このシートは削除しないでください）'!$AC$27:$AC$30</definedName>
    <definedName name="医療施設等施設整備費補助金">'管理用（このシートは削除しないでください）'!$I$3:$I$16</definedName>
    <definedName name="こ」" hidden="1">#REF!</definedName>
    <definedName name="_16_新興感染症対応力強化事業_協定締結医療機関施設整備事業">'管理用（このシートは削除しないでください）'!$X$34:$X$36</definedName>
    <definedName name="_２_病院群輪番制病院及び共同利用型病院施設整備事業">'管理用（このシートは削除しないでください）'!$M$27</definedName>
    <definedName name="_17_重点医師偏在対策支援区域における診療所の承継・開業支援事業">'管理用（このシートは削除しないでください）'!$Y$34:$Y$36</definedName>
    <definedName name="_２_過疎地域等特定診療所施設整備事業">'管理用（このシートは削除しないでください）'!$M$34:$M$36</definedName>
    <definedName name="ff" hidden="1">#REF!</definedName>
    <definedName name="_Order1" hidden="1">255</definedName>
    <definedName name="_20_治験施設施設整備事業">'管理用（このシートは削除しないでください）'!$AD$27:$AD$28</definedName>
    <definedName name="_９_小児医療施設施設整備事業">'管理用（このシートは削除しないでください）'!$R$27:$R$28</definedName>
    <definedName name="_21_特定地域病院施設整備事業">'管理用（このシートは削除しないでください）'!$AE$27:$AE$29</definedName>
    <definedName name="_22_医療施設土砂災害防止施設整備事業">'管理用（このシートは削除しないでください）'!$AF$27</definedName>
    <definedName name="_５_救命救急センター施設整備事業">'管理用（このシートは削除しないでください）'!$N$27:$N$28</definedName>
    <definedName name="_23_医療施設耐震整備事業">'管理用（このシートは削除しないでください）'!$AG$27:$AG$33</definedName>
    <definedName name="_８_離島等患者宿泊施設施設整備事業">'管理用（このシートは削除しないでください）'!$S$34</definedName>
    <definedName name="_26_医療機器管理室施設整備事業">'管理用（このシートは削除しないでください）'!$AH$27</definedName>
    <definedName name="_28_看護師の特定行為に係る指定研修機関等施設整備事業">'管理用（このシートは削除しないでください）'!$AI$27:$AI$29</definedName>
    <definedName name="_29_地域拠点病院・地域拠点歯科診療所施設整備事業">'管理用（このシートは削除しないでください）'!$AJ$27:$AJ$29</definedName>
    <definedName name="_３_へき地保健指導所施設整備事業">'管理用（このシートは削除しないでください）'!$N$34:$N$36</definedName>
    <definedName name="_６_へき地医療拠点病院施設整備事業">'管理用（このシートは削除しないでください）'!$Q$34:$Q$36</definedName>
    <definedName name="_６_小児救急医療拠点病院施設整備事業">'管理用（このシートは削除しないでください）'!$O$27</definedName>
    <definedName name="_７_小児初期救急センター施設整備事業">'管理用（このシートは削除しないでください）'!$P$27:$P$29</definedName>
    <definedName name="aaa" hidden="1">#REF!</definedName>
    <definedName name="_９_産科医療機関施設整備事業">'管理用（このシートは削除しないでください）'!$T$34:$T$36</definedName>
    <definedName name="_Key2" hidden="1">#REF!</definedName>
    <definedName name="_Order2" hidden="1">255</definedName>
    <definedName name="き" hidden="1">#REF!</definedName>
    <definedName name="_Sort" hidden="1">#REF!</definedName>
    <definedName name="aaaaaaaaaaaaaaaaaa" hidden="1">#REF!</definedName>
    <definedName name="E" hidden="1">#REF!</definedName>
    <definedName name="_xlnm.Print_Area">#REF!</definedName>
    <definedName name="あ" hidden="1">#REF!</definedName>
    <definedName name="い" hidden="1">#REF!</definedName>
    <definedName name="医療提供体制施設整備交付金">'管理用（このシートは削除しないでください）'!$H$3:$H$27</definedName>
    <definedName name="事業区分Ⅰの１標準事業例５">'管理用（このシートは削除しないでください）'!$L$22</definedName>
    <definedName name="特定" hidden="1">#REF!</definedName>
    <definedName name="病床確保料">#REF!</definedName>
    <definedName name="別紙１７" hidden="1">#REF!</definedName>
    <definedName name="別紙３１" hidden="1">#REF!</definedName>
    <definedName name="_xlnm.Print_Area" localSheetId="0">第３号様式_事業実績報告書!$A$1:$J$42</definedName>
    <definedName name="_xlnm.Print_Area" localSheetId="1">'第３号様式_別紙1 経費所要額精算書'!$A$1:$F$18</definedName>
    <definedName name="_xlnm.Print_Area" localSheetId="5">'第３号様式_別表３　実績報告書（分娩取扱施設支援事業）'!$A$1:$Z$52</definedName>
    <definedName name="_xlnm.Print_Titles" localSheetId="5">'第３号様式_別表３　実績報告書（分娩取扱施設支援事業）'!$1:$3</definedName>
    <definedName name="_xlnm.Print_Area" localSheetId="6">'内訳（分娩取扱施設支援事業）'!$A$1:$M$81</definedName>
    <definedName name="_Key1" localSheetId="6" hidden="1">#REF!</definedName>
    <definedName name="あ" localSheetId="6" hidden="1">#REF!</definedName>
    <definedName name="_Key2" localSheetId="6" hidden="1">#REF!</definedName>
    <definedName name="き" localSheetId="6" hidden="1">#REF!</definedName>
    <definedName name="_Sort" localSheetId="6" hidden="1">#REF!</definedName>
    <definedName name="aaaaaaaaaaaaaaaaaa" localSheetId="6" hidden="1">#REF!</definedName>
    <definedName name="ｌ" localSheetId="6" hidden="1">#REF!</definedName>
    <definedName name="別紙１７" localSheetId="6" hidden="1">#REF!</definedName>
    <definedName name="_xlnm.Print_Area" localSheetId="7">'第３号様式_別表４　事業計画書_小児医療施設支援事業'!$A$1:$AC$46</definedName>
    <definedName name="_xlnm.Print_Titles" localSheetId="7">'第３号様式_別表４　事業計画書_小児医療施設支援事業'!$1:$3</definedName>
    <definedName name="_xlnm.Print_Area" localSheetId="8">'内訳（小児医療施設支援事業）'!$A$1:$M$36</definedName>
    <definedName name="_Key1" localSheetId="8" hidden="1">#REF!</definedName>
    <definedName name="あ" localSheetId="8" hidden="1">#REF!</definedName>
    <definedName name="_Key2" localSheetId="8" hidden="1">#REF!</definedName>
    <definedName name="き" localSheetId="8" hidden="1">#REF!</definedName>
    <definedName name="_Sort" localSheetId="8" hidden="1">#REF!</definedName>
    <definedName name="aaaaaaaaaaaaaaaaaa" localSheetId="8" hidden="1">#REF!</definedName>
    <definedName name="ｌ" localSheetId="8" hidden="1">#REF!</definedName>
    <definedName name="別紙１７" localSheetId="8" hidden="1">#REF!</definedName>
    <definedName name="_xlnm.Print_Area" localSheetId="9">'第３号様式_別表５　実績報告書（地域連携周産期）分娩'!$A$1:$Q$51</definedName>
    <definedName name="_xlnm.Print_Titles" localSheetId="9">'第３号様式_別表５　実績報告書（地域連携周産期）分娩'!$1:$3</definedName>
    <definedName name="_xlnm.Print_Area" localSheetId="10">'第３号様式_別表５　内訳（地域連携周産期（分娩） '!$A$1:$M$36</definedName>
    <definedName name="_Key1" localSheetId="10" hidden="1">#REF!</definedName>
    <definedName name="あ" localSheetId="10" hidden="1">#REF!</definedName>
    <definedName name="_Key2" localSheetId="10" hidden="1">#REF!</definedName>
    <definedName name="き" localSheetId="10" hidden="1">#REF!</definedName>
    <definedName name="_Sort" localSheetId="10" hidden="1">#REF!</definedName>
    <definedName name="aaaaaaaaaaaaaaaaaa" localSheetId="10" hidden="1">#REF!</definedName>
    <definedName name="ｌ" localSheetId="10" hidden="1">#REF!</definedName>
    <definedName name="別紙１７" localSheetId="10" hidden="1">#REF!</definedName>
    <definedName name="_xlnm.Print_Area" localSheetId="12">'第３号様式_別表６　実績報告（地域連携周産期）施設'!$A$1:$U$24</definedName>
    <definedName name="_xlnm.Print_Titles" localSheetId="12">'第３号様式_別表６　実績報告（地域連携周産期）施設'!$1:$3</definedName>
    <definedName name="病床確保料" localSheetId="12">#REF!</definedName>
    <definedName name="_xlnm.Print_Area" localSheetId="13">'第３号様式_別表７　実績報告（地域連携周産期）設備'!$A$1:$X$24</definedName>
    <definedName name="_xlnm.Print_Titles" localSheetId="13">'第３号様式_別表７　実績報告（地域連携周産期）設備'!$1:$3</definedName>
    <definedName name="病床確保料" localSheetId="13">#REF!</definedName>
    <definedName name="_xlnm.Print_Area" localSheetId="14">'第１号様式_別表８　事業計画書（施設整備促進支援執行事業）'!$A$1:$O$14</definedName>
    <definedName name="_xlnm.Print_Titles" localSheetId="14">'第１号様式_別表８　事業計画書（施設整備促進支援執行事業）'!$1:$3</definedName>
    <definedName name="_xlnm.Print_Area" localSheetId="15">'内訳（施設整備促進支援執行事業）'!$A$1:$M$81</definedName>
    <definedName name="_Key1" localSheetId="15" hidden="1">#REF!</definedName>
    <definedName name="あ" localSheetId="15" hidden="1">#REF!</definedName>
    <definedName name="_Key2" localSheetId="15" hidden="1">#REF!</definedName>
    <definedName name="き" localSheetId="15" hidden="1">#REF!</definedName>
    <definedName name="_Sort" localSheetId="15" hidden="1">#REF!</definedName>
    <definedName name="aaaaaaaaaaaaaaaaaa" localSheetId="15" hidden="1">#REF!</definedName>
    <definedName name="ｌ" localSheetId="15" hidden="1">#REF!</definedName>
    <definedName name="別紙１７" localSheetId="15" hidden="1">#REF!</definedName>
    <definedName name="_xlnm.Print_Area" localSheetId="16">'第３号様式_別表９　事業計画書（産科・小児科医療機関等支援執）'!$A$1:$P$15</definedName>
    <definedName name="_xlnm.Print_Titles" localSheetId="16">'第３号様式_別表９　事業計画書（産科・小児科医療機関等支援執）'!$1:$3</definedName>
    <definedName name="_xlnm.Print_Area" localSheetId="17">'内訳　事業計画書（産科・小児科医療機関等支援執行事業） '!$A$1:$M$81</definedName>
    <definedName name="_Key1" localSheetId="17" hidden="1">#REF!</definedName>
    <definedName name="あ" localSheetId="17" hidden="1">#REF!</definedName>
    <definedName name="_Key2" localSheetId="17" hidden="1">#REF!</definedName>
    <definedName name="き" localSheetId="17" hidden="1">#REF!</definedName>
    <definedName name="_Sort" localSheetId="17" hidden="1">#REF!</definedName>
    <definedName name="aaaaaaaaaaaaaaaaaa" localSheetId="17" hidden="1">#REF!</definedName>
    <definedName name="ｌ" localSheetId="17" hidden="1">#REF!</definedName>
    <definedName name="別紙１７" localSheetId="17" hidden="1">#REF!</definedName>
    <definedName name="_xlnm.Print_Area" localSheetId="2">'第３号様式_別表１　事業計画書_医療分野における業務効率化・職'!$A$1:$S$47</definedName>
    <definedName name="_xlnm.Print_Titles" localSheetId="2">'第３号様式_別表１　事業計画書_医療分野における業務効率化・職'!$1:$2</definedName>
    <definedName name="病床確保料" localSheetId="2">#REF!</definedName>
    <definedName name="_xlnm.Print_Area" localSheetId="3">'内訳　医療分野における業務効率化・職場環境改善支援事業'!$A$1:$M$83</definedName>
    <definedName name="_Key1" localSheetId="3" hidden="1">#REF!</definedName>
    <definedName name="あ" localSheetId="3" hidden="1">#REF!</definedName>
    <definedName name="_Key2" localSheetId="3" hidden="1">#REF!</definedName>
    <definedName name="き" localSheetId="3" hidden="1">#REF!</definedName>
    <definedName name="_Sort" localSheetId="3" hidden="1">#REF!</definedName>
    <definedName name="aaaaaaaaaaaaaaaaaa" localSheetId="3" hidden="1">#REF!</definedName>
    <definedName name="ｌ" localSheetId="3" hidden="1">#REF!</definedName>
    <definedName name="別紙１７" localSheetId="3" hidden="1">#REF!</definedName>
    <definedName name="_xlnm.Print_Area" localSheetId="4">'第３号様式_別表２　実績報告書（施設整備促進支援）'!$A$1:$X$35</definedName>
    <definedName name="_xlnm._FilterDatabase" localSheetId="18" hidden="1">'管理用（このシートは削除しないでください）'!$L$43:$L$68</definedName>
    <definedName name="_xlnm.Print_Area" localSheetId="11">'第３号様式_別表３　実績報告書（分娩取扱施設支援事業） (2)'!$A$1:$K$24</definedName>
    <definedName name="_xlnm.Print_Titles" localSheetId="11">'第３号様式_別表３　実績報告書（分娩取扱施設支援事業） (2)'!$1:$3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坂西 真旺(sakanishi-mao.x65)</author>
  </authors>
  <commentList>
    <comment ref="E24" authorId="0">
      <text>
        <r>
          <rPr>
            <b/>
            <sz val="9"/>
            <color indexed="81"/>
            <rFont val="MS P ゴシック"/>
          </rPr>
          <t>プルダウンから事業名を選択してください。</t>
        </r>
      </text>
    </comment>
    <comment ref="D24" authorId="0">
      <text>
        <r>
          <rPr>
            <b/>
            <sz val="9"/>
            <color indexed="81"/>
            <rFont val="MS P ゴシック"/>
          </rPr>
          <t>プルダウンから区分を選択してください。</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<sst xmlns="http://schemas.openxmlformats.org/spreadsheetml/2006/main" xmlns:r="http://schemas.openxmlformats.org/officeDocument/2006/relationships" count="491" uniqueCount="491">
  <si>
    <t>L=J,Kの最少額</t>
    <rPh sb="6" eb="7">
      <t>サイ</t>
    </rPh>
    <rPh sb="7" eb="9">
      <t>ショウガク</t>
    </rPh>
    <phoneticPr fontId="50"/>
  </si>
  <si>
    <t>備考</t>
  </si>
  <si>
    <t>_16_災害拠点精神科病院施設整備事業</t>
  </si>
  <si>
    <t>番号</t>
    <rPh sb="0" eb="2">
      <t>バンゴウ</t>
    </rPh>
    <phoneticPr fontId="5"/>
  </si>
  <si>
    <t>　国庫補助精算額</t>
  </si>
  <si>
    <t>都道府県
補助額</t>
    <rPh sb="0" eb="4">
      <t>トドウフケン</t>
    </rPh>
    <rPh sb="5" eb="7">
      <t>ホジョ</t>
    </rPh>
    <rPh sb="7" eb="8">
      <t>ガク</t>
    </rPh>
    <phoneticPr fontId="5"/>
  </si>
  <si>
    <t>交付決定額</t>
  </si>
  <si>
    <t>国庫補助
所要額
(千円未満切り捨て)</t>
    <rPh sb="10" eb="11">
      <t>セン</t>
    </rPh>
    <rPh sb="11" eb="14">
      <t>エンミマン</t>
    </rPh>
    <rPh sb="14" eb="15">
      <t>キ</t>
    </rPh>
    <rPh sb="16" eb="17">
      <t>ス</t>
    </rPh>
    <phoneticPr fontId="5"/>
  </si>
  <si>
    <t xml:space="preserve">　実績報告書　 </t>
  </si>
  <si>
    <t>第３号様式</t>
  </si>
  <si>
    <t>円</t>
    <rPh sb="0" eb="1">
      <t>エン</t>
    </rPh>
    <phoneticPr fontId="5"/>
  </si>
  <si>
    <t>（９）</t>
  </si>
  <si>
    <t>　年　月　日</t>
    <rPh sb="1" eb="2">
      <t>ネン</t>
    </rPh>
    <rPh sb="3" eb="4">
      <t>ツキ</t>
    </rPh>
    <rPh sb="5" eb="6">
      <t>ニチ</t>
    </rPh>
    <phoneticPr fontId="5"/>
  </si>
  <si>
    <t xml:space="preserve">       円</t>
  </si>
  <si>
    <t>６　へき地医療拠点病院施設整備事業</t>
  </si>
  <si>
    <t>５　国庫補助基本額（H）には、選定額（F）と都道府県補助額（G）のうち最も少ない額に補助率（2/3）を乗じた額を記載すること。なお、当該過程で生じた小数点以下の端数については切り捨てることとする。</t>
    <rPh sb="2" eb="4">
      <t>コッコ</t>
    </rPh>
    <rPh sb="4" eb="6">
      <t>ホジョ</t>
    </rPh>
    <rPh sb="6" eb="8">
      <t>キホン</t>
    </rPh>
    <rPh sb="8" eb="9">
      <t>ガク</t>
    </rPh>
    <rPh sb="15" eb="17">
      <t>センテイ</t>
    </rPh>
    <rPh sb="17" eb="18">
      <t>ガク</t>
    </rPh>
    <rPh sb="22" eb="26">
      <t>トドウフケン</t>
    </rPh>
    <rPh sb="26" eb="28">
      <t>ホジョ</t>
    </rPh>
    <rPh sb="28" eb="29">
      <t>ガク</t>
    </rPh>
    <rPh sb="35" eb="36">
      <t>モット</t>
    </rPh>
    <rPh sb="37" eb="38">
      <t>スク</t>
    </rPh>
    <rPh sb="40" eb="41">
      <t>ガク</t>
    </rPh>
    <rPh sb="42" eb="45">
      <t>ホジョリツ</t>
    </rPh>
    <rPh sb="51" eb="52">
      <t>ジョウ</t>
    </rPh>
    <rPh sb="54" eb="55">
      <t>ガク</t>
    </rPh>
    <rPh sb="56" eb="58">
      <t>キサイ</t>
    </rPh>
    <rPh sb="66" eb="68">
      <t>トウガイ</t>
    </rPh>
    <rPh sb="68" eb="70">
      <t>カテイ</t>
    </rPh>
    <rPh sb="71" eb="72">
      <t>ショウ</t>
    </rPh>
    <rPh sb="74" eb="77">
      <t>ショウスウテン</t>
    </rPh>
    <rPh sb="77" eb="79">
      <t>イカ</t>
    </rPh>
    <rPh sb="80" eb="82">
      <t>ハスウ</t>
    </rPh>
    <rPh sb="87" eb="88">
      <t>キ</t>
    </rPh>
    <rPh sb="89" eb="90">
      <t>ス</t>
    </rPh>
    <phoneticPr fontId="5"/>
  </si>
  <si>
    <t>　厚生労働大臣　　殿</t>
  </si>
  <si>
    <t>円</t>
  </si>
  <si>
    <t xml:space="preserve">  令和８年度（令和７年度からの繰越分）医療施設等持続化支援事業費補助金の事業実績報告書</t>
  </si>
  <si>
    <t>(Ａ)</t>
  </si>
  <si>
    <t>（都道府県名）</t>
    <rPh sb="1" eb="5">
      <t>トドウフケン</t>
    </rPh>
    <rPh sb="5" eb="6">
      <t>メイ</t>
    </rPh>
    <phoneticPr fontId="5"/>
  </si>
  <si>
    <t>該当なし（0.4未満等）</t>
    <rPh sb="0" eb="2">
      <t>ガイトウ</t>
    </rPh>
    <rPh sb="8" eb="10">
      <t>ミマン</t>
    </rPh>
    <rPh sb="10" eb="11">
      <t>トウ</t>
    </rPh>
    <phoneticPr fontId="5"/>
  </si>
  <si>
    <t>←第2号様式交付申請書より自動で反映</t>
    <rPh sb="1" eb="2">
      <t>ダイ</t>
    </rPh>
    <rPh sb="3" eb="4">
      <t>ゴウ</t>
    </rPh>
    <rPh sb="4" eb="6">
      <t>ヨウシキ</t>
    </rPh>
    <rPh sb="6" eb="8">
      <t>コウフ</t>
    </rPh>
    <rPh sb="8" eb="11">
      <t>シンセイショ</t>
    </rPh>
    <rPh sb="13" eb="15">
      <t>ジドウ</t>
    </rPh>
    <rPh sb="16" eb="18">
      <t>ハンエイ</t>
    </rPh>
    <phoneticPr fontId="5"/>
  </si>
  <si>
    <t>_29_地域拠点病院・地域拠点歯科診療所施設整備事業</t>
  </si>
  <si>
    <t>国庫補助
所要額</t>
    <rPh sb="0" eb="2">
      <t>コッコ</t>
    </rPh>
    <rPh sb="2" eb="4">
      <t>ホジョ</t>
    </rPh>
    <rPh sb="5" eb="7">
      <t>ショヨウ</t>
    </rPh>
    <rPh sb="7" eb="8">
      <t>ガク</t>
    </rPh>
    <phoneticPr fontId="5"/>
  </si>
  <si>
    <t>室</t>
  </si>
  <si>
    <t>●●病院</t>
    <rPh sb="2" eb="4">
      <t>ビョウイン</t>
    </rPh>
    <phoneticPr fontId="5"/>
  </si>
  <si>
    <t>選定単価（Ｃ）
（Ａ）と（Ｂ）
を比較して小さい方</t>
    <rPh sb="0" eb="2">
      <t>センテイ</t>
    </rPh>
    <rPh sb="2" eb="4">
      <t>タンカ</t>
    </rPh>
    <rPh sb="18" eb="20">
      <t>ヒカク</t>
    </rPh>
    <rPh sb="22" eb="23">
      <t>チイ</t>
    </rPh>
    <rPh sb="25" eb="26">
      <t>ホウ</t>
    </rPh>
    <phoneticPr fontId="5"/>
  </si>
  <si>
    <t>（５）</t>
  </si>
  <si>
    <t>職員基本給</t>
  </si>
  <si>
    <t>　　　年　　月　　日厚生労働省発医政　　第　　号をもって交付決定を受けた標記について、次のとおり関係書類を添えて報告する。</t>
  </si>
  <si>
    <r>
      <rPr>
        <sz val="11"/>
        <color theme="1"/>
        <rFont val="ＭＳ Ｐゴシック"/>
      </rPr>
      <t>事  業</t>
    </r>
    <r>
      <rPr>
        <sz val="11"/>
        <color indexed="10"/>
        <rFont val="ＭＳ Ｐゴシック"/>
      </rPr>
      <t xml:space="preserve">  </t>
    </r>
    <r>
      <rPr>
        <sz val="11"/>
        <color indexed="8"/>
        <rFont val="ＭＳ Ｐゴシック"/>
      </rPr>
      <t>区  分</t>
    </r>
    <rPh sb="0" eb="1">
      <t>コト</t>
    </rPh>
    <rPh sb="3" eb="4">
      <t>ギョウ</t>
    </rPh>
    <rPh sb="6" eb="7">
      <t>ク</t>
    </rPh>
    <rPh sb="9" eb="10">
      <t>ブン</t>
    </rPh>
    <phoneticPr fontId="5"/>
  </si>
  <si>
    <t>　添付書類</t>
  </si>
  <si>
    <t>(1) へき地診療所施設整備事業</t>
  </si>
  <si>
    <t>　事業区分</t>
    <rPh sb="3" eb="5">
      <t>クブン</t>
    </rPh>
    <phoneticPr fontId="5"/>
  </si>
  <si>
    <t>※①～⑦の適否において、ひとつでも「×」がある場合には、対象外とする。</t>
    <rPh sb="5" eb="7">
      <t>テキヒ</t>
    </rPh>
    <rPh sb="23" eb="25">
      <t>バアイ</t>
    </rPh>
    <rPh sb="28" eb="31">
      <t>タイショウガイ</t>
    </rPh>
    <phoneticPr fontId="5"/>
  </si>
  <si>
    <t>（１）</t>
  </si>
  <si>
    <t>基準額</t>
    <rPh sb="0" eb="3">
      <t>キジュンガク</t>
    </rPh>
    <phoneticPr fontId="5"/>
  </si>
  <si>
    <t>医療分野における業務効率化・職場環境改善支援事業</t>
  </si>
  <si>
    <t>15　地域災害拠点病院施設整備事業</t>
  </si>
  <si>
    <t>総事業費</t>
    <rPh sb="0" eb="1">
      <t>ソウ</t>
    </rPh>
    <rPh sb="1" eb="3">
      <t>ジギョウ</t>
    </rPh>
    <rPh sb="3" eb="4">
      <t>ヒ</t>
    </rPh>
    <phoneticPr fontId="5"/>
  </si>
  <si>
    <t>受入済額</t>
    <rPh sb="0" eb="2">
      <t>ウケイレ</t>
    </rPh>
    <rPh sb="2" eb="3">
      <t>ズ</t>
    </rPh>
    <rPh sb="3" eb="4">
      <t>ガク</t>
    </rPh>
    <phoneticPr fontId="5"/>
  </si>
  <si>
    <t>有床診療所等スプリンクラー等施設整備事業</t>
  </si>
  <si>
    <t>補助率</t>
    <rPh sb="0" eb="3">
      <t>ホジョリツ</t>
    </rPh>
    <phoneticPr fontId="5"/>
  </si>
  <si>
    <t>20　治験施設施設整備事業</t>
  </si>
  <si>
    <t>事業区分</t>
    <rPh sb="0" eb="2">
      <t>ジギョウ</t>
    </rPh>
    <rPh sb="2" eb="4">
      <t>クブン</t>
    </rPh>
    <phoneticPr fontId="5"/>
  </si>
  <si>
    <t>事業名</t>
    <rPh sb="0" eb="2">
      <t>ジギョウ</t>
    </rPh>
    <rPh sb="2" eb="3">
      <t>メイ</t>
    </rPh>
    <phoneticPr fontId="5"/>
  </si>
  <si>
    <t>３　へき地保健指導所施設整備事業</t>
  </si>
  <si>
    <t>（２）</t>
  </si>
  <si>
    <t>_９_小児医療施設施設整備事業</t>
  </si>
  <si>
    <t>備　　　考</t>
  </si>
  <si>
    <t>29　地域拠点病院・地域拠点歯科診療所施設整備事業</t>
  </si>
  <si>
    <t>物価高騰を反映
した単価（Ａ）</t>
    <rPh sb="0" eb="2">
      <t>ブッカ</t>
    </rPh>
    <rPh sb="2" eb="4">
      <t>コウトウ</t>
    </rPh>
    <rPh sb="5" eb="7">
      <t>ハンエイ</t>
    </rPh>
    <rPh sb="10" eb="12">
      <t>タンカ</t>
    </rPh>
    <phoneticPr fontId="5"/>
  </si>
  <si>
    <t>施設整備促進支援事業</t>
  </si>
  <si>
    <t>医療施設等施設整備費補助金</t>
    <rPh sb="0" eb="4">
      <t>イリョウシセツ</t>
    </rPh>
    <rPh sb="4" eb="5">
      <t>トウ</t>
    </rPh>
    <rPh sb="5" eb="7">
      <t>シセツ</t>
    </rPh>
    <rPh sb="7" eb="9">
      <t>セイビ</t>
    </rPh>
    <rPh sb="9" eb="10">
      <t>ヒ</t>
    </rPh>
    <rPh sb="10" eb="13">
      <t>ホジョキン</t>
    </rPh>
    <phoneticPr fontId="5"/>
  </si>
  <si>
    <t>令和６年度における分娩取扱件数が、令和５年度における分娩取扱件数の前年比（ｰ５％以上、ｰ15％が上限）</t>
    <rPh sb="33" eb="35">
      <t>ゼンネン</t>
    </rPh>
    <rPh sb="35" eb="36">
      <t>ヒ</t>
    </rPh>
    <rPh sb="40" eb="42">
      <t>イジョウ</t>
    </rPh>
    <rPh sb="48" eb="50">
      <t>ジョウゲン</t>
    </rPh>
    <phoneticPr fontId="5"/>
  </si>
  <si>
    <t>第３号様式_別紙１</t>
  </si>
  <si>
    <t>別表の第２蘭にあげる対象経費の支出済額</t>
    <rPh sb="0" eb="2">
      <t>ベッピョウ</t>
    </rPh>
    <rPh sb="3" eb="4">
      <t>ダイ</t>
    </rPh>
    <rPh sb="5" eb="6">
      <t>ラン</t>
    </rPh>
    <rPh sb="10" eb="12">
      <t>タイショウ</t>
    </rPh>
    <rPh sb="12" eb="14">
      <t>ケイヒ</t>
    </rPh>
    <rPh sb="15" eb="17">
      <t>シシュツ</t>
    </rPh>
    <rPh sb="17" eb="18">
      <t>ズ</t>
    </rPh>
    <rPh sb="18" eb="19">
      <t>ガク</t>
    </rPh>
    <phoneticPr fontId="5"/>
  </si>
  <si>
    <t>差引額</t>
  </si>
  <si>
    <t>_３_へき地保健指導所施設整備事業</t>
  </si>
  <si>
    <t>内訳</t>
    <rPh sb="0" eb="2">
      <t>ウチワケ</t>
    </rPh>
    <phoneticPr fontId="5"/>
  </si>
  <si>
    <t>（３）</t>
  </si>
  <si>
    <t>（８）</t>
  </si>
  <si>
    <t>分娩取扱施設支援事業</t>
  </si>
  <si>
    <t>(11) 死亡時画像診断システム施設整備事業</t>
  </si>
  <si>
    <t>(2) 過疎地域等特定診療所施設整備事業</t>
  </si>
  <si>
    <t>（４）</t>
  </si>
  <si>
    <t>差引過不足額</t>
    <rPh sb="0" eb="2">
      <t>サシヒキ</t>
    </rPh>
    <rPh sb="2" eb="3">
      <t>カ</t>
    </rPh>
    <rPh sb="3" eb="5">
      <t>フソク</t>
    </rPh>
    <rPh sb="5" eb="6">
      <t>ガク</t>
    </rPh>
    <phoneticPr fontId="5"/>
  </si>
  <si>
    <t>算　　　出　　　内　　　訳</t>
  </si>
  <si>
    <r>
      <rPr>
        <sz val="11"/>
        <color rgb="FF000000"/>
        <rFont val="ＭＳ Ｐゴシック"/>
      </rPr>
      <t>都道府県
補助額</t>
    </r>
    <r>
      <rPr>
        <sz val="11"/>
        <color rgb="FFFF0000"/>
        <rFont val="ＭＳ Ｐゴシック"/>
      </rPr>
      <t xml:space="preserve">
</t>
    </r>
    <r>
      <rPr>
        <sz val="8"/>
        <color theme="1"/>
        <rFont val="ＭＳ Ｐゴシック"/>
      </rPr>
      <t>（直接補助の場合は記載不要）</t>
    </r>
    <rPh sb="18" eb="20">
      <t>キサイ</t>
    </rPh>
    <rPh sb="20" eb="22">
      <t>フヨウ</t>
    </rPh>
    <phoneticPr fontId="5"/>
  </si>
  <si>
    <t>事業区分Ⅰの１標準事業例５</t>
    <rPh sb="0" eb="4">
      <t>ジギョウクブン</t>
    </rPh>
    <rPh sb="7" eb="9">
      <t>ヒョウジュン</t>
    </rPh>
    <rPh sb="9" eb="11">
      <t>ジギョウ</t>
    </rPh>
    <rPh sb="11" eb="12">
      <t>レイ</t>
    </rPh>
    <phoneticPr fontId="5"/>
  </si>
  <si>
    <t>小児医療施設支援事業</t>
  </si>
  <si>
    <t>医療施設等施設整備費補助金</t>
  </si>
  <si>
    <t>地域連携周産期支援事業（分娩取扱施設）</t>
  </si>
  <si>
    <t>第３号様式_別表３　内訳</t>
  </si>
  <si>
    <t>（２）その他参考となる資料</t>
    <rPh sb="5" eb="6">
      <t>ホカ</t>
    </rPh>
    <rPh sb="6" eb="8">
      <t>サンコウ</t>
    </rPh>
    <rPh sb="11" eb="13">
      <t>シリョウ</t>
    </rPh>
    <phoneticPr fontId="5"/>
  </si>
  <si>
    <t>16　災害拠点精神科病院施設整備事業</t>
  </si>
  <si>
    <t>患者減少率（２～10）</t>
    <rPh sb="0" eb="2">
      <t>カンジャ</t>
    </rPh>
    <phoneticPr fontId="5"/>
  </si>
  <si>
    <t>（６）</t>
  </si>
  <si>
    <t>A</t>
  </si>
  <si>
    <t>地域連携周産期支援事業（産科施設のうち施設）</t>
  </si>
  <si>
    <t>（７）</t>
  </si>
  <si>
    <t>木造</t>
    <rPh sb="0" eb="2">
      <t>モクゾウ</t>
    </rPh>
    <phoneticPr fontId="51"/>
  </si>
  <si>
    <t>地域連携周産期支援事業（産科施設のうち設備）</t>
  </si>
  <si>
    <t>差引額</t>
    <rPh sb="0" eb="2">
      <t>サシヒキ</t>
    </rPh>
    <rPh sb="2" eb="3">
      <t>ガク</t>
    </rPh>
    <phoneticPr fontId="5"/>
  </si>
  <si>
    <t>経　　費　　所　　要　　額　　精　　算　　書</t>
  </si>
  <si>
    <t>施設整備促進支援執行事業</t>
  </si>
  <si>
    <t>産科・小児科医療機関等支援執行事業</t>
  </si>
  <si>
    <t>(10) 分娩取扱施設施設整備事業</t>
  </si>
  <si>
    <t>総額</t>
    <rPh sb="0" eb="2">
      <t>ソウガク</t>
    </rPh>
    <phoneticPr fontId="5"/>
  </si>
  <si>
    <t>_17_重点医師偏在対策支援区域における診療所の承継・開業支援事業</t>
  </si>
  <si>
    <t>　経費所要額精算書　（別紙１）</t>
  </si>
  <si>
    <t>○○県立病院</t>
    <rPh sb="2" eb="4">
      <t>ケンリツ</t>
    </rPh>
    <rPh sb="4" eb="6">
      <t>ビョウイン</t>
    </rPh>
    <phoneticPr fontId="5"/>
  </si>
  <si>
    <t>差引過不足額</t>
    <rPh sb="0" eb="6">
      <t>サシヒキカブソクガク</t>
    </rPh>
    <phoneticPr fontId="5"/>
  </si>
  <si>
    <t>_13_２__医療施設近代化施設整備事業_結核病棟改修等整備事業</t>
  </si>
  <si>
    <r>
      <t>（１）</t>
    </r>
    <r>
      <rPr>
        <sz val="11"/>
        <color theme="1"/>
        <rFont val="ＭＳ Ｐゴシック"/>
      </rPr>
      <t>収入支出決算書抄本</t>
    </r>
    <rPh sb="3" eb="5">
      <t>シュウニュウ</t>
    </rPh>
    <rPh sb="5" eb="7">
      <t>シシュツ</t>
    </rPh>
    <phoneticPr fontId="5"/>
  </si>
  <si>
    <t>（都道府県知事名）</t>
  </si>
  <si>
    <t>G</t>
  </si>
  <si>
    <t>交付確定額
（支給確定額）</t>
    <rPh sb="0" eb="2">
      <t>コウフ</t>
    </rPh>
    <rPh sb="2" eb="4">
      <t>カクテイ</t>
    </rPh>
    <rPh sb="4" eb="5">
      <t>ガク</t>
    </rPh>
    <rPh sb="7" eb="9">
      <t>シキュウ</t>
    </rPh>
    <rPh sb="9" eb="11">
      <t>カクテイ</t>
    </rPh>
    <rPh sb="11" eb="12">
      <t>ガク</t>
    </rPh>
    <phoneticPr fontId="5"/>
  </si>
  <si>
    <t>交付決定額
（支給決定額）</t>
    <rPh sb="0" eb="2">
      <t>コウフ</t>
    </rPh>
    <rPh sb="2" eb="4">
      <t>ケッテイ</t>
    </rPh>
    <rPh sb="4" eb="5">
      <t>ガク</t>
    </rPh>
    <rPh sb="7" eb="9">
      <t>シキュウ</t>
    </rPh>
    <rPh sb="9" eb="11">
      <t>ケッテイ</t>
    </rPh>
    <rPh sb="11" eb="12">
      <t>ガク</t>
    </rPh>
    <phoneticPr fontId="5"/>
  </si>
  <si>
    <t>国庫受入済額</t>
    <rPh sb="0" eb="2">
      <t>コッコ</t>
    </rPh>
    <rPh sb="2" eb="4">
      <t>ウケイレ</t>
    </rPh>
    <rPh sb="4" eb="5">
      <t>ズ</t>
    </rPh>
    <rPh sb="5" eb="6">
      <t>ガク</t>
    </rPh>
    <phoneticPr fontId="5"/>
  </si>
  <si>
    <t>_７_医師臨床研修病院研修医環境整備事業</t>
  </si>
  <si>
    <t>合計</t>
    <rPh sb="0" eb="2">
      <t>ゴウケイ</t>
    </rPh>
    <phoneticPr fontId="5"/>
  </si>
  <si>
    <t>令和
６年度の分娩取扱件数</t>
    <rPh sb="7" eb="9">
      <t>ブンベン</t>
    </rPh>
    <rPh sb="9" eb="11">
      <t>トリアツカイ</t>
    </rPh>
    <rPh sb="11" eb="13">
      <t>ケンスウ</t>
    </rPh>
    <phoneticPr fontId="5"/>
  </si>
  <si>
    <t>医療分野における業務効率化・職場環境改善支援事業　経費所要額調　様式</t>
  </si>
  <si>
    <t>基 準 額</t>
  </si>
  <si>
    <t>施設名称</t>
    <rPh sb="0" eb="1">
      <t>シ</t>
    </rPh>
    <rPh sb="1" eb="2">
      <t>セツ</t>
    </rPh>
    <rPh sb="2" eb="4">
      <t>メイショウ</t>
    </rPh>
    <phoneticPr fontId="5"/>
  </si>
  <si>
    <t>寄付金その他の収入額</t>
    <rPh sb="0" eb="3">
      <t>キフキン</t>
    </rPh>
    <rPh sb="5" eb="6">
      <t>タ</t>
    </rPh>
    <rPh sb="7" eb="10">
      <t>シュウニュウガク</t>
    </rPh>
    <phoneticPr fontId="5"/>
  </si>
  <si>
    <t>M=K,Lの最少額</t>
    <rPh sb="6" eb="7">
      <t>サイ</t>
    </rPh>
    <rPh sb="7" eb="9">
      <t>ショウガク</t>
    </rPh>
    <phoneticPr fontId="50"/>
  </si>
  <si>
    <t>　　住居手当、単身赴任手当、時間外勤務手当、休日勤務手当、夜間勤務手当、</t>
  </si>
  <si>
    <t>総事業費</t>
    <rPh sb="0" eb="1">
      <t>ソウ</t>
    </rPh>
    <rPh sb="1" eb="4">
      <t>ジギョウヒ</t>
    </rPh>
    <phoneticPr fontId="5"/>
  </si>
  <si>
    <t>対象経費の
実支出額</t>
    <rPh sb="6" eb="7">
      <t>ジツ</t>
    </rPh>
    <rPh sb="7" eb="10">
      <t>シシュツガク</t>
    </rPh>
    <phoneticPr fontId="5"/>
  </si>
  <si>
    <t>第１号様式_別表８　内訳</t>
  </si>
  <si>
    <t>選定額</t>
    <rPh sb="0" eb="2">
      <t>センテイ</t>
    </rPh>
    <rPh sb="2" eb="3">
      <t>ガク</t>
    </rPh>
    <phoneticPr fontId="5"/>
  </si>
  <si>
    <t>国庫補助
基本額</t>
  </si>
  <si>
    <t>B</t>
  </si>
  <si>
    <t>(4) 研修医のための研修施設整備事業</t>
  </si>
  <si>
    <t>C=A-B</t>
  </si>
  <si>
    <t>Q＝N-P</t>
  </si>
  <si>
    <t>D=（対象経費の実支出額×4/5）</t>
    <rPh sb="3" eb="5">
      <t>タイショウ</t>
    </rPh>
    <rPh sb="5" eb="7">
      <t>ケイヒ</t>
    </rPh>
    <rPh sb="8" eb="9">
      <t>ジツ</t>
    </rPh>
    <rPh sb="9" eb="11">
      <t>シシュツ</t>
    </rPh>
    <rPh sb="11" eb="12">
      <t>ガク</t>
    </rPh>
    <phoneticPr fontId="5"/>
  </si>
  <si>
    <t>E</t>
  </si>
  <si>
    <t>合計額</t>
    <rPh sb="0" eb="2">
      <t>ゴウケイ</t>
    </rPh>
    <rPh sb="2" eb="3">
      <t>ガク</t>
    </rPh>
    <phoneticPr fontId="5"/>
  </si>
  <si>
    <t>F =C,D,Eの最少額</t>
    <rPh sb="9" eb="10">
      <t>サイ</t>
    </rPh>
    <rPh sb="10" eb="12">
      <t>ショウガク</t>
    </rPh>
    <phoneticPr fontId="5"/>
  </si>
  <si>
    <t>J</t>
  </si>
  <si>
    <t>K</t>
  </si>
  <si>
    <t>（G）＝（F）×補助率1/2</t>
    <rPh sb="8" eb="11">
      <t>ホジョリツ</t>
    </rPh>
    <phoneticPr fontId="5"/>
  </si>
  <si>
    <t>_８_小児集中治療室施設整備事業</t>
  </si>
  <si>
    <t>L</t>
  </si>
  <si>
    <t xml:space="preserve">  ①　　　　　　 円</t>
    <rPh sb="10" eb="11">
      <t>エン</t>
    </rPh>
    <phoneticPr fontId="5"/>
  </si>
  <si>
    <t>②　割合</t>
    <rPh sb="2" eb="4">
      <t>ワリアイ</t>
    </rPh>
    <phoneticPr fontId="5"/>
  </si>
  <si>
    <t>③＝①×②　　円</t>
    <rPh sb="7" eb="8">
      <t>エン</t>
    </rPh>
    <phoneticPr fontId="5"/>
  </si>
  <si>
    <t>記入例</t>
    <rPh sb="0" eb="2">
      <t>キニュウ</t>
    </rPh>
    <rPh sb="2" eb="3">
      <t>レイ</t>
    </rPh>
    <phoneticPr fontId="5"/>
  </si>
  <si>
    <t>厚生病院</t>
    <rPh sb="0" eb="2">
      <t>コウセイ</t>
    </rPh>
    <rPh sb="2" eb="4">
      <t>ビョウイン</t>
    </rPh>
    <phoneticPr fontId="5"/>
  </si>
  <si>
    <t>総事業費</t>
  </si>
  <si>
    <t>－</t>
  </si>
  <si>
    <t>C＝A-B</t>
  </si>
  <si>
    <t>１　へき地診療所施設整備事業</t>
  </si>
  <si>
    <t>(作成要領)</t>
    <rPh sb="1" eb="3">
      <t>サクセイ</t>
    </rPh>
    <rPh sb="3" eb="5">
      <t>ヨウリョウ</t>
    </rPh>
    <phoneticPr fontId="5"/>
  </si>
  <si>
    <t>令和７年度内に契約し、着工したか否か
（〇or×を選択）</t>
  </si>
  <si>
    <t>１　総事業費（A）欄には、ＩＣＴ機器等の導入によって業務効率化・職場環境改善に資する取組に係るすべての経費を記入すること。</t>
    <rPh sb="2" eb="6">
      <t>ソウジギョウヒ</t>
    </rPh>
    <rPh sb="9" eb="10">
      <t>ラン</t>
    </rPh>
    <rPh sb="45" eb="46">
      <t>カカ</t>
    </rPh>
    <rPh sb="51" eb="53">
      <t>ケイヒ</t>
    </rPh>
    <rPh sb="54" eb="56">
      <t>キニュウ</t>
    </rPh>
    <phoneticPr fontId="5"/>
  </si>
  <si>
    <t>総事業費＝分娩取扱施設の運営に必要な医師・助産師・看護師に係る経費×分娩取扱件数減少率</t>
  </si>
  <si>
    <t>２　寄付金その他収入（B）欄とは、寄付者がその使途を、本事業に指定する寄付金をいい、使途を指定しない一般寄付金及び総事業のうち、補助対象外の事業に対する寄付金は、ここにいう寄付金とはみなさない。</t>
    <rPh sb="2" eb="5">
      <t>キフキン</t>
    </rPh>
    <rPh sb="7" eb="8">
      <t>タ</t>
    </rPh>
    <rPh sb="8" eb="10">
      <t>シュウニュウ</t>
    </rPh>
    <rPh sb="13" eb="14">
      <t>ラン</t>
    </rPh>
    <phoneticPr fontId="5"/>
  </si>
  <si>
    <t>第３号様式_別表１（実績報告書）</t>
    <rPh sb="10" eb="12">
      <t>ジッセキ</t>
    </rPh>
    <rPh sb="12" eb="15">
      <t>ホウコクショ</t>
    </rPh>
    <phoneticPr fontId="5"/>
  </si>
  <si>
    <t>イ.都道府県が補助する事業（間接補助）</t>
    <rPh sb="2" eb="4">
      <t>トドウ</t>
    </rPh>
    <rPh sb="4" eb="6">
      <t>フケン</t>
    </rPh>
    <rPh sb="7" eb="9">
      <t>ホジョ</t>
    </rPh>
    <rPh sb="11" eb="13">
      <t>ジギョウ</t>
    </rPh>
    <rPh sb="14" eb="16">
      <t>カンセツ</t>
    </rPh>
    <rPh sb="16" eb="18">
      <t>ホジョ</t>
    </rPh>
    <phoneticPr fontId="5"/>
  </si>
  <si>
    <t>実契約工事単価（Ｂ）
（直接入力）</t>
    <rPh sb="0" eb="1">
      <t>ジツ</t>
    </rPh>
    <rPh sb="1" eb="3">
      <t>ケイヤク</t>
    </rPh>
    <rPh sb="3" eb="5">
      <t>コウジ</t>
    </rPh>
    <rPh sb="5" eb="7">
      <t>タンカ</t>
    </rPh>
    <rPh sb="12" eb="14">
      <t>チョクセツ</t>
    </rPh>
    <rPh sb="14" eb="16">
      <t>ニュウリョク</t>
    </rPh>
    <phoneticPr fontId="5"/>
  </si>
  <si>
    <t xml:space="preserve">       その他の収入とは、評価額、徴収法定額等をも含めることとし、収入の種類及び範囲は次のとおりとする。</t>
  </si>
  <si>
    <r>
      <t xml:space="preserve">     </t>
    </r>
    <r>
      <rPr>
        <sz val="12"/>
        <color auto="1"/>
        <rFont val="ＭＳ Ｐゴシック"/>
      </rPr>
      <t xml:space="preserve">  ①法令（地方公共団体の条例及び規則を含む。）に基づく徴収金、返還金等の収入</t>
    </r>
  </si>
  <si>
    <t xml:space="preserve">       ②契約違反による違約徴収金の収入</t>
  </si>
  <si>
    <t xml:space="preserve">       ③既存建物等の全部又は一部が被災したことに伴う火災保険、地震保険による保険金収入等から交付要綱等により算出される自己負担相当を控除した額</t>
  </si>
  <si>
    <t>第３号様式_別表１　内訳</t>
  </si>
  <si>
    <t>（事業者名）</t>
    <rPh sb="1" eb="3">
      <t>ジギョウ</t>
    </rPh>
    <rPh sb="3" eb="4">
      <t>シャ</t>
    </rPh>
    <rPh sb="4" eb="5">
      <t>メイ</t>
    </rPh>
    <phoneticPr fontId="5"/>
  </si>
  <si>
    <t>区　　　　　　分</t>
  </si>
  <si>
    <t>寄付金その他収入</t>
    <rPh sb="0" eb="3">
      <t>キフキン</t>
    </rPh>
    <rPh sb="5" eb="6">
      <t>タ</t>
    </rPh>
    <rPh sb="6" eb="8">
      <t>シュウニュウ</t>
    </rPh>
    <phoneticPr fontId="5"/>
  </si>
  <si>
    <t>医療提供体制施設整備交付金</t>
  </si>
  <si>
    <t>円</t>
    <rPh sb="0" eb="1">
      <t>エン</t>
    </rPh>
    <phoneticPr fontId="52"/>
  </si>
  <si>
    <t>備品費</t>
    <rPh sb="0" eb="3">
      <t>ビヒンヒ</t>
    </rPh>
    <phoneticPr fontId="5"/>
  </si>
  <si>
    <t>消耗品費</t>
    <rPh sb="0" eb="3">
      <t>ショウモウヒン</t>
    </rPh>
    <rPh sb="3" eb="4">
      <t>ヒ</t>
    </rPh>
    <phoneticPr fontId="5"/>
  </si>
  <si>
    <t>小児入院医療管理料１～３の届出病床のうち、病院の運用規定等により小児専用として指定されている数</t>
    <rPh sb="15" eb="17">
      <t>ビョウショウ</t>
    </rPh>
    <rPh sb="21" eb="23">
      <t>ビョウイン</t>
    </rPh>
    <rPh sb="24" eb="26">
      <t>ウンヨウ</t>
    </rPh>
    <rPh sb="26" eb="28">
      <t>キテイ</t>
    </rPh>
    <rPh sb="28" eb="29">
      <t>トウ</t>
    </rPh>
    <rPh sb="32" eb="34">
      <t>ショウニ</t>
    </rPh>
    <rPh sb="34" eb="36">
      <t>センヨウ</t>
    </rPh>
    <rPh sb="39" eb="41">
      <t>シテイ</t>
    </rPh>
    <rPh sb="46" eb="47">
      <t>カズ</t>
    </rPh>
    <phoneticPr fontId="5"/>
  </si>
  <si>
    <t>施設整備に係る
本体工事の着工（予定）日</t>
    <rPh sb="0" eb="2">
      <t>シセツ</t>
    </rPh>
    <rPh sb="2" eb="4">
      <t>セイビ</t>
    </rPh>
    <rPh sb="5" eb="6">
      <t>カカ</t>
    </rPh>
    <rPh sb="8" eb="10">
      <t>ホンタイ</t>
    </rPh>
    <rPh sb="10" eb="12">
      <t>コウジ</t>
    </rPh>
    <rPh sb="13" eb="15">
      <t>チャッコウ</t>
    </rPh>
    <rPh sb="16" eb="18">
      <t>ヨテイ</t>
    </rPh>
    <rPh sb="19" eb="20">
      <t>ヒ</t>
    </rPh>
    <phoneticPr fontId="5"/>
  </si>
  <si>
    <t>通信運搬費</t>
    <rPh sb="0" eb="4">
      <t>ツウシンウンパン</t>
    </rPh>
    <rPh sb="4" eb="5">
      <t>ヒ</t>
    </rPh>
    <phoneticPr fontId="5"/>
  </si>
  <si>
    <t>会議費</t>
    <rPh sb="0" eb="3">
      <t>カイギヒ</t>
    </rPh>
    <phoneticPr fontId="5"/>
  </si>
  <si>
    <t>借料及び損料</t>
    <rPh sb="0" eb="2">
      <t>シャクリョウ</t>
    </rPh>
    <rPh sb="2" eb="3">
      <t>オヨ</t>
    </rPh>
    <rPh sb="4" eb="6">
      <t>ソンリョウ</t>
    </rPh>
    <phoneticPr fontId="5"/>
  </si>
  <si>
    <t>12　共同利用施設施設整備事業</t>
  </si>
  <si>
    <t>雑役務費</t>
    <rPh sb="0" eb="4">
      <t>ザツエキムヒ</t>
    </rPh>
    <phoneticPr fontId="5"/>
  </si>
  <si>
    <t>_13_１__医療施設近代化施設整備事業_精神病棟改修等整備事業</t>
  </si>
  <si>
    <t>委託費</t>
    <rPh sb="0" eb="2">
      <t>イタク</t>
    </rPh>
    <rPh sb="2" eb="3">
      <t>ヒ</t>
    </rPh>
    <phoneticPr fontId="5"/>
  </si>
  <si>
    <t>諸謝金</t>
    <rPh sb="0" eb="3">
      <t>ショシャキン</t>
    </rPh>
    <phoneticPr fontId="5"/>
  </si>
  <si>
    <t>印刷製本費</t>
    <rPh sb="0" eb="2">
      <t>インサツ</t>
    </rPh>
    <rPh sb="2" eb="4">
      <t>セイホン</t>
    </rPh>
    <rPh sb="4" eb="5">
      <t>ヒ</t>
    </rPh>
    <phoneticPr fontId="5"/>
  </si>
  <si>
    <t>　合　　　　　計</t>
    <rPh sb="1" eb="2">
      <t>ア</t>
    </rPh>
    <rPh sb="7" eb="8">
      <t>ケイ</t>
    </rPh>
    <phoneticPr fontId="52"/>
  </si>
  <si>
    <t>(14)院内感染対策施設整備事業</t>
  </si>
  <si>
    <t>第３号様式_別表９（実績報告書）</t>
    <rPh sb="6" eb="8">
      <t>ベッピョウ</t>
    </rPh>
    <rPh sb="10" eb="12">
      <t>ジッセキ</t>
    </rPh>
    <rPh sb="12" eb="15">
      <t>ホウコクショ</t>
    </rPh>
    <phoneticPr fontId="5"/>
  </si>
  <si>
    <t>　　　　円</t>
  </si>
  <si>
    <t>_２_過疎地域等特定診療所施設整備事業</t>
  </si>
  <si>
    <t>医療機関名</t>
    <rPh sb="0" eb="2">
      <t>イリョウ</t>
    </rPh>
    <rPh sb="2" eb="4">
      <t>キカン</t>
    </rPh>
    <rPh sb="4" eb="5">
      <t>メイ</t>
    </rPh>
    <phoneticPr fontId="5"/>
  </si>
  <si>
    <t>No</t>
  </si>
  <si>
    <t>交付対象国庫補助</t>
    <rPh sb="0" eb="2">
      <t>コウフ</t>
    </rPh>
    <rPh sb="2" eb="4">
      <t>タイショウ</t>
    </rPh>
    <rPh sb="4" eb="6">
      <t>コッコ</t>
    </rPh>
    <rPh sb="6" eb="8">
      <t>ホジョ</t>
    </rPh>
    <phoneticPr fontId="5"/>
  </si>
  <si>
    <t>９　産科医療機関施設整備事業</t>
  </si>
  <si>
    <t>構造</t>
    <rPh sb="0" eb="2">
      <t>コウゾウ</t>
    </rPh>
    <phoneticPr fontId="5"/>
  </si>
  <si>
    <t>(7) 医師臨床研修病院研修医環境整備事業</t>
  </si>
  <si>
    <t>現行の交付要綱上の
国庫補助単価（D）</t>
    <rPh sb="0" eb="2">
      <t>ゲンコウ</t>
    </rPh>
    <rPh sb="3" eb="5">
      <t>コウフ</t>
    </rPh>
    <rPh sb="5" eb="8">
      <t>ヨウコウジョウ</t>
    </rPh>
    <rPh sb="10" eb="12">
      <t>コッコ</t>
    </rPh>
    <rPh sb="12" eb="14">
      <t>ホジョ</t>
    </rPh>
    <rPh sb="14" eb="16">
      <t>タンカ</t>
    </rPh>
    <phoneticPr fontId="5"/>
  </si>
  <si>
    <t>実契約工事
整備面積㎡数（E)
（直接入力）</t>
    <rPh sb="0" eb="1">
      <t>ジツ</t>
    </rPh>
    <rPh sb="1" eb="3">
      <t>ケイヤク</t>
    </rPh>
    <rPh sb="3" eb="5">
      <t>コウジ</t>
    </rPh>
    <rPh sb="6" eb="8">
      <t>セイビ</t>
    </rPh>
    <rPh sb="8" eb="10">
      <t>メンセキ</t>
    </rPh>
    <rPh sb="11" eb="12">
      <t>スウ</t>
    </rPh>
    <rPh sb="17" eb="19">
      <t>チョクセツ</t>
    </rPh>
    <rPh sb="19" eb="21">
      <t>ニュウリョク</t>
    </rPh>
    <phoneticPr fontId="5"/>
  </si>
  <si>
    <t>現行の交付要綱上
の国庫補助
基準面積㎡数（F)</t>
    <rPh sb="0" eb="2">
      <t>ゲンコウ</t>
    </rPh>
    <rPh sb="3" eb="5">
      <t>コウフ</t>
    </rPh>
    <rPh sb="5" eb="7">
      <t>ヨウコウ</t>
    </rPh>
    <rPh sb="7" eb="8">
      <t>ジョウ</t>
    </rPh>
    <rPh sb="10" eb="12">
      <t>コッコ</t>
    </rPh>
    <rPh sb="12" eb="14">
      <t>ホジョ</t>
    </rPh>
    <rPh sb="15" eb="17">
      <t>キジュン</t>
    </rPh>
    <rPh sb="17" eb="19">
      <t>メンセキ</t>
    </rPh>
    <rPh sb="20" eb="21">
      <t>スウ</t>
    </rPh>
    <phoneticPr fontId="5"/>
  </si>
  <si>
    <t>院内感染対策施設整備事業</t>
  </si>
  <si>
    <t>職員手当等</t>
  </si>
  <si>
    <t>選定整備面積（G）
（E）と（F）
を比較して小さい方</t>
    <rPh sb="0" eb="2">
      <t>センテイ</t>
    </rPh>
    <rPh sb="2" eb="4">
      <t>セイビ</t>
    </rPh>
    <rPh sb="4" eb="6">
      <t>メンセキ</t>
    </rPh>
    <rPh sb="20" eb="22">
      <t>ヒカク</t>
    </rPh>
    <rPh sb="24" eb="25">
      <t>チイ</t>
    </rPh>
    <rPh sb="27" eb="28">
      <t>ホウ</t>
    </rPh>
    <phoneticPr fontId="5"/>
  </si>
  <si>
    <t>該当なし（改修）</t>
    <rPh sb="0" eb="2">
      <t>ガイトウ</t>
    </rPh>
    <rPh sb="5" eb="7">
      <t>カイシュウ</t>
    </rPh>
    <phoneticPr fontId="5"/>
  </si>
  <si>
    <t>事業ごとの国庫補助率（H）</t>
    <rPh sb="0" eb="2">
      <t>ジギョウ</t>
    </rPh>
    <rPh sb="5" eb="7">
      <t>コッコ</t>
    </rPh>
    <rPh sb="7" eb="10">
      <t>ホジョリツ</t>
    </rPh>
    <phoneticPr fontId="5"/>
  </si>
  <si>
    <t>別紙３－１（経費所要額精算書）</t>
    <rPh sb="0" eb="2">
      <t>ベッシ</t>
    </rPh>
    <rPh sb="6" eb="8">
      <t>ケイヒ</t>
    </rPh>
    <rPh sb="8" eb="11">
      <t>ショヨウガク</t>
    </rPh>
    <rPh sb="11" eb="14">
      <t>セイサンショ</t>
    </rPh>
    <phoneticPr fontId="5"/>
  </si>
  <si>
    <t>_７_小児初期救急センター施設整備事業</t>
  </si>
  <si>
    <t>支給確定額
（I)＝（（C）－（D））×（G）×（H）</t>
    <rPh sb="0" eb="2">
      <t>シキュウ</t>
    </rPh>
    <rPh sb="2" eb="4">
      <t>カクテイ</t>
    </rPh>
    <rPh sb="4" eb="5">
      <t>ガク</t>
    </rPh>
    <phoneticPr fontId="5"/>
  </si>
  <si>
    <t>支給決定額
（J）</t>
    <rPh sb="0" eb="2">
      <t>シキュウ</t>
    </rPh>
    <rPh sb="2" eb="4">
      <t>ケッテイ</t>
    </rPh>
    <rPh sb="4" eb="5">
      <t>ガク</t>
    </rPh>
    <phoneticPr fontId="5"/>
  </si>
  <si>
    <t>（A）総事業費は、地域連携周産期支援事業（産科施設のうち施設）に関わるすべての経費で、設計その他工事に伴う事務に要する費用も含まれる。</t>
    <rPh sb="21" eb="23">
      <t>サンカ</t>
    </rPh>
    <rPh sb="23" eb="25">
      <t>シセツ</t>
    </rPh>
    <phoneticPr fontId="5"/>
  </si>
  <si>
    <t>受入済額（K）</t>
    <rPh sb="0" eb="2">
      <t>ウケイレ</t>
    </rPh>
    <rPh sb="2" eb="3">
      <t>ズ</t>
    </rPh>
    <rPh sb="3" eb="4">
      <t>ガク</t>
    </rPh>
    <phoneticPr fontId="5"/>
  </si>
  <si>
    <t>第３号様式_別表４　内訳</t>
  </si>
  <si>
    <t>都道府県
補助額
（直接補助の場合は記載不要</t>
  </si>
  <si>
    <t>差引過不足額（L）</t>
    <rPh sb="0" eb="2">
      <t>サシヒキ</t>
    </rPh>
    <rPh sb="2" eb="3">
      <t>カ</t>
    </rPh>
    <rPh sb="3" eb="5">
      <t>ブソク</t>
    </rPh>
    <rPh sb="5" eb="6">
      <t>ガク</t>
    </rPh>
    <phoneticPr fontId="5"/>
  </si>
  <si>
    <t>例2</t>
    <rPh sb="0" eb="1">
      <t>レイ</t>
    </rPh>
    <phoneticPr fontId="5"/>
  </si>
  <si>
    <t>施設整備に係る
本体工事の契約日</t>
    <rPh sb="0" eb="2">
      <t>シセツ</t>
    </rPh>
    <rPh sb="2" eb="4">
      <t>セイビ</t>
    </rPh>
    <rPh sb="5" eb="6">
      <t>カカ</t>
    </rPh>
    <rPh sb="8" eb="10">
      <t>ホンタイ</t>
    </rPh>
    <rPh sb="10" eb="12">
      <t>コウジ</t>
    </rPh>
    <rPh sb="13" eb="16">
      <t>ケイヤクビ</t>
    </rPh>
    <phoneticPr fontId="5"/>
  </si>
  <si>
    <t>令和７年度中に国庫補助
を受けた実績の有無</t>
    <rPh sb="0" eb="2">
      <t>レイワ</t>
    </rPh>
    <rPh sb="3" eb="5">
      <t>ネンド</t>
    </rPh>
    <rPh sb="5" eb="6">
      <t>チュウ</t>
    </rPh>
    <rPh sb="7" eb="9">
      <t>コッコ</t>
    </rPh>
    <rPh sb="9" eb="11">
      <t>ホジョ</t>
    </rPh>
    <rPh sb="13" eb="14">
      <t>ウ</t>
    </rPh>
    <rPh sb="16" eb="18">
      <t>ジッセキ</t>
    </rPh>
    <rPh sb="19" eb="21">
      <t>ウム</t>
    </rPh>
    <phoneticPr fontId="5"/>
  </si>
  <si>
    <t>選 定 額
（Ｃ）・（Ｄ）・（Ｅ）のうち最少額</t>
  </si>
  <si>
    <t>例1</t>
    <rPh sb="0" eb="1">
      <t>レイ</t>
    </rPh>
    <phoneticPr fontId="5"/>
  </si>
  <si>
    <t>地域医療介護総合確保基金</t>
  </si>
  <si>
    <t>I＝C,F,Hの最少額</t>
    <rPh sb="8" eb="10">
      <t>サイショウ</t>
    </rPh>
    <rPh sb="10" eb="11">
      <t>ガク</t>
    </rPh>
    <phoneticPr fontId="50"/>
  </si>
  <si>
    <t>該当なし</t>
    <rPh sb="0" eb="2">
      <t>ガイトウ</t>
    </rPh>
    <phoneticPr fontId="5"/>
  </si>
  <si>
    <t>13（４）　医療施設近代化施設整備事業（療養病床療養環境改善事業）</t>
  </si>
  <si>
    <t>㎡</t>
  </si>
  <si>
    <t>有</t>
    <rPh sb="0" eb="1">
      <t>ア</t>
    </rPh>
    <phoneticPr fontId="5"/>
  </si>
  <si>
    <t>■■病院</t>
    <rPh sb="2" eb="4">
      <t>ビョウイン</t>
    </rPh>
    <phoneticPr fontId="5"/>
  </si>
  <si>
    <t>寄付金その
他の収入額</t>
    <rPh sb="0" eb="2">
      <t>キフ</t>
    </rPh>
    <rPh sb="2" eb="3">
      <t>キン</t>
    </rPh>
    <phoneticPr fontId="5"/>
  </si>
  <si>
    <t>_14_院内感染対策施設整備事業</t>
  </si>
  <si>
    <t>小児中核病院
小児地域医療センターのいずれか</t>
  </si>
  <si>
    <t>-</t>
  </si>
  <si>
    <t>▲▲医療センター</t>
    <rPh sb="2" eb="4">
      <t>イリョウ</t>
    </rPh>
    <phoneticPr fontId="5"/>
  </si>
  <si>
    <t>５　臨床研修病院施設整備事業</t>
  </si>
  <si>
    <t>例3</t>
    <rPh sb="0" eb="1">
      <t>レイ</t>
    </rPh>
    <phoneticPr fontId="5"/>
  </si>
  <si>
    <t>_１_休日夜間急患センター施設整備事業</t>
  </si>
  <si>
    <t>労働病院</t>
    <rPh sb="0" eb="2">
      <t>ロウドウ</t>
    </rPh>
    <rPh sb="2" eb="4">
      <t>ビョウイン</t>
    </rPh>
    <phoneticPr fontId="5"/>
  </si>
  <si>
    <t>ブロック造</t>
    <rPh sb="4" eb="5">
      <t>ヅク</t>
    </rPh>
    <phoneticPr fontId="51"/>
  </si>
  <si>
    <t>新</t>
    <rPh sb="0" eb="1">
      <t>シン</t>
    </rPh>
    <phoneticPr fontId="5"/>
  </si>
  <si>
    <t>旧</t>
    <rPh sb="0" eb="1">
      <t>キュウ</t>
    </rPh>
    <phoneticPr fontId="5"/>
  </si>
  <si>
    <t>事業区分Ⅰの１標準事業例５</t>
  </si>
  <si>
    <t>鉄筋コンクリート造</t>
  </si>
  <si>
    <t>ブロック造</t>
  </si>
  <si>
    <t>M＝L（千円未満切捨）</t>
    <rPh sb="4" eb="6">
      <t>センエン</t>
    </rPh>
    <rPh sb="6" eb="8">
      <t>ミマン</t>
    </rPh>
    <rPh sb="8" eb="10">
      <t>キリス</t>
    </rPh>
    <phoneticPr fontId="50"/>
  </si>
  <si>
    <t>木造</t>
  </si>
  <si>
    <t>分娩取扱施設施設整備事業</t>
  </si>
  <si>
    <t>_２_病院群輪番制病院及び共同利用型病院施設整備事業</t>
  </si>
  <si>
    <t>分娩数減少率（５～15）</t>
  </si>
  <si>
    <t>_５_救命救急センター施設整備事業</t>
  </si>
  <si>
    <t>_６_小児救急医療拠点病院施設整備事業</t>
  </si>
  <si>
    <t>_10_周産期医療施設施設整備事業</t>
  </si>
  <si>
    <t>国庫補助
所要額
（千円未満切り捨て）</t>
    <rPh sb="0" eb="2">
      <t>コッコ</t>
    </rPh>
    <rPh sb="2" eb="4">
      <t>ホジョ</t>
    </rPh>
    <rPh sb="5" eb="7">
      <t>ショヨウ</t>
    </rPh>
    <rPh sb="7" eb="8">
      <t>ガク</t>
    </rPh>
    <rPh sb="10" eb="11">
      <t>セン</t>
    </rPh>
    <rPh sb="11" eb="14">
      <t>エンミマン</t>
    </rPh>
    <rPh sb="14" eb="15">
      <t>キ</t>
    </rPh>
    <rPh sb="16" eb="17">
      <t>ス</t>
    </rPh>
    <phoneticPr fontId="5"/>
  </si>
  <si>
    <t>該当なし（病棟感染対策）</t>
    <rPh sb="0" eb="2">
      <t>ガイトウ</t>
    </rPh>
    <rPh sb="5" eb="7">
      <t>ビョウトウ</t>
    </rPh>
    <rPh sb="7" eb="9">
      <t>カンセン</t>
    </rPh>
    <rPh sb="9" eb="11">
      <t>タイサク</t>
    </rPh>
    <phoneticPr fontId="5"/>
  </si>
  <si>
    <t>_11_地域療育支援施設施設整備事業</t>
  </si>
  <si>
    <t>木造</t>
    <rPh sb="0" eb="2">
      <t>モクゾウ</t>
    </rPh>
    <phoneticPr fontId="53"/>
  </si>
  <si>
    <t>_13_３__医療施設近代化施設整備事業_診療所</t>
  </si>
  <si>
    <t>該当なし（補強が必要）</t>
    <rPh sb="0" eb="2">
      <t>ガイトウ</t>
    </rPh>
    <rPh sb="5" eb="7">
      <t>ホキョウ</t>
    </rPh>
    <rPh sb="8" eb="10">
      <t>ヒツヨウ</t>
    </rPh>
    <phoneticPr fontId="5"/>
  </si>
  <si>
    <t>_13_４__医療施設近代化施設整備事業_療養病床療養環境改善事業</t>
  </si>
  <si>
    <t>該当なし（厚労大臣が認める場合）</t>
  </si>
  <si>
    <t>医療提供体制施設整備交付金</t>
    <rPh sb="0" eb="2">
      <t>イリョウ</t>
    </rPh>
    <rPh sb="2" eb="4">
      <t>テイキョウ</t>
    </rPh>
    <rPh sb="4" eb="6">
      <t>タイセイ</t>
    </rPh>
    <rPh sb="6" eb="8">
      <t>シセツ</t>
    </rPh>
    <rPh sb="8" eb="10">
      <t>セイビ</t>
    </rPh>
    <rPh sb="10" eb="13">
      <t>コウフキン</t>
    </rPh>
    <phoneticPr fontId="5"/>
  </si>
  <si>
    <t>第３号様式_別表７（実績報告書）</t>
    <rPh sb="10" eb="12">
      <t>ジッセキ</t>
    </rPh>
    <rPh sb="12" eb="14">
      <t>ホウコク</t>
    </rPh>
    <phoneticPr fontId="5"/>
  </si>
  <si>
    <t>_13_５__医療施設近代化施設整備事業_介護老人保健施設等整備事業</t>
  </si>
  <si>
    <t>該当なし（新築）</t>
    <rPh sb="0" eb="2">
      <t>ガイトウ</t>
    </rPh>
    <rPh sb="5" eb="7">
      <t>シンチク</t>
    </rPh>
    <phoneticPr fontId="5"/>
  </si>
  <si>
    <t>該当なし（改築）</t>
    <rPh sb="0" eb="2">
      <t>ガイトウ</t>
    </rPh>
    <rPh sb="5" eb="7">
      <t>カイチク</t>
    </rPh>
    <phoneticPr fontId="5"/>
  </si>
  <si>
    <t>　　宿日直手当、特地勤務手当、へき地手当）</t>
  </si>
  <si>
    <t>_14_基幹災害拠点病院施設整備事業</t>
  </si>
  <si>
    <t>該当なし（免震工法）</t>
    <rPh sb="0" eb="2">
      <t>ガイトウ</t>
    </rPh>
    <rPh sb="5" eb="7">
      <t>メンシン</t>
    </rPh>
    <rPh sb="7" eb="9">
      <t>コウホウ</t>
    </rPh>
    <phoneticPr fontId="5"/>
  </si>
  <si>
    <t>（A）総事業費は、地域連携周産期支援事業（産科施設のうち設備）に関わるすべての経費</t>
    <rPh sb="21" eb="23">
      <t>サンカ</t>
    </rPh>
    <rPh sb="23" eb="25">
      <t>シセツ</t>
    </rPh>
    <phoneticPr fontId="5"/>
  </si>
  <si>
    <t>人</t>
    <rPh sb="0" eb="1">
      <t>ニン</t>
    </rPh>
    <phoneticPr fontId="5"/>
  </si>
  <si>
    <t>該当なし（0.4未満）</t>
    <rPh sb="0" eb="2">
      <t>ガイトウ</t>
    </rPh>
    <rPh sb="8" eb="10">
      <t>ミマン</t>
    </rPh>
    <phoneticPr fontId="5"/>
  </si>
  <si>
    <t>【留意事項】</t>
    <rPh sb="1" eb="3">
      <t>リュウイ</t>
    </rPh>
    <rPh sb="3" eb="5">
      <t>ジコウ</t>
    </rPh>
    <phoneticPr fontId="5"/>
  </si>
  <si>
    <t>O</t>
  </si>
  <si>
    <t>選択</t>
    <rPh sb="0" eb="2">
      <t>センタク</t>
    </rPh>
    <phoneticPr fontId="5"/>
  </si>
  <si>
    <t>該当なし（0.4未満かつ免震工法）</t>
    <rPh sb="0" eb="2">
      <t>ガイトウ</t>
    </rPh>
    <rPh sb="8" eb="10">
      <t>ミマン</t>
    </rPh>
    <rPh sb="12" eb="14">
      <t>メンシン</t>
    </rPh>
    <rPh sb="14" eb="16">
      <t>コウホウ</t>
    </rPh>
    <phoneticPr fontId="5"/>
  </si>
  <si>
    <t>H= F, G の最少額</t>
    <rPh sb="9" eb="10">
      <t>サイ</t>
    </rPh>
    <rPh sb="10" eb="12">
      <t>ショウガク</t>
    </rPh>
    <phoneticPr fontId="5"/>
  </si>
  <si>
    <t>_15_地域災害拠点病院施設整備事業</t>
  </si>
  <si>
    <t>産科部門の収入額及び寄付金
その他の収入額</t>
    <rPh sb="10" eb="13">
      <t>キフキン</t>
    </rPh>
    <rPh sb="16" eb="17">
      <t>タ</t>
    </rPh>
    <rPh sb="18" eb="21">
      <t>シュウニュウガク</t>
    </rPh>
    <phoneticPr fontId="5"/>
  </si>
  <si>
    <t>（Ｇ)</t>
  </si>
  <si>
    <t>_20_治験施設施設整備事業</t>
  </si>
  <si>
    <t>_21_特定地域病院施設整備事業</t>
  </si>
  <si>
    <t>第３号様式_別表３（実績報告書）</t>
    <rPh sb="10" eb="12">
      <t>ジッセキ</t>
    </rPh>
    <rPh sb="12" eb="15">
      <t>ホウコクショ</t>
    </rPh>
    <phoneticPr fontId="5"/>
  </si>
  <si>
    <t>該当なし（補強の場合）</t>
    <rPh sb="0" eb="2">
      <t>ガイトウ</t>
    </rPh>
    <rPh sb="5" eb="7">
      <t>ホキョウ</t>
    </rPh>
    <rPh sb="8" eb="10">
      <t>バアイ</t>
    </rPh>
    <phoneticPr fontId="5"/>
  </si>
  <si>
    <t>_22_医療施設土砂災害防止施設整備事業</t>
  </si>
  <si>
    <t>②令和７年度末において、分娩を取り扱う病院の数が１以下であり、かつ、分娩を取り扱う診療所の数が２以下である二次医療圏に所在すること</t>
  </si>
  <si>
    <t>10　周産期医療施設施設整備事業</t>
  </si>
  <si>
    <t>該当なし</t>
  </si>
  <si>
    <t>鉄筋コンクリート造</t>
    <rPh sb="0" eb="2">
      <t>テッキン</t>
    </rPh>
    <rPh sb="8" eb="9">
      <t>ヅク</t>
    </rPh>
    <phoneticPr fontId="5"/>
  </si>
  <si>
    <t>　</t>
  </si>
  <si>
    <t>_23_医療施設耐震整備事業</t>
  </si>
  <si>
    <t>補助対象品目
の小計額</t>
  </si>
  <si>
    <t>へき地診療所施設整備事業</t>
  </si>
  <si>
    <t>(5) 臨床研修病院施設整備事業</t>
  </si>
  <si>
    <t>該当なし（0.4未満等かつ免震工法）</t>
    <rPh sb="0" eb="2">
      <t>ガイトウ</t>
    </rPh>
    <rPh sb="8" eb="10">
      <t>ミマン</t>
    </rPh>
    <rPh sb="10" eb="11">
      <t>トウ</t>
    </rPh>
    <rPh sb="13" eb="15">
      <t>メンシン</t>
    </rPh>
    <rPh sb="15" eb="17">
      <t>コウホウ</t>
    </rPh>
    <phoneticPr fontId="5"/>
  </si>
  <si>
    <t>該当なし（補強が必要_看護宿舎）</t>
    <rPh sb="0" eb="2">
      <t>ガイトウ</t>
    </rPh>
    <rPh sb="5" eb="7">
      <t>ホキョウ</t>
    </rPh>
    <rPh sb="8" eb="10">
      <t>ヒツヨウ</t>
    </rPh>
    <rPh sb="11" eb="13">
      <t>カンゴ</t>
    </rPh>
    <rPh sb="13" eb="15">
      <t>シュクシャ</t>
    </rPh>
    <phoneticPr fontId="5"/>
  </si>
  <si>
    <t>研修医のための研修施設整備事業</t>
  </si>
  <si>
    <t>_12_共同利用施設施設整備事業</t>
  </si>
  <si>
    <t>該当なし（免震工法_看護宿舎）</t>
    <rPh sb="0" eb="2">
      <t>ガイトウ</t>
    </rPh>
    <rPh sb="5" eb="7">
      <t>メンシン</t>
    </rPh>
    <rPh sb="7" eb="9">
      <t>コウホウ</t>
    </rPh>
    <rPh sb="10" eb="12">
      <t>カンゴ</t>
    </rPh>
    <rPh sb="12" eb="14">
      <t>シュクシャ</t>
    </rPh>
    <phoneticPr fontId="5"/>
  </si>
  <si>
    <t xml:space="preserve">         円</t>
  </si>
  <si>
    <t>該当なし（0.3未満等_看護宿舎）</t>
    <rPh sb="0" eb="2">
      <t>ガイトウ</t>
    </rPh>
    <rPh sb="8" eb="10">
      <t>ミマン</t>
    </rPh>
    <rPh sb="10" eb="11">
      <t>トウ</t>
    </rPh>
    <rPh sb="12" eb="14">
      <t>カンゴ</t>
    </rPh>
    <rPh sb="14" eb="16">
      <t>シュクシャ</t>
    </rPh>
    <phoneticPr fontId="5"/>
  </si>
  <si>
    <t>P</t>
  </si>
  <si>
    <t>_26_医療機器管理室施設整備事業</t>
  </si>
  <si>
    <t>９　小児医療施設施設整備事業</t>
  </si>
  <si>
    <t>_28_看護師の特定行為に係る指定研修機関等施設整備事業</t>
  </si>
  <si>
    <t>①令和７年度において、分娩取扱実績があること</t>
  </si>
  <si>
    <t>_１_へき地診療所施設整備事業</t>
  </si>
  <si>
    <t>_４_研修医のための研修施設整備事業</t>
  </si>
  <si>
    <t>_５_臨床研修病院施設整備事業</t>
  </si>
  <si>
    <t>市区町村が行う事業に都道府県が補助する事業</t>
    <rPh sb="0" eb="2">
      <t>シク</t>
    </rPh>
    <rPh sb="2" eb="4">
      <t>チョウソン</t>
    </rPh>
    <rPh sb="5" eb="6">
      <t>オコナ</t>
    </rPh>
    <rPh sb="7" eb="9">
      <t>ジギョウ</t>
    </rPh>
    <rPh sb="10" eb="14">
      <t>トドウフケン</t>
    </rPh>
    <rPh sb="15" eb="17">
      <t>ホジョ</t>
    </rPh>
    <rPh sb="19" eb="21">
      <t>ジギョウ</t>
    </rPh>
    <phoneticPr fontId="5"/>
  </si>
  <si>
    <t>_６_へき地医療拠点病院施設整備事業</t>
  </si>
  <si>
    <t>_８_離島等患者宿泊施設施設整備事業</t>
  </si>
  <si>
    <t>_９_産科医療機関施設整備事業</t>
  </si>
  <si>
    <t>（B）寄付金とは、寄付者がその使途を、本事業に指定する寄付金をいい、使途を指定しない一般寄付金及び総事業のうち、補助対象外の事業に対する寄付金は、ここにいう寄付金とはみなさない。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t>
  </si>
  <si>
    <t>ア.都道府県が行う事業（直接補助）</t>
    <rPh sb="2" eb="6">
      <t>トドウフケン</t>
    </rPh>
    <rPh sb="7" eb="8">
      <t>オコナ</t>
    </rPh>
    <rPh sb="9" eb="11">
      <t>ジギョウ</t>
    </rPh>
    <rPh sb="12" eb="14">
      <t>チョクセツ</t>
    </rPh>
    <rPh sb="14" eb="16">
      <t>ホジョ</t>
    </rPh>
    <phoneticPr fontId="5"/>
  </si>
  <si>
    <t>_10_分娩取扱施設施設整備事業</t>
  </si>
  <si>
    <t>地域連携周産期支援事業（産科施設）＿設備＿経費所要額調　様式</t>
    <rPh sb="18" eb="20">
      <t>セツビ</t>
    </rPh>
    <rPh sb="28" eb="30">
      <t>ヨウシキ</t>
    </rPh>
    <phoneticPr fontId="5"/>
  </si>
  <si>
    <t>_11_解剖・死亡時画像診断等施設整備事業</t>
  </si>
  <si>
    <t>(3) へき地保健指導所施設整備事業</t>
  </si>
  <si>
    <t>該当なし（死亡時画像診断室）</t>
    <rPh sb="0" eb="2">
      <t>ガイトウ</t>
    </rPh>
    <rPh sb="5" eb="8">
      <t>シボウジ</t>
    </rPh>
    <rPh sb="8" eb="10">
      <t>ガゾウ</t>
    </rPh>
    <rPh sb="10" eb="12">
      <t>シンダン</t>
    </rPh>
    <rPh sb="12" eb="13">
      <t>シツ</t>
    </rPh>
    <phoneticPr fontId="5"/>
  </si>
  <si>
    <t>＜記載例＞</t>
    <rPh sb="1" eb="3">
      <t>キサイ</t>
    </rPh>
    <rPh sb="3" eb="4">
      <t>レイ</t>
    </rPh>
    <phoneticPr fontId="5"/>
  </si>
  <si>
    <t>該当なし（解剖室）</t>
    <rPh sb="0" eb="2">
      <t>ガイトウ</t>
    </rPh>
    <rPh sb="5" eb="7">
      <t>カイボウ</t>
    </rPh>
    <rPh sb="7" eb="8">
      <t>シツ</t>
    </rPh>
    <phoneticPr fontId="5"/>
  </si>
  <si>
    <t>(9) 産科医療機関施設整備事業</t>
  </si>
  <si>
    <t>第３号様式_別表８（実績報告書）</t>
    <rPh sb="6" eb="8">
      <t>ベッピョウ</t>
    </rPh>
    <rPh sb="10" eb="12">
      <t>ジッセキ</t>
    </rPh>
    <rPh sb="12" eb="15">
      <t>ホウコクショ</t>
    </rPh>
    <phoneticPr fontId="5"/>
  </si>
  <si>
    <t>_16_新興感染症対応力強化事業_協定締結医療機関施設整備事業</t>
  </si>
  <si>
    <t>該当なし（病室）</t>
    <rPh sb="0" eb="2">
      <t>ガイトウ</t>
    </rPh>
    <rPh sb="5" eb="7">
      <t>ビョウシツ</t>
    </rPh>
    <phoneticPr fontId="5"/>
  </si>
  <si>
    <t>該当なし（病棟）</t>
    <rPh sb="0" eb="2">
      <t>ガイトウ</t>
    </rPh>
    <rPh sb="5" eb="7">
      <t>ビョウトウ</t>
    </rPh>
    <phoneticPr fontId="5"/>
  </si>
  <si>
    <t>共済費（①～③を支給する職員に係る社会保険料）</t>
  </si>
  <si>
    <t>該当なし（個人防護具）</t>
    <rPh sb="0" eb="2">
      <t>ガイトウ</t>
    </rPh>
    <rPh sb="5" eb="7">
      <t>コジン</t>
    </rPh>
    <rPh sb="7" eb="9">
      <t>ボウゴ</t>
    </rPh>
    <rPh sb="9" eb="10">
      <t>グ</t>
    </rPh>
    <phoneticPr fontId="5"/>
  </si>
  <si>
    <t>H=G*D/100</t>
  </si>
  <si>
    <t>　　管理職特別勤務手当、通勤手当、期末手当、勤勉手当、寒冷地手当、</t>
  </si>
  <si>
    <t>分娩取扱施設支援事業　経費所要額調　様式</t>
    <rPh sb="11" eb="13">
      <t>ケイヒ</t>
    </rPh>
    <rPh sb="13" eb="15">
      <t>ショヨウ</t>
    </rPh>
    <rPh sb="15" eb="16">
      <t>ガク</t>
    </rPh>
    <rPh sb="16" eb="17">
      <t>シラ</t>
    </rPh>
    <phoneticPr fontId="5"/>
  </si>
  <si>
    <t>施設に記載・入力頂く箇所</t>
    <rPh sb="0" eb="2">
      <t>シセツ</t>
    </rPh>
    <rPh sb="3" eb="5">
      <t>キサイ</t>
    </rPh>
    <rPh sb="6" eb="8">
      <t>ニュウリョク</t>
    </rPh>
    <rPh sb="8" eb="9">
      <t>イタダ</t>
    </rPh>
    <rPh sb="10" eb="12">
      <t>カショ</t>
    </rPh>
    <phoneticPr fontId="5"/>
  </si>
  <si>
    <t>都道府県に入力頂く箇所</t>
    <rPh sb="0" eb="4">
      <t>トドウフケン</t>
    </rPh>
    <rPh sb="6" eb="7">
      <t>キニュウ</t>
    </rPh>
    <rPh sb="7" eb="8">
      <t>イタダ</t>
    </rPh>
    <rPh sb="9" eb="11">
      <t>カショ</t>
    </rPh>
    <phoneticPr fontId="5"/>
  </si>
  <si>
    <t>厚労省記載もしくは自動計算される箇所（入力不要）</t>
    <rPh sb="0" eb="3">
      <t>コウロウショウ</t>
    </rPh>
    <rPh sb="3" eb="5">
      <t>キサイ</t>
    </rPh>
    <rPh sb="9" eb="11">
      <t>ジドウ</t>
    </rPh>
    <rPh sb="11" eb="13">
      <t>ケイサン</t>
    </rPh>
    <rPh sb="16" eb="18">
      <t>カショ</t>
    </rPh>
    <rPh sb="19" eb="21">
      <t>ニュウリョク</t>
    </rPh>
    <rPh sb="21" eb="23">
      <t>フヨウ</t>
    </rPh>
    <phoneticPr fontId="5"/>
  </si>
  <si>
    <t>件</t>
    <rPh sb="0" eb="1">
      <t>ケン</t>
    </rPh>
    <phoneticPr fontId="5"/>
  </si>
  <si>
    <t>←都道府県名を選択</t>
  </si>
  <si>
    <t>補助方法</t>
  </si>
  <si>
    <t>令和７年４月１日～９月30日までの分娩取扱件数が25件以上であること</t>
  </si>
  <si>
    <t>令和
５年度の分娩取扱件数</t>
  </si>
  <si>
    <t>分娩数減少率
（５～15で選択）
※小数点以下は切り捨て</t>
    <rPh sb="13" eb="15">
      <t>センタク</t>
    </rPh>
    <rPh sb="18" eb="21">
      <t>ショウスウテン</t>
    </rPh>
    <rPh sb="21" eb="23">
      <t>イカ</t>
    </rPh>
    <rPh sb="24" eb="25">
      <t>キ</t>
    </rPh>
    <rPh sb="26" eb="27">
      <t>ス</t>
    </rPh>
    <phoneticPr fontId="5"/>
  </si>
  <si>
    <t>会議費</t>
  </si>
  <si>
    <t>補助単価</t>
    <rPh sb="0" eb="2">
      <t>ホジョ</t>
    </rPh>
    <rPh sb="2" eb="4">
      <t>タンカ</t>
    </rPh>
    <phoneticPr fontId="5"/>
  </si>
  <si>
    <t>国庫補助
基本額</t>
    <rPh sb="0" eb="2">
      <t>コッコ</t>
    </rPh>
    <rPh sb="2" eb="4">
      <t>ホジョ</t>
    </rPh>
    <rPh sb="5" eb="7">
      <t>キホン</t>
    </rPh>
    <rPh sb="7" eb="8">
      <t>ガク</t>
    </rPh>
    <phoneticPr fontId="5"/>
  </si>
  <si>
    <t>基準額</t>
    <rPh sb="0" eb="2">
      <t>キジュン</t>
    </rPh>
    <rPh sb="2" eb="3">
      <t>ガク</t>
    </rPh>
    <phoneticPr fontId="5"/>
  </si>
  <si>
    <t>分娩取扱施設の運営に必要な医師・看護師・助産師に係る下記の経費
・職員基本給
・職員諸手当
・諸謝金
・社会保険料</t>
  </si>
  <si>
    <t>選定額</t>
  </si>
  <si>
    <t>令和６年度における15歳未満の入院患者数</t>
  </si>
  <si>
    <t>交付決定額</t>
    <rPh sb="0" eb="2">
      <t>コウフ</t>
    </rPh>
    <rPh sb="2" eb="4">
      <t>ケッテイ</t>
    </rPh>
    <rPh sb="4" eb="5">
      <t>ガク</t>
    </rPh>
    <phoneticPr fontId="5"/>
  </si>
  <si>
    <t>差引過不足額</t>
    <rPh sb="0" eb="2">
      <t>サシヒキ</t>
    </rPh>
    <rPh sb="2" eb="3">
      <t>カ</t>
    </rPh>
    <rPh sb="3" eb="5">
      <t>ブソク</t>
    </rPh>
    <rPh sb="5" eb="6">
      <t>ガク</t>
    </rPh>
    <phoneticPr fontId="5"/>
  </si>
  <si>
    <t>N</t>
  </si>
  <si>
    <t>％</t>
  </si>
  <si>
    <t>５　救命救急センター施設整備事業</t>
  </si>
  <si>
    <t>職員諸手当</t>
  </si>
  <si>
    <t>記入例１</t>
    <rPh sb="0" eb="2">
      <t>キニュウ</t>
    </rPh>
    <rPh sb="2" eb="3">
      <t>レイ</t>
    </rPh>
    <phoneticPr fontId="5"/>
  </si>
  <si>
    <t>H</t>
  </si>
  <si>
    <t>(A)-(B)=(C)</t>
  </si>
  <si>
    <t>分娩取扱期間</t>
    <rPh sb="0" eb="2">
      <t>ブンベン</t>
    </rPh>
    <rPh sb="2" eb="4">
      <t>トリアツカイ</t>
    </rPh>
    <rPh sb="4" eb="6">
      <t>キカン</t>
    </rPh>
    <phoneticPr fontId="5"/>
  </si>
  <si>
    <t>入院患者減少率
（２～10で選択）
※小数点以下は切り捨て</t>
    <rPh sb="0" eb="2">
      <t>ニュウイン</t>
    </rPh>
    <rPh sb="2" eb="4">
      <t>カンジャ</t>
    </rPh>
    <rPh sb="14" eb="16">
      <t>センタク</t>
    </rPh>
    <rPh sb="19" eb="22">
      <t>ショウスウテン</t>
    </rPh>
    <rPh sb="22" eb="24">
      <t>イカ</t>
    </rPh>
    <rPh sb="25" eb="26">
      <t>キ</t>
    </rPh>
    <rPh sb="27" eb="28">
      <t>ス</t>
    </rPh>
    <phoneticPr fontId="5"/>
  </si>
  <si>
    <t>〇</t>
  </si>
  <si>
    <t>４　選定額（F）には、差引額（C）と別表の第２蘭にあげる対象経費の支出済額（D）と基準額（E）の最少額を記載すること。</t>
    <rPh sb="2" eb="4">
      <t>センテイ</t>
    </rPh>
    <rPh sb="4" eb="5">
      <t>ガク</t>
    </rPh>
    <rPh sb="11" eb="13">
      <t>サシヒキ</t>
    </rPh>
    <rPh sb="13" eb="14">
      <t>ガク</t>
    </rPh>
    <rPh sb="35" eb="36">
      <t>ス</t>
    </rPh>
    <rPh sb="41" eb="43">
      <t>キジュン</t>
    </rPh>
    <rPh sb="43" eb="44">
      <t>ガク</t>
    </rPh>
    <rPh sb="48" eb="49">
      <t>サイ</t>
    </rPh>
    <rPh sb="49" eb="51">
      <t>ショウガク</t>
    </rPh>
    <rPh sb="52" eb="54">
      <t>キサイ</t>
    </rPh>
    <phoneticPr fontId="5"/>
  </si>
  <si>
    <t>地域医療介護総合確保基金</t>
    <rPh sb="0" eb="2">
      <t>チイキ</t>
    </rPh>
    <rPh sb="2" eb="4">
      <t>イリョウ</t>
    </rPh>
    <rPh sb="4" eb="6">
      <t>カイゴ</t>
    </rPh>
    <rPh sb="6" eb="8">
      <t>ソウゴウ</t>
    </rPh>
    <rPh sb="8" eb="10">
      <t>カクホ</t>
    </rPh>
    <rPh sb="10" eb="12">
      <t>キキン</t>
    </rPh>
    <phoneticPr fontId="5"/>
  </si>
  <si>
    <t>記入例２</t>
    <rPh sb="0" eb="2">
      <t>キニュウ</t>
    </rPh>
    <rPh sb="2" eb="3">
      <t>レイ</t>
    </rPh>
    <phoneticPr fontId="5"/>
  </si>
  <si>
    <t>D</t>
  </si>
  <si>
    <t>労働産院</t>
    <rPh sb="0" eb="2">
      <t>ロウドウ</t>
    </rPh>
    <rPh sb="2" eb="4">
      <t>サンイン</t>
    </rPh>
    <phoneticPr fontId="5"/>
  </si>
  <si>
    <t>合計</t>
  </si>
  <si>
    <t>臨床研修病院施設整備事業</t>
  </si>
  <si>
    <t>小児中核病院</t>
    <rPh sb="0" eb="2">
      <t>ショウニ</t>
    </rPh>
    <rPh sb="2" eb="4">
      <t>チュウカク</t>
    </rPh>
    <rPh sb="4" eb="6">
      <t>ビョウイン</t>
    </rPh>
    <phoneticPr fontId="5"/>
  </si>
  <si>
    <t>×</t>
  </si>
  <si>
    <t>諸謝金</t>
  </si>
  <si>
    <t>診察台（内診台）
の金額</t>
  </si>
  <si>
    <t>国庫補助所要額</t>
    <rPh sb="0" eb="2">
      <t>コッコ</t>
    </rPh>
    <rPh sb="2" eb="4">
      <t>ホジョ</t>
    </rPh>
    <rPh sb="4" eb="6">
      <t>ショヨウ</t>
    </rPh>
    <rPh sb="6" eb="7">
      <t>ガク</t>
    </rPh>
    <phoneticPr fontId="5"/>
  </si>
  <si>
    <t xml:space="preserve">社会保険料 </t>
  </si>
  <si>
    <t>国庫補助基本額</t>
    <rPh sb="0" eb="2">
      <t>コッコ</t>
    </rPh>
    <rPh sb="2" eb="4">
      <t>ホジョ</t>
    </rPh>
    <rPh sb="4" eb="6">
      <t>キホン</t>
    </rPh>
    <rPh sb="6" eb="7">
      <t>ガク</t>
    </rPh>
    <phoneticPr fontId="5"/>
  </si>
  <si>
    <t>第３号様式_別表４（実績報告書）</t>
    <rPh sb="10" eb="12">
      <t>ジッセキ</t>
    </rPh>
    <rPh sb="12" eb="15">
      <t>ホウコクショ</t>
    </rPh>
    <phoneticPr fontId="5"/>
  </si>
  <si>
    <t>(8) 離島等患者宿泊施設施設整備事業</t>
  </si>
  <si>
    <t>(L)=(I)-(K)</t>
  </si>
  <si>
    <t>小児医療施設支援事業　経費所要額調　様式</t>
    <rPh sb="11" eb="13">
      <t>ケイヒ</t>
    </rPh>
    <rPh sb="13" eb="15">
      <t>ショヨウ</t>
    </rPh>
    <rPh sb="15" eb="16">
      <t>ガク</t>
    </rPh>
    <rPh sb="16" eb="17">
      <t>シラ</t>
    </rPh>
    <phoneticPr fontId="5"/>
  </si>
  <si>
    <t>過疎地域等特定診療所施設整備事業</t>
  </si>
  <si>
    <t>厚労省記載もしくは自動計算される箇所（入力不要）</t>
    <rPh sb="9" eb="11">
      <t>ジドウ</t>
    </rPh>
    <rPh sb="11" eb="13">
      <t>ケイサン</t>
    </rPh>
    <rPh sb="16" eb="18">
      <t>カショ</t>
    </rPh>
    <rPh sb="19" eb="21">
      <t>ニュウリョク</t>
    </rPh>
    <rPh sb="21" eb="23">
      <t>フヨウ</t>
    </rPh>
    <phoneticPr fontId="5"/>
  </si>
  <si>
    <t>寄付金及びその他収入</t>
    <rPh sb="0" eb="3">
      <t>キフキン</t>
    </rPh>
    <rPh sb="3" eb="4">
      <t>オヨ</t>
    </rPh>
    <rPh sb="7" eb="8">
      <t>タ</t>
    </rPh>
    <rPh sb="8" eb="10">
      <t>シュウニュウ</t>
    </rPh>
    <phoneticPr fontId="5"/>
  </si>
  <si>
    <t>令和５年度における15歳未満の入院患者数</t>
  </si>
  <si>
    <t>13（２）　医療施設近代化施設整備事業（結核病棟改修等整備事業）</t>
  </si>
  <si>
    <t>地域連携周産期支援事業（産科施設のうち施設）</t>
    <rPh sb="12" eb="14">
      <t>サンカ</t>
    </rPh>
    <rPh sb="14" eb="16">
      <t>シセツ</t>
    </rPh>
    <rPh sb="19" eb="21">
      <t>シセツ</t>
    </rPh>
    <phoneticPr fontId="5"/>
  </si>
  <si>
    <t>令和６年度における入院患者数（15歳未満）が、令和５年度における入院患者数（15歳未満）の前年比（ｰ２％以上、ｰ10％が上限）</t>
    <rPh sb="9" eb="11">
      <t>ニュウイン</t>
    </rPh>
    <rPh sb="11" eb="14">
      <t>カンジャスウ</t>
    </rPh>
    <rPh sb="40" eb="41">
      <t>サイ</t>
    </rPh>
    <rPh sb="41" eb="43">
      <t>ミマン</t>
    </rPh>
    <rPh sb="45" eb="47">
      <t>ゼンネン</t>
    </rPh>
    <rPh sb="47" eb="48">
      <t>ヒ</t>
    </rPh>
    <rPh sb="52" eb="54">
      <t>イジョウ</t>
    </rPh>
    <rPh sb="60" eb="62">
      <t>ジョウゲン</t>
    </rPh>
    <phoneticPr fontId="5"/>
  </si>
  <si>
    <t>交付申請する小児病床に従事する医師・看護師・看護補助者に係る下記の経費
・職員基本給
・職員諸手当
・諸謝金
・社会保険料</t>
  </si>
  <si>
    <t>床</t>
    <rPh sb="0" eb="1">
      <t>ユカ</t>
    </rPh>
    <phoneticPr fontId="5"/>
  </si>
  <si>
    <t>（D）対象経費は、産前・産後の診療を行う産科医療機関として必要な診察室の新築、増築、改築及び改修に要する工事費又は工事請負費</t>
  </si>
  <si>
    <t>補助方法</t>
    <rPh sb="0" eb="2">
      <t>ホジョ</t>
    </rPh>
    <rPh sb="2" eb="4">
      <t>ホウホウ</t>
    </rPh>
    <phoneticPr fontId="5"/>
  </si>
  <si>
    <t>小児地域医療センター</t>
    <rPh sb="0" eb="2">
      <t>ショウニ</t>
    </rPh>
    <rPh sb="2" eb="4">
      <t>チイキ</t>
    </rPh>
    <rPh sb="4" eb="6">
      <t>イリョウ</t>
    </rPh>
    <phoneticPr fontId="5"/>
  </si>
  <si>
    <t>総事業費=交付申請する小児病床に従事する医師・看護師・看護補助者に係る経費×入院患者減少率</t>
    <rPh sb="38" eb="40">
      <t>ニュウイン</t>
    </rPh>
    <rPh sb="40" eb="42">
      <t>カンジャ</t>
    </rPh>
    <rPh sb="42" eb="45">
      <t>ゲンショウリツ</t>
    </rPh>
    <phoneticPr fontId="5"/>
  </si>
  <si>
    <t>第３号様式_別表５（実績報告書）</t>
    <rPh sb="10" eb="12">
      <t>ジッセキ</t>
    </rPh>
    <rPh sb="12" eb="15">
      <t>ホウコクショ</t>
    </rPh>
    <phoneticPr fontId="5"/>
  </si>
  <si>
    <t>地域連携周産期支援事業（分娩取扱施設）　</t>
  </si>
  <si>
    <r>
      <rPr>
        <sz val="11"/>
        <color rgb="FF000000"/>
        <rFont val="游ゴシック"/>
      </rPr>
      <t>都道府県
補助額</t>
    </r>
    <r>
      <rPr>
        <sz val="11"/>
        <color rgb="FFFF0000"/>
        <rFont val="游ゴシック"/>
      </rPr>
      <t xml:space="preserve">
</t>
    </r>
    <r>
      <rPr>
        <sz val="8"/>
        <color theme="1"/>
        <rFont val="游ゴシック"/>
      </rPr>
      <t>（直接補助の場合は記載不要）</t>
    </r>
    <rPh sb="18" eb="20">
      <t>キサイ</t>
    </rPh>
    <rPh sb="20" eb="22">
      <t>フヨウ</t>
    </rPh>
    <phoneticPr fontId="5"/>
  </si>
  <si>
    <t>４　研修医のための研修施設整備事業</t>
  </si>
  <si>
    <t>H= FとGのうち最少額</t>
    <rPh sb="9" eb="10">
      <t>サイ</t>
    </rPh>
    <rPh sb="10" eb="12">
      <t>ショウガク</t>
    </rPh>
    <phoneticPr fontId="5"/>
  </si>
  <si>
    <t>I×補助率1/2</t>
  </si>
  <si>
    <t>L=I-J</t>
  </si>
  <si>
    <t>第３号様式_別表９　内訳　</t>
  </si>
  <si>
    <t>年間６月以上９月未満</t>
    <rPh sb="0" eb="2">
      <t>ネンカン</t>
    </rPh>
    <rPh sb="3" eb="4">
      <t>ガツ</t>
    </rPh>
    <rPh sb="4" eb="6">
      <t>イジョウ</t>
    </rPh>
    <rPh sb="7" eb="8">
      <t>ゲツ</t>
    </rPh>
    <rPh sb="8" eb="10">
      <t>ミマン</t>
    </rPh>
    <phoneticPr fontId="5"/>
  </si>
  <si>
    <t>年間９月以上</t>
    <rPh sb="0" eb="2">
      <t>ネンカン</t>
    </rPh>
    <rPh sb="3" eb="4">
      <t>ツキ</t>
    </rPh>
    <rPh sb="4" eb="6">
      <t>イジョウ</t>
    </rPh>
    <phoneticPr fontId="5"/>
  </si>
  <si>
    <t>年間６月未満</t>
    <rPh sb="0" eb="2">
      <t>ネンカン</t>
    </rPh>
    <rPh sb="3" eb="4">
      <t>ゲツ</t>
    </rPh>
    <rPh sb="4" eb="6">
      <t>ミマン</t>
    </rPh>
    <phoneticPr fontId="5"/>
  </si>
  <si>
    <t>へき地保健指導所施設整備事業</t>
  </si>
  <si>
    <t xml:space="preserve">　A　総事業費とは、本事業を行うために必要な産科部門に係るすべての経費。
　B　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
　D　対象経費とは、必要な次に掲げる経費
　　　職員基本給、職員諸手当、諸謝金、社会保険料
</t>
    <rPh sb="10" eb="11">
      <t>ホン</t>
    </rPh>
    <rPh sb="56" eb="57">
      <t>ホン</t>
    </rPh>
    <rPh sb="331" eb="333">
      <t>タイショウ</t>
    </rPh>
    <rPh sb="333" eb="335">
      <t>ケイヒ</t>
    </rPh>
    <rPh sb="338" eb="340">
      <t>ヒツヨウ</t>
    </rPh>
    <rPh sb="341" eb="342">
      <t>ツギ</t>
    </rPh>
    <rPh sb="343" eb="344">
      <t>カカ</t>
    </rPh>
    <rPh sb="346" eb="348">
      <t>ケイヒ</t>
    </rPh>
    <rPh sb="352" eb="354">
      <t>ショクイン</t>
    </rPh>
    <rPh sb="354" eb="357">
      <t>キホンキュウ</t>
    </rPh>
    <rPh sb="358" eb="360">
      <t>ショクイン</t>
    </rPh>
    <rPh sb="360" eb="363">
      <t>ショテアテ</t>
    </rPh>
    <rPh sb="364" eb="365">
      <t>ショ</t>
    </rPh>
    <rPh sb="365" eb="367">
      <t>シャキン</t>
    </rPh>
    <rPh sb="368" eb="370">
      <t>シャカイ</t>
    </rPh>
    <rPh sb="370" eb="373">
      <t>ホケンリョウ</t>
    </rPh>
    <phoneticPr fontId="5"/>
  </si>
  <si>
    <t>第３号様式_別表５　内訳</t>
  </si>
  <si>
    <t>第３号様式_別表６（実績報告書）</t>
    <rPh sb="10" eb="12">
      <t>ジッセキ</t>
    </rPh>
    <rPh sb="12" eb="14">
      <t>ホウコク</t>
    </rPh>
    <phoneticPr fontId="5"/>
  </si>
  <si>
    <t>地域連携周産期支援事業（産科施設）＿施設＿経費所要額調　様式</t>
    <rPh sb="18" eb="20">
      <t>シセツ</t>
    </rPh>
    <rPh sb="28" eb="30">
      <t>ヨウシキ</t>
    </rPh>
    <phoneticPr fontId="5"/>
  </si>
  <si>
    <t>28　看護師の特定行為に係る指定研修機関等施設整備事業</t>
  </si>
  <si>
    <t>施設名称</t>
    <rPh sb="0" eb="2">
      <t>シセツ</t>
    </rPh>
    <rPh sb="2" eb="3">
      <t>メイ</t>
    </rPh>
    <phoneticPr fontId="5"/>
  </si>
  <si>
    <t>（Ｈ)</t>
  </si>
  <si>
    <r>
      <t xml:space="preserve">選 定 額
</t>
    </r>
    <r>
      <rPr>
        <sz val="8"/>
        <color rgb="FF000000"/>
        <rFont val="ＭＳ Ｐゴシック"/>
      </rPr>
      <t>（Ｃ）・（Ｄ）・（Ｅ）のうち最少額</t>
    </r>
  </si>
  <si>
    <t>選定額×補助率</t>
    <rPh sb="0" eb="2">
      <t>センテイ</t>
    </rPh>
    <rPh sb="2" eb="3">
      <t>ガク</t>
    </rPh>
    <rPh sb="4" eb="7">
      <t>ホジョリツ</t>
    </rPh>
    <phoneticPr fontId="5"/>
  </si>
  <si>
    <t>(Ｂ)</t>
  </si>
  <si>
    <t>（Ｄ)</t>
  </si>
  <si>
    <t>（Ｅ)</t>
  </si>
  <si>
    <t>（Ｆ)</t>
  </si>
  <si>
    <t>（H）</t>
  </si>
  <si>
    <t>（I）</t>
  </si>
  <si>
    <t>13（３）　医療施設近代化施設整備事業（診療所）</t>
    <rPh sb="20" eb="23">
      <t>シンリョウジョ</t>
    </rPh>
    <phoneticPr fontId="53"/>
  </si>
  <si>
    <t>(J)</t>
  </si>
  <si>
    <t>(K)</t>
  </si>
  <si>
    <t>厚労産婦人科</t>
    <rPh sb="0" eb="2">
      <t>コウロウ</t>
    </rPh>
    <rPh sb="2" eb="6">
      <t>サンフジンカ</t>
    </rPh>
    <phoneticPr fontId="5"/>
  </si>
  <si>
    <t>（医療機関名：）</t>
    <rPh sb="1" eb="3">
      <t>イリョウ</t>
    </rPh>
    <rPh sb="3" eb="6">
      <t>キカンメイ</t>
    </rPh>
    <phoneticPr fontId="5"/>
  </si>
  <si>
    <t>県立厚労病院</t>
    <rPh sb="0" eb="2">
      <t>ケンリツ</t>
    </rPh>
    <rPh sb="2" eb="4">
      <t>コウロウ</t>
    </rPh>
    <rPh sb="4" eb="6">
      <t>ビョウイン</t>
    </rPh>
    <phoneticPr fontId="5"/>
  </si>
  <si>
    <t>寄付金その
他の収入額</t>
    <rPh sb="0" eb="3">
      <t>キフキン</t>
    </rPh>
    <phoneticPr fontId="5"/>
  </si>
  <si>
    <t>（D）対象経費は、妊婦健診を行う産科医療施設として必要な医療機器購入費（超音波診断装置、診察台（内診台）、分娩監視装置）</t>
  </si>
  <si>
    <t>施設名称</t>
    <rPh sb="0" eb="2">
      <t>シセツ</t>
    </rPh>
    <rPh sb="2" eb="4">
      <t>メイショウ</t>
    </rPh>
    <phoneticPr fontId="5"/>
  </si>
  <si>
    <t>（I)</t>
  </si>
  <si>
    <t>都道府県が行う事業</t>
    <rPh sb="0" eb="4">
      <t>トドウフケン</t>
    </rPh>
    <rPh sb="5" eb="6">
      <t>オコナ</t>
    </rPh>
    <rPh sb="7" eb="9">
      <t>ジギョウ</t>
    </rPh>
    <phoneticPr fontId="5"/>
  </si>
  <si>
    <t>(6) へき地医療拠点病院施設整備事業</t>
  </si>
  <si>
    <t>賃金（臨時職員の賃金）</t>
  </si>
  <si>
    <t>報酬（パートタイム会計年度任用職員の報酬）</t>
  </si>
  <si>
    <t>給料（フルタイム会計年度任用職員の給料）</t>
  </si>
  <si>
    <t>　（①～③を支給する職員に係る扶養手当、地域手当、管理職手当、</t>
  </si>
  <si>
    <t>旅費</t>
  </si>
  <si>
    <t>需用費（消耗品費、印刷製本費、材料費、光熱水費、燃料費、食糧費、修繕料）</t>
  </si>
  <si>
    <t>借料及び損料</t>
  </si>
  <si>
    <t>雑役務費（通信運搬費、手数料、自動車損害保険料）</t>
  </si>
  <si>
    <t>委託料</t>
  </si>
  <si>
    <t>適否
（○又は×）</t>
    <rPh sb="0" eb="2">
      <t>テキヒ</t>
    </rPh>
    <rPh sb="5" eb="6">
      <t>マタ</t>
    </rPh>
    <phoneticPr fontId="5"/>
  </si>
  <si>
    <t>（Ｇ）</t>
  </si>
  <si>
    <t>医師臨床研修病院研修医環境整備事業</t>
  </si>
  <si>
    <t>（Ｈ）</t>
  </si>
  <si>
    <t>(I)</t>
  </si>
  <si>
    <t>所要額計算</t>
    <rPh sb="0" eb="3">
      <t>ショヨウガク</t>
    </rPh>
    <rPh sb="3" eb="5">
      <t>ケイサン</t>
    </rPh>
    <phoneticPr fontId="5"/>
  </si>
  <si>
    <t>国庫補助ラインナップ</t>
    <rPh sb="0" eb="2">
      <t>コッコ</t>
    </rPh>
    <rPh sb="2" eb="4">
      <t>ホジョ</t>
    </rPh>
    <phoneticPr fontId="5"/>
  </si>
  <si>
    <t>生産性向上・職場環境整備等支援事業</t>
  </si>
  <si>
    <t>病床数適正化支援事業</t>
    <rPh sb="2" eb="3">
      <t>カズ</t>
    </rPh>
    <rPh sb="3" eb="6">
      <t>テキセイカ</t>
    </rPh>
    <phoneticPr fontId="5"/>
  </si>
  <si>
    <t>医療施設等経営強化緊急支援執行事業</t>
  </si>
  <si>
    <t>地域連携周産期支援事業（産科施設のうち設備）</t>
    <rPh sb="12" eb="14">
      <t>サンカ</t>
    </rPh>
    <rPh sb="14" eb="16">
      <t>シセツ</t>
    </rPh>
    <rPh sb="19" eb="21">
      <t>セツビ</t>
    </rPh>
    <phoneticPr fontId="5"/>
  </si>
  <si>
    <t>(12) 有床診療所等スプリンクラー等施設整備事業</t>
  </si>
  <si>
    <t>(13) 南海トラフ地震に係る津波避難対策緊急事業</t>
  </si>
  <si>
    <t>事業区分（様式２，４，５用）</t>
    <rPh sb="0" eb="2">
      <t>ジギョウ</t>
    </rPh>
    <rPh sb="2" eb="4">
      <t>クブン</t>
    </rPh>
    <rPh sb="5" eb="7">
      <t>ヨウシキ</t>
    </rPh>
    <rPh sb="12" eb="13">
      <t>ヨウ</t>
    </rPh>
    <phoneticPr fontId="5"/>
  </si>
  <si>
    <t>へき地医療拠点病院施設整備事業</t>
  </si>
  <si>
    <t>１　休日夜間急患センター施設整備事業</t>
  </si>
  <si>
    <t>２　病院群輪番制病院及び共同利用型病院施設整備事業</t>
  </si>
  <si>
    <t>F＝D*E</t>
  </si>
  <si>
    <t>６　小児救急医療拠点病院施設整備事業</t>
  </si>
  <si>
    <t>７　小児初期救急センター施設整備事業</t>
  </si>
  <si>
    <t>８　小児集中治療室施設整備事業</t>
  </si>
  <si>
    <t>11　地域療育支援施設施設整備事業</t>
  </si>
  <si>
    <t>13（１）　医療施設近代化施設整備事業（精神病棟改修等整備事業）</t>
    <rPh sb="20" eb="22">
      <t>セイシン</t>
    </rPh>
    <rPh sb="22" eb="24">
      <t>ビョウトウ</t>
    </rPh>
    <rPh sb="24" eb="26">
      <t>カイシュウ</t>
    </rPh>
    <rPh sb="26" eb="27">
      <t>トウ</t>
    </rPh>
    <rPh sb="27" eb="31">
      <t>セイビジギョウ</t>
    </rPh>
    <phoneticPr fontId="5"/>
  </si>
  <si>
    <t>13（５）　医療施設近代化施設整備事業（介護老人保健施設等整備事業）</t>
    <rPh sb="28" eb="29">
      <t>トウ</t>
    </rPh>
    <rPh sb="29" eb="33">
      <t>セイビジギョウ</t>
    </rPh>
    <phoneticPr fontId="5"/>
  </si>
  <si>
    <t>14　基幹災害拠点病院施設整備事業</t>
  </si>
  <si>
    <t>21　特定地域病院施設整備事業</t>
  </si>
  <si>
    <t>22　医療施設土砂災害防止施設整備事業</t>
    <rPh sb="3" eb="5">
      <t>イリョウ</t>
    </rPh>
    <rPh sb="5" eb="7">
      <t>シセツ</t>
    </rPh>
    <rPh sb="7" eb="9">
      <t>ドシャ</t>
    </rPh>
    <rPh sb="9" eb="11">
      <t>サイガイ</t>
    </rPh>
    <rPh sb="11" eb="13">
      <t>ボウシ</t>
    </rPh>
    <rPh sb="13" eb="15">
      <t>シセツ</t>
    </rPh>
    <rPh sb="15" eb="17">
      <t>セイビ</t>
    </rPh>
    <rPh sb="17" eb="19">
      <t>ジギョウ</t>
    </rPh>
    <phoneticPr fontId="53"/>
  </si>
  <si>
    <t>23　医療施設耐震整備事業</t>
  </si>
  <si>
    <t>26　医療機器管理室施設整備事業</t>
  </si>
  <si>
    <t>離島等患者宿泊施設施設整備事業</t>
  </si>
  <si>
    <t>F</t>
  </si>
  <si>
    <t>該当なし（厚労大臣が認める場合）</t>
    <rPh sb="0" eb="2">
      <t>ガイトウ</t>
    </rPh>
    <rPh sb="5" eb="7">
      <t>コウロウ</t>
    </rPh>
    <rPh sb="7" eb="9">
      <t>ダイジン</t>
    </rPh>
    <rPh sb="10" eb="11">
      <t>ミト</t>
    </rPh>
    <rPh sb="13" eb="15">
      <t>バアイ</t>
    </rPh>
    <phoneticPr fontId="5"/>
  </si>
  <si>
    <t>産科医療機関施設整備事業</t>
  </si>
  <si>
    <t>死亡時画像診断システム施設整備事業</t>
  </si>
  <si>
    <t>17　重点医師偏在対策支援区域における診療所の承継・開業支援事業</t>
  </si>
  <si>
    <t>２　過疎地域等特定診療所施設整備事業</t>
  </si>
  <si>
    <t>７　医師臨床研修病院研修医環境整備事業</t>
  </si>
  <si>
    <t>８　離島等患者宿泊施設施設整備事業</t>
  </si>
  <si>
    <t>【設置基準の適否】</t>
    <rPh sb="1" eb="3">
      <t>セッチ</t>
    </rPh>
    <rPh sb="3" eb="5">
      <t>キジュン</t>
    </rPh>
    <rPh sb="6" eb="8">
      <t>テキヒ</t>
    </rPh>
    <phoneticPr fontId="5"/>
  </si>
  <si>
    <t>10　分娩取扱施設施設整備事業</t>
  </si>
  <si>
    <t>11　解剖・死亡時画像診断等施設整備事業</t>
    <rPh sb="3" eb="5">
      <t>カイボウ</t>
    </rPh>
    <rPh sb="6" eb="9">
      <t>シボウジ</t>
    </rPh>
    <rPh sb="9" eb="11">
      <t>ガゾウ</t>
    </rPh>
    <rPh sb="11" eb="13">
      <t>シンダン</t>
    </rPh>
    <phoneticPr fontId="5"/>
  </si>
  <si>
    <t>14　院内感染対策施設整備事業</t>
  </si>
  <si>
    <t>16　新興感染症対応力強化事業（協定締結医療機関施設整備事業）</t>
  </si>
  <si>
    <t>南海トラフ地震に係る津波避難対策緊急事業</t>
  </si>
  <si>
    <t>設置基準</t>
    <rPh sb="0" eb="2">
      <t>セッチ</t>
    </rPh>
    <rPh sb="2" eb="4">
      <t>キジュン</t>
    </rPh>
    <phoneticPr fontId="5"/>
  </si>
  <si>
    <t>③令和７年度において、妊産婦の健康診査を実施していること</t>
  </si>
  <si>
    <t>④各都道府県において策定した医療計画上の集約化・重点化計画との整合性が確保されていること</t>
  </si>
  <si>
    <t>⑤今後の分娩取扱について都道府県や地域の他の分娩施設との連携の状況や今後の取組に関する計画を提出すること</t>
  </si>
  <si>
    <t>※本様式は医療機関毎に作成すること。</t>
    <rPh sb="1" eb="2">
      <t>ホン</t>
    </rPh>
    <rPh sb="2" eb="4">
      <t>ヨウシキ</t>
    </rPh>
    <rPh sb="5" eb="7">
      <t>イリョウ</t>
    </rPh>
    <rPh sb="7" eb="9">
      <t>キカン</t>
    </rPh>
    <rPh sb="9" eb="10">
      <t>ゴト</t>
    </rPh>
    <rPh sb="11" eb="13">
      <t>サクセイ</t>
    </rPh>
    <phoneticPr fontId="5"/>
  </si>
  <si>
    <t>支　出　済　額</t>
    <rPh sb="4" eb="5">
      <t>ズミ</t>
    </rPh>
    <phoneticPr fontId="5"/>
  </si>
  <si>
    <t>対象経費の
支出済額</t>
    <rPh sb="0" eb="2">
      <t>タイショウ</t>
    </rPh>
    <rPh sb="2" eb="4">
      <t>ケイヒ</t>
    </rPh>
    <rPh sb="6" eb="8">
      <t>シシュツ</t>
    </rPh>
    <rPh sb="8" eb="9">
      <t>ズミ</t>
    </rPh>
    <rPh sb="9" eb="10">
      <t>ガク</t>
    </rPh>
    <phoneticPr fontId="5"/>
  </si>
  <si>
    <t>補助対象となる工事内容
（例、診察室の改修工事）</t>
  </si>
  <si>
    <t>イ.都道府県が補助する事業（間接補助）</t>
    <rPh sb="2" eb="4">
      <t>トドウ</t>
    </rPh>
    <rPh sb="4" eb="6">
      <t>フケン</t>
    </rPh>
    <rPh sb="7" eb="9">
      <t>ホジョ</t>
    </rPh>
    <rPh sb="11" eb="13">
      <t>ジギョウ</t>
    </rPh>
    <rPh sb="14" eb="16">
      <t>カンセツ</t>
    </rPh>
    <rPh sb="16" eb="18">
      <t>ホジョ</t>
    </rPh>
    <phoneticPr fontId="4"/>
  </si>
  <si>
    <t>診察室の新築工事</t>
    <rPh sb="0" eb="3">
      <t>シンサツシツ</t>
    </rPh>
    <rPh sb="4" eb="6">
      <t>シンチク</t>
    </rPh>
    <rPh sb="6" eb="8">
      <t>コウジ</t>
    </rPh>
    <phoneticPr fontId="50"/>
  </si>
  <si>
    <t>診察室の改修工事</t>
    <rPh sb="0" eb="3">
      <t>シンサツシツ</t>
    </rPh>
    <rPh sb="4" eb="6">
      <t>カイシュウ</t>
    </rPh>
    <rPh sb="6" eb="8">
      <t>コウジ</t>
    </rPh>
    <phoneticPr fontId="50"/>
  </si>
  <si>
    <t>対象経費の
支出済額</t>
    <rPh sb="8" eb="9">
      <t>ズ</t>
    </rPh>
    <phoneticPr fontId="5"/>
  </si>
  <si>
    <t>R７に契約し、納品されたか
（〇か×を選択してください）</t>
  </si>
  <si>
    <t>超音波診断装置
の金額</t>
  </si>
  <si>
    <t>分娩監視装置
の金額</t>
  </si>
  <si>
    <t>ア.都道府県が行う事業（直接補助）</t>
    <rPh sb="2" eb="6">
      <t>トドウフケン</t>
    </rPh>
    <rPh sb="7" eb="8">
      <t>オコナ</t>
    </rPh>
    <rPh sb="9" eb="11">
      <t>ジギョウ</t>
    </rPh>
    <rPh sb="12" eb="14">
      <t>チョクセツ</t>
    </rPh>
    <rPh sb="14" eb="16">
      <t>ホジョ</t>
    </rPh>
    <phoneticPr fontId="4"/>
  </si>
  <si>
    <t>I=H×補助率（2/3）（千円未満切捨）</t>
    <rPh sb="13" eb="15">
      <t>センエン</t>
    </rPh>
    <rPh sb="15" eb="17">
      <t>ミマン</t>
    </rPh>
    <rPh sb="17" eb="19">
      <t>キリス</t>
    </rPh>
    <phoneticPr fontId="5"/>
  </si>
  <si>
    <t>I=D*H/100</t>
  </si>
  <si>
    <t>補助率</t>
    <rPh sb="0" eb="3">
      <t>ホジョリツ</t>
    </rPh>
    <phoneticPr fontId="50"/>
  </si>
  <si>
    <t>選定額×補助率</t>
    <rPh sb="0" eb="2">
      <t>センテイ</t>
    </rPh>
    <rPh sb="2" eb="3">
      <t>ガク</t>
    </rPh>
    <rPh sb="4" eb="7">
      <t>ホジョリツ</t>
    </rPh>
    <phoneticPr fontId="50"/>
  </si>
  <si>
    <t>J＝I×補助率（1/2）</t>
    <rPh sb="4" eb="7">
      <t>ホジョリツ</t>
    </rPh>
    <phoneticPr fontId="50"/>
  </si>
  <si>
    <t>P＝M-O</t>
  </si>
  <si>
    <t>G＝D*E*F</t>
  </si>
  <si>
    <t>J＝C,G,Iの最少額</t>
    <rPh sb="8" eb="10">
      <t>サイショウ</t>
    </rPh>
    <rPh sb="10" eb="11">
      <t>ガク</t>
    </rPh>
    <phoneticPr fontId="50"/>
  </si>
  <si>
    <t>K＝J×補助率（1/2）</t>
    <rPh sb="4" eb="7">
      <t>ホジョリツ</t>
    </rPh>
    <phoneticPr fontId="50"/>
  </si>
  <si>
    <t>N=M（千円未満切捨）</t>
    <rPh sb="4" eb="6">
      <t>センエン</t>
    </rPh>
    <rPh sb="6" eb="8">
      <t>ミマン</t>
    </rPh>
    <rPh sb="8" eb="10">
      <t>キリス</t>
    </rPh>
    <phoneticPr fontId="50"/>
  </si>
  <si>
    <t>（J）</t>
  </si>
  <si>
    <t>(L)</t>
  </si>
  <si>
    <t>(M)=(J)-(L)</t>
  </si>
  <si>
    <t>３　別表の第２蘭にあげる対象経費の支出済額（D）欄の①には「第３号様式_別表１　内訳」で算出した額を記載すること。③には①の額に4/5を乗じた額を記載すること。なお、当該過程で生じた少数点以下の端数については切り捨てることとする。</t>
    <rPh sb="19" eb="20">
      <t>ス</t>
    </rPh>
    <rPh sb="24" eb="25">
      <t>ラン</t>
    </rPh>
    <rPh sb="44" eb="46">
      <t>サンシュツ</t>
    </rPh>
    <rPh sb="48" eb="49">
      <t>ガク</t>
    </rPh>
    <rPh sb="50" eb="52">
      <t>キサイ</t>
    </rPh>
    <rPh sb="62" eb="63">
      <t>ガク</t>
    </rPh>
    <rPh sb="68" eb="69">
      <t>ジョウ</t>
    </rPh>
    <rPh sb="71" eb="72">
      <t>ガク</t>
    </rPh>
    <rPh sb="73" eb="75">
      <t>キサイ</t>
    </rPh>
    <rPh sb="83" eb="85">
      <t>トウガイ</t>
    </rPh>
    <rPh sb="85" eb="87">
      <t>カテイ</t>
    </rPh>
    <rPh sb="88" eb="89">
      <t>ショウ</t>
    </rPh>
    <rPh sb="91" eb="93">
      <t>ショウスウ</t>
    </rPh>
    <rPh sb="93" eb="94">
      <t>テン</t>
    </rPh>
    <rPh sb="94" eb="96">
      <t>イカ</t>
    </rPh>
    <rPh sb="97" eb="99">
      <t>ハスウ</t>
    </rPh>
    <rPh sb="104" eb="105">
      <t>キ</t>
    </rPh>
    <rPh sb="106" eb="107">
      <t>ス</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</si>
</sst>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0_ "/>
    <numFmt numFmtId="177" formatCode="&quot;金 &quot;#,###"/>
    <numFmt numFmtId="178" formatCode="#,##0;&quot;△ &quot;#,##0"/>
    <numFmt numFmtId="179" formatCode="General&quot;件&quot;"/>
    <numFmt numFmtId="180" formatCode="#,##0_);[Red]\(#,##0\)"/>
    <numFmt numFmtId="181" formatCode="#,##0_ ;[Red]\-#,##0\ "/>
    <numFmt numFmtId="182" formatCode="#,##0;&quot;▲ &quot;#,##0"/>
    <numFmt numFmtId="183" formatCode="#,##0&quot;㎡&quot;"/>
    <numFmt numFmtId="184" formatCode="0.0%"/>
    <numFmt numFmtId="185" formatCode="#,##0&quot;円&quot;"/>
  </numFmts>
  <fonts count="54">
    <font>
      <sz val="11"/>
      <color theme="1"/>
      <name val="ＭＳ Ｐゴシック"/>
      <family val="3"/>
      <scheme val="minor"/>
    </font>
    <font>
      <sz val="11"/>
      <color auto="1"/>
      <name val="明朝"/>
      <family val="1"/>
    </font>
    <font>
      <sz val="11"/>
      <color auto="1"/>
      <name val="ＭＳ Ｐ明朝"/>
      <family val="1"/>
    </font>
    <font>
      <sz val="11"/>
      <color theme="1"/>
      <name val="ＭＳ Ｐゴシック"/>
      <family val="3"/>
      <scheme val="minor"/>
    </font>
    <font>
      <sz val="11"/>
      <color auto="1"/>
      <name val="ＭＳ Ｐゴシック"/>
      <family val="3"/>
    </font>
    <font>
      <sz val="6"/>
      <color auto="1"/>
      <name val="ＭＳ Ｐゴシック"/>
      <family val="3"/>
      <scheme val="minor"/>
    </font>
    <font>
      <sz val="12"/>
      <color theme="1"/>
      <name val="ＭＳ Ｐゴシック"/>
      <family val="3"/>
    </font>
    <font>
      <sz val="11"/>
      <color rgb="FF000000"/>
      <name val="ＭＳ Ｐゴシック"/>
      <family val="3"/>
      <scheme val="minor"/>
    </font>
    <font>
      <sz val="12"/>
      <color rgb="FF000000"/>
      <name val="ＭＳ Ｐゴシック"/>
      <family val="3"/>
    </font>
    <font>
      <sz val="12"/>
      <color indexed="8"/>
      <name val="ＭＳ Ｐゴシック"/>
      <family val="3"/>
    </font>
    <font>
      <strike/>
      <sz val="11"/>
      <color rgb="FFFF0000"/>
      <name val="ＭＳ Ｐゴシック"/>
      <family val="3"/>
      <scheme val="minor"/>
    </font>
    <font>
      <sz val="11"/>
      <color rgb="FFFF0000"/>
      <name val="ＭＳ Ｐゴシック"/>
      <family val="3"/>
      <scheme val="minor"/>
    </font>
    <font>
      <b/>
      <sz val="11"/>
      <color rgb="FFFF0000"/>
      <name val="ＭＳ Ｐゴシック"/>
      <family val="3"/>
      <scheme val="minor"/>
    </font>
    <font>
      <sz val="16"/>
      <color rgb="FF000000"/>
      <name val="ＭＳ Ｐゴシック"/>
      <family val="3"/>
    </font>
    <font>
      <sz val="9"/>
      <color rgb="FF000000"/>
      <name val="ＭＳ Ｐゴシック"/>
      <family val="3"/>
    </font>
    <font>
      <strike/>
      <sz val="9"/>
      <color rgb="FFFF0000"/>
      <name val="ＭＳ Ｐゴシック"/>
      <family val="3"/>
    </font>
    <font>
      <sz val="16"/>
      <color theme="1"/>
      <name val="ＭＳ Ｐゴシック"/>
      <family val="3"/>
      <scheme val="minor"/>
    </font>
    <font>
      <u/>
      <sz val="9"/>
      <color theme="1"/>
      <name val="ＭＳ Ｐゴシック"/>
      <family val="3"/>
    </font>
    <font>
      <sz val="14"/>
      <color theme="1"/>
      <name val="ＭＳ Ｐゴシック"/>
      <family val="3"/>
      <scheme val="minor"/>
    </font>
    <font>
      <b/>
      <sz val="14"/>
      <color theme="1" tint="0.15"/>
      <name val="ＭＳ Ｐゴシック"/>
      <family val="3"/>
      <scheme val="minor"/>
    </font>
    <font>
      <sz val="10"/>
      <color theme="1" tint="0.15"/>
      <name val="ＭＳ Ｐゴシック"/>
      <family val="3"/>
      <scheme val="minor"/>
    </font>
    <font>
      <sz val="11"/>
      <color theme="2"/>
      <name val="ＭＳ Ｐゴシック"/>
      <family val="3"/>
      <scheme val="minor"/>
    </font>
    <font>
      <sz val="11"/>
      <color theme="1"/>
      <name val="ＭＳ 明朝"/>
      <family val="1"/>
    </font>
    <font>
      <sz val="12"/>
      <color auto="1"/>
      <name val="ＭＳ 明朝"/>
      <family val="1"/>
    </font>
    <font>
      <sz val="11"/>
      <color auto="1"/>
      <name val="ＭＳ 明朝"/>
      <family val="1"/>
    </font>
    <font>
      <sz val="12"/>
      <color auto="1"/>
      <name val="ＭＳ Ｐゴシック"/>
      <family val="3"/>
      <scheme val="minor"/>
    </font>
    <font>
      <sz val="10"/>
      <color theme="1"/>
      <name val="ＭＳ Ｐゴシック"/>
      <family val="3"/>
      <scheme val="minor"/>
    </font>
    <font>
      <b/>
      <sz val="16"/>
      <color theme="1"/>
      <name val="ＭＳ Ｐゴシック"/>
      <family val="3"/>
      <scheme val="minor"/>
    </font>
    <font>
      <sz val="11"/>
      <color theme="1" tint="0.5"/>
      <name val="ＭＳ Ｐゴシック"/>
      <family val="3"/>
      <scheme val="minor"/>
    </font>
    <font>
      <b/>
      <sz val="10"/>
      <color theme="1"/>
      <name val="ＭＳ Ｐゴシック"/>
      <family val="2"/>
      <scheme val="minor"/>
    </font>
    <font>
      <sz val="16"/>
      <color auto="1"/>
      <name val="ＭＳ Ｐゴシック"/>
      <family val="3"/>
      <scheme val="minor"/>
    </font>
    <font>
      <sz val="14"/>
      <color theme="1" tint="0.5"/>
      <name val="ＭＳ Ｐゴシック"/>
      <family val="3"/>
      <scheme val="minor"/>
    </font>
    <font>
      <b/>
      <sz val="22"/>
      <color theme="1"/>
      <name val="メイリオ"/>
      <family val="3"/>
    </font>
    <font>
      <sz val="11"/>
      <color theme="1"/>
      <name val="メイリオ"/>
      <family val="3"/>
    </font>
    <font>
      <sz val="11"/>
      <color auto="1"/>
      <name val="メイリオ"/>
      <family val="3"/>
    </font>
    <font>
      <sz val="11"/>
      <color rgb="FF000000"/>
      <name val="メイリオ"/>
      <family val="3"/>
    </font>
    <font>
      <sz val="10"/>
      <color auto="1"/>
      <name val="メイリオ"/>
      <family val="3"/>
    </font>
    <font>
      <sz val="22"/>
      <color theme="1"/>
      <name val="メイリオ"/>
      <family val="3"/>
    </font>
    <font>
      <sz val="10"/>
      <color rgb="FF000000"/>
      <name val="メイリオ"/>
      <family val="3"/>
    </font>
    <font>
      <b/>
      <sz val="12"/>
      <color theme="1"/>
      <name val="ＭＳ Ｐゴシック"/>
      <family val="3"/>
      <scheme val="minor"/>
    </font>
    <font>
      <sz val="11"/>
      <color theme="1"/>
      <name val="游ゴシック"/>
      <family val="3"/>
    </font>
    <font>
      <sz val="8"/>
      <color auto="1"/>
      <name val="ＭＳ Ｐゴシック"/>
      <family val="3"/>
      <scheme val="minor"/>
    </font>
    <font>
      <u/>
      <sz val="11"/>
      <color theme="1"/>
      <name val="ＭＳ Ｐゴシック"/>
      <family val="3"/>
      <scheme val="minor"/>
    </font>
    <font>
      <b/>
      <sz val="14"/>
      <color rgb="FF000000"/>
      <name val="ＭＳ Ｐゴシック"/>
      <family val="3"/>
    </font>
    <font>
      <sz val="9"/>
      <color theme="1"/>
      <name val="ＭＳ Ｐゴシック"/>
      <family val="3"/>
    </font>
    <font>
      <sz val="9"/>
      <color theme="1" tint="0.15"/>
      <name val="ＭＳ Ｐゴシック"/>
      <family val="3"/>
    </font>
    <font>
      <sz val="9"/>
      <color auto="1"/>
      <name val="ＭＳ Ｐゴシック"/>
      <family val="3"/>
    </font>
    <font>
      <sz val="9"/>
      <color rgb="FFFF0000"/>
      <name val="ＭＳ Ｐゴシック"/>
      <family val="3"/>
    </font>
    <font>
      <b/>
      <sz val="12"/>
      <color rgb="FF000000"/>
      <name val="ＭＳ 明朝"/>
      <family val="1"/>
    </font>
    <font>
      <b/>
      <sz val="11"/>
      <color theme="1"/>
      <name val="ＭＳ Ｐゴシック"/>
      <family val="3"/>
      <scheme val="minor"/>
    </font>
    <font>
      <sz val="11"/>
      <color rgb="FF000000"/>
      <name val="ＭＳ Ｐゴシック"/>
      <family val="3"/>
      <scheme val="minor"/>
    </font>
    <font>
      <sz val="9"/>
      <color indexed="8"/>
      <name val="ＭＳ Ｐゴシック"/>
      <family val="3"/>
    </font>
    <font>
      <sz val="6"/>
      <color auto="1"/>
      <name val="ＭＳ Ｐ明朝"/>
      <family val="1"/>
    </font>
    <font>
      <sz val="11"/>
      <color theme="1"/>
      <name val="ＭＳ Ｐゴシック"/>
      <family val="3"/>
      <scheme val="minor"/>
    </font>
  </fonts>
  <fills count="23">
    <fill>
      <patternFill patternType="none"/>
    </fill>
    <fill>
      <patternFill patternType="gray125"/>
    </fill>
    <fill>
      <patternFill patternType="solid">
        <fgColor theme="9" tint="0.8"/>
        <bgColor indexed="64"/>
      </patternFill>
    </fill>
    <fill>
      <patternFill patternType="solid">
        <fgColor theme="5" tint="0.8"/>
        <bgColor indexed="64"/>
      </patternFill>
    </fill>
    <fill>
      <patternFill patternType="solid">
        <fgColor theme="0"/>
        <bgColor indexed="64"/>
      </patternFill>
    </fill>
    <fill>
      <patternFill patternType="solid">
        <fgColor theme="1" tint="0.5"/>
        <bgColor indexed="64"/>
      </patternFill>
    </fill>
    <fill>
      <patternFill patternType="solid">
        <fgColor rgb="FFFFCCFF"/>
        <bgColor indexed="64"/>
      </patternFill>
    </fill>
    <fill>
      <patternFill patternType="solid">
        <fgColor theme="0" tint="-0.25"/>
        <bgColor indexed="64"/>
      </patternFill>
    </fill>
    <fill>
      <patternFill patternType="solid">
        <fgColor theme="4" tint="0.8"/>
        <bgColor indexed="64"/>
      </patternFill>
    </fill>
    <fill>
      <patternFill patternType="solid">
        <fgColor rgb="FFFFFFCC"/>
        <bgColor indexed="64"/>
      </patternFill>
    </fill>
    <fill>
      <patternFill patternType="solid">
        <fgColor theme="5" tint="0.4"/>
        <bgColor indexed="64"/>
      </patternFill>
    </fill>
    <fill>
      <patternFill patternType="solid">
        <fgColor rgb="FF92D050"/>
        <bgColor indexed="64"/>
      </patternFill>
    </fill>
    <fill>
      <patternFill patternType="solid">
        <fgColor theme="2" tint="-0.5"/>
        <bgColor indexed="64"/>
      </patternFill>
    </fill>
    <fill>
      <patternFill patternType="solid">
        <fgColor theme="5" tint="0.8"/>
        <bgColor rgb="FF000000"/>
      </patternFill>
    </fill>
    <fill>
      <patternFill patternType="solid">
        <fgColor rgb="FF92D050"/>
        <bgColor rgb="FF000000"/>
      </patternFill>
    </fill>
    <fill>
      <patternFill patternType="solid">
        <fgColor theme="8" tint="0.8"/>
        <bgColor indexed="64"/>
      </patternFill>
    </fill>
    <fill>
      <patternFill patternType="solid">
        <fgColor rgb="FFFFCCCC"/>
        <bgColor indexed="64"/>
      </patternFill>
    </fill>
    <fill>
      <patternFill patternType="solid">
        <fgColor theme="6" tint="0.4"/>
        <bgColor indexed="64"/>
      </patternFill>
    </fill>
    <fill>
      <patternFill patternType="solid">
        <fgColor theme="6" tint="0.6"/>
        <bgColor indexed="64"/>
      </patternFill>
    </fill>
    <fill>
      <patternFill patternType="solid">
        <fgColor theme="6" tint="0.8"/>
        <bgColor indexed="64"/>
      </patternFill>
    </fill>
    <fill>
      <patternFill patternType="solid">
        <fgColor theme="4" tint="0.4"/>
        <bgColor indexed="64"/>
      </patternFill>
    </fill>
    <fill>
      <patternFill patternType="solid">
        <fgColor theme="4" tint="0.6"/>
        <bgColor indexed="64"/>
      </patternFill>
    </fill>
    <fill>
      <patternFill patternType="solid">
        <fgColor theme="5" tint="0.6"/>
        <bgColor indexed="64"/>
      </patternFill>
    </fill>
  </fills>
  <borders count="217">
    <border>
      <left/>
      <right/>
      <top/>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hair">
        <color indexed="64"/>
      </bottom>
      <diagonal/>
    </border>
    <border>
      <left style="thick">
        <color rgb="FF000000"/>
      </left>
      <right style="medium">
        <color rgb="FF000000"/>
      </right>
      <top/>
      <bottom/>
      <diagonal/>
    </border>
    <border>
      <left style="thick">
        <color rgb="FF000000"/>
      </left>
      <right style="medium">
        <color rgb="FF000000"/>
      </right>
      <top style="double">
        <color indexed="64"/>
      </top>
      <bottom style="thick">
        <color rgb="FF000000"/>
      </bottom>
      <diagonal/>
    </border>
    <border>
      <left/>
      <right style="medium">
        <color rgb="FF000000"/>
      </right>
      <top style="thick">
        <color rgb="FF000000"/>
      </top>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hair">
        <color indexed="64"/>
      </bottom>
      <diagonal/>
    </border>
    <border>
      <left style="medium">
        <color rgb="FF000000"/>
      </left>
      <right style="medium">
        <color rgb="FF000000"/>
      </right>
      <top style="double">
        <color indexed="64"/>
      </top>
      <bottom style="thick">
        <color rgb="FF000000"/>
      </bottom>
      <diagonal/>
    </border>
    <border>
      <left/>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top style="thick">
        <color rgb="FF000000"/>
      </top>
      <bottom/>
      <diagonal/>
    </border>
    <border>
      <left/>
      <right/>
      <top/>
      <bottom style="medium">
        <color rgb="FF000000"/>
      </bottom>
      <diagonal/>
    </border>
    <border>
      <left style="medium">
        <color rgb="FF000000"/>
      </left>
      <right style="thick">
        <color rgb="FF000000"/>
      </right>
      <top style="thick">
        <color rgb="FF000000"/>
      </top>
      <bottom/>
      <diagonal/>
    </border>
    <border>
      <left style="medium">
        <color rgb="FF000000"/>
      </left>
      <right style="thick">
        <color rgb="FF000000"/>
      </right>
      <top/>
      <bottom style="medium">
        <color rgb="FF000000"/>
      </bottom>
      <diagonal/>
    </border>
    <border>
      <left style="medium">
        <color rgb="FF000000"/>
      </left>
      <right style="thick">
        <color rgb="FF000000"/>
      </right>
      <top/>
      <bottom style="hair">
        <color indexed="64"/>
      </bottom>
      <diagonal/>
    </border>
    <border>
      <left style="medium">
        <color rgb="FF000000"/>
      </left>
      <right style="thick">
        <color rgb="FF000000"/>
      </right>
      <top/>
      <bottom/>
      <diagonal/>
    </border>
    <border>
      <left style="medium">
        <color rgb="FF000000"/>
      </left>
      <right style="thick">
        <color rgb="FF000000"/>
      </right>
      <top style="hair">
        <color indexed="64"/>
      </top>
      <bottom style="hair">
        <color indexed="64"/>
      </bottom>
      <diagonal/>
    </border>
    <border>
      <left style="medium">
        <color rgb="FF000000"/>
      </left>
      <right style="thick">
        <color rgb="FF000000"/>
      </right>
      <top style="hair">
        <color indexed="64"/>
      </top>
      <bottom/>
      <diagonal/>
    </border>
    <border>
      <left style="medium">
        <color rgb="FF000000"/>
      </left>
      <right style="thick">
        <color rgb="FF000000"/>
      </right>
      <top style="double">
        <color indexed="64"/>
      </top>
      <bottom style="thick">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diagonalDown="1">
      <left style="thin">
        <color indexed="64"/>
      </left>
      <right style="thin">
        <color indexed="64"/>
      </right>
      <top/>
      <bottom style="medium">
        <color indexed="64"/>
      </bottom>
      <diagonal style="thin">
        <color indexed="64"/>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double">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auto="1"/>
      </left>
      <right style="thin">
        <color auto="1"/>
      </right>
      <top/>
      <bottom style="thin">
        <color auto="1"/>
      </bottom>
      <diagonal/>
    </border>
    <border>
      <left style="medium">
        <color indexed="64"/>
      </left>
      <right style="thin">
        <color indexed="64"/>
      </right>
      <top style="thin">
        <color indexed="64"/>
      </top>
      <bottom/>
      <diagonal/>
    </border>
    <border diagonalUp="1">
      <left style="medium">
        <color auto="1"/>
      </left>
      <right style="medium">
        <color auto="1"/>
      </right>
      <top style="double">
        <color auto="1"/>
      </top>
      <bottom style="medium">
        <color auto="1"/>
      </bottom>
      <diagonal style="thin">
        <color auto="1"/>
      </diagonal>
    </border>
    <border>
      <left style="medium">
        <color indexed="64"/>
      </left>
      <right style="thin">
        <color indexed="64"/>
      </right>
      <top style="medium">
        <color indexed="64"/>
      </top>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auto="1"/>
      </left>
      <right style="thin">
        <color auto="1"/>
      </right>
      <top style="double">
        <color auto="1"/>
      </top>
      <bottom style="medium">
        <color auto="1"/>
      </bottom>
      <diagonal style="thin">
        <color auto="1"/>
      </diagonal>
    </border>
    <border diagonalUp="1">
      <left/>
      <right style="thin">
        <color indexed="64"/>
      </right>
      <top style="double">
        <color indexed="64"/>
      </top>
      <bottom style="medium">
        <color indexed="64"/>
      </bottom>
      <diagonal style="thin">
        <color indexed="64"/>
      </diagonal>
    </border>
    <border>
      <left style="thin">
        <color indexed="64"/>
      </left>
      <right style="thin">
        <color indexed="64"/>
      </right>
      <top style="thin">
        <color indexed="64"/>
      </top>
      <bottom/>
      <diagonal/>
    </border>
    <border>
      <left style="thin">
        <color auto="1"/>
      </left>
      <right/>
      <top style="medium">
        <color auto="1"/>
      </top>
      <bottom/>
      <diagonal/>
    </border>
    <border>
      <left/>
      <right style="thin">
        <color indexed="64"/>
      </right>
      <top style="medium">
        <color indexed="64"/>
      </top>
      <bottom/>
      <diagonal/>
    </border>
    <border>
      <left/>
      <right style="thin">
        <color indexed="64"/>
      </right>
      <top style="double">
        <color indexed="64"/>
      </top>
      <bottom style="medium">
        <color indexed="64"/>
      </bottom>
      <diagonal/>
    </border>
    <border>
      <left style="thin">
        <color indexed="64"/>
      </left>
      <right style="thin">
        <color indexed="64"/>
      </right>
      <top/>
      <bottom style="double">
        <color indexed="64"/>
      </bottom>
      <diagonal/>
    </border>
    <border>
      <left/>
      <right/>
      <top style="double">
        <color indexed="64"/>
      </top>
      <bottom style="medium">
        <color indexed="64"/>
      </bottom>
      <diagonal/>
    </border>
    <border>
      <left/>
      <right style="thin">
        <color indexed="64"/>
      </right>
      <top style="thin">
        <color indexed="64"/>
      </top>
      <bottom style="medium">
        <color indexed="64"/>
      </bottom>
      <diagonal/>
    </border>
    <border diagonalUp="1">
      <left style="thin">
        <color auto="1"/>
      </left>
      <right/>
      <top style="double">
        <color auto="1"/>
      </top>
      <bottom style="medium">
        <color auto="1"/>
      </bottom>
      <diagonal style="thin">
        <color auto="1"/>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auto="1"/>
      </left>
      <right style="medium">
        <color auto="1"/>
      </right>
      <top/>
      <bottom style="thin">
        <color auto="1"/>
      </bottom>
      <diagonal/>
    </border>
    <border>
      <left style="thin">
        <color indexed="64"/>
      </left>
      <right style="medium">
        <color indexed="64"/>
      </right>
      <top style="thin">
        <color indexed="64"/>
      </top>
      <bottom style="medium">
        <color indexed="64"/>
      </bottom>
      <diagonal/>
    </border>
    <border diagonalUp="1">
      <left style="thin">
        <color auto="1"/>
      </left>
      <right style="medium">
        <color auto="1"/>
      </right>
      <top style="double">
        <color auto="1"/>
      </top>
      <bottom style="medium">
        <color auto="1"/>
      </bottom>
      <diagonal style="thin">
        <color auto="1"/>
      </diagonal>
    </border>
    <border>
      <left style="medium">
        <color auto="1"/>
      </left>
      <right style="medium">
        <color auto="1"/>
      </right>
      <top style="medium">
        <color auto="1"/>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right/>
      <top/>
      <bottom style="medium">
        <color indexed="64"/>
      </bottom>
      <diagonal/>
    </border>
    <border>
      <left/>
      <right style="thin">
        <color rgb="FF000000"/>
      </right>
      <top style="thin">
        <color rgb="FF000000"/>
      </top>
      <bottom style="thin">
        <color rgb="FF000000"/>
      </bottom>
      <diagonal/>
    </border>
    <border>
      <left/>
      <right style="thin">
        <color rgb="FF000000"/>
      </right>
      <top/>
      <bottom/>
      <diagonal/>
    </border>
    <border>
      <left style="thin">
        <color indexed="64"/>
      </left>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indexed="64"/>
      </bottom>
      <diagonal/>
    </border>
    <border diagonalDown="1">
      <left style="thin">
        <color rgb="FF000000"/>
      </left>
      <right style="thin">
        <color rgb="FF000000"/>
      </right>
      <top style="double">
        <color indexed="64"/>
      </top>
      <bottom style="thin">
        <color rgb="FF000000"/>
      </bottom>
      <diagonal style="thin">
        <color rgb="FF000000"/>
      </diagonal>
    </border>
    <border>
      <left style="thin">
        <color rgb="FF000000"/>
      </left>
      <right/>
      <top/>
      <bottom style="thin">
        <color rgb="FF000000"/>
      </bottom>
      <diagonal/>
    </border>
    <border>
      <left style="thin">
        <color indexed="64"/>
      </left>
      <right style="thin">
        <color indexed="64"/>
      </right>
      <top style="thin">
        <color indexed="64"/>
      </top>
      <bottom style="double">
        <color auto="1"/>
      </bottom>
      <diagonal/>
    </border>
    <border>
      <left style="thin">
        <color rgb="FF000000"/>
      </left>
      <right style="thin">
        <color rgb="FF000000"/>
      </right>
      <top style="thin">
        <color rgb="FF000000"/>
      </top>
      <bottom/>
      <diagonal/>
    </border>
    <border>
      <left style="double">
        <color rgb="FF000000"/>
      </left>
      <right style="double">
        <color rgb="FF000000"/>
      </right>
      <top style="double">
        <color rgb="FF000000"/>
      </top>
      <bottom style="double">
        <color rgb="FF000000"/>
      </bottom>
      <diagonal/>
    </border>
    <border diagonalDown="1">
      <left style="thin">
        <color rgb="FF000000"/>
      </left>
      <right style="thin">
        <color rgb="FF000000"/>
      </right>
      <top/>
      <bottom style="thin">
        <color rgb="FF000000"/>
      </bottom>
      <diagonal style="thin">
        <color rgb="FF000000"/>
      </diagonal>
    </border>
    <border>
      <left style="thin">
        <color rgb="FF000000"/>
      </left>
      <right style="thin">
        <color rgb="FF000000"/>
      </right>
      <top style="thin">
        <color indexed="64"/>
      </top>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diagonalDown="1">
      <left style="thin">
        <color rgb="FF000000"/>
      </left>
      <right style="thin">
        <color rgb="FF000000"/>
      </right>
      <top style="double">
        <color rgb="FF000000"/>
      </top>
      <bottom style="thin">
        <color rgb="FF000000"/>
      </bottom>
      <diagonal style="thin">
        <color rgb="FF000000"/>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diagonal/>
    </border>
    <border>
      <left/>
      <right style="thin">
        <color indexed="64"/>
      </right>
      <top/>
      <bottom style="double">
        <color rgb="FF000000"/>
      </bottom>
      <diagonal/>
    </border>
    <border>
      <left style="thin">
        <color rgb="FF000000"/>
      </left>
      <right style="thin">
        <color rgb="FF000000"/>
      </right>
      <top style="double">
        <color rgb="FF000000"/>
      </top>
      <bottom style="thin">
        <color rgb="FF000000"/>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double">
        <color rgb="FF000000"/>
      </top>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right/>
      <top style="medium">
        <color indexed="64"/>
      </top>
      <bottom style="medium">
        <color indexed="64"/>
      </bottom>
      <diagonal/>
    </border>
    <border>
      <left/>
      <right style="thin">
        <color rgb="FF000000"/>
      </right>
      <top style="thin">
        <color rgb="FF000000"/>
      </top>
      <bottom/>
      <diagonal/>
    </border>
    <border diagonalDown="1">
      <left style="thin">
        <color indexed="64"/>
      </left>
      <right style="thin">
        <color indexed="64"/>
      </right>
      <top style="double">
        <color auto="1"/>
      </top>
      <bottom style="medium">
        <color indexed="64"/>
      </bottom>
      <diagonal style="thin">
        <color indexed="64"/>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double">
        <color indexed="64"/>
      </top>
      <bottom style="medium">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auto="1"/>
      </left>
      <right/>
      <top style="double">
        <color auto="1"/>
      </top>
      <bottom style="medium">
        <color auto="1"/>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medium">
        <color indexed="64"/>
      </right>
      <top style="double">
        <color indexed="64"/>
      </top>
      <bottom style="medium">
        <color indexed="64"/>
      </bottom>
      <diagonal/>
    </border>
    <border>
      <left style="medium">
        <color indexed="64"/>
      </left>
      <right style="medium">
        <color rgb="FF000000"/>
      </right>
      <top style="medium">
        <color indexed="64"/>
      </top>
      <bottom style="medium">
        <color indexed="64"/>
      </bottom>
      <diagonal/>
    </border>
    <border>
      <left style="thick">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thin">
        <color indexed="64"/>
      </left>
      <right/>
      <top/>
      <bottom style="thick">
        <color indexed="64"/>
      </bottom>
      <diagonal/>
    </border>
    <border>
      <left style="medium">
        <color rgb="FF000000"/>
      </left>
      <right style="medium">
        <color rgb="FF000000"/>
      </right>
      <top style="thick">
        <color indexed="64"/>
      </top>
      <bottom/>
      <diagonal/>
    </border>
    <border>
      <left style="medium">
        <color rgb="FF000000"/>
      </left>
      <right style="medium">
        <color rgb="FF000000"/>
      </right>
      <top/>
      <bottom style="medium">
        <color rgb="FF000000"/>
      </bottom>
      <diagonal/>
    </border>
    <border>
      <left/>
      <right style="medium">
        <color rgb="FF000000"/>
      </right>
      <top style="medium">
        <color indexed="64"/>
      </top>
      <bottom style="medium">
        <color indexed="64"/>
      </bottom>
      <diagonal/>
    </border>
    <border>
      <left/>
      <right style="medium">
        <color rgb="FF000000"/>
      </right>
      <top/>
      <bottom style="double">
        <color indexed="64"/>
      </bottom>
      <diagonal/>
    </border>
    <border>
      <left/>
      <right style="medium">
        <color rgb="FF000000"/>
      </right>
      <top/>
      <bottom style="thick">
        <color rgb="FF000000"/>
      </bottom>
      <diagonal/>
    </border>
    <border>
      <left/>
      <right/>
      <top/>
      <bottom style="thick">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bottom style="hair">
        <color indexed="64"/>
      </bottom>
      <diagonal/>
    </border>
    <border>
      <left style="medium">
        <color rgb="FF000000"/>
      </left>
      <right style="medium">
        <color rgb="FF000000"/>
      </right>
      <top/>
      <bottom style="double">
        <color indexed="64"/>
      </bottom>
      <diagonal/>
    </border>
    <border diagonalDown="1">
      <left style="medium">
        <color rgb="FF000000"/>
      </left>
      <right style="medium">
        <color rgb="FF000000"/>
      </right>
      <top/>
      <bottom style="thick">
        <color rgb="FF000000"/>
      </bottom>
      <diagonal style="thin">
        <color rgb="FF000000"/>
      </diagonal>
    </border>
    <border diagonalDown="1">
      <left style="medium">
        <color rgb="FF000000"/>
      </left>
      <right/>
      <top/>
      <bottom style="thick">
        <color rgb="FF000000"/>
      </bottom>
      <diagonal style="thin">
        <color rgb="FF000000"/>
      </diagonal>
    </border>
    <border diagonalDown="1">
      <left style="medium">
        <color rgb="FF000000"/>
      </left>
      <right style="medium">
        <color rgb="FF000000"/>
      </right>
      <top style="double">
        <color rgb="FF000000"/>
      </top>
      <bottom style="thick">
        <color rgb="FF000000"/>
      </bottom>
      <diagonal style="thin">
        <color rgb="FF000000"/>
      </diagonal>
    </border>
    <border>
      <left style="medium">
        <color rgb="FF000000"/>
      </left>
      <right style="medium">
        <color rgb="FF000000"/>
      </right>
      <top style="hair">
        <color indexed="64"/>
      </top>
      <bottom style="double">
        <color indexed="64"/>
      </bottom>
      <diagonal/>
    </border>
    <border>
      <left style="medium">
        <color rgb="FF000000"/>
      </left>
      <right style="medium">
        <color rgb="FF000000"/>
      </right>
      <top/>
      <bottom/>
      <diagonal/>
    </border>
    <border>
      <left style="medium">
        <color rgb="FF000000"/>
      </left>
      <right/>
      <top/>
      <bottom/>
      <diagonal/>
    </border>
    <border>
      <left style="medium">
        <color rgb="FF000000"/>
      </left>
      <right/>
      <top style="medium">
        <color indexed="64"/>
      </top>
      <bottom style="medium">
        <color indexed="64"/>
      </bottom>
      <diagonal/>
    </border>
    <border>
      <left style="medium">
        <color rgb="FF000000"/>
      </left>
      <right/>
      <top/>
      <bottom style="hair">
        <color indexed="64"/>
      </bottom>
      <diagonal/>
    </border>
    <border>
      <left style="medium">
        <color rgb="FF000000"/>
      </left>
      <right/>
      <top/>
      <bottom style="double">
        <color indexed="64"/>
      </bottom>
      <diagonal/>
    </border>
    <border diagonalDown="1">
      <left style="medium">
        <color rgb="FF000000"/>
      </left>
      <right style="medium">
        <color rgb="FF000000"/>
      </right>
      <top style="double">
        <color indexed="64"/>
      </top>
      <bottom style="thick">
        <color rgb="FF000000"/>
      </bottom>
      <diagonal style="thin">
        <color rgb="FF000000"/>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indexed="64"/>
      </top>
      <bottom style="hair">
        <color indexed="64"/>
      </bottom>
      <diagonal/>
    </border>
    <border>
      <left style="medium">
        <color rgb="FF000000"/>
      </left>
      <right style="medium">
        <color indexed="64"/>
      </right>
      <top/>
      <bottom/>
      <diagonal/>
    </border>
    <border>
      <left style="medium">
        <color rgb="FF000000"/>
      </left>
      <right style="medium">
        <color rgb="FF000000"/>
      </right>
      <top style="hair">
        <color indexed="64"/>
      </top>
      <bottom style="hair">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double">
        <color rgb="FF000000"/>
      </top>
      <bottom style="thick">
        <color rgb="FF000000"/>
      </bottom>
      <diagonal/>
    </border>
    <border>
      <left style="medium">
        <color rgb="FF000000"/>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rgb="FF000000"/>
      </left>
      <right style="medium">
        <color indexed="64"/>
      </right>
      <top style="hair">
        <color indexed="64"/>
      </top>
      <bottom style="hair">
        <color indexed="64"/>
      </bottom>
      <diagonal/>
    </border>
    <border>
      <left style="medium">
        <color indexed="64"/>
      </left>
      <right style="medium">
        <color indexed="64"/>
      </right>
      <top style="thick">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thick">
        <color indexed="64"/>
      </bottom>
      <diagonal/>
    </border>
    <border>
      <left/>
      <right/>
      <top style="thick">
        <color indexed="64"/>
      </top>
      <bottom/>
      <diagonal/>
    </border>
    <border>
      <left style="medium">
        <color indexed="64"/>
      </left>
      <right/>
      <top style="thick">
        <color indexed="64"/>
      </top>
      <bottom/>
      <diagonal/>
    </border>
    <border>
      <left style="medium">
        <color indexed="64"/>
      </left>
      <right style="thick">
        <color indexed="64"/>
      </right>
      <top style="medium">
        <color indexed="64"/>
      </top>
      <bottom style="hair">
        <color indexed="64"/>
      </bottom>
      <diagonal/>
    </border>
    <border>
      <left style="medium">
        <color indexed="64"/>
      </left>
      <right style="thick">
        <color indexed="64"/>
      </right>
      <top style="hair">
        <color indexed="64"/>
      </top>
      <bottom style="hair">
        <color indexed="64"/>
      </bottom>
      <diagonal/>
    </border>
    <border>
      <left style="medium">
        <color indexed="64"/>
      </left>
      <right style="thick">
        <color indexed="64"/>
      </right>
      <top/>
      <bottom style="double">
        <color indexed="64"/>
      </bottom>
      <diagonal/>
    </border>
    <border>
      <left style="medium">
        <color indexed="64"/>
      </left>
      <right style="thick">
        <color indexed="64"/>
      </right>
      <top/>
      <bottom style="thick">
        <color indexed="64"/>
      </bottom>
      <diagonal/>
    </border>
    <border>
      <left style="thick">
        <color indexed="64"/>
      </left>
      <right/>
      <top/>
      <bottom/>
      <diagonal/>
    </border>
    <border>
      <left style="thin">
        <color rgb="FF000000"/>
      </left>
      <right style="thin">
        <color indexed="64"/>
      </right>
      <top style="thin">
        <color rgb="FF000000"/>
      </top>
      <bottom style="thick">
        <color rgb="FF000000"/>
      </bottom>
      <diagonal/>
    </border>
    <border>
      <left style="medium">
        <color rgb="FF000000"/>
      </left>
      <right style="medium">
        <color rgb="FF000000"/>
      </right>
      <top style="hair">
        <color indexed="64"/>
      </top>
      <bottom/>
      <diagonal/>
    </border>
    <border>
      <left style="medium">
        <color rgb="FF000000"/>
      </left>
      <right style="medium">
        <color indexed="64"/>
      </right>
      <top style="hair">
        <color indexed="64"/>
      </top>
      <bottom style="double">
        <color rgb="FF000000"/>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double">
        <color indexed="64"/>
      </bottom>
      <diagonal/>
    </border>
    <border>
      <left/>
      <right style="medium">
        <color rgb="FF000000"/>
      </right>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auto="1"/>
      </left>
      <right style="thick">
        <color indexed="64"/>
      </right>
      <top/>
      <bottom style="medium">
        <color indexed="64"/>
      </bottom>
      <diagonal/>
    </border>
    <border>
      <left style="medium">
        <color indexed="64"/>
      </left>
      <right style="thick">
        <color indexed="64"/>
      </right>
      <top style="medium">
        <color indexed="64"/>
      </top>
      <bottom/>
      <diagonal/>
    </border>
    <border>
      <left/>
      <right style="medium">
        <color rgb="FF000000"/>
      </right>
      <top style="medium">
        <color indexed="64"/>
      </top>
      <bottom/>
      <diagonal/>
    </border>
  </borders>
  <cellStyleXfs count="12">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4"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839">
    <xf numFmtId="0" fontId="0" fillId="0" borderId="0" xfId="0">
      <alignment vertical="center"/>
    </xf>
    <xf numFmtId="0" fontId="6" fillId="0" borderId="0" xfId="0" applyFont="1">
      <alignment vertical="center"/>
    </xf>
    <xf numFmtId="0" fontId="0" fillId="0" borderId="0" xfId="0" applyFont="1">
      <alignment vertical="center"/>
    </xf>
    <xf numFmtId="0" fontId="7" fillId="0" borderId="0" xfId="0" applyFont="1">
      <alignment vertical="center"/>
    </xf>
    <xf numFmtId="0" fontId="8" fillId="0" borderId="0" xfId="0" applyFont="1">
      <alignment vertical="center"/>
    </xf>
    <xf numFmtId="0" fontId="9" fillId="2" borderId="0" xfId="0" applyFont="1" applyFill="1" applyAlignment="1">
      <alignment horizontal="center" vertical="center" wrapText="1"/>
    </xf>
    <xf numFmtId="0" fontId="0" fillId="2" borderId="0" xfId="0" applyFill="1" applyAlignment="1">
      <alignment horizontal="center" vertical="center" wrapText="1"/>
    </xf>
    <xf numFmtId="0" fontId="8" fillId="2" borderId="0" xfId="0" applyFont="1" applyFill="1" applyAlignment="1">
      <alignment horizontal="center" vertical="center" wrapText="1"/>
    </xf>
    <xf numFmtId="0" fontId="10" fillId="0" borderId="0" xfId="0" applyFont="1">
      <alignment vertical="center"/>
    </xf>
    <xf numFmtId="0" fontId="11" fillId="0" borderId="0" xfId="0" applyFont="1">
      <alignment vertical="center"/>
    </xf>
    <xf numFmtId="0" fontId="6" fillId="0" borderId="0" xfId="0" applyFont="1" applyAlignment="1">
      <alignment horizontal="right" vertical="center"/>
    </xf>
    <xf numFmtId="176" fontId="6" fillId="0" borderId="0" xfId="0" applyNumberFormat="1" applyFont="1" applyAlignment="1">
      <alignment vertical="center" wrapText="1" shrinkToFit="1"/>
    </xf>
    <xf numFmtId="177" fontId="6" fillId="0" borderId="0" xfId="0" applyNumberFormat="1" applyFont="1" applyAlignment="1">
      <alignment horizontal="right" vertical="center" shrinkToFit="1"/>
    </xf>
    <xf numFmtId="0" fontId="0" fillId="0" borderId="0" xfId="0" applyAlignment="1">
      <alignment vertical="center" wrapText="1" shrinkToFit="1"/>
    </xf>
    <xf numFmtId="58" fontId="6" fillId="0" borderId="0" xfId="0" applyNumberFormat="1" applyFont="1" applyAlignment="1">
      <alignment horizontal="distributed" vertical="center"/>
    </xf>
    <xf numFmtId="0" fontId="6" fillId="2" borderId="0" xfId="0" applyFont="1" applyFill="1" applyAlignment="1">
      <alignment horizontal="distributed" vertical="center"/>
    </xf>
    <xf numFmtId="58" fontId="6" fillId="2" borderId="0" xfId="0" applyNumberFormat="1" applyFont="1" applyFill="1" applyAlignment="1">
      <alignment horizontal="distributed" vertical="center"/>
    </xf>
    <xf numFmtId="0" fontId="6" fillId="0" borderId="0" xfId="0" applyFont="1" applyAlignment="1">
      <alignment horizontal="distributed" vertical="center"/>
    </xf>
    <xf numFmtId="0" fontId="6" fillId="2" borderId="0" xfId="0" applyFont="1" applyFill="1" applyAlignment="1">
      <alignment horizontal="center" vertical="center"/>
    </xf>
    <xf numFmtId="0" fontId="12" fillId="0" borderId="0" xfId="0" applyFont="1">
      <alignment vertical="center"/>
    </xf>
    <xf numFmtId="49" fontId="6" fillId="0" borderId="0" xfId="0" applyNumberFormat="1" applyFont="1">
      <alignment vertical="center"/>
    </xf>
    <xf numFmtId="0" fontId="13" fillId="0" borderId="0" xfId="0" applyFont="1">
      <alignment vertical="center"/>
    </xf>
    <xf numFmtId="0" fontId="13"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vertical="top" wrapText="1"/>
    </xf>
    <xf numFmtId="0" fontId="4" fillId="0" borderId="4" xfId="0" applyFont="1" applyBorder="1" applyAlignment="1">
      <alignment vertical="center" wrapText="1"/>
    </xf>
    <xf numFmtId="0" fontId="4" fillId="0" borderId="5" xfId="0" applyFont="1" applyBorder="1" applyAlignment="1">
      <alignment vertical="center" wrapText="1"/>
    </xf>
    <xf numFmtId="0" fontId="7" fillId="0" borderId="6" xfId="0" applyFont="1" applyBorder="1" applyAlignment="1">
      <alignment horizontal="right" vertical="center" shrinkToFit="1"/>
    </xf>
    <xf numFmtId="0" fontId="14" fillId="0" borderId="0" xfId="0" applyFont="1">
      <alignment vertical="center"/>
    </xf>
    <xf numFmtId="0" fontId="15" fillId="0" borderId="0" xfId="0" applyFont="1">
      <alignment vertical="center"/>
    </xf>
    <xf numFmtId="0" fontId="15" fillId="0" borderId="0" xfId="0" applyFont="1" applyAlignment="1">
      <alignment horizontal="left" vertical="center" inden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vertical="top" wrapText="1"/>
    </xf>
    <xf numFmtId="38" fontId="4" fillId="3" borderId="10" xfId="0" applyNumberFormat="1" applyFont="1" applyFill="1" applyBorder="1" applyAlignment="1">
      <alignment vertical="center" wrapText="1"/>
    </xf>
    <xf numFmtId="0" fontId="7" fillId="0" borderId="11" xfId="0" applyFont="1" applyBorder="1" applyAlignment="1">
      <alignment horizontal="right" vertical="center" shrinkToFit="1"/>
    </xf>
    <xf numFmtId="0" fontId="16" fillId="0" borderId="0" xfId="0" applyFont="1" applyAlignment="1">
      <alignment horizontal="center" vertical="center"/>
    </xf>
    <xf numFmtId="0" fontId="0" fillId="0" borderId="12" xfId="0" applyFont="1" applyBorder="1" applyAlignment="1">
      <alignment horizontal="right" vertical="center"/>
    </xf>
    <xf numFmtId="0" fontId="7" fillId="0" borderId="13" xfId="0" applyFont="1" applyBorder="1" applyAlignment="1">
      <alignment horizontal="center" vertical="center" wrapText="1"/>
    </xf>
    <xf numFmtId="0" fontId="7" fillId="0" borderId="14" xfId="0" applyFont="1" applyBorder="1" applyAlignment="1">
      <alignment horizontal="right" vertical="top" wrapText="1"/>
    </xf>
    <xf numFmtId="178" fontId="7" fillId="0" borderId="11" xfId="0" applyNumberFormat="1" applyFont="1" applyBorder="1" applyAlignment="1">
      <alignment vertical="center" shrinkToFi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17" fillId="4" borderId="0" xfId="0" applyFont="1" applyFill="1" applyAlignment="1">
      <alignment horizontal="left" vertical="center"/>
    </xf>
    <xf numFmtId="0" fontId="4" fillId="0" borderId="0" xfId="9" applyFont="1" applyAlignment="1">
      <alignment horizontal="right" vertical="center"/>
    </xf>
    <xf numFmtId="0" fontId="4" fillId="0" borderId="0" xfId="9" applyFont="1" applyAlignment="1">
      <alignment vertical="center" shrinkToFit="1"/>
    </xf>
    <xf numFmtId="0" fontId="4" fillId="0" borderId="0" xfId="9" applyFont="1" applyAlignment="1">
      <alignment vertical="center"/>
    </xf>
    <xf numFmtId="0" fontId="18" fillId="0" borderId="0" xfId="0" applyFont="1">
      <alignment vertical="center"/>
    </xf>
    <xf numFmtId="0" fontId="4" fillId="0" borderId="0" xfId="9" applyFont="1" applyAlignment="1" applyProtection="1">
      <alignment horizontal="right" vertical="center"/>
      <protection locked="0"/>
    </xf>
    <xf numFmtId="0" fontId="4" fillId="0" borderId="0" xfId="9" applyFont="1" applyAlignment="1">
      <alignment horizontal="center" vertical="center"/>
    </xf>
    <xf numFmtId="0" fontId="4" fillId="0" borderId="0" xfId="0" applyFont="1" applyAlignment="1">
      <alignment horizontal="center" vertical="center" textRotation="255" shrinkToFit="1"/>
    </xf>
    <xf numFmtId="0" fontId="4" fillId="0" borderId="0" xfId="0" applyFont="1" applyAlignment="1">
      <alignment horizontal="centerContinuous" vertical="center"/>
    </xf>
    <xf numFmtId="0" fontId="19" fillId="0" borderId="0" xfId="9" applyFont="1" applyAlignment="1">
      <alignment horizontal="center" vertical="top"/>
    </xf>
    <xf numFmtId="0" fontId="20" fillId="0" borderId="0" xfId="9" applyFont="1" applyAlignment="1">
      <alignment horizontal="left" vertical="top"/>
    </xf>
    <xf numFmtId="0" fontId="4" fillId="0" borderId="24" xfId="9" applyFont="1" applyBorder="1" applyAlignment="1">
      <alignment horizontal="center" vertical="center" wrapText="1" shrinkToFit="1"/>
    </xf>
    <xf numFmtId="0" fontId="4" fillId="0" borderId="25" xfId="9" applyFont="1" applyBorder="1" applyAlignment="1">
      <alignment horizontal="center" vertical="center" wrapText="1" shrinkToFit="1"/>
    </xf>
    <xf numFmtId="0" fontId="4" fillId="0" borderId="25" xfId="9" applyFont="1" applyBorder="1" applyAlignment="1">
      <alignment horizontal="center" vertical="center" shrinkToFit="1"/>
    </xf>
    <xf numFmtId="0" fontId="4" fillId="0" borderId="26" xfId="9" applyFont="1" applyBorder="1" applyAlignment="1" applyProtection="1">
      <alignment vertical="center" shrinkToFit="1"/>
      <protection locked="0"/>
    </xf>
    <xf numFmtId="0" fontId="4" fillId="0" borderId="27" xfId="9" applyFont="1" applyBorder="1" applyAlignment="1" applyProtection="1">
      <alignment vertical="center" wrapText="1" shrinkToFit="1"/>
      <protection locked="0"/>
    </xf>
    <xf numFmtId="0" fontId="4" fillId="0" borderId="28" xfId="9" applyFont="1" applyBorder="1" applyAlignment="1" applyProtection="1">
      <alignment vertical="center" wrapText="1" shrinkToFit="1"/>
      <protection locked="0"/>
    </xf>
    <xf numFmtId="0" fontId="4" fillId="0" borderId="29" xfId="9" applyFont="1" applyBorder="1" applyAlignment="1" applyProtection="1">
      <alignment vertical="center" wrapText="1" shrinkToFit="1"/>
      <protection locked="0"/>
    </xf>
    <xf numFmtId="0" fontId="4" fillId="0" borderId="30" xfId="9" applyFont="1" applyBorder="1" applyAlignment="1" applyProtection="1">
      <alignment vertical="center" wrapText="1" shrinkToFit="1"/>
      <protection locked="0"/>
    </xf>
    <xf numFmtId="0" fontId="4" fillId="0" borderId="31" xfId="9" applyFont="1" applyBorder="1" applyAlignment="1" applyProtection="1">
      <alignment vertical="center" wrapText="1" shrinkToFit="1"/>
      <protection locked="0"/>
    </xf>
    <xf numFmtId="179" fontId="4" fillId="0" borderId="28" xfId="9" applyNumberFormat="1" applyFont="1" applyBorder="1" applyAlignment="1">
      <alignment horizontal="center" vertical="center" wrapText="1" shrinkToFit="1"/>
    </xf>
    <xf numFmtId="178" fontId="4" fillId="0" borderId="0" xfId="0" applyNumberFormat="1" applyFont="1" applyAlignment="1">
      <alignment vertical="top" wrapText="1"/>
    </xf>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shrinkToFi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shrinkToFit="1"/>
    </xf>
    <xf numFmtId="0" fontId="19" fillId="0" borderId="0" xfId="9" applyFont="1" applyAlignment="1">
      <alignment horizontal="left" vertical="top" wrapText="1"/>
    </xf>
    <xf numFmtId="0" fontId="4" fillId="0" borderId="32" xfId="9" applyFont="1" applyBorder="1" applyAlignment="1">
      <alignment horizontal="center" vertical="center" wrapText="1"/>
    </xf>
    <xf numFmtId="0" fontId="4" fillId="0" borderId="33" xfId="9" applyFont="1" applyBorder="1" applyAlignment="1">
      <alignment horizontal="center" vertical="center" wrapText="1"/>
    </xf>
    <xf numFmtId="0" fontId="4" fillId="0" borderId="33" xfId="9" applyFont="1" applyBorder="1" applyAlignment="1">
      <alignment horizontal="center" vertical="center"/>
    </xf>
    <xf numFmtId="0" fontId="4" fillId="0" borderId="34" xfId="9" applyFont="1" applyBorder="1" applyAlignment="1" applyProtection="1">
      <alignment horizontal="right" vertical="center"/>
      <protection locked="0"/>
    </xf>
    <xf numFmtId="3" fontId="4" fillId="0" borderId="35" xfId="9" applyNumberFormat="1" applyFont="1" applyBorder="1" applyAlignment="1" applyProtection="1">
      <alignment vertical="center"/>
      <protection locked="0"/>
    </xf>
    <xf numFmtId="3" fontId="4" fillId="0" borderId="36" xfId="9" applyNumberFormat="1" applyFont="1" applyBorder="1" applyAlignment="1" applyProtection="1">
      <alignment vertical="center"/>
      <protection locked="0"/>
    </xf>
    <xf numFmtId="3" fontId="4" fillId="0" borderId="37" xfId="9" applyNumberFormat="1" applyFont="1" applyBorder="1" applyAlignment="1" applyProtection="1">
      <alignment vertical="center"/>
      <protection locked="0"/>
    </xf>
    <xf numFmtId="3" fontId="4" fillId="0" borderId="38" xfId="9" applyNumberFormat="1" applyFont="1" applyBorder="1" applyAlignment="1" applyProtection="1">
      <alignment vertical="center"/>
      <protection locked="0"/>
    </xf>
    <xf numFmtId="3" fontId="4" fillId="0" borderId="39" xfId="9" applyNumberFormat="1" applyFont="1" applyBorder="1" applyAlignment="1" applyProtection="1">
      <alignment vertical="center"/>
      <protection locked="0"/>
    </xf>
    <xf numFmtId="178" fontId="4" fillId="0" borderId="40" xfId="9" applyNumberFormat="1" applyFont="1" applyBorder="1" applyAlignment="1">
      <alignment vertical="center"/>
    </xf>
    <xf numFmtId="0" fontId="4" fillId="0" borderId="0" xfId="9" applyFont="1" applyAlignment="1">
      <alignment horizontal="left" vertical="top" wrapText="1"/>
    </xf>
    <xf numFmtId="178" fontId="4" fillId="0" borderId="0" xfId="0" applyNumberFormat="1" applyFont="1">
      <alignment vertical="center"/>
    </xf>
    <xf numFmtId="178" fontId="4" fillId="4" borderId="0" xfId="0" applyNumberFormat="1" applyFont="1" applyFill="1">
      <alignment vertical="center"/>
    </xf>
    <xf numFmtId="0" fontId="4" fillId="0" borderId="33" xfId="9" applyFont="1" applyBorder="1" applyAlignment="1">
      <alignment horizontal="center" vertical="center" shrinkToFit="1"/>
    </xf>
    <xf numFmtId="3" fontId="4" fillId="0" borderId="35" xfId="9" applyNumberFormat="1" applyFont="1" applyBorder="1" applyAlignment="1">
      <alignment vertical="center"/>
    </xf>
    <xf numFmtId="3" fontId="4" fillId="0" borderId="36" xfId="9" applyNumberFormat="1" applyFont="1" applyBorder="1" applyAlignment="1">
      <alignment vertical="center"/>
    </xf>
    <xf numFmtId="3" fontId="4" fillId="0" borderId="37" xfId="9" applyNumberFormat="1" applyFont="1" applyBorder="1" applyAlignment="1">
      <alignment vertical="center"/>
    </xf>
    <xf numFmtId="3" fontId="4" fillId="0" borderId="38" xfId="9" applyNumberFormat="1" applyFont="1" applyBorder="1" applyAlignment="1">
      <alignment vertical="center"/>
    </xf>
    <xf numFmtId="3" fontId="4" fillId="0" borderId="39" xfId="9" applyNumberFormat="1" applyFont="1" applyBorder="1" applyAlignment="1">
      <alignment vertical="center"/>
    </xf>
    <xf numFmtId="0" fontId="4" fillId="0" borderId="41" xfId="9" applyFont="1" applyBorder="1" applyAlignment="1" applyProtection="1">
      <alignment horizontal="right" vertical="center"/>
      <protection locked="0"/>
    </xf>
    <xf numFmtId="12" fontId="4" fillId="0" borderId="35" xfId="9" applyNumberFormat="1" applyFont="1" applyBorder="1" applyAlignment="1" applyProtection="1">
      <alignment vertical="center"/>
      <protection locked="0"/>
    </xf>
    <xf numFmtId="12" fontId="4" fillId="0" borderId="36" xfId="9" applyNumberFormat="1" applyFont="1" applyBorder="1" applyAlignment="1" applyProtection="1">
      <alignment vertical="center"/>
      <protection locked="0"/>
    </xf>
    <xf numFmtId="178" fontId="4" fillId="0" borderId="37" xfId="9" applyNumberFormat="1" applyFont="1" applyBorder="1" applyAlignment="1" applyProtection="1">
      <alignment vertical="center"/>
      <protection locked="0"/>
    </xf>
    <xf numFmtId="178" fontId="4" fillId="0" borderId="38" xfId="9" applyNumberFormat="1" applyFont="1" applyBorder="1" applyAlignment="1" applyProtection="1">
      <alignment vertical="center"/>
      <protection locked="0"/>
    </xf>
    <xf numFmtId="178" fontId="4" fillId="0" borderId="39" xfId="9" applyNumberFormat="1" applyFont="1" applyBorder="1" applyAlignment="1" applyProtection="1">
      <alignment vertical="center"/>
      <protection locked="0"/>
    </xf>
    <xf numFmtId="176" fontId="4" fillId="0" borderId="35" xfId="9" applyNumberFormat="1" applyFont="1" applyBorder="1" applyAlignment="1" applyProtection="1">
      <alignment vertical="center"/>
      <protection locked="0"/>
    </xf>
    <xf numFmtId="176" fontId="4" fillId="0" borderId="42" xfId="9" applyNumberFormat="1" applyFont="1" applyBorder="1" applyAlignment="1" applyProtection="1">
      <alignment vertical="center"/>
      <protection locked="0"/>
    </xf>
    <xf numFmtId="178" fontId="4" fillId="0" borderId="43" xfId="9" applyNumberFormat="1" applyFont="1" applyBorder="1" applyAlignment="1" applyProtection="1">
      <alignment vertical="center"/>
      <protection locked="0"/>
    </xf>
    <xf numFmtId="180" fontId="4" fillId="0" borderId="44" xfId="9" applyNumberFormat="1" applyFont="1" applyBorder="1" applyAlignment="1" applyProtection="1">
      <alignment vertical="center"/>
      <protection locked="0"/>
    </xf>
    <xf numFmtId="180" fontId="4" fillId="0" borderId="42" xfId="9" applyNumberFormat="1" applyFont="1" applyBorder="1" applyAlignment="1" applyProtection="1">
      <alignment vertical="center"/>
      <protection locked="0"/>
    </xf>
    <xf numFmtId="180" fontId="4" fillId="0" borderId="43" xfId="9" applyNumberFormat="1" applyFont="1" applyBorder="1" applyAlignment="1" applyProtection="1">
      <alignment vertical="center"/>
      <protection locked="0"/>
    </xf>
    <xf numFmtId="180" fontId="4" fillId="0" borderId="38" xfId="9" applyNumberFormat="1" applyFont="1" applyBorder="1" applyAlignment="1" applyProtection="1">
      <alignment vertical="center"/>
      <protection locked="0"/>
    </xf>
    <xf numFmtId="180" fontId="4" fillId="0" borderId="39" xfId="9" applyNumberFormat="1" applyFont="1" applyBorder="1" applyAlignment="1" applyProtection="1">
      <alignment vertical="center"/>
      <protection locked="0"/>
    </xf>
    <xf numFmtId="180" fontId="4" fillId="0" borderId="40" xfId="9" applyNumberFormat="1" applyFont="1" applyBorder="1" applyAlignment="1">
      <alignment vertical="center"/>
    </xf>
    <xf numFmtId="180" fontId="4" fillId="0" borderId="35" xfId="9" applyNumberFormat="1" applyFont="1" applyBorder="1" applyAlignment="1" applyProtection="1">
      <alignment vertical="center"/>
      <protection locked="0"/>
    </xf>
    <xf numFmtId="180" fontId="4" fillId="0" borderId="36" xfId="9" applyNumberFormat="1" applyFont="1" applyBorder="1" applyAlignment="1" applyProtection="1">
      <alignment vertical="center"/>
      <protection locked="0"/>
    </xf>
    <xf numFmtId="180" fontId="4" fillId="0" borderId="45" xfId="9" applyNumberFormat="1" applyFont="1" applyBorder="1" applyAlignment="1" applyProtection="1">
      <alignment vertical="center"/>
      <protection locked="0"/>
    </xf>
    <xf numFmtId="180" fontId="4" fillId="0" borderId="46" xfId="9" applyNumberFormat="1" applyFont="1" applyBorder="1" applyAlignment="1" applyProtection="1">
      <alignment vertical="center"/>
      <protection locked="0"/>
    </xf>
    <xf numFmtId="0" fontId="0" fillId="0" borderId="32" xfId="0" applyFont="1" applyBorder="1" applyAlignment="1">
      <alignment horizontal="center" vertical="center" wrapText="1"/>
    </xf>
    <xf numFmtId="180" fontId="4" fillId="0" borderId="35" xfId="9" applyNumberFormat="1" applyFont="1" applyBorder="1" applyAlignment="1" applyProtection="1">
      <alignment horizontal="right" vertical="center"/>
      <protection locked="0"/>
    </xf>
    <xf numFmtId="180" fontId="4" fillId="0" borderId="36" xfId="9" applyNumberFormat="1" applyFont="1" applyBorder="1" applyAlignment="1" applyProtection="1">
      <alignment horizontal="right" vertical="center"/>
      <protection locked="0"/>
    </xf>
    <xf numFmtId="180" fontId="4" fillId="0" borderId="45" xfId="9" applyNumberFormat="1" applyFont="1" applyBorder="1" applyAlignment="1" applyProtection="1">
      <alignment horizontal="right" vertical="center"/>
      <protection locked="0"/>
    </xf>
    <xf numFmtId="180" fontId="4" fillId="0" borderId="46" xfId="9" applyNumberFormat="1" applyFont="1" applyBorder="1" applyAlignment="1" applyProtection="1">
      <alignment horizontal="right" vertical="center"/>
      <protection locked="0"/>
    </xf>
    <xf numFmtId="0" fontId="0" fillId="0" borderId="33" xfId="0" applyFont="1" applyBorder="1" applyAlignment="1">
      <alignment horizontal="center" vertical="center" wrapText="1"/>
    </xf>
    <xf numFmtId="12" fontId="4" fillId="0" borderId="35" xfId="9" applyNumberFormat="1" applyFont="1" applyBorder="1" applyAlignment="1" applyProtection="1">
      <alignment horizontal="right" vertical="center"/>
      <protection locked="0"/>
    </xf>
    <xf numFmtId="12" fontId="4" fillId="0" borderId="36" xfId="9" applyNumberFormat="1" applyFont="1" applyBorder="1" applyAlignment="1" applyProtection="1">
      <alignment horizontal="right" vertical="center"/>
      <protection locked="0"/>
    </xf>
    <xf numFmtId="180" fontId="4" fillId="0" borderId="35" xfId="9" applyNumberFormat="1" applyFont="1" applyBorder="1" applyAlignment="1">
      <alignment vertical="center"/>
    </xf>
    <xf numFmtId="180" fontId="4" fillId="0" borderId="36" xfId="9" applyNumberFormat="1" applyFont="1" applyBorder="1" applyAlignment="1">
      <alignment vertical="center"/>
    </xf>
    <xf numFmtId="180" fontId="4" fillId="0" borderId="37" xfId="9" applyNumberFormat="1" applyFont="1" applyBorder="1" applyAlignment="1">
      <alignment vertical="center"/>
    </xf>
    <xf numFmtId="180" fontId="4" fillId="0" borderId="39" xfId="9" applyNumberFormat="1" applyFont="1" applyBorder="1" applyAlignment="1">
      <alignment vertical="center"/>
    </xf>
    <xf numFmtId="0" fontId="11" fillId="0" borderId="33" xfId="9" applyFont="1" applyBorder="1" applyAlignment="1">
      <alignment horizontal="center" vertical="center"/>
    </xf>
    <xf numFmtId="180" fontId="4" fillId="0" borderId="38" xfId="10" applyNumberFormat="1" applyFont="1" applyFill="1" applyBorder="1" applyAlignment="1">
      <alignment vertical="center"/>
    </xf>
    <xf numFmtId="180" fontId="11" fillId="0" borderId="36" xfId="9" applyNumberFormat="1" applyFont="1" applyBorder="1" applyAlignment="1">
      <alignment vertical="center"/>
    </xf>
    <xf numFmtId="0" fontId="4" fillId="0" borderId="47" xfId="9" applyFont="1" applyBorder="1" applyAlignment="1">
      <alignment vertical="center"/>
    </xf>
    <xf numFmtId="0" fontId="4" fillId="0" borderId="48" xfId="9" applyFont="1" applyBorder="1" applyAlignment="1" applyProtection="1">
      <alignment horizontal="right" vertical="center"/>
      <protection locked="0"/>
    </xf>
    <xf numFmtId="180" fontId="4" fillId="0" borderId="41" xfId="10" applyNumberFormat="1" applyFont="1" applyFill="1" applyBorder="1" applyAlignment="1">
      <alignment vertical="center"/>
    </xf>
    <xf numFmtId="180" fontId="4" fillId="0" borderId="49" xfId="10" applyNumberFormat="1" applyFont="1" applyFill="1" applyBorder="1" applyAlignment="1">
      <alignment vertical="center"/>
    </xf>
    <xf numFmtId="180" fontId="11" fillId="0" borderId="50" xfId="9" applyNumberFormat="1" applyFont="1" applyBorder="1" applyAlignment="1">
      <alignment vertical="center"/>
    </xf>
    <xf numFmtId="0" fontId="4" fillId="0" borderId="51" xfId="9" applyFont="1" applyBorder="1" applyAlignment="1">
      <alignment horizontal="center" vertical="center" wrapText="1"/>
    </xf>
    <xf numFmtId="0" fontId="4" fillId="0" borderId="41" xfId="9" applyFont="1" applyBorder="1" applyAlignment="1">
      <alignment horizontal="center" vertical="center" wrapText="1"/>
    </xf>
    <xf numFmtId="0" fontId="4" fillId="0" borderId="52" xfId="9" applyFont="1" applyBorder="1" applyAlignment="1">
      <alignment horizontal="center" vertical="center" wrapText="1"/>
    </xf>
    <xf numFmtId="0" fontId="4" fillId="0" borderId="53" xfId="9" applyFont="1" applyBorder="1" applyAlignment="1">
      <alignment horizontal="center" vertical="center"/>
    </xf>
    <xf numFmtId="180" fontId="4" fillId="0" borderId="54" xfId="10" applyNumberFormat="1" applyFont="1" applyFill="1" applyBorder="1" applyAlignment="1">
      <alignment vertical="center"/>
    </xf>
    <xf numFmtId="180" fontId="4" fillId="0" borderId="50" xfId="10" applyNumberFormat="1" applyFont="1" applyFill="1" applyBorder="1" applyAlignment="1">
      <alignment vertical="center"/>
    </xf>
    <xf numFmtId="180" fontId="4" fillId="0" borderId="55" xfId="10" applyNumberFormat="1" applyFont="1" applyFill="1" applyBorder="1" applyAlignment="1">
      <alignment vertical="center"/>
    </xf>
    <xf numFmtId="180" fontId="4" fillId="0" borderId="56" xfId="10" applyNumberFormat="1" applyFont="1" applyFill="1" applyBorder="1" applyAlignment="1">
      <alignment vertical="center"/>
    </xf>
    <xf numFmtId="180" fontId="4" fillId="0" borderId="57" xfId="10" applyNumberFormat="1" applyFont="1" applyFill="1" applyBorder="1" applyAlignment="1">
      <alignment vertical="center"/>
    </xf>
    <xf numFmtId="180" fontId="4" fillId="0" borderId="58" xfId="10" applyNumberFormat="1" applyFont="1" applyFill="1" applyBorder="1" applyAlignment="1">
      <alignment vertical="center"/>
    </xf>
    <xf numFmtId="180" fontId="4" fillId="0" borderId="59" xfId="10" applyNumberFormat="1" applyFont="1" applyFill="1" applyBorder="1" applyAlignment="1">
      <alignment vertical="center"/>
    </xf>
    <xf numFmtId="0" fontId="4" fillId="0" borderId="60" xfId="9" applyFont="1" applyBorder="1" applyAlignment="1">
      <alignment horizontal="center" vertical="center" wrapText="1"/>
    </xf>
    <xf numFmtId="0" fontId="4" fillId="0" borderId="61" xfId="9" applyFont="1" applyBorder="1" applyAlignment="1">
      <alignment horizontal="center" vertical="center" wrapText="1"/>
    </xf>
    <xf numFmtId="0" fontId="4" fillId="0" borderId="61" xfId="9" applyFont="1" applyBorder="1" applyAlignment="1">
      <alignment horizontal="center" vertical="center"/>
    </xf>
    <xf numFmtId="0" fontId="4" fillId="0" borderId="61" xfId="9" applyFont="1" applyBorder="1" applyAlignment="1" applyProtection="1">
      <alignment horizontal="right" vertical="center"/>
      <protection locked="0"/>
    </xf>
    <xf numFmtId="180" fontId="4" fillId="0" borderId="62" xfId="10" applyNumberFormat="1" applyFont="1" applyFill="1" applyBorder="1" applyAlignment="1">
      <alignment vertical="center"/>
    </xf>
    <xf numFmtId="181" fontId="4" fillId="0" borderId="63" xfId="10" applyNumberFormat="1" applyFont="1" applyFill="1" applyBorder="1" applyAlignment="1">
      <alignment vertical="center"/>
    </xf>
    <xf numFmtId="180" fontId="4" fillId="0" borderId="64" xfId="10" applyNumberFormat="1" applyFont="1" applyFill="1" applyBorder="1" applyAlignment="1">
      <alignment vertical="center"/>
    </xf>
    <xf numFmtId="180" fontId="4" fillId="0" borderId="65" xfId="10" applyNumberFormat="1" applyFont="1" applyFill="1" applyBorder="1" applyAlignment="1">
      <alignment vertical="center"/>
    </xf>
    <xf numFmtId="180" fontId="4" fillId="0" borderId="66" xfId="10" applyNumberFormat="1" applyFont="1" applyFill="1" applyBorder="1" applyAlignment="1">
      <alignment vertical="center"/>
    </xf>
    <xf numFmtId="180" fontId="4" fillId="0" borderId="67" xfId="10" applyNumberFormat="1" applyFont="1" applyFill="1" applyBorder="1" applyAlignment="1">
      <alignment vertical="center"/>
    </xf>
    <xf numFmtId="180" fontId="11" fillId="0" borderId="63" xfId="9" applyNumberFormat="1" applyFont="1" applyBorder="1" applyAlignment="1">
      <alignment vertical="center"/>
    </xf>
    <xf numFmtId="0" fontId="4" fillId="0" borderId="68" xfId="9" applyFont="1" applyBorder="1" applyAlignment="1">
      <alignment vertical="center"/>
    </xf>
    <xf numFmtId="178" fontId="4" fillId="0" borderId="0" xfId="0" applyNumberFormat="1" applyFont="1" applyAlignment="1">
      <alignment horizontal="left" vertical="top" wrapText="1"/>
    </xf>
    <xf numFmtId="3" fontId="21" fillId="0" borderId="0" xfId="9" applyNumberFormat="1" applyFont="1" applyAlignment="1" applyProtection="1">
      <alignment vertical="center"/>
      <protection locked="0"/>
    </xf>
    <xf numFmtId="3" fontId="21" fillId="0" borderId="0" xfId="9" applyNumberFormat="1" applyFont="1" applyAlignment="1">
      <alignment vertical="center"/>
    </xf>
    <xf numFmtId="0" fontId="21" fillId="0" borderId="0" xfId="9" applyFont="1" applyAlignment="1">
      <alignment vertical="center"/>
    </xf>
    <xf numFmtId="0" fontId="21" fillId="0" borderId="0" xfId="9" applyFont="1" applyAlignment="1" applyProtection="1">
      <alignment vertical="center"/>
      <protection locked="0"/>
    </xf>
    <xf numFmtId="0" fontId="22" fillId="0" borderId="0" xfId="3" applyFont="1" applyAlignment="1" applyProtection="1">
      <alignment vertical="center"/>
      <protection locked="0"/>
    </xf>
    <xf numFmtId="0" fontId="23" fillId="0" borderId="0" xfId="3" applyFont="1" applyAlignment="1" applyProtection="1">
      <alignment vertical="center"/>
      <protection locked="0"/>
    </xf>
    <xf numFmtId="0" fontId="24" fillId="0" borderId="0" xfId="3" applyFont="1" applyAlignment="1" applyProtection="1">
      <alignment vertical="center"/>
      <protection locked="0"/>
    </xf>
    <xf numFmtId="0" fontId="23" fillId="0" borderId="53" xfId="3" applyFont="1" applyBorder="1" applyAlignment="1" applyProtection="1">
      <alignment horizontal="center" vertical="center"/>
      <protection locked="0"/>
    </xf>
    <xf numFmtId="0" fontId="23" fillId="0" borderId="69" xfId="3" applyFont="1" applyBorder="1" applyAlignment="1" applyProtection="1">
      <alignment horizontal="center" vertical="center"/>
      <protection locked="0"/>
    </xf>
    <xf numFmtId="0" fontId="23" fillId="0" borderId="55" xfId="3" applyFont="1" applyBorder="1" applyAlignment="1" applyProtection="1">
      <alignment horizontal="left" vertical="center" wrapText="1" shrinkToFit="1"/>
      <protection locked="0"/>
    </xf>
    <xf numFmtId="0" fontId="23" fillId="0" borderId="55" xfId="3" applyFont="1" applyBorder="1" applyAlignment="1" applyProtection="1">
      <alignment horizontal="left" vertical="center" shrinkToFit="1"/>
      <protection locked="0"/>
    </xf>
    <xf numFmtId="0" fontId="25" fillId="0" borderId="0" xfId="3" applyFont="1" applyAlignment="1" applyProtection="1">
      <alignment vertical="center"/>
      <protection locked="0"/>
    </xf>
    <xf numFmtId="0" fontId="24" fillId="0" borderId="0" xfId="3" applyFont="1" applyAlignment="1" applyProtection="1">
      <alignment horizontal="centerContinuous" vertical="center"/>
      <protection locked="0"/>
    </xf>
    <xf numFmtId="0" fontId="23" fillId="0" borderId="70" xfId="3" applyFont="1" applyBorder="1" applyAlignment="1" applyProtection="1">
      <alignment horizontal="center" vertical="center"/>
      <protection locked="0"/>
    </xf>
    <xf numFmtId="0" fontId="23" fillId="0" borderId="71" xfId="3" applyFont="1" applyBorder="1" applyAlignment="1" applyProtection="1">
      <alignment horizontal="center" vertical="center"/>
      <protection locked="0"/>
    </xf>
    <xf numFmtId="0" fontId="23" fillId="0" borderId="0" xfId="3" applyFont="1" applyAlignment="1" applyProtection="1">
      <alignment horizontal="left" vertical="center" shrinkToFit="1"/>
      <protection locked="0"/>
    </xf>
    <xf numFmtId="0" fontId="23" fillId="0" borderId="72" xfId="3" applyFont="1" applyBorder="1" applyAlignment="1" applyProtection="1">
      <alignment horizontal="center" vertical="center"/>
      <protection locked="0"/>
    </xf>
    <xf numFmtId="0" fontId="23" fillId="0" borderId="73" xfId="3" applyFont="1" applyBorder="1" applyAlignment="1" applyProtection="1">
      <alignment horizontal="center" vertical="center"/>
      <protection locked="0"/>
    </xf>
    <xf numFmtId="0" fontId="23" fillId="0" borderId="34" xfId="3" applyFont="1" applyBorder="1" applyAlignment="1" applyProtection="1">
      <alignment horizontal="left" vertical="center" shrinkToFit="1"/>
      <protection locked="0"/>
    </xf>
    <xf numFmtId="0" fontId="23" fillId="0" borderId="55" xfId="3" applyFont="1" applyBorder="1" applyAlignment="1" applyProtection="1">
      <alignment vertical="center"/>
      <protection locked="0"/>
    </xf>
    <xf numFmtId="0" fontId="23" fillId="0" borderId="53" xfId="3" applyFont="1" applyBorder="1" applyAlignment="1" applyProtection="1">
      <alignment vertical="center"/>
      <protection locked="0"/>
    </xf>
    <xf numFmtId="0" fontId="23" fillId="0" borderId="34" xfId="3" applyFont="1" applyBorder="1" applyAlignment="1" applyProtection="1">
      <alignment horizontal="right" vertical="center"/>
      <protection locked="0"/>
    </xf>
    <xf numFmtId="38" fontId="23" fillId="3" borderId="34" xfId="2" applyFont="1" applyFill="1" applyBorder="1" applyAlignment="1" applyProtection="1">
      <alignment vertical="center"/>
      <protection locked="0"/>
    </xf>
    <xf numFmtId="38" fontId="23" fillId="3" borderId="34" xfId="2" applyFont="1" applyFill="1" applyBorder="1" applyAlignment="1" applyProtection="1">
      <alignment horizontal="right" vertical="center"/>
      <protection locked="0"/>
    </xf>
    <xf numFmtId="38" fontId="23" fillId="0" borderId="72" xfId="3" applyNumberFormat="1" applyFont="1" applyBorder="1" applyAlignment="1" applyProtection="1">
      <alignment vertical="center"/>
      <protection locked="0"/>
    </xf>
    <xf numFmtId="0" fontId="23" fillId="0" borderId="55" xfId="3" applyFont="1" applyBorder="1" applyAlignment="1" applyProtection="1">
      <alignment horizontal="right" vertical="center"/>
      <protection locked="0"/>
    </xf>
    <xf numFmtId="0" fontId="23" fillId="3" borderId="55" xfId="3" applyFont="1" applyFill="1" applyBorder="1" applyAlignment="1" applyProtection="1">
      <alignment horizontal="right" vertical="center"/>
      <protection locked="0"/>
    </xf>
    <xf numFmtId="0" fontId="23" fillId="3" borderId="55" xfId="3" applyFont="1" applyFill="1" applyBorder="1" applyAlignment="1" applyProtection="1">
      <alignment vertical="center"/>
      <protection locked="0"/>
    </xf>
    <xf numFmtId="0" fontId="23" fillId="3" borderId="74" xfId="3" applyFont="1" applyFill="1" applyBorder="1" applyAlignment="1" applyProtection="1">
      <alignment vertical="center"/>
      <protection locked="0"/>
    </xf>
    <xf numFmtId="0" fontId="23" fillId="3" borderId="47" xfId="3" applyFont="1" applyFill="1" applyBorder="1" applyAlignment="1" applyProtection="1">
      <alignment vertical="center"/>
      <protection locked="0"/>
    </xf>
    <xf numFmtId="0" fontId="23" fillId="3" borderId="0" xfId="3" applyFont="1" applyFill="1" applyAlignment="1" applyProtection="1">
      <alignment vertical="center"/>
      <protection locked="0"/>
    </xf>
    <xf numFmtId="0" fontId="23" fillId="0" borderId="70" xfId="3" applyFont="1" applyBorder="1" applyAlignment="1" applyProtection="1">
      <alignment vertical="center"/>
      <protection locked="0"/>
    </xf>
    <xf numFmtId="0" fontId="24" fillId="0" borderId="47" xfId="3" applyFont="1" applyBorder="1" applyAlignment="1" applyProtection="1">
      <alignment vertical="center"/>
      <protection locked="0"/>
    </xf>
    <xf numFmtId="0" fontId="23" fillId="0" borderId="34" xfId="3" applyFont="1" applyBorder="1" applyAlignment="1" applyProtection="1">
      <alignment vertical="center"/>
      <protection locked="0"/>
    </xf>
    <xf numFmtId="0" fontId="23" fillId="3" borderId="34" xfId="3" applyFont="1" applyFill="1" applyBorder="1" applyAlignment="1" applyProtection="1">
      <alignment vertical="center"/>
      <protection locked="0"/>
    </xf>
    <xf numFmtId="0" fontId="23" fillId="3" borderId="48" xfId="3" applyFont="1" applyFill="1" applyBorder="1" applyAlignment="1" applyProtection="1">
      <alignment vertical="center"/>
      <protection locked="0"/>
    </xf>
    <xf numFmtId="0" fontId="23" fillId="0" borderId="72" xfId="3" applyFont="1" applyBorder="1" applyAlignment="1" applyProtection="1">
      <alignment vertical="center"/>
      <protection locked="0"/>
    </xf>
    <xf numFmtId="0" fontId="22" fillId="0" borderId="55" xfId="3" applyFont="1" applyBorder="1" applyAlignment="1" applyProtection="1">
      <alignment vertical="center"/>
      <protection locked="0"/>
    </xf>
    <xf numFmtId="0" fontId="26" fillId="0" borderId="0" xfId="7" applyFont="1">
      <alignment vertical="center"/>
    </xf>
    <xf numFmtId="0" fontId="16" fillId="0" borderId="0" xfId="7" applyFont="1">
      <alignment vertical="center"/>
    </xf>
    <xf numFmtId="0" fontId="27" fillId="0" borderId="0" xfId="7" applyFont="1">
      <alignment vertical="center"/>
    </xf>
    <xf numFmtId="0" fontId="0" fillId="0" borderId="75" xfId="0" applyBorder="1" applyAlignment="1">
      <alignment horizontal="center" vertical="center"/>
    </xf>
    <xf numFmtId="0" fontId="0" fillId="0" borderId="76" xfId="0" applyFont="1" applyBorder="1" applyAlignment="1">
      <alignment horizontal="center" vertical="center"/>
    </xf>
    <xf numFmtId="0" fontId="0" fillId="0" borderId="77" xfId="0" applyFont="1" applyBorder="1" applyAlignment="1">
      <alignment horizontal="center" vertical="center"/>
    </xf>
    <xf numFmtId="0" fontId="28" fillId="0" borderId="26" xfId="0" applyFont="1" applyBorder="1" applyAlignment="1">
      <alignment horizontal="center" vertical="center"/>
    </xf>
    <xf numFmtId="0" fontId="28" fillId="5" borderId="26" xfId="0" applyFont="1" applyFill="1" applyBorder="1" applyAlignment="1">
      <alignment horizontal="center" vertical="center"/>
    </xf>
    <xf numFmtId="0" fontId="16" fillId="0" borderId="24" xfId="0" applyFont="1" applyBorder="1" applyAlignment="1">
      <alignment horizontal="center" vertical="center"/>
    </xf>
    <xf numFmtId="0" fontId="16" fillId="0" borderId="26" xfId="0" applyFont="1" applyBorder="1" applyAlignment="1">
      <alignment horizontal="center" vertical="center"/>
    </xf>
    <xf numFmtId="0" fontId="16" fillId="0" borderId="78" xfId="0" applyFont="1" applyBorder="1" applyAlignment="1">
      <alignment horizontal="center" vertical="center"/>
    </xf>
    <xf numFmtId="0" fontId="16" fillId="0" borderId="79" xfId="0" applyFont="1" applyBorder="1" applyAlignment="1">
      <alignment horizontal="center" vertical="center"/>
    </xf>
    <xf numFmtId="0" fontId="16" fillId="0" borderId="25" xfId="0" applyFont="1" applyBorder="1" applyAlignment="1">
      <alignment horizontal="center" vertical="center"/>
    </xf>
    <xf numFmtId="0" fontId="16" fillId="0" borderId="80" xfId="0" applyFont="1" applyBorder="1" applyAlignment="1">
      <alignment horizontal="center" vertical="center"/>
    </xf>
    <xf numFmtId="0" fontId="0" fillId="0" borderId="81" xfId="0" applyFont="1" applyBorder="1" applyAlignment="1">
      <alignment horizontal="center" vertical="center"/>
    </xf>
    <xf numFmtId="0" fontId="29" fillId="0" borderId="0" xfId="7" applyFont="1">
      <alignment vertical="center"/>
    </xf>
    <xf numFmtId="0" fontId="0" fillId="0" borderId="82" xfId="0" applyBorder="1" applyAlignment="1">
      <alignment horizontal="center" vertical="center"/>
    </xf>
    <xf numFmtId="0" fontId="0" fillId="0" borderId="26" xfId="0" applyFont="1" applyBorder="1" applyAlignment="1">
      <alignment horizontal="center" vertical="center"/>
    </xf>
    <xf numFmtId="0" fontId="0" fillId="0" borderId="79" xfId="0" applyFont="1" applyBorder="1" applyAlignment="1">
      <alignment horizontal="center" vertical="center"/>
    </xf>
    <xf numFmtId="0" fontId="0" fillId="0" borderId="83" xfId="0" applyFont="1" applyBorder="1" applyAlignment="1">
      <alignment horizontal="center" vertical="center"/>
    </xf>
    <xf numFmtId="0" fontId="0" fillId="0" borderId="51" xfId="0" applyBorder="1" applyAlignment="1">
      <alignment horizontal="center" vertical="center" wrapText="1"/>
    </xf>
    <xf numFmtId="0" fontId="0" fillId="0" borderId="41" xfId="0" applyFont="1" applyBorder="1" applyAlignment="1">
      <alignment horizontal="center" vertical="center" wrapText="1"/>
    </xf>
    <xf numFmtId="0" fontId="0" fillId="0" borderId="52" xfId="0" applyFont="1" applyBorder="1" applyAlignment="1">
      <alignment horizontal="center" vertical="center" wrapText="1"/>
    </xf>
    <xf numFmtId="0" fontId="28" fillId="0" borderId="41" xfId="0" applyFont="1" applyBorder="1" applyAlignment="1">
      <alignment horizontal="center" vertical="center"/>
    </xf>
    <xf numFmtId="0" fontId="28" fillId="5" borderId="41" xfId="0" applyFont="1" applyFill="1" applyBorder="1" applyAlignment="1">
      <alignment horizontal="center" vertical="center"/>
    </xf>
    <xf numFmtId="0" fontId="16" fillId="3" borderId="33" xfId="0" applyFont="1" applyFill="1" applyBorder="1" applyAlignment="1" applyProtection="1">
      <alignment horizontal="center" vertical="center" wrapText="1"/>
      <protection locked="0"/>
    </xf>
    <xf numFmtId="0" fontId="30" fillId="3" borderId="33" xfId="0" applyFont="1" applyFill="1" applyBorder="1" applyAlignment="1" applyProtection="1">
      <alignment horizontal="center" vertical="center" wrapText="1"/>
      <protection locked="0"/>
    </xf>
    <xf numFmtId="0" fontId="30" fillId="3" borderId="84" xfId="0" applyFont="1" applyFill="1" applyBorder="1" applyAlignment="1" applyProtection="1">
      <alignment horizontal="center" vertical="center" wrapText="1"/>
      <protection locked="0"/>
    </xf>
    <xf numFmtId="0" fontId="16" fillId="3" borderId="52" xfId="0" applyFont="1" applyFill="1" applyBorder="1" applyAlignment="1" applyProtection="1">
      <alignment horizontal="center" vertical="center" wrapText="1"/>
      <protection locked="0"/>
    </xf>
    <xf numFmtId="182" fontId="0" fillId="0" borderId="85" xfId="0" applyNumberFormat="1" applyFont="1" applyBorder="1">
      <alignment vertical="center"/>
    </xf>
    <xf numFmtId="0" fontId="16" fillId="3" borderId="33" xfId="0" applyFont="1" applyFill="1" applyBorder="1" applyAlignment="1" applyProtection="1">
      <alignment horizontal="left" vertical="center" wrapText="1"/>
      <protection locked="0"/>
    </xf>
    <xf numFmtId="0" fontId="30" fillId="3" borderId="33" xfId="0" applyFont="1" applyFill="1" applyBorder="1" applyAlignment="1" applyProtection="1">
      <alignment horizontal="left" vertical="center" wrapText="1"/>
      <protection locked="0"/>
    </xf>
    <xf numFmtId="0" fontId="30" fillId="3" borderId="84" xfId="0" applyFont="1" applyFill="1" applyBorder="1" applyAlignment="1" applyProtection="1">
      <alignment horizontal="left" vertical="center" wrapText="1"/>
      <protection locked="0"/>
    </xf>
    <xf numFmtId="0" fontId="16" fillId="3" borderId="52" xfId="0" applyFont="1" applyFill="1" applyBorder="1" applyAlignment="1" applyProtection="1">
      <alignment horizontal="left" vertical="center" wrapText="1"/>
      <protection locked="0"/>
    </xf>
    <xf numFmtId="0" fontId="28" fillId="0" borderId="34" xfId="0" applyFont="1" applyBorder="1" applyAlignment="1">
      <alignment horizontal="center" vertical="center"/>
    </xf>
    <xf numFmtId="0" fontId="28" fillId="5" borderId="34" xfId="0" applyFont="1" applyFill="1" applyBorder="1" applyAlignment="1">
      <alignment horizontal="center" vertical="center"/>
    </xf>
    <xf numFmtId="20" fontId="16" fillId="3" borderId="52" xfId="0" applyNumberFormat="1" applyFont="1" applyFill="1" applyBorder="1" applyAlignment="1" applyProtection="1">
      <alignment horizontal="center" vertical="center" wrapText="1"/>
      <protection locked="0"/>
    </xf>
    <xf numFmtId="182" fontId="0" fillId="0" borderId="86" xfId="0" applyNumberFormat="1" applyFont="1" applyBorder="1">
      <alignment vertical="center"/>
    </xf>
    <xf numFmtId="38" fontId="16" fillId="3" borderId="33" xfId="10" applyFont="1" applyFill="1" applyBorder="1" applyAlignment="1" applyProtection="1">
      <alignment horizontal="center" vertical="center" wrapText="1"/>
      <protection locked="0"/>
    </xf>
    <xf numFmtId="38" fontId="16" fillId="3" borderId="84" xfId="10" applyFont="1" applyFill="1" applyBorder="1" applyAlignment="1" applyProtection="1">
      <alignment horizontal="center" vertical="center" wrapText="1"/>
      <protection locked="0"/>
    </xf>
    <xf numFmtId="38" fontId="16" fillId="3" borderId="87" xfId="10" applyFont="1" applyFill="1" applyBorder="1" applyAlignment="1" applyProtection="1">
      <alignment horizontal="center" vertical="center" wrapText="1"/>
      <protection locked="0"/>
    </xf>
    <xf numFmtId="38" fontId="16" fillId="3" borderId="48" xfId="10" applyFont="1" applyFill="1" applyBorder="1" applyAlignment="1" applyProtection="1">
      <alignment horizontal="center" vertical="center" wrapText="1"/>
      <protection locked="0"/>
    </xf>
    <xf numFmtId="38" fontId="16" fillId="3" borderId="34" xfId="10" applyFont="1" applyFill="1" applyBorder="1" applyAlignment="1" applyProtection="1">
      <alignment horizontal="center" vertical="center" wrapText="1"/>
      <protection locked="0"/>
    </xf>
    <xf numFmtId="38" fontId="16" fillId="3" borderId="52" xfId="10" applyFont="1" applyFill="1" applyBorder="1" applyAlignment="1" applyProtection="1">
      <alignment horizontal="center" vertical="center" wrapText="1"/>
      <protection locked="0"/>
    </xf>
    <xf numFmtId="0" fontId="0" fillId="0" borderId="88" xfId="0" applyBorder="1" applyAlignment="1">
      <alignment horizontal="center" vertical="center" wrapText="1"/>
    </xf>
    <xf numFmtId="0" fontId="0" fillId="0" borderId="55" xfId="0" applyBorder="1" applyAlignment="1">
      <alignment horizontal="center" vertical="center" wrapText="1"/>
    </xf>
    <xf numFmtId="0" fontId="0" fillId="0" borderId="74" xfId="0" applyBorder="1" applyAlignment="1">
      <alignment horizontal="center" vertical="center" wrapText="1"/>
    </xf>
    <xf numFmtId="0" fontId="28" fillId="0" borderId="74" xfId="0" applyFont="1" applyBorder="1" applyAlignment="1">
      <alignment horizontal="center" vertical="center"/>
    </xf>
    <xf numFmtId="0" fontId="28" fillId="5" borderId="74" xfId="0" applyFont="1" applyFill="1" applyBorder="1" applyAlignment="1">
      <alignment horizontal="center" vertical="center"/>
    </xf>
    <xf numFmtId="3" fontId="16" fillId="3" borderId="33" xfId="10" applyNumberFormat="1" applyFont="1" applyFill="1" applyBorder="1" applyAlignment="1" applyProtection="1">
      <alignment horizontal="center" vertical="center" wrapText="1"/>
      <protection locked="0"/>
    </xf>
    <xf numFmtId="3" fontId="16" fillId="3" borderId="84" xfId="10" applyNumberFormat="1" applyFont="1" applyFill="1" applyBorder="1" applyAlignment="1" applyProtection="1">
      <alignment horizontal="center" vertical="center" wrapText="1"/>
      <protection locked="0"/>
    </xf>
    <xf numFmtId="3" fontId="16" fillId="3" borderId="52" xfId="10" applyNumberFormat="1" applyFont="1" applyFill="1" applyBorder="1" applyAlignment="1" applyProtection="1">
      <alignment horizontal="center" vertical="center" wrapText="1"/>
      <protection locked="0"/>
    </xf>
    <xf numFmtId="3" fontId="16" fillId="3" borderId="48" xfId="10" applyNumberFormat="1" applyFont="1" applyFill="1" applyBorder="1" applyAlignment="1" applyProtection="1">
      <alignment horizontal="center" vertical="center" wrapText="1"/>
      <protection locked="0"/>
    </xf>
    <xf numFmtId="3" fontId="16" fillId="3" borderId="34" xfId="10" applyNumberFormat="1" applyFont="1" applyFill="1" applyBorder="1" applyAlignment="1" applyProtection="1">
      <alignment horizontal="center" vertical="center" wrapText="1"/>
      <protection locked="0"/>
    </xf>
    <xf numFmtId="0" fontId="0" fillId="0" borderId="89" xfId="0" applyBorder="1" applyAlignment="1">
      <alignment horizontal="center" vertical="center" wrapText="1"/>
    </xf>
    <xf numFmtId="0" fontId="0" fillId="0" borderId="34" xfId="0" applyBorder="1" applyAlignment="1">
      <alignment horizontal="center" vertical="center" wrapText="1"/>
    </xf>
    <xf numFmtId="0" fontId="0" fillId="0" borderId="48" xfId="0" applyBorder="1" applyAlignment="1">
      <alignment horizontal="center" vertical="center" wrapText="1"/>
    </xf>
    <xf numFmtId="0" fontId="28" fillId="0" borderId="48" xfId="0" applyFont="1" applyBorder="1" applyAlignment="1">
      <alignment horizontal="center" vertical="center"/>
    </xf>
    <xf numFmtId="0" fontId="28" fillId="5" borderId="48" xfId="0" applyFont="1" applyFill="1" applyBorder="1" applyAlignment="1">
      <alignment horizontal="center" vertical="center"/>
    </xf>
    <xf numFmtId="183" fontId="16" fillId="3" borderId="33" xfId="10" applyNumberFormat="1" applyFont="1" applyFill="1" applyBorder="1" applyAlignment="1" applyProtection="1">
      <alignment horizontal="center" vertical="center" wrapText="1"/>
      <protection locked="0"/>
    </xf>
    <xf numFmtId="183" fontId="16" fillId="3" borderId="84" xfId="10" applyNumberFormat="1" applyFont="1" applyFill="1" applyBorder="1" applyAlignment="1" applyProtection="1">
      <alignment horizontal="center" vertical="center" wrapText="1"/>
      <protection locked="0"/>
    </xf>
    <xf numFmtId="183" fontId="16" fillId="3" borderId="52" xfId="10" applyNumberFormat="1" applyFont="1" applyFill="1" applyBorder="1" applyAlignment="1" applyProtection="1">
      <alignment horizontal="center" vertical="center" wrapText="1"/>
      <protection locked="0"/>
    </xf>
    <xf numFmtId="183" fontId="16" fillId="3" borderId="48" xfId="10" applyNumberFormat="1" applyFont="1" applyFill="1" applyBorder="1" applyAlignment="1" applyProtection="1">
      <alignment horizontal="center" vertical="center" wrapText="1"/>
      <protection locked="0"/>
    </xf>
    <xf numFmtId="12" fontId="16" fillId="3" borderId="33" xfId="10" applyNumberFormat="1" applyFont="1" applyFill="1" applyBorder="1" applyAlignment="1" applyProtection="1">
      <alignment horizontal="center" vertical="center" wrapText="1"/>
      <protection locked="0"/>
    </xf>
    <xf numFmtId="12" fontId="16" fillId="3" borderId="52" xfId="10" applyNumberFormat="1" applyFont="1" applyFill="1" applyBorder="1" applyAlignment="1" applyProtection="1">
      <alignment horizontal="center" vertical="center" wrapText="1"/>
      <protection locked="0"/>
    </xf>
    <xf numFmtId="0" fontId="31" fillId="0" borderId="34" xfId="0" applyFont="1" applyBorder="1" applyAlignment="1">
      <alignment horizontal="center" vertical="center"/>
    </xf>
    <xf numFmtId="38" fontId="16" fillId="3" borderId="41" xfId="10" applyFont="1" applyFill="1" applyBorder="1" applyAlignment="1" applyProtection="1">
      <alignment horizontal="center" vertical="center" wrapText="1"/>
      <protection locked="0"/>
    </xf>
    <xf numFmtId="182" fontId="0" fillId="0" borderId="90" xfId="0" applyNumberFormat="1" applyFont="1" applyBorder="1">
      <alignment vertical="center"/>
    </xf>
    <xf numFmtId="38" fontId="16" fillId="3" borderId="36" xfId="10" applyFont="1" applyFill="1" applyBorder="1" applyAlignment="1" applyProtection="1">
      <alignment horizontal="center" vertical="center" wrapText="1"/>
      <protection locked="0"/>
    </xf>
    <xf numFmtId="38" fontId="16" fillId="3" borderId="51" xfId="10" applyFont="1" applyFill="1" applyBorder="1" applyAlignment="1" applyProtection="1">
      <alignment horizontal="center" vertical="center" wrapText="1"/>
      <protection locked="0"/>
    </xf>
    <xf numFmtId="38" fontId="16" fillId="3" borderId="91" xfId="10" applyFont="1" applyFill="1" applyBorder="1" applyAlignment="1" applyProtection="1">
      <alignment horizontal="center" vertical="center" wrapText="1"/>
      <protection locked="0"/>
    </xf>
    <xf numFmtId="182" fontId="0" fillId="0" borderId="90" xfId="0" applyNumberFormat="1" applyFont="1" applyBorder="1" applyAlignment="1">
      <alignment horizontal="center" vertical="center"/>
    </xf>
    <xf numFmtId="182" fontId="0" fillId="0" borderId="92" xfId="0" applyNumberFormat="1" applyFont="1" applyBorder="1" applyAlignment="1">
      <alignment horizontal="center" vertical="center"/>
    </xf>
    <xf numFmtId="0" fontId="28" fillId="0" borderId="52" xfId="0" applyFont="1" applyBorder="1" applyAlignment="1">
      <alignment horizontal="center" vertical="center"/>
    </xf>
    <xf numFmtId="0" fontId="4" fillId="0" borderId="51" xfId="0" applyFont="1" applyBorder="1" applyAlignment="1">
      <alignment horizontal="center" vertical="center" textRotation="255" wrapText="1"/>
    </xf>
    <xf numFmtId="0" fontId="4" fillId="0" borderId="41" xfId="0" applyFont="1" applyBorder="1" applyAlignment="1">
      <alignment horizontal="center" vertical="center" textRotation="255" wrapText="1"/>
    </xf>
    <xf numFmtId="0" fontId="4" fillId="0" borderId="52" xfId="0" applyFont="1" applyBorder="1" applyAlignment="1">
      <alignment horizontal="center" vertical="center" textRotation="255" wrapText="1"/>
    </xf>
    <xf numFmtId="57" fontId="16" fillId="3" borderId="32" xfId="10" applyNumberFormat="1" applyFont="1" applyFill="1" applyBorder="1" applyAlignment="1" applyProtection="1">
      <alignment horizontal="center" vertical="center" wrapText="1"/>
      <protection locked="0"/>
    </xf>
    <xf numFmtId="57" fontId="16" fillId="3" borderId="48" xfId="10" applyNumberFormat="1" applyFont="1" applyFill="1" applyBorder="1" applyAlignment="1" applyProtection="1">
      <alignment horizontal="center" vertical="center" wrapText="1"/>
      <protection locked="0"/>
    </xf>
    <xf numFmtId="57" fontId="16" fillId="3" borderId="93" xfId="10" applyNumberFormat="1" applyFont="1" applyFill="1" applyBorder="1" applyAlignment="1" applyProtection="1">
      <alignment horizontal="center" vertical="center" wrapText="1"/>
      <protection locked="0"/>
    </xf>
    <xf numFmtId="57" fontId="16" fillId="3" borderId="52" xfId="10" applyNumberFormat="1" applyFont="1" applyFill="1" applyBorder="1" applyAlignment="1" applyProtection="1">
      <alignment horizontal="center" vertical="center" wrapText="1"/>
      <protection locked="0"/>
    </xf>
    <xf numFmtId="57" fontId="16" fillId="3" borderId="33" xfId="10" applyNumberFormat="1" applyFont="1" applyFill="1" applyBorder="1" applyAlignment="1" applyProtection="1">
      <alignment horizontal="center" vertical="center" wrapText="1"/>
      <protection locked="0"/>
    </xf>
    <xf numFmtId="57" fontId="16" fillId="3" borderId="42" xfId="10" applyNumberFormat="1" applyFont="1" applyFill="1" applyBorder="1" applyAlignment="1" applyProtection="1">
      <alignment horizontal="center" vertical="center" wrapText="1"/>
      <protection locked="0"/>
    </xf>
    <xf numFmtId="182" fontId="0" fillId="0" borderId="94" xfId="0" applyNumberFormat="1" applyFont="1" applyBorder="1">
      <alignment vertical="center"/>
    </xf>
    <xf numFmtId="57" fontId="16" fillId="3" borderId="95" xfId="10" applyNumberFormat="1" applyFont="1" applyFill="1" applyBorder="1" applyAlignment="1" applyProtection="1">
      <alignment horizontal="center" vertical="center" wrapText="1"/>
      <protection locked="0"/>
    </xf>
    <xf numFmtId="57" fontId="16" fillId="3" borderId="74" xfId="10" applyNumberFormat="1" applyFont="1" applyFill="1" applyBorder="1" applyAlignment="1" applyProtection="1">
      <alignment horizontal="center" vertical="center" wrapText="1"/>
      <protection locked="0"/>
    </xf>
    <xf numFmtId="57" fontId="16" fillId="3" borderId="53" xfId="10" applyNumberFormat="1" applyFont="1" applyFill="1" applyBorder="1" applyAlignment="1" applyProtection="1">
      <alignment horizontal="center" vertical="center" wrapText="1"/>
      <protection locked="0"/>
    </xf>
    <xf numFmtId="57" fontId="16" fillId="3" borderId="0" xfId="10" applyNumberFormat="1" applyFont="1" applyFill="1" applyBorder="1" applyAlignment="1" applyProtection="1">
      <alignment horizontal="center" vertical="center" wrapText="1"/>
      <protection locked="0"/>
    </xf>
    <xf numFmtId="0" fontId="0" fillId="0" borderId="0" xfId="7" applyFont="1" applyAlignment="1">
      <alignment horizontal="right" vertical="center"/>
    </xf>
    <xf numFmtId="0" fontId="4" fillId="0" borderId="96" xfId="0" applyFont="1" applyBorder="1" applyAlignment="1">
      <alignment horizontal="center" vertical="center" textRotation="255" wrapText="1"/>
    </xf>
    <xf numFmtId="0" fontId="4" fillId="0" borderId="64" xfId="0" applyFont="1" applyBorder="1" applyAlignment="1">
      <alignment horizontal="center" vertical="center" textRotation="255" wrapText="1"/>
    </xf>
    <xf numFmtId="0" fontId="4" fillId="0" borderId="97" xfId="0" applyFont="1" applyBorder="1" applyAlignment="1">
      <alignment horizontal="center" vertical="center" textRotation="255" wrapText="1"/>
    </xf>
    <xf numFmtId="0" fontId="28" fillId="5" borderId="0" xfId="0" applyFont="1" applyFill="1" applyAlignment="1">
      <alignment horizontal="center" vertical="center"/>
    </xf>
    <xf numFmtId="0" fontId="16" fillId="3" borderId="60" xfId="0" applyFont="1" applyFill="1" applyBorder="1" applyAlignment="1">
      <alignment horizontal="center" vertical="center"/>
    </xf>
    <xf numFmtId="0" fontId="16" fillId="3" borderId="97" xfId="0" applyFont="1" applyFill="1" applyBorder="1" applyAlignment="1">
      <alignment horizontal="center" vertical="center"/>
    </xf>
    <xf numFmtId="0" fontId="16" fillId="3" borderId="98" xfId="0" applyFont="1" applyFill="1" applyBorder="1" applyAlignment="1">
      <alignment horizontal="center" vertical="center"/>
    </xf>
    <xf numFmtId="0" fontId="16" fillId="3" borderId="61" xfId="0" applyFont="1" applyFill="1" applyBorder="1" applyAlignment="1">
      <alignment horizontal="center" vertical="center"/>
    </xf>
    <xf numFmtId="0" fontId="16" fillId="3" borderId="64" xfId="0" applyFont="1" applyFill="1" applyBorder="1" applyAlignment="1">
      <alignment horizontal="center" vertical="center"/>
    </xf>
    <xf numFmtId="182" fontId="0" fillId="0" borderId="99" xfId="0" applyNumberFormat="1" applyFont="1" applyBorder="1">
      <alignment vertical="center"/>
    </xf>
    <xf numFmtId="184" fontId="0" fillId="0" borderId="0" xfId="0" applyNumberFormat="1" applyFont="1">
      <alignment vertical="center"/>
    </xf>
    <xf numFmtId="0" fontId="0" fillId="6" borderId="0" xfId="0" applyFill="1" applyAlignment="1">
      <alignment horizontal="left" vertical="center"/>
    </xf>
    <xf numFmtId="0" fontId="0" fillId="0" borderId="100" xfId="0" applyBorder="1">
      <alignment vertical="center"/>
    </xf>
    <xf numFmtId="0" fontId="0" fillId="0" borderId="101" xfId="0" applyFont="1" applyBorder="1">
      <alignment vertical="center"/>
    </xf>
    <xf numFmtId="0" fontId="4" fillId="7" borderId="102" xfId="0" applyFont="1" applyFill="1" applyBorder="1">
      <alignment vertical="center"/>
    </xf>
    <xf numFmtId="0" fontId="4" fillId="7" borderId="103" xfId="0" applyFont="1" applyFill="1" applyBorder="1">
      <alignment vertical="center"/>
    </xf>
    <xf numFmtId="0" fontId="0" fillId="0" borderId="104" xfId="0" applyFont="1" applyBorder="1">
      <alignment vertical="center"/>
    </xf>
    <xf numFmtId="0" fontId="0" fillId="0" borderId="102" xfId="0" applyFont="1" applyBorder="1">
      <alignment vertical="center"/>
    </xf>
    <xf numFmtId="0" fontId="0" fillId="0" borderId="103" xfId="0" applyFont="1" applyBorder="1">
      <alignment vertical="center"/>
    </xf>
    <xf numFmtId="0" fontId="26" fillId="0" borderId="101" xfId="7" applyFont="1" applyBorder="1">
      <alignment vertical="center"/>
    </xf>
    <xf numFmtId="0" fontId="26" fillId="0" borderId="102" xfId="7" applyFont="1" applyBorder="1">
      <alignment vertical="center"/>
    </xf>
    <xf numFmtId="0" fontId="26" fillId="0" borderId="103" xfId="7" applyFont="1" applyBorder="1">
      <alignment vertical="center"/>
    </xf>
    <xf numFmtId="0" fontId="26" fillId="0" borderId="104" xfId="7" applyFont="1" applyBorder="1">
      <alignment vertical="center"/>
    </xf>
    <xf numFmtId="0" fontId="26" fillId="0" borderId="75" xfId="7" applyFont="1" applyBorder="1">
      <alignment vertical="center"/>
    </xf>
    <xf numFmtId="0" fontId="26" fillId="0" borderId="76" xfId="7" applyFont="1" applyBorder="1">
      <alignment vertical="center"/>
    </xf>
    <xf numFmtId="0" fontId="26" fillId="0" borderId="105" xfId="7" applyFont="1" applyBorder="1">
      <alignment vertical="center"/>
    </xf>
    <xf numFmtId="0" fontId="26" fillId="0" borderId="100" xfId="7" applyFont="1" applyBorder="1">
      <alignment vertical="center"/>
    </xf>
    <xf numFmtId="38" fontId="0" fillId="0" borderId="100" xfId="10" applyFont="1" applyBorder="1">
      <alignment vertical="center"/>
    </xf>
    <xf numFmtId="38" fontId="26" fillId="0" borderId="100" xfId="10" applyFont="1" applyBorder="1">
      <alignment vertical="center"/>
    </xf>
    <xf numFmtId="0" fontId="0" fillId="8" borderId="0" xfId="0" applyFill="1">
      <alignment vertical="center"/>
    </xf>
    <xf numFmtId="0" fontId="0" fillId="3" borderId="0" xfId="0" applyFill="1">
      <alignment vertical="center"/>
    </xf>
    <xf numFmtId="0" fontId="0" fillId="0" borderId="0" xfId="0" applyFont="1" applyAlignment="1">
      <alignment horizontal="center" vertical="center" wrapText="1"/>
    </xf>
    <xf numFmtId="0" fontId="0" fillId="9" borderId="0" xfId="0" applyFont="1" applyFill="1" applyAlignment="1">
      <alignment horizontal="center" vertical="center" wrapText="1"/>
    </xf>
    <xf numFmtId="0" fontId="16" fillId="0" borderId="0" xfId="0" applyFont="1" applyAlignment="1">
      <alignment horizontal="left" vertical="center"/>
    </xf>
    <xf numFmtId="0" fontId="32" fillId="0" borderId="101" xfId="0" applyFont="1" applyBorder="1" applyAlignment="1">
      <alignment horizontal="center" vertical="center" wrapText="1"/>
    </xf>
    <xf numFmtId="0" fontId="32" fillId="0" borderId="103" xfId="0" applyFont="1" applyBorder="1" applyAlignment="1">
      <alignment horizontal="center" vertical="center" wrapText="1"/>
    </xf>
    <xf numFmtId="0" fontId="33" fillId="3" borderId="52" xfId="0" applyFont="1" applyFill="1" applyBorder="1" applyAlignment="1">
      <alignment horizontal="center" vertical="center" wrapText="1"/>
    </xf>
    <xf numFmtId="0" fontId="34" fillId="10" borderId="33" xfId="0" applyFont="1" applyFill="1" applyBorder="1" applyAlignment="1">
      <alignment horizontal="center" vertical="center" wrapText="1"/>
    </xf>
    <xf numFmtId="0" fontId="33" fillId="11" borderId="33" xfId="0" applyFont="1" applyFill="1" applyBorder="1" applyAlignment="1">
      <alignment horizontal="center" vertical="center" wrapText="1"/>
    </xf>
    <xf numFmtId="0" fontId="33" fillId="0" borderId="0" xfId="0" applyFont="1" applyAlignment="1">
      <alignment horizontal="center" vertical="center" wrapText="1"/>
    </xf>
    <xf numFmtId="0" fontId="33" fillId="10" borderId="106" xfId="0" applyFont="1" applyFill="1" applyBorder="1" applyAlignment="1">
      <alignment horizontal="center" vertical="center" wrapText="1"/>
    </xf>
    <xf numFmtId="0" fontId="33" fillId="0" borderId="107" xfId="0" applyFont="1" applyBorder="1" applyAlignment="1">
      <alignment horizontal="center" vertical="center" wrapText="1"/>
    </xf>
    <xf numFmtId="0" fontId="34" fillId="0" borderId="33"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108" xfId="0" applyFont="1" applyBorder="1" applyAlignment="1">
      <alignment horizontal="center" vertical="center" wrapText="1"/>
    </xf>
    <xf numFmtId="0" fontId="33" fillId="0" borderId="109" xfId="0" applyFont="1" applyBorder="1" applyAlignment="1">
      <alignment horizontal="center" vertical="center" wrapText="1"/>
    </xf>
    <xf numFmtId="0" fontId="33" fillId="0" borderId="110" xfId="0" applyFont="1" applyBorder="1" applyAlignment="1">
      <alignment horizontal="center" vertical="center" wrapText="1"/>
    </xf>
    <xf numFmtId="0" fontId="32" fillId="0" borderId="68" xfId="0" applyFont="1" applyBorder="1" applyAlignment="1">
      <alignment horizontal="center" vertical="center" wrapText="1"/>
    </xf>
    <xf numFmtId="0" fontId="32" fillId="0" borderId="111" xfId="0" applyFont="1" applyBorder="1" applyAlignment="1">
      <alignment horizontal="center" vertical="center" wrapText="1"/>
    </xf>
    <xf numFmtId="0" fontId="33" fillId="10" borderId="112" xfId="0" applyFont="1" applyFill="1" applyBorder="1" applyAlignment="1">
      <alignment horizontal="center" vertical="center" wrapText="1"/>
    </xf>
    <xf numFmtId="0" fontId="33" fillId="3" borderId="113" xfId="0" applyFont="1" applyFill="1" applyBorder="1" applyAlignment="1">
      <alignment horizontal="center" vertical="center" wrapText="1"/>
    </xf>
    <xf numFmtId="0" fontId="34" fillId="0" borderId="53" xfId="0" applyFont="1" applyBorder="1" applyAlignment="1">
      <alignment horizontal="center" vertical="center" wrapText="1"/>
    </xf>
    <xf numFmtId="0" fontId="33" fillId="3" borderId="53" xfId="0" applyFont="1" applyFill="1" applyBorder="1" applyAlignment="1">
      <alignment horizontal="center" vertical="center" wrapText="1"/>
    </xf>
    <xf numFmtId="0" fontId="33" fillId="3" borderId="114" xfId="0" applyFont="1" applyFill="1" applyBorder="1" applyAlignment="1">
      <alignment horizontal="center" vertical="center" wrapText="1"/>
    </xf>
    <xf numFmtId="0" fontId="33" fillId="3" borderId="115" xfId="0" applyFont="1" applyFill="1" applyBorder="1" applyAlignment="1">
      <alignment horizontal="center" vertical="center" wrapText="1"/>
    </xf>
    <xf numFmtId="0" fontId="33" fillId="3" borderId="116" xfId="0" applyFont="1" applyFill="1" applyBorder="1" applyAlignment="1">
      <alignment horizontal="center" vertical="center" wrapText="1"/>
    </xf>
    <xf numFmtId="0" fontId="33" fillId="3" borderId="117" xfId="0" applyFont="1" applyFill="1" applyBorder="1" applyAlignment="1">
      <alignment horizontal="center" vertical="center" wrapText="1"/>
    </xf>
    <xf numFmtId="0" fontId="0" fillId="12" borderId="118" xfId="0" applyFont="1" applyFill="1" applyBorder="1" applyAlignment="1">
      <alignment horizontal="center" vertical="center" wrapText="1"/>
    </xf>
    <xf numFmtId="0" fontId="33" fillId="0" borderId="119" xfId="0" applyFont="1" applyBorder="1" applyAlignment="1">
      <alignment horizontal="left" vertical="center" wrapText="1"/>
    </xf>
    <xf numFmtId="0" fontId="33" fillId="10" borderId="113" xfId="0" applyFont="1" applyFill="1" applyBorder="1" applyAlignment="1">
      <alignment horizontal="center" vertical="center" wrapText="1"/>
    </xf>
    <xf numFmtId="0" fontId="34" fillId="10" borderId="53" xfId="0" applyFont="1" applyFill="1" applyBorder="1" applyAlignment="1">
      <alignment horizontal="center" vertical="center" wrapText="1"/>
    </xf>
    <xf numFmtId="0" fontId="34" fillId="10" borderId="53" xfId="0" applyFont="1" applyFill="1" applyBorder="1" applyAlignment="1">
      <alignment horizontal="right" vertical="center" wrapText="1"/>
    </xf>
    <xf numFmtId="0" fontId="33" fillId="10" borderId="33" xfId="0" applyFont="1" applyFill="1" applyBorder="1" applyAlignment="1">
      <alignment horizontal="center" vertical="center" wrapText="1"/>
    </xf>
    <xf numFmtId="0" fontId="33" fillId="10" borderId="84" xfId="0" applyFont="1" applyFill="1" applyBorder="1" applyAlignment="1">
      <alignment horizontal="center" vertical="center" wrapText="1"/>
    </xf>
    <xf numFmtId="0" fontId="33" fillId="10" borderId="52" xfId="0" applyFont="1" applyFill="1" applyBorder="1" applyAlignment="1">
      <alignment horizontal="center" vertical="center" wrapText="1"/>
    </xf>
    <xf numFmtId="0" fontId="33" fillId="10" borderId="120" xfId="0" applyFont="1" applyFill="1" applyBorder="1" applyAlignment="1">
      <alignment horizontal="center" vertical="center" wrapText="1"/>
    </xf>
    <xf numFmtId="0" fontId="4" fillId="0" borderId="87" xfId="9" applyFont="1" applyBorder="1" applyAlignment="1">
      <alignment horizontal="center" vertical="center" wrapText="1"/>
    </xf>
    <xf numFmtId="0" fontId="0" fillId="0" borderId="0" xfId="0" applyAlignment="1">
      <alignment horizontal="left" vertical="top" wrapText="1"/>
    </xf>
    <xf numFmtId="0" fontId="33" fillId="0" borderId="0" xfId="0" applyFont="1" applyAlignment="1">
      <alignment horizontal="left" vertical="center" wrapText="1"/>
    </xf>
    <xf numFmtId="0" fontId="34" fillId="3" borderId="121" xfId="0" applyFont="1" applyFill="1" applyBorder="1" applyAlignment="1">
      <alignment horizontal="center" vertical="center" wrapText="1"/>
    </xf>
    <xf numFmtId="0" fontId="34" fillId="0" borderId="53" xfId="0" applyFont="1" applyBorder="1" applyAlignment="1">
      <alignment horizontal="right" vertical="center" wrapText="1"/>
    </xf>
    <xf numFmtId="38" fontId="35" fillId="3" borderId="33" xfId="10" applyFont="1" applyFill="1" applyBorder="1" applyAlignment="1">
      <alignment horizontal="center" vertical="center" wrapText="1"/>
    </xf>
    <xf numFmtId="38" fontId="35" fillId="3" borderId="84" xfId="10" applyFont="1" applyFill="1" applyBorder="1" applyAlignment="1">
      <alignment horizontal="center" vertical="center" wrapText="1"/>
    </xf>
    <xf numFmtId="0" fontId="33" fillId="3" borderId="33" xfId="0" applyFont="1" applyFill="1" applyBorder="1" applyAlignment="1">
      <alignment horizontal="center" vertical="center" wrapText="1"/>
    </xf>
    <xf numFmtId="0" fontId="33" fillId="3" borderId="120" xfId="0" applyFont="1" applyFill="1" applyBorder="1" applyAlignment="1">
      <alignment horizontal="center" vertical="center" wrapText="1"/>
    </xf>
    <xf numFmtId="0" fontId="0" fillId="0" borderId="108" xfId="0" applyFont="1" applyBorder="1" applyAlignment="1">
      <alignment horizontal="center" vertical="center" wrapText="1"/>
    </xf>
    <xf numFmtId="0" fontId="33" fillId="0" borderId="122" xfId="0" applyFont="1" applyBorder="1" applyAlignment="1">
      <alignment horizontal="center" vertical="center" wrapText="1"/>
    </xf>
    <xf numFmtId="0" fontId="35" fillId="3" borderId="33" xfId="0" applyFont="1" applyFill="1" applyBorder="1" applyAlignment="1">
      <alignment horizontal="center" vertical="center" wrapText="1"/>
    </xf>
    <xf numFmtId="0" fontId="35" fillId="3" borderId="84" xfId="0" applyFont="1" applyFill="1" applyBorder="1" applyAlignment="1">
      <alignment horizontal="center" vertical="center" wrapText="1"/>
    </xf>
    <xf numFmtId="0" fontId="0" fillId="12" borderId="123" xfId="0" applyFont="1" applyFill="1" applyBorder="1" applyAlignment="1">
      <alignment horizontal="center" vertical="center" wrapText="1"/>
    </xf>
    <xf numFmtId="0" fontId="35" fillId="3" borderId="121" xfId="0" applyFont="1" applyFill="1" applyBorder="1" applyAlignment="1">
      <alignment horizontal="center" vertical="center" wrapText="1"/>
    </xf>
    <xf numFmtId="0" fontId="35" fillId="3" borderId="52" xfId="0" applyFont="1" applyFill="1" applyBorder="1" applyAlignment="1">
      <alignment horizontal="center" vertical="center" wrapText="1"/>
    </xf>
    <xf numFmtId="0" fontId="35" fillId="3" borderId="120" xfId="0" applyFont="1" applyFill="1" applyBorder="1" applyAlignment="1">
      <alignment horizontal="center" vertical="center" wrapText="1"/>
    </xf>
    <xf numFmtId="0" fontId="35" fillId="3" borderId="124" xfId="0" applyFont="1" applyFill="1" applyBorder="1" applyAlignment="1">
      <alignment horizontal="center" vertical="center" wrapText="1"/>
    </xf>
    <xf numFmtId="0" fontId="34" fillId="0" borderId="33" xfId="0" applyFont="1" applyBorder="1" applyAlignment="1">
      <alignment horizontal="right" vertical="center" wrapText="1"/>
    </xf>
    <xf numFmtId="0" fontId="35" fillId="3" borderId="93" xfId="0" applyFont="1" applyFill="1" applyBorder="1" applyAlignment="1">
      <alignment horizontal="center" vertical="center" wrapText="1"/>
    </xf>
    <xf numFmtId="0" fontId="35" fillId="13" borderId="48" xfId="0" applyFont="1" applyFill="1" applyBorder="1" applyAlignment="1">
      <alignment horizontal="center" vertical="center" wrapText="1"/>
    </xf>
    <xf numFmtId="0" fontId="35" fillId="13" borderId="72" xfId="0" applyFont="1" applyFill="1" applyBorder="1" applyAlignment="1">
      <alignment horizontal="center" vertical="center" wrapText="1"/>
    </xf>
    <xf numFmtId="0" fontId="35" fillId="13" borderId="125" xfId="0" applyFont="1" applyFill="1" applyBorder="1" applyAlignment="1">
      <alignment horizontal="center" vertical="center" wrapText="1"/>
    </xf>
    <xf numFmtId="0" fontId="35" fillId="13" borderId="126" xfId="0" applyFont="1" applyFill="1" applyBorder="1" applyAlignment="1">
      <alignment horizontal="center" vertical="center" wrapText="1"/>
    </xf>
    <xf numFmtId="0" fontId="33" fillId="0" borderId="47" xfId="0" applyFont="1" applyBorder="1" applyAlignment="1">
      <alignment horizontal="center" vertical="center" wrapText="1"/>
    </xf>
    <xf numFmtId="0" fontId="35" fillId="11" borderId="107" xfId="0" applyFont="1" applyFill="1" applyBorder="1" applyAlignment="1">
      <alignment horizontal="center" vertical="center" wrapText="1"/>
    </xf>
    <xf numFmtId="184" fontId="35" fillId="11" borderId="33" xfId="11" applyNumberFormat="1" applyFont="1" applyFill="1" applyBorder="1" applyAlignment="1">
      <alignment horizontal="center" vertical="center" wrapText="1"/>
    </xf>
    <xf numFmtId="184" fontId="35" fillId="11" borderId="84" xfId="11" applyNumberFormat="1" applyFont="1" applyFill="1" applyBorder="1" applyAlignment="1">
      <alignment horizontal="center" vertical="center" wrapText="1"/>
    </xf>
    <xf numFmtId="184" fontId="35" fillId="11" borderId="52" xfId="11" applyNumberFormat="1" applyFont="1" applyFill="1" applyBorder="1" applyAlignment="1">
      <alignment horizontal="center" vertical="center" wrapText="1"/>
    </xf>
    <xf numFmtId="0" fontId="0" fillId="12" borderId="127" xfId="0" applyFont="1" applyFill="1" applyBorder="1" applyAlignment="1">
      <alignment horizontal="center" vertical="center" wrapText="1"/>
    </xf>
    <xf numFmtId="0" fontId="0" fillId="0" borderId="128" xfId="0" applyFont="1" applyBorder="1" applyAlignment="1">
      <alignment horizontal="center" vertical="center" wrapText="1"/>
    </xf>
    <xf numFmtId="0" fontId="33" fillId="0" borderId="129"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130" xfId="0" applyFont="1" applyBorder="1" applyAlignment="1">
      <alignment horizontal="center" vertical="center" wrapText="1"/>
    </xf>
    <xf numFmtId="0" fontId="34" fillId="3" borderId="113" xfId="0" applyFont="1" applyFill="1" applyBorder="1" applyAlignment="1">
      <alignment horizontal="center" vertical="center" wrapText="1"/>
    </xf>
    <xf numFmtId="0" fontId="35" fillId="3" borderId="73" xfId="0" applyFont="1" applyFill="1" applyBorder="1" applyAlignment="1">
      <alignment horizontal="center" vertical="center" wrapText="1"/>
    </xf>
    <xf numFmtId="0" fontId="35" fillId="3" borderId="34" xfId="0" applyFont="1" applyFill="1" applyBorder="1" applyAlignment="1">
      <alignment horizontal="center" vertical="center" wrapText="1"/>
    </xf>
    <xf numFmtId="0" fontId="35" fillId="3" borderId="42" xfId="0" applyFont="1" applyFill="1" applyBorder="1" applyAlignment="1">
      <alignment horizontal="center" vertical="center" wrapText="1"/>
    </xf>
    <xf numFmtId="0" fontId="0" fillId="0" borderId="131" xfId="0" applyFont="1" applyBorder="1" applyAlignment="1">
      <alignment horizontal="center" vertical="center" wrapText="1"/>
    </xf>
    <xf numFmtId="0" fontId="35" fillId="11" borderId="113" xfId="0" applyFont="1" applyFill="1" applyBorder="1" applyAlignment="1">
      <alignment horizontal="center" vertical="center" wrapText="1"/>
    </xf>
    <xf numFmtId="176" fontId="35" fillId="11" borderId="33" xfId="0" applyNumberFormat="1" applyFont="1" applyFill="1" applyBorder="1" applyAlignment="1">
      <alignment horizontal="center" vertical="center" wrapText="1"/>
    </xf>
    <xf numFmtId="176" fontId="35" fillId="11" borderId="84" xfId="0" applyNumberFormat="1" applyFont="1" applyFill="1" applyBorder="1" applyAlignment="1">
      <alignment horizontal="center" vertical="center" wrapText="1"/>
    </xf>
    <xf numFmtId="176" fontId="35" fillId="11" borderId="52" xfId="0" applyNumberFormat="1" applyFont="1" applyFill="1" applyBorder="1" applyAlignment="1">
      <alignment horizontal="center" vertical="center" wrapText="1"/>
    </xf>
    <xf numFmtId="0" fontId="35" fillId="11" borderId="121" xfId="0" applyFont="1" applyFill="1" applyBorder="1" applyAlignment="1">
      <alignment horizontal="center" vertical="center" wrapText="1"/>
    </xf>
    <xf numFmtId="0" fontId="35" fillId="3" borderId="121" xfId="0" applyFont="1" applyFill="1" applyBorder="1" applyAlignment="1">
      <alignment horizontal="left" vertical="center" wrapText="1"/>
    </xf>
    <xf numFmtId="176" fontId="35" fillId="3" borderId="33" xfId="0" applyNumberFormat="1" applyFont="1" applyFill="1" applyBorder="1" applyAlignment="1">
      <alignment horizontal="center" vertical="center" wrapText="1"/>
    </xf>
    <xf numFmtId="176" fontId="35" fillId="3" borderId="93" xfId="0" applyNumberFormat="1" applyFont="1" applyFill="1" applyBorder="1" applyAlignment="1">
      <alignment horizontal="center" vertical="center" wrapText="1"/>
    </xf>
    <xf numFmtId="0" fontId="35" fillId="13" borderId="34" xfId="0" applyFont="1" applyFill="1" applyBorder="1" applyAlignment="1">
      <alignment horizontal="center" vertical="center" wrapText="1"/>
    </xf>
    <xf numFmtId="12" fontId="35" fillId="11" borderId="33" xfId="0" applyNumberFormat="1" applyFont="1" applyFill="1" applyBorder="1" applyAlignment="1">
      <alignment horizontal="center" vertical="center" wrapText="1"/>
    </xf>
    <xf numFmtId="12" fontId="35" fillId="11" borderId="93" xfId="0" applyNumberFormat="1" applyFont="1" applyFill="1" applyBorder="1" applyAlignment="1">
      <alignment horizontal="center" vertical="center" wrapText="1"/>
    </xf>
    <xf numFmtId="12" fontId="35" fillId="11" borderId="48" xfId="0" applyNumberFormat="1" applyFont="1" applyFill="1" applyBorder="1" applyAlignment="1">
      <alignment horizontal="center" vertical="center" wrapText="1"/>
    </xf>
    <xf numFmtId="176" fontId="35" fillId="11" borderId="93" xfId="0" applyNumberFormat="1" applyFont="1" applyFill="1" applyBorder="1" applyAlignment="1">
      <alignment horizontal="center" vertical="center" wrapText="1"/>
    </xf>
    <xf numFmtId="176" fontId="35" fillId="11" borderId="48" xfId="0" applyNumberFormat="1" applyFont="1" applyFill="1" applyBorder="1" applyAlignment="1">
      <alignment horizontal="center" vertical="center" wrapText="1"/>
    </xf>
    <xf numFmtId="0" fontId="35" fillId="10" borderId="121" xfId="0" applyFont="1" applyFill="1" applyBorder="1" applyAlignment="1">
      <alignment horizontal="center" vertical="center" wrapText="1"/>
    </xf>
    <xf numFmtId="176" fontId="35" fillId="10" borderId="33" xfId="0" applyNumberFormat="1" applyFont="1" applyFill="1" applyBorder="1" applyAlignment="1">
      <alignment horizontal="center" vertical="center" wrapText="1"/>
    </xf>
    <xf numFmtId="180" fontId="34" fillId="10" borderId="93" xfId="9" applyNumberFormat="1"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0" fillId="4" borderId="0" xfId="0" applyFont="1" applyFill="1" applyAlignment="1">
      <alignment horizontal="center" vertical="center" wrapText="1"/>
    </xf>
    <xf numFmtId="0" fontId="35" fillId="11" borderId="132" xfId="0" applyFont="1" applyFill="1" applyBorder="1" applyAlignment="1">
      <alignment horizontal="center" vertical="center" wrapText="1"/>
    </xf>
    <xf numFmtId="0" fontId="36" fillId="0" borderId="33" xfId="0" applyFont="1" applyBorder="1" applyAlignment="1">
      <alignment horizontal="center" vertical="center" wrapText="1"/>
    </xf>
    <xf numFmtId="0" fontId="35" fillId="11" borderId="33" xfId="0" applyFont="1" applyFill="1" applyBorder="1" applyAlignment="1">
      <alignment horizontal="center" vertical="center" wrapText="1"/>
    </xf>
    <xf numFmtId="0" fontId="34" fillId="0" borderId="52" xfId="0" applyFont="1" applyBorder="1" applyAlignment="1">
      <alignment horizontal="center" vertical="center" wrapText="1"/>
    </xf>
    <xf numFmtId="0" fontId="34" fillId="0" borderId="0" xfId="0" applyFont="1" applyAlignment="1">
      <alignment horizontal="right" vertical="center" wrapText="1"/>
    </xf>
    <xf numFmtId="176" fontId="35" fillId="3" borderId="48" xfId="0" applyNumberFormat="1" applyFont="1" applyFill="1" applyBorder="1" applyAlignment="1">
      <alignment horizontal="center" vertical="center" wrapText="1"/>
    </xf>
    <xf numFmtId="176" fontId="35" fillId="3" borderId="133" xfId="0" applyNumberFormat="1" applyFont="1" applyFill="1" applyBorder="1" applyAlignment="1">
      <alignment horizontal="center" vertical="center" wrapText="1"/>
    </xf>
    <xf numFmtId="0" fontId="0" fillId="0" borderId="134" xfId="0" applyFont="1" applyBorder="1" applyAlignment="1">
      <alignment horizontal="center" vertical="center" wrapText="1"/>
    </xf>
    <xf numFmtId="181" fontId="35" fillId="11" borderId="33" xfId="0" applyNumberFormat="1" applyFont="1" applyFill="1" applyBorder="1" applyAlignment="1">
      <alignment horizontal="center" vertical="center" wrapText="1"/>
    </xf>
    <xf numFmtId="181" fontId="35" fillId="11" borderId="93" xfId="0" applyNumberFormat="1" applyFont="1" applyFill="1" applyBorder="1" applyAlignment="1">
      <alignment horizontal="center" vertical="center" wrapText="1"/>
    </xf>
    <xf numFmtId="181" fontId="35" fillId="11" borderId="48" xfId="0" applyNumberFormat="1" applyFont="1" applyFill="1" applyBorder="1" applyAlignment="1">
      <alignment horizontal="center" vertical="center" wrapText="1"/>
    </xf>
    <xf numFmtId="181" fontId="35" fillId="11" borderId="133" xfId="0" applyNumberFormat="1" applyFont="1" applyFill="1" applyBorder="1" applyAlignment="1">
      <alignment horizontal="center" vertical="center" wrapText="1"/>
    </xf>
    <xf numFmtId="0" fontId="32" fillId="0" borderId="135" xfId="0" applyFont="1" applyBorder="1" applyAlignment="1">
      <alignment horizontal="center" vertical="center" wrapText="1"/>
    </xf>
    <xf numFmtId="0" fontId="32" fillId="0" borderId="136" xfId="0" applyFont="1" applyBorder="1" applyAlignment="1">
      <alignment horizontal="center" vertical="center" wrapText="1"/>
    </xf>
    <xf numFmtId="0" fontId="33" fillId="0" borderId="112" xfId="0" applyFont="1" applyBorder="1" applyAlignment="1">
      <alignment horizontal="center" vertical="center" wrapText="1"/>
    </xf>
    <xf numFmtId="0" fontId="34" fillId="0" borderId="137" xfId="0" applyFont="1" applyBorder="1" applyAlignment="1">
      <alignment horizontal="center" vertical="center" wrapText="1"/>
    </xf>
    <xf numFmtId="0" fontId="34" fillId="0" borderId="74" xfId="0" applyFont="1" applyBorder="1" applyAlignment="1">
      <alignment horizontal="center" vertical="center" wrapText="1"/>
    </xf>
    <xf numFmtId="0" fontId="33" fillId="0" borderId="93" xfId="0" applyFont="1" applyBorder="1" applyAlignment="1">
      <alignment horizontal="center" vertical="center" wrapText="1"/>
    </xf>
    <xf numFmtId="0" fontId="34" fillId="0" borderId="48" xfId="0" applyFont="1" applyBorder="1" applyAlignment="1">
      <alignment horizontal="center" vertical="center" wrapText="1"/>
    </xf>
    <xf numFmtId="0" fontId="34" fillId="0" borderId="34" xfId="0" applyFont="1" applyBorder="1" applyAlignment="1">
      <alignment horizontal="center" vertical="center" wrapText="1"/>
    </xf>
    <xf numFmtId="0" fontId="4" fillId="0" borderId="55" xfId="0" applyFont="1" applyBorder="1" applyAlignment="1">
      <alignment horizontal="center" vertical="center" wrapText="1"/>
    </xf>
    <xf numFmtId="0" fontId="24" fillId="3" borderId="47" xfId="3" applyFont="1" applyFill="1" applyBorder="1" applyAlignment="1" applyProtection="1">
      <alignment horizontal="center" vertical="center"/>
      <protection locked="0"/>
    </xf>
    <xf numFmtId="0" fontId="0" fillId="9" borderId="0" xfId="0" applyFill="1">
      <alignment vertical="center"/>
    </xf>
    <xf numFmtId="0" fontId="32" fillId="0" borderId="101" xfId="0" applyFont="1" applyBorder="1" applyAlignment="1">
      <alignment horizontal="center" vertical="center"/>
    </xf>
    <xf numFmtId="0" fontId="32" fillId="0" borderId="103" xfId="0" applyFont="1" applyBorder="1" applyAlignment="1">
      <alignment horizontal="center" vertical="center"/>
    </xf>
    <xf numFmtId="0" fontId="33" fillId="3" borderId="52" xfId="0" applyFont="1" applyFill="1" applyBorder="1" applyAlignment="1">
      <alignment horizontal="center" vertical="center"/>
    </xf>
    <xf numFmtId="0" fontId="33" fillId="10" borderId="33" xfId="0" applyFont="1" applyFill="1" applyBorder="1" applyAlignment="1">
      <alignment horizontal="center" vertical="center"/>
    </xf>
    <xf numFmtId="0" fontId="33" fillId="0" borderId="0" xfId="0" applyFont="1">
      <alignment vertical="center"/>
    </xf>
    <xf numFmtId="0" fontId="33" fillId="10" borderId="106" xfId="0" applyFont="1" applyFill="1" applyBorder="1" applyAlignment="1">
      <alignment horizontal="center" vertical="center"/>
    </xf>
    <xf numFmtId="0" fontId="33" fillId="0" borderId="33" xfId="0" applyFont="1" applyBorder="1" applyAlignment="1">
      <alignment horizontal="center" vertical="center"/>
    </xf>
    <xf numFmtId="0" fontId="33" fillId="0" borderId="108" xfId="0" applyFont="1" applyBorder="1" applyAlignment="1">
      <alignment horizontal="center" vertical="center"/>
    </xf>
    <xf numFmtId="0" fontId="33" fillId="0" borderId="109" xfId="0" applyFont="1" applyBorder="1" applyAlignment="1">
      <alignment horizontal="center" vertical="center"/>
    </xf>
    <xf numFmtId="0" fontId="33" fillId="0" borderId="121" xfId="0" applyFont="1" applyBorder="1" applyAlignment="1">
      <alignment horizontal="center" vertical="center"/>
    </xf>
    <xf numFmtId="0" fontId="33" fillId="0" borderId="134" xfId="0" applyFont="1" applyBorder="1" applyAlignment="1">
      <alignment horizontal="center" vertical="center"/>
    </xf>
    <xf numFmtId="0" fontId="32" fillId="0" borderId="68" xfId="0" applyFont="1" applyBorder="1" applyAlignment="1">
      <alignment horizontal="center" vertical="center"/>
    </xf>
    <xf numFmtId="0" fontId="32" fillId="0" borderId="111" xfId="0" applyFont="1" applyBorder="1" applyAlignment="1">
      <alignment horizontal="center" vertical="center"/>
    </xf>
    <xf numFmtId="0" fontId="33" fillId="10" borderId="112" xfId="0" applyFont="1" applyFill="1" applyBorder="1" applyAlignment="1">
      <alignment horizontal="center" vertical="center"/>
    </xf>
    <xf numFmtId="0" fontId="33" fillId="0" borderId="53" xfId="0" applyFont="1" applyBorder="1" applyAlignment="1">
      <alignment horizontal="center" vertical="center"/>
    </xf>
    <xf numFmtId="0" fontId="33" fillId="3" borderId="115" xfId="0" applyFont="1" applyFill="1" applyBorder="1" applyAlignment="1">
      <alignment horizontal="center" vertical="center"/>
    </xf>
    <xf numFmtId="0" fontId="33" fillId="3" borderId="116" xfId="0" applyFont="1" applyFill="1" applyBorder="1" applyAlignment="1">
      <alignment horizontal="center" vertical="center"/>
    </xf>
    <xf numFmtId="0" fontId="33" fillId="3" borderId="130" xfId="0" applyFont="1" applyFill="1" applyBorder="1" applyAlignment="1">
      <alignment horizontal="center" vertical="center"/>
    </xf>
    <xf numFmtId="0" fontId="0" fillId="3" borderId="127" xfId="0" applyFill="1" applyBorder="1" applyAlignment="1">
      <alignment horizontal="center" vertical="center"/>
    </xf>
    <xf numFmtId="0" fontId="33" fillId="0" borderId="0" xfId="0" applyFont="1" applyAlignment="1">
      <alignment horizontal="center" vertical="center"/>
    </xf>
    <xf numFmtId="0" fontId="33" fillId="0" borderId="0" xfId="0" applyFont="1" applyAlignment="1">
      <alignment horizontal="left" vertical="center"/>
    </xf>
    <xf numFmtId="0" fontId="34" fillId="10" borderId="138" xfId="0" applyFont="1" applyFill="1" applyBorder="1" applyAlignment="1">
      <alignment horizontal="center" vertical="center" wrapText="1"/>
    </xf>
    <xf numFmtId="0" fontId="33" fillId="0" borderId="53" xfId="0" applyFont="1" applyBorder="1" applyAlignment="1">
      <alignment horizontal="right" vertical="center"/>
    </xf>
    <xf numFmtId="0" fontId="33" fillId="10" borderId="52" xfId="0" applyFont="1" applyFill="1" applyBorder="1" applyAlignment="1">
      <alignment horizontal="center" vertical="center"/>
    </xf>
    <xf numFmtId="0" fontId="33" fillId="10" borderId="87" xfId="0" applyFont="1" applyFill="1" applyBorder="1" applyAlignment="1">
      <alignment horizontal="center" vertical="center"/>
    </xf>
    <xf numFmtId="0" fontId="0" fillId="12" borderId="118" xfId="0" applyFill="1" applyBorder="1" applyAlignment="1">
      <alignment horizontal="center" vertical="center"/>
    </xf>
    <xf numFmtId="0" fontId="4" fillId="0" borderId="87" xfId="9" applyFont="1" applyBorder="1" applyAlignment="1">
      <alignment vertical="center"/>
    </xf>
    <xf numFmtId="0" fontId="4" fillId="0" borderId="52" xfId="9" applyFont="1" applyBorder="1" applyAlignment="1">
      <alignment vertical="center"/>
    </xf>
    <xf numFmtId="0" fontId="0" fillId="0" borderId="0" xfId="0" applyAlignment="1">
      <alignment horizontal="left" vertical="center" wrapText="1"/>
    </xf>
    <xf numFmtId="0" fontId="37" fillId="0" borderId="0" xfId="0" applyFont="1" applyAlignment="1">
      <alignment horizontal="center" vertical="center"/>
    </xf>
    <xf numFmtId="0" fontId="34" fillId="10" borderId="121" xfId="0" applyFont="1" applyFill="1" applyBorder="1" applyAlignment="1">
      <alignment horizontal="center" vertical="center" wrapText="1"/>
    </xf>
    <xf numFmtId="0" fontId="35" fillId="0" borderId="33" xfId="0" applyFont="1" applyBorder="1" applyAlignment="1">
      <alignment horizontal="center" vertical="center" wrapText="1"/>
    </xf>
    <xf numFmtId="0" fontId="35" fillId="10" borderId="33" xfId="0" applyFont="1" applyFill="1" applyBorder="1" applyAlignment="1">
      <alignment horizontal="center" vertical="center" wrapText="1"/>
    </xf>
    <xf numFmtId="0" fontId="35" fillId="10" borderId="84"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0" fillId="12" borderId="127" xfId="0" applyFill="1" applyBorder="1" applyAlignment="1">
      <alignment horizontal="center" vertical="center"/>
    </xf>
    <xf numFmtId="0" fontId="33" fillId="0" borderId="122" xfId="0" applyFont="1" applyBorder="1">
      <alignment vertical="center"/>
    </xf>
    <xf numFmtId="0" fontId="33" fillId="0" borderId="139" xfId="0" applyFont="1" applyBorder="1">
      <alignment vertical="center"/>
    </xf>
    <xf numFmtId="0" fontId="34" fillId="3" borderId="140" xfId="0" applyFont="1" applyFill="1" applyBorder="1" applyAlignment="1">
      <alignment horizontal="center" vertical="center" wrapText="1"/>
    </xf>
    <xf numFmtId="38" fontId="35" fillId="3" borderId="93" xfId="10" applyFont="1" applyFill="1" applyBorder="1" applyAlignment="1">
      <alignment horizontal="center" vertical="center" wrapText="1"/>
    </xf>
    <xf numFmtId="38" fontId="35" fillId="13" borderId="48" xfId="10" applyFont="1" applyFill="1" applyBorder="1" applyAlignment="1">
      <alignment horizontal="center" vertical="center" wrapText="1"/>
    </xf>
    <xf numFmtId="38" fontId="35" fillId="13" borderId="72" xfId="10" applyFont="1" applyFill="1" applyBorder="1" applyAlignment="1">
      <alignment horizontal="center" vertical="center" wrapText="1"/>
    </xf>
    <xf numFmtId="0" fontId="35" fillId="13" borderId="73" xfId="0" applyFont="1" applyFill="1" applyBorder="1" applyAlignment="1">
      <alignment horizontal="center" vertical="center" wrapText="1"/>
    </xf>
    <xf numFmtId="0" fontId="0" fillId="0" borderId="134" xfId="0" applyBorder="1" applyAlignment="1">
      <alignment horizontal="center" vertical="center"/>
    </xf>
    <xf numFmtId="0" fontId="35" fillId="0" borderId="33" xfId="0" applyFont="1" applyBorder="1" applyAlignment="1">
      <alignment horizontal="right" vertical="center" wrapText="1"/>
    </xf>
    <xf numFmtId="0" fontId="33" fillId="0" borderId="47" xfId="0" applyFont="1" applyBorder="1" applyAlignment="1">
      <alignment horizontal="center" vertical="center"/>
    </xf>
    <xf numFmtId="0" fontId="34" fillId="3" borderId="124" xfId="0" applyFont="1" applyFill="1" applyBorder="1" applyAlignment="1">
      <alignment horizontal="center" vertical="center" wrapText="1"/>
    </xf>
    <xf numFmtId="0" fontId="34" fillId="11" borderId="107" xfId="0" applyFont="1" applyFill="1" applyBorder="1" applyAlignment="1">
      <alignment horizontal="center" vertical="center" wrapText="1"/>
    </xf>
    <xf numFmtId="184" fontId="35" fillId="11" borderId="93" xfId="11" applyNumberFormat="1" applyFont="1" applyFill="1" applyBorder="1" applyAlignment="1">
      <alignment horizontal="center" vertical="center" wrapText="1"/>
    </xf>
    <xf numFmtId="9" fontId="35" fillId="11" borderId="34" xfId="11" applyFont="1" applyFill="1" applyBorder="1" applyAlignment="1">
      <alignment horizontal="center" vertical="center" wrapText="1"/>
    </xf>
    <xf numFmtId="9" fontId="35" fillId="11" borderId="33" xfId="11" applyFont="1" applyFill="1" applyBorder="1" applyAlignment="1">
      <alignment horizontal="center" vertical="center" wrapText="1"/>
    </xf>
    <xf numFmtId="9" fontId="35" fillId="11" borderId="42" xfId="11" applyFont="1" applyFill="1" applyBorder="1" applyAlignment="1">
      <alignment horizontal="center" vertical="center" wrapText="1"/>
    </xf>
    <xf numFmtId="0" fontId="0" fillId="0" borderId="128" xfId="0" applyBorder="1">
      <alignment vertical="center"/>
    </xf>
    <xf numFmtId="0" fontId="33" fillId="0" borderId="129" xfId="0" applyFont="1" applyBorder="1">
      <alignment vertical="center"/>
    </xf>
    <xf numFmtId="0" fontId="33" fillId="0" borderId="121" xfId="0" applyFont="1" applyBorder="1">
      <alignment vertical="center"/>
    </xf>
    <xf numFmtId="0" fontId="33" fillId="0" borderId="109" xfId="0" applyFont="1" applyBorder="1">
      <alignment vertical="center"/>
    </xf>
    <xf numFmtId="0" fontId="33" fillId="0" borderId="107" xfId="0" applyFont="1" applyBorder="1">
      <alignment vertical="center"/>
    </xf>
    <xf numFmtId="0" fontId="33" fillId="0" borderId="130" xfId="0" applyFont="1" applyBorder="1">
      <alignment vertical="center"/>
    </xf>
    <xf numFmtId="0" fontId="34" fillId="3" borderId="138" xfId="0" applyFont="1" applyFill="1" applyBorder="1" applyAlignment="1">
      <alignment horizontal="center" vertical="center" wrapText="1"/>
    </xf>
    <xf numFmtId="0" fontId="33" fillId="0" borderId="131" xfId="0" applyFont="1" applyBorder="1">
      <alignment vertical="center"/>
    </xf>
    <xf numFmtId="0" fontId="34" fillId="11" borderId="113" xfId="0" applyFont="1" applyFill="1" applyBorder="1" applyAlignment="1">
      <alignment horizontal="center" vertical="center" wrapText="1"/>
    </xf>
    <xf numFmtId="3" fontId="35" fillId="11" borderId="93" xfId="0" applyNumberFormat="1" applyFont="1" applyFill="1" applyBorder="1" applyAlignment="1">
      <alignment horizontal="center" vertical="center" wrapText="1"/>
    </xf>
    <xf numFmtId="176" fontId="35" fillId="14" borderId="48" xfId="0" applyNumberFormat="1" applyFont="1" applyFill="1" applyBorder="1" applyAlignment="1">
      <alignment horizontal="center" vertical="center" wrapText="1"/>
    </xf>
    <xf numFmtId="176" fontId="35" fillId="14" borderId="34" xfId="0" applyNumberFormat="1" applyFont="1" applyFill="1" applyBorder="1" applyAlignment="1">
      <alignment horizontal="center" vertical="center" wrapText="1"/>
    </xf>
    <xf numFmtId="0" fontId="34" fillId="11" borderId="121" xfId="0" applyFont="1" applyFill="1" applyBorder="1" applyAlignment="1">
      <alignment horizontal="center" vertical="center" wrapText="1"/>
    </xf>
    <xf numFmtId="0" fontId="34" fillId="3" borderId="121" xfId="0" applyFont="1" applyFill="1" applyBorder="1" applyAlignment="1">
      <alignment horizontal="left" vertical="center" wrapText="1"/>
    </xf>
    <xf numFmtId="176" fontId="35" fillId="13" borderId="48" xfId="0" applyNumberFormat="1" applyFont="1" applyFill="1" applyBorder="1" applyAlignment="1">
      <alignment horizontal="center" vertical="center" wrapText="1"/>
    </xf>
    <xf numFmtId="176" fontId="35" fillId="13" borderId="34" xfId="0" applyNumberFormat="1" applyFont="1" applyFill="1" applyBorder="1" applyAlignment="1">
      <alignment horizontal="center" vertical="center" wrapText="1"/>
    </xf>
    <xf numFmtId="176" fontId="35" fillId="11" borderId="87" xfId="0" applyNumberFormat="1" applyFont="1" applyFill="1" applyBorder="1" applyAlignment="1">
      <alignment horizontal="center" vertical="center" wrapText="1"/>
    </xf>
    <xf numFmtId="176" fontId="35" fillId="11" borderId="41" xfId="0" applyNumberFormat="1" applyFont="1" applyFill="1" applyBorder="1" applyAlignment="1">
      <alignment horizontal="center" vertical="center" wrapText="1"/>
    </xf>
    <xf numFmtId="180" fontId="34" fillId="11" borderId="84" xfId="9" applyNumberFormat="1" applyFont="1" applyFill="1" applyBorder="1" applyAlignment="1">
      <alignment horizontal="center" vertical="center" wrapText="1"/>
    </xf>
    <xf numFmtId="180" fontId="34" fillId="11" borderId="41" xfId="9" applyNumberFormat="1" applyFont="1" applyFill="1" applyBorder="1" applyAlignment="1">
      <alignment horizontal="center" vertical="center"/>
    </xf>
    <xf numFmtId="180" fontId="34" fillId="11" borderId="33" xfId="9" applyNumberFormat="1" applyFont="1" applyFill="1" applyBorder="1" applyAlignment="1">
      <alignment horizontal="center" vertical="center"/>
    </xf>
    <xf numFmtId="180" fontId="34" fillId="11" borderId="36" xfId="9" applyNumberFormat="1" applyFont="1" applyFill="1" applyBorder="1" applyAlignment="1">
      <alignment horizontal="center" vertical="center"/>
    </xf>
    <xf numFmtId="176" fontId="0" fillId="12" borderId="127" xfId="0" applyNumberFormat="1" applyFill="1" applyBorder="1" applyAlignment="1">
      <alignment horizontal="center" vertical="center"/>
    </xf>
    <xf numFmtId="12" fontId="35" fillId="11" borderId="84" xfId="0" applyNumberFormat="1" applyFont="1" applyFill="1" applyBorder="1" applyAlignment="1">
      <alignment horizontal="center" vertical="center" wrapText="1"/>
    </xf>
    <xf numFmtId="12" fontId="35" fillId="11" borderId="52" xfId="0" applyNumberFormat="1" applyFont="1" applyFill="1" applyBorder="1" applyAlignment="1">
      <alignment horizontal="center" vertical="center" wrapText="1"/>
    </xf>
    <xf numFmtId="0" fontId="38" fillId="0" borderId="33" xfId="0" applyFont="1" applyBorder="1" applyAlignment="1">
      <alignment horizontal="center" vertical="center" wrapText="1"/>
    </xf>
    <xf numFmtId="0" fontId="34" fillId="11" borderId="131" xfId="0" applyFont="1" applyFill="1" applyBorder="1" applyAlignment="1">
      <alignment horizontal="center" vertical="center" wrapText="1"/>
    </xf>
    <xf numFmtId="0" fontId="34" fillId="3" borderId="33" xfId="0" applyFont="1" applyFill="1" applyBorder="1" applyAlignment="1">
      <alignment horizontal="center" vertical="center" wrapText="1"/>
    </xf>
    <xf numFmtId="0" fontId="35" fillId="0" borderId="52" xfId="0" applyFont="1" applyBorder="1" applyAlignment="1">
      <alignment horizontal="right" vertical="center" wrapText="1"/>
    </xf>
    <xf numFmtId="0" fontId="34" fillId="11" borderId="33" xfId="0" applyFont="1" applyFill="1" applyBorder="1" applyAlignment="1">
      <alignment horizontal="center" vertical="center" wrapText="1"/>
    </xf>
    <xf numFmtId="181" fontId="35" fillId="11" borderId="120" xfId="0" applyNumberFormat="1" applyFont="1" applyFill="1" applyBorder="1" applyAlignment="1">
      <alignment horizontal="center" vertical="center" wrapText="1"/>
    </xf>
    <xf numFmtId="0" fontId="0" fillId="0" borderId="108" xfId="0" applyBorder="1" applyAlignment="1">
      <alignment horizontal="center" vertical="center"/>
    </xf>
    <xf numFmtId="0" fontId="33" fillId="0" borderId="87" xfId="0" applyFont="1" applyBorder="1" applyAlignment="1">
      <alignment horizontal="center" vertical="center"/>
    </xf>
    <xf numFmtId="0" fontId="33" fillId="0" borderId="52" xfId="0" applyFont="1" applyBorder="1" applyAlignment="1">
      <alignment horizontal="center" vertical="center"/>
    </xf>
    <xf numFmtId="0" fontId="33" fillId="0" borderId="93" xfId="0" applyFont="1" applyBorder="1" applyAlignment="1">
      <alignment horizontal="center" vertical="center"/>
    </xf>
    <xf numFmtId="0" fontId="34" fillId="0" borderId="48" xfId="0" applyFont="1" applyBorder="1" applyAlignment="1">
      <alignment vertical="center" wrapText="1"/>
    </xf>
    <xf numFmtId="0" fontId="34" fillId="0" borderId="34" xfId="0" applyFont="1" applyBorder="1" applyAlignment="1">
      <alignment vertical="center" wrapText="1"/>
    </xf>
    <xf numFmtId="0" fontId="0" fillId="0" borderId="134" xfId="0" applyBorder="1">
      <alignment vertical="center"/>
    </xf>
    <xf numFmtId="0" fontId="32" fillId="0" borderId="135" xfId="0" applyFont="1" applyBorder="1" applyAlignment="1">
      <alignment horizontal="center" vertical="center"/>
    </xf>
    <xf numFmtId="0" fontId="32" fillId="0" borderId="136" xfId="0" applyFont="1" applyBorder="1" applyAlignment="1">
      <alignment horizontal="center" vertical="center"/>
    </xf>
    <xf numFmtId="0" fontId="39" fillId="0" borderId="0" xfId="4" applyFont="1">
      <alignment vertical="center"/>
    </xf>
    <xf numFmtId="0" fontId="4" fillId="0" borderId="0" xfId="0" applyFont="1" applyAlignment="1">
      <alignment horizontal="centerContinuous" vertical="center" shrinkToFit="1"/>
    </xf>
    <xf numFmtId="0" fontId="19" fillId="0" borderId="104" xfId="9" applyFont="1" applyBorder="1" applyAlignment="1">
      <alignment horizontal="center" vertical="top"/>
    </xf>
    <xf numFmtId="0" fontId="33" fillId="10" borderId="132" xfId="0" applyFont="1" applyFill="1" applyBorder="1" applyAlignment="1">
      <alignment horizontal="center" vertical="center"/>
    </xf>
    <xf numFmtId="0" fontId="4" fillId="3" borderId="82" xfId="9" applyFont="1" applyFill="1" applyBorder="1" applyAlignment="1">
      <alignment horizontal="center" vertical="center" wrapText="1" shrinkToFit="1"/>
    </xf>
    <xf numFmtId="0" fontId="4" fillId="3" borderId="26" xfId="9" applyFont="1" applyFill="1" applyBorder="1" applyAlignment="1">
      <alignment horizontal="center" vertical="center" wrapText="1" shrinkToFit="1"/>
    </xf>
    <xf numFmtId="0" fontId="4" fillId="0" borderId="79" xfId="9" applyFont="1" applyBorder="1" applyAlignment="1">
      <alignment horizontal="center" vertical="center" shrinkToFit="1"/>
    </xf>
    <xf numFmtId="0" fontId="4" fillId="3" borderId="25" xfId="9" applyFont="1" applyFill="1" applyBorder="1" applyAlignment="1" applyProtection="1">
      <alignment vertical="center" wrapText="1" shrinkToFit="1"/>
      <protection locked="0"/>
    </xf>
    <xf numFmtId="0" fontId="4" fillId="3" borderId="29" xfId="9" applyFont="1" applyFill="1" applyBorder="1" applyAlignment="1" applyProtection="1">
      <alignment vertical="center" wrapText="1" shrinkToFit="1"/>
      <protection locked="0"/>
    </xf>
    <xf numFmtId="0" fontId="4" fillId="3" borderId="30" xfId="9" applyFont="1" applyFill="1" applyBorder="1" applyAlignment="1" applyProtection="1">
      <alignment vertical="center" wrapText="1" shrinkToFit="1"/>
      <protection locked="0"/>
    </xf>
    <xf numFmtId="0" fontId="4" fillId="3" borderId="31" xfId="9" applyFont="1" applyFill="1" applyBorder="1" applyAlignment="1" applyProtection="1">
      <alignment vertical="center" wrapText="1" shrinkToFit="1"/>
      <protection locked="0"/>
    </xf>
    <xf numFmtId="179" fontId="4" fillId="0" borderId="141" xfId="9" applyNumberFormat="1" applyFont="1" applyBorder="1" applyAlignment="1">
      <alignment horizontal="center" vertical="center" wrapText="1" shrinkToFit="1"/>
    </xf>
    <xf numFmtId="0" fontId="19" fillId="0" borderId="142" xfId="9" applyFont="1" applyBorder="1" applyAlignment="1">
      <alignment horizontal="center" vertical="top"/>
    </xf>
    <xf numFmtId="0" fontId="33" fillId="10" borderId="143" xfId="0" applyFont="1" applyFill="1" applyBorder="1" applyAlignment="1">
      <alignment horizontal="center" vertical="center"/>
    </xf>
    <xf numFmtId="0" fontId="4" fillId="10" borderId="51" xfId="9" applyFont="1" applyFill="1" applyBorder="1" applyAlignment="1">
      <alignment horizontal="center" vertical="center" wrapText="1"/>
    </xf>
    <xf numFmtId="0" fontId="4" fillId="10" borderId="41" xfId="9" applyFont="1" applyFill="1" applyBorder="1" applyAlignment="1">
      <alignment horizontal="center" vertical="center" wrapText="1"/>
    </xf>
    <xf numFmtId="0" fontId="4" fillId="0" borderId="48" xfId="9" applyFont="1" applyBorder="1" applyAlignment="1">
      <alignment horizontal="center" vertical="center" shrinkToFit="1"/>
    </xf>
    <xf numFmtId="0" fontId="4" fillId="10" borderId="33" xfId="9" applyFont="1" applyFill="1" applyBorder="1" applyAlignment="1" applyProtection="1">
      <alignment vertical="center" wrapText="1"/>
      <protection locked="0"/>
    </xf>
    <xf numFmtId="0" fontId="4" fillId="10" borderId="45" xfId="9" applyFont="1" applyFill="1" applyBorder="1" applyAlignment="1" applyProtection="1">
      <alignment vertical="center" wrapText="1"/>
      <protection locked="0"/>
    </xf>
    <xf numFmtId="0" fontId="4" fillId="10" borderId="46" xfId="9" applyFont="1" applyFill="1" applyBorder="1" applyAlignment="1" applyProtection="1">
      <alignment vertical="center" wrapText="1"/>
      <protection locked="0"/>
    </xf>
    <xf numFmtId="0" fontId="4" fillId="0" borderId="144" xfId="9" applyFont="1" applyBorder="1" applyAlignment="1">
      <alignment vertical="center" wrapText="1"/>
    </xf>
    <xf numFmtId="178" fontId="4" fillId="0" borderId="145" xfId="0" applyNumberFormat="1" applyFont="1" applyBorder="1" applyAlignment="1">
      <alignment horizontal="left" vertical="top" wrapText="1"/>
    </xf>
    <xf numFmtId="178" fontId="4" fillId="0" borderId="146" xfId="0" applyNumberFormat="1" applyFont="1" applyBorder="1" applyAlignment="1">
      <alignment horizontal="left" vertical="top" wrapText="1"/>
    </xf>
    <xf numFmtId="178" fontId="4" fillId="0" borderId="147" xfId="0" applyNumberFormat="1" applyFont="1" applyBorder="1" applyAlignment="1">
      <alignment horizontal="left" vertical="top" wrapText="1"/>
    </xf>
    <xf numFmtId="0" fontId="40" fillId="0" borderId="0" xfId="0" applyFont="1">
      <alignment vertical="center"/>
    </xf>
    <xf numFmtId="0" fontId="4" fillId="3" borderId="51" xfId="9" applyFont="1" applyFill="1" applyBorder="1" applyAlignment="1">
      <alignment horizontal="center" vertical="center" wrapText="1"/>
    </xf>
    <xf numFmtId="0" fontId="4" fillId="3" borderId="41" xfId="9" applyFont="1" applyFill="1" applyBorder="1" applyAlignment="1">
      <alignment horizontal="center" vertical="center" wrapText="1"/>
    </xf>
    <xf numFmtId="0" fontId="4" fillId="0" borderId="52" xfId="9" applyFont="1" applyBorder="1" applyAlignment="1">
      <alignment horizontal="center" vertical="center"/>
    </xf>
    <xf numFmtId="3" fontId="4" fillId="3" borderId="33" xfId="9" applyNumberFormat="1" applyFont="1" applyFill="1" applyBorder="1" applyAlignment="1" applyProtection="1">
      <alignment vertical="center"/>
      <protection locked="0"/>
    </xf>
    <xf numFmtId="3" fontId="4" fillId="3" borderId="37" xfId="9" applyNumberFormat="1" applyFont="1" applyFill="1" applyBorder="1" applyAlignment="1" applyProtection="1">
      <alignment vertical="center"/>
      <protection locked="0"/>
    </xf>
    <xf numFmtId="3" fontId="4" fillId="3" borderId="38" xfId="9" applyNumberFormat="1" applyFont="1" applyFill="1" applyBorder="1" applyAlignment="1" applyProtection="1">
      <alignment vertical="center"/>
      <protection locked="0"/>
    </xf>
    <xf numFmtId="3" fontId="4" fillId="3" borderId="39" xfId="9" applyNumberFormat="1" applyFont="1" applyFill="1" applyBorder="1" applyAlignment="1" applyProtection="1">
      <alignment vertical="center"/>
      <protection locked="0"/>
    </xf>
    <xf numFmtId="178" fontId="4" fillId="0" borderId="148" xfId="9" applyNumberFormat="1" applyFont="1" applyBorder="1" applyAlignment="1">
      <alignment vertical="center"/>
    </xf>
    <xf numFmtId="178" fontId="4" fillId="0" borderId="149" xfId="0" applyNumberFormat="1" applyFont="1" applyBorder="1" applyAlignment="1">
      <alignment horizontal="left" vertical="top" wrapText="1"/>
    </xf>
    <xf numFmtId="178" fontId="4" fillId="0" borderId="150" xfId="0" applyNumberFormat="1" applyFont="1" applyBorder="1" applyAlignment="1">
      <alignment horizontal="left" vertical="top" wrapText="1"/>
    </xf>
    <xf numFmtId="178" fontId="4" fillId="0" borderId="144" xfId="9" applyNumberFormat="1" applyFont="1" applyBorder="1" applyAlignment="1">
      <alignment vertical="center"/>
    </xf>
    <xf numFmtId="0" fontId="4" fillId="11" borderId="51" xfId="9" applyFont="1" applyFill="1" applyBorder="1" applyAlignment="1">
      <alignment horizontal="center" vertical="center" wrapText="1"/>
    </xf>
    <xf numFmtId="0" fontId="4" fillId="11" borderId="41" xfId="9" applyFont="1" applyFill="1" applyBorder="1" applyAlignment="1">
      <alignment horizontal="center" vertical="center" wrapText="1"/>
    </xf>
    <xf numFmtId="0" fontId="4" fillId="0" borderId="52" xfId="9" applyFont="1" applyBorder="1" applyAlignment="1">
      <alignment horizontal="center" vertical="center" shrinkToFit="1"/>
    </xf>
    <xf numFmtId="3" fontId="4" fillId="11" borderId="33" xfId="9" applyNumberFormat="1" applyFont="1" applyFill="1" applyBorder="1" applyAlignment="1">
      <alignment vertical="center"/>
    </xf>
    <xf numFmtId="3" fontId="4" fillId="11" borderId="37" xfId="9" applyNumberFormat="1" applyFont="1" applyFill="1" applyBorder="1" applyAlignment="1">
      <alignment vertical="center"/>
    </xf>
    <xf numFmtId="3" fontId="4" fillId="11" borderId="38" xfId="9" applyNumberFormat="1" applyFont="1" applyFill="1" applyBorder="1" applyAlignment="1">
      <alignment vertical="center"/>
    </xf>
    <xf numFmtId="3" fontId="4" fillId="11" borderId="39" xfId="9" applyNumberFormat="1" applyFont="1" applyFill="1" applyBorder="1" applyAlignment="1">
      <alignment vertical="center"/>
    </xf>
    <xf numFmtId="178" fontId="4" fillId="3" borderId="33" xfId="9" applyNumberFormat="1" applyFont="1" applyFill="1" applyBorder="1" applyAlignment="1" applyProtection="1">
      <alignment vertical="center"/>
      <protection locked="0"/>
    </xf>
    <xf numFmtId="178" fontId="4" fillId="3" borderId="37" xfId="9" applyNumberFormat="1" applyFont="1" applyFill="1" applyBorder="1" applyAlignment="1" applyProtection="1">
      <alignment vertical="center"/>
      <protection locked="0"/>
    </xf>
    <xf numFmtId="178" fontId="4" fillId="3" borderId="39" xfId="9" applyNumberFormat="1" applyFont="1" applyFill="1" applyBorder="1" applyAlignment="1" applyProtection="1">
      <alignment vertical="center"/>
      <protection locked="0"/>
    </xf>
    <xf numFmtId="0" fontId="4" fillId="0" borderId="87" xfId="9" applyFont="1" applyBorder="1" applyAlignment="1" applyProtection="1">
      <alignment vertical="center"/>
      <protection locked="0"/>
    </xf>
    <xf numFmtId="0" fontId="4" fillId="0" borderId="41" xfId="9" applyFont="1" applyBorder="1" applyAlignment="1">
      <alignment vertical="center"/>
    </xf>
    <xf numFmtId="180" fontId="4" fillId="11" borderId="33" xfId="9" applyNumberFormat="1" applyFont="1" applyFill="1" applyBorder="1" applyAlignment="1" applyProtection="1">
      <alignment vertical="center"/>
      <protection locked="0"/>
    </xf>
    <xf numFmtId="180" fontId="4" fillId="11" borderId="37" xfId="9" applyNumberFormat="1" applyFont="1" applyFill="1" applyBorder="1" applyAlignment="1" applyProtection="1">
      <alignment vertical="center"/>
      <protection locked="0"/>
    </xf>
    <xf numFmtId="180" fontId="4" fillId="0" borderId="144" xfId="9" applyNumberFormat="1" applyFont="1" applyBorder="1" applyAlignment="1">
      <alignment vertical="center"/>
    </xf>
    <xf numFmtId="0" fontId="40" fillId="10" borderId="51" xfId="0" applyFont="1" applyFill="1" applyBorder="1" applyAlignment="1">
      <alignment horizontal="center" vertical="center" wrapText="1"/>
    </xf>
    <xf numFmtId="180" fontId="4" fillId="10" borderId="33" xfId="9" applyNumberFormat="1" applyFont="1" applyFill="1" applyBorder="1" applyAlignment="1" applyProtection="1">
      <alignment horizontal="right" vertical="center"/>
      <protection locked="0"/>
    </xf>
    <xf numFmtId="180" fontId="4" fillId="10" borderId="45" xfId="9" applyNumberFormat="1" applyFont="1" applyFill="1" applyBorder="1" applyAlignment="1" applyProtection="1">
      <alignment horizontal="right" vertical="center"/>
      <protection locked="0"/>
    </xf>
    <xf numFmtId="0" fontId="4" fillId="11" borderId="32" xfId="9" applyFont="1" applyFill="1" applyBorder="1" applyAlignment="1">
      <alignment horizontal="center" vertical="center" wrapText="1"/>
    </xf>
    <xf numFmtId="0" fontId="4" fillId="11" borderId="33" xfId="9" applyFont="1" applyFill="1" applyBorder="1" applyAlignment="1">
      <alignment horizontal="center" vertical="center"/>
    </xf>
    <xf numFmtId="0" fontId="4" fillId="11" borderId="87" xfId="9" applyFont="1" applyFill="1" applyBorder="1" applyAlignment="1">
      <alignment horizontal="center" vertical="center"/>
    </xf>
    <xf numFmtId="0" fontId="41" fillId="0" borderId="52" xfId="9" applyFont="1" applyBorder="1" applyAlignment="1">
      <alignment horizontal="center" vertical="center" shrinkToFit="1"/>
    </xf>
    <xf numFmtId="0" fontId="4" fillId="0" borderId="87" xfId="9" applyFont="1" applyBorder="1" applyAlignment="1" applyProtection="1">
      <alignment horizontal="right" vertical="center"/>
      <protection locked="0"/>
    </xf>
    <xf numFmtId="180" fontId="4" fillId="11" borderId="33" xfId="9" applyNumberFormat="1" applyFont="1" applyFill="1" applyBorder="1" applyAlignment="1">
      <alignment vertical="center"/>
    </xf>
    <xf numFmtId="180" fontId="4" fillId="11" borderId="37" xfId="9" applyNumberFormat="1" applyFont="1" applyFill="1" applyBorder="1" applyAlignment="1">
      <alignment vertical="center"/>
    </xf>
    <xf numFmtId="0" fontId="11" fillId="11" borderId="33" xfId="9" applyFont="1" applyFill="1" applyBorder="1" applyAlignment="1">
      <alignment horizontal="center" vertical="center"/>
    </xf>
    <xf numFmtId="0" fontId="11" fillId="11" borderId="87" xfId="9" applyFont="1" applyFill="1" applyBorder="1" applyAlignment="1">
      <alignment horizontal="center" vertical="center"/>
    </xf>
    <xf numFmtId="180" fontId="4" fillId="11" borderId="39" xfId="9" applyNumberFormat="1" applyFont="1" applyFill="1" applyBorder="1" applyAlignment="1">
      <alignment vertical="center"/>
    </xf>
    <xf numFmtId="180" fontId="11" fillId="0" borderId="148" xfId="9" applyNumberFormat="1" applyFont="1" applyBorder="1" applyAlignment="1">
      <alignment vertical="center"/>
    </xf>
    <xf numFmtId="178" fontId="4" fillId="0" borderId="151" xfId="0" applyNumberFormat="1" applyFont="1" applyBorder="1" applyAlignment="1">
      <alignment horizontal="left" vertical="top" wrapText="1"/>
    </xf>
    <xf numFmtId="178" fontId="4" fillId="0" borderId="152" xfId="0" applyNumberFormat="1" applyFont="1" applyBorder="1" applyAlignment="1">
      <alignment horizontal="left" vertical="top" wrapText="1"/>
    </xf>
    <xf numFmtId="178" fontId="4" fillId="0" borderId="153" xfId="0" applyNumberFormat="1" applyFont="1" applyBorder="1" applyAlignment="1">
      <alignment horizontal="left" vertical="top" wrapText="1"/>
    </xf>
    <xf numFmtId="0" fontId="4" fillId="3" borderId="32" xfId="9" applyFont="1" applyFill="1" applyBorder="1" applyAlignment="1">
      <alignment horizontal="center" vertical="center" wrapText="1"/>
    </xf>
    <xf numFmtId="0" fontId="4" fillId="3" borderId="33" xfId="9" applyFont="1" applyFill="1" applyBorder="1" applyAlignment="1">
      <alignment horizontal="center" vertical="center" wrapText="1"/>
    </xf>
    <xf numFmtId="0" fontId="4" fillId="3" borderId="87" xfId="9" applyFont="1" applyFill="1" applyBorder="1" applyAlignment="1">
      <alignment horizontal="center" vertical="center" wrapText="1"/>
    </xf>
    <xf numFmtId="0" fontId="4" fillId="0" borderId="33" xfId="9" applyFont="1" applyBorder="1" applyAlignment="1" applyProtection="1">
      <alignment horizontal="right" vertical="center"/>
      <protection locked="0"/>
    </xf>
    <xf numFmtId="180" fontId="4" fillId="3" borderId="33" xfId="10" applyNumberFormat="1" applyFont="1" applyFill="1" applyBorder="1" applyAlignment="1">
      <alignment vertical="center"/>
    </xf>
    <xf numFmtId="180" fontId="4" fillId="3" borderId="87" xfId="10" applyNumberFormat="1" applyFont="1" applyFill="1" applyBorder="1" applyAlignment="1">
      <alignment vertical="center"/>
    </xf>
    <xf numFmtId="180" fontId="4" fillId="3" borderId="38" xfId="10" applyNumberFormat="1" applyFont="1" applyFill="1" applyBorder="1" applyAlignment="1">
      <alignment vertical="center"/>
    </xf>
    <xf numFmtId="180" fontId="4" fillId="3" borderId="39" xfId="9" applyNumberFormat="1" applyFont="1" applyFill="1" applyBorder="1" applyAlignment="1">
      <alignment vertical="center"/>
    </xf>
    <xf numFmtId="180" fontId="11" fillId="0" borderId="154" xfId="9" applyNumberFormat="1" applyFont="1" applyBorder="1" applyAlignment="1">
      <alignment vertical="center"/>
    </xf>
    <xf numFmtId="0" fontId="4" fillId="0" borderId="53" xfId="9" applyFont="1" applyBorder="1" applyAlignment="1" applyProtection="1">
      <alignment horizontal="right" vertical="center"/>
      <protection locked="0"/>
    </xf>
    <xf numFmtId="180" fontId="4" fillId="3" borderId="53" xfId="10" applyNumberFormat="1" applyFont="1" applyFill="1" applyBorder="1" applyAlignment="1">
      <alignment vertical="center"/>
    </xf>
    <xf numFmtId="180" fontId="4" fillId="3" borderId="69" xfId="10" applyNumberFormat="1" applyFont="1" applyFill="1" applyBorder="1" applyAlignment="1">
      <alignment vertical="center"/>
    </xf>
    <xf numFmtId="180" fontId="4" fillId="3" borderId="57" xfId="10" applyNumberFormat="1" applyFont="1" applyFill="1" applyBorder="1" applyAlignment="1">
      <alignment vertical="center"/>
    </xf>
    <xf numFmtId="180" fontId="4" fillId="3" borderId="59" xfId="9" applyNumberFormat="1" applyFont="1" applyFill="1" applyBorder="1" applyAlignment="1">
      <alignment vertical="center"/>
    </xf>
    <xf numFmtId="0" fontId="19" fillId="0" borderId="155" xfId="9" applyFont="1" applyBorder="1" applyAlignment="1">
      <alignment horizontal="center" vertical="top"/>
    </xf>
    <xf numFmtId="0" fontId="4" fillId="11" borderId="60" xfId="9" applyFont="1" applyFill="1" applyBorder="1" applyAlignment="1">
      <alignment horizontal="center" vertical="center" wrapText="1"/>
    </xf>
    <xf numFmtId="0" fontId="4" fillId="11" borderId="61" xfId="9" applyFont="1" applyFill="1" applyBorder="1" applyAlignment="1">
      <alignment horizontal="center" vertical="center" wrapText="1"/>
    </xf>
    <xf numFmtId="0" fontId="4" fillId="11" borderId="156" xfId="9" applyFont="1" applyFill="1" applyBorder="1" applyAlignment="1">
      <alignment horizontal="center" vertical="center" wrapText="1"/>
    </xf>
    <xf numFmtId="0" fontId="4" fillId="0" borderId="97" xfId="9" applyFont="1" applyBorder="1" applyAlignment="1">
      <alignment horizontal="center" vertical="center"/>
    </xf>
    <xf numFmtId="180" fontId="11" fillId="11" borderId="61" xfId="10" applyNumberFormat="1" applyFont="1" applyFill="1" applyBorder="1" applyAlignment="1">
      <alignment vertical="center"/>
    </xf>
    <xf numFmtId="180" fontId="4" fillId="11" borderId="156" xfId="10" applyNumberFormat="1" applyFont="1" applyFill="1" applyBorder="1" applyAlignment="1">
      <alignment vertical="center"/>
    </xf>
    <xf numFmtId="180" fontId="4" fillId="11" borderId="157" xfId="10" applyNumberFormat="1" applyFont="1" applyFill="1" applyBorder="1" applyAlignment="1">
      <alignment vertical="center"/>
    </xf>
    <xf numFmtId="180" fontId="4" fillId="11" borderId="67" xfId="9" applyNumberFormat="1" applyFont="1" applyFill="1" applyBorder="1" applyAlignment="1">
      <alignment vertical="center"/>
    </xf>
    <xf numFmtId="180" fontId="11" fillId="0" borderId="158" xfId="9" applyNumberFormat="1" applyFont="1" applyBorder="1" applyAlignment="1">
      <alignment vertical="center"/>
    </xf>
    <xf numFmtId="0" fontId="24" fillId="2" borderId="47" xfId="3" applyFont="1" applyFill="1" applyBorder="1" applyAlignment="1" applyProtection="1">
      <alignment horizontal="center" vertical="center"/>
      <protection locked="0"/>
    </xf>
    <xf numFmtId="0" fontId="18" fillId="0" borderId="0" xfId="0" applyFont="1" applyAlignment="1">
      <alignment horizontal="center" vertical="center" wrapText="1"/>
    </xf>
    <xf numFmtId="0" fontId="0" fillId="0" borderId="69" xfId="0" applyBorder="1" applyAlignment="1">
      <alignment horizontal="center" vertical="center"/>
    </xf>
    <xf numFmtId="0" fontId="0" fillId="0" borderId="53" xfId="0" applyBorder="1">
      <alignment vertical="center"/>
    </xf>
    <xf numFmtId="0" fontId="0" fillId="0" borderId="53" xfId="0" applyBorder="1" applyAlignment="1">
      <alignment vertical="center" wrapText="1"/>
    </xf>
    <xf numFmtId="0" fontId="0" fillId="0" borderId="74" xfId="0"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42" fillId="0" borderId="0" xfId="0" applyFont="1">
      <alignment vertical="center"/>
    </xf>
    <xf numFmtId="0" fontId="0" fillId="0" borderId="71" xfId="0" applyBorder="1" applyAlignment="1">
      <alignment horizontal="center" vertical="center"/>
    </xf>
    <xf numFmtId="0" fontId="0" fillId="0" borderId="70" xfId="0" applyBorder="1">
      <alignment vertical="center"/>
    </xf>
    <xf numFmtId="0" fontId="0" fillId="0" borderId="70" xfId="0" applyBorder="1" applyAlignment="1">
      <alignment vertical="center" wrapText="1"/>
    </xf>
    <xf numFmtId="0" fontId="0" fillId="0" borderId="47" xfId="0" applyBorder="1" applyAlignment="1">
      <alignment vertical="center" wrapText="1"/>
    </xf>
    <xf numFmtId="0" fontId="0" fillId="15" borderId="0" xfId="0" applyFill="1" applyAlignment="1">
      <alignment horizontal="right" vertical="center" shrinkToFit="1"/>
    </xf>
    <xf numFmtId="0" fontId="0" fillId="0" borderId="73" xfId="0" applyBorder="1" applyAlignment="1">
      <alignment horizontal="center" vertical="center"/>
    </xf>
    <xf numFmtId="0" fontId="0" fillId="0" borderId="72" xfId="0" applyBorder="1">
      <alignment vertical="center"/>
    </xf>
    <xf numFmtId="0" fontId="0" fillId="0" borderId="72" xfId="0" applyBorder="1" applyAlignment="1">
      <alignment vertical="center" wrapText="1"/>
    </xf>
    <xf numFmtId="0" fontId="0" fillId="0" borderId="48" xfId="0" applyBorder="1" applyAlignment="1">
      <alignment vertical="center" wrapText="1"/>
    </xf>
    <xf numFmtId="0" fontId="0" fillId="15" borderId="33" xfId="0" applyFill="1" applyBorder="1" applyAlignment="1">
      <alignment horizontal="center" vertical="center"/>
    </xf>
    <xf numFmtId="0" fontId="0" fillId="0" borderId="33" xfId="0" applyBorder="1" applyAlignment="1">
      <alignment horizontal="center" vertical="center"/>
    </xf>
    <xf numFmtId="0" fontId="43" fillId="0" borderId="104" xfId="0" applyFont="1" applyBorder="1" applyAlignment="1">
      <alignment horizontal="center" vertical="center"/>
    </xf>
    <xf numFmtId="0" fontId="44" fillId="0" borderId="0" xfId="0" applyFont="1" applyAlignment="1">
      <alignment horizontal="left" vertical="center"/>
    </xf>
    <xf numFmtId="0" fontId="45" fillId="0" borderId="0" xfId="9" applyFont="1" applyAlignment="1">
      <alignment horizontal="left" vertical="center"/>
    </xf>
    <xf numFmtId="0" fontId="33" fillId="16" borderId="106" xfId="0" applyFont="1" applyFill="1" applyBorder="1" applyAlignment="1">
      <alignment vertical="center"/>
    </xf>
    <xf numFmtId="0" fontId="44" fillId="3"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0" borderId="3" xfId="0" applyFont="1" applyBorder="1" applyAlignment="1">
      <alignment vertical="top" wrapText="1"/>
    </xf>
    <xf numFmtId="0" fontId="14" fillId="3" borderId="159" xfId="0" applyFont="1" applyFill="1" applyBorder="1" applyAlignment="1">
      <alignment vertical="center" wrapText="1"/>
    </xf>
    <xf numFmtId="0" fontId="14" fillId="3" borderId="4" xfId="0" applyFont="1" applyFill="1" applyBorder="1" applyAlignment="1">
      <alignment vertical="center" wrapText="1"/>
    </xf>
    <xf numFmtId="0" fontId="14" fillId="3" borderId="160" xfId="0" applyFont="1" applyFill="1" applyBorder="1" applyAlignment="1">
      <alignment vertical="center" wrapText="1"/>
    </xf>
    <xf numFmtId="0" fontId="14" fillId="0" borderId="161" xfId="0" applyFont="1" applyBorder="1" applyAlignment="1">
      <alignment horizontal="right" vertical="center" shrinkToFit="1"/>
    </xf>
    <xf numFmtId="0" fontId="14" fillId="0" borderId="0" xfId="0" applyFont="1" applyAlignment="1">
      <alignment horizontal="left" vertical="center"/>
    </xf>
    <xf numFmtId="0" fontId="44" fillId="0" borderId="0" xfId="0" applyFont="1">
      <alignment vertical="center"/>
    </xf>
    <xf numFmtId="0" fontId="44" fillId="0" borderId="0" xfId="0" applyFont="1" applyAlignment="1">
      <alignment horizontal="left" vertical="center" wrapText="1"/>
    </xf>
    <xf numFmtId="0" fontId="43" fillId="0" borderId="142" xfId="0" applyFont="1" applyBorder="1" applyAlignment="1">
      <alignment horizontal="center" vertical="center"/>
    </xf>
    <xf numFmtId="0" fontId="0" fillId="0" borderId="162" xfId="0" applyFont="1" applyBorder="1">
      <alignment vertical="center"/>
    </xf>
    <xf numFmtId="0" fontId="44" fillId="3" borderId="163" xfId="0" applyFont="1" applyFill="1" applyBorder="1" applyAlignment="1">
      <alignment horizontal="center" vertical="center" wrapText="1"/>
    </xf>
    <xf numFmtId="0" fontId="44" fillId="3" borderId="164" xfId="0" applyFont="1" applyFill="1" applyBorder="1" applyAlignment="1">
      <alignment horizontal="center" vertical="center" wrapText="1"/>
    </xf>
    <xf numFmtId="0" fontId="14" fillId="0" borderId="9" xfId="0" applyFont="1" applyBorder="1" applyAlignment="1">
      <alignment vertical="top" wrapText="1"/>
    </xf>
    <xf numFmtId="0" fontId="14" fillId="3" borderId="165" xfId="0" applyFont="1" applyFill="1" applyBorder="1" applyAlignment="1">
      <alignment vertical="center" wrapText="1"/>
    </xf>
    <xf numFmtId="0" fontId="14" fillId="3" borderId="10" xfId="0" applyFont="1" applyFill="1" applyBorder="1" applyAlignment="1">
      <alignment vertical="center" wrapText="1"/>
    </xf>
    <xf numFmtId="0" fontId="14" fillId="3" borderId="166" xfId="0" applyFont="1" applyFill="1" applyBorder="1" applyAlignment="1">
      <alignment vertical="center" wrapText="1"/>
    </xf>
    <xf numFmtId="0" fontId="14" fillId="0" borderId="167" xfId="0" applyFont="1" applyBorder="1" applyAlignment="1">
      <alignment horizontal="right" vertical="center" shrinkToFit="1"/>
    </xf>
    <xf numFmtId="0" fontId="33" fillId="0" borderId="168" xfId="0" applyFont="1" applyFill="1" applyBorder="1" applyAlignment="1">
      <alignment vertical="center"/>
    </xf>
    <xf numFmtId="0" fontId="14" fillId="3" borderId="163" xfId="0" applyFont="1" applyFill="1" applyBorder="1" applyAlignment="1">
      <alignment horizontal="center" vertical="center" wrapText="1"/>
    </xf>
    <xf numFmtId="0" fontId="44" fillId="0" borderId="8" xfId="0" applyFont="1" applyBorder="1" applyAlignment="1">
      <alignment horizontal="center" vertical="center" wrapText="1"/>
    </xf>
    <xf numFmtId="0" fontId="14" fillId="0" borderId="14" xfId="0" applyFont="1" applyBorder="1" applyAlignment="1">
      <alignment horizontal="right" vertical="center" wrapText="1"/>
    </xf>
    <xf numFmtId="178" fontId="14" fillId="3" borderId="169" xfId="0" applyNumberFormat="1" applyFont="1" applyFill="1" applyBorder="1" applyAlignment="1">
      <alignment vertical="center" shrinkToFit="1"/>
    </xf>
    <xf numFmtId="178" fontId="14" fillId="3" borderId="170" xfId="0" applyNumberFormat="1" applyFont="1" applyFill="1" applyBorder="1" applyAlignment="1">
      <alignment vertical="center" shrinkToFit="1"/>
    </xf>
    <xf numFmtId="178" fontId="14" fillId="3" borderId="171" xfId="0" applyNumberFormat="1" applyFont="1" applyFill="1" applyBorder="1" applyAlignment="1">
      <alignment vertical="center" shrinkToFit="1"/>
    </xf>
    <xf numFmtId="178" fontId="14" fillId="0" borderId="172" xfId="0" applyNumberFormat="1" applyFont="1" applyBorder="1" applyAlignment="1">
      <alignment vertical="center" shrinkToFit="1"/>
    </xf>
    <xf numFmtId="0" fontId="14" fillId="3" borderId="13" xfId="0" applyFont="1" applyFill="1" applyBorder="1" applyAlignment="1">
      <alignment horizontal="center" vertical="center" wrapText="1"/>
    </xf>
    <xf numFmtId="0" fontId="14" fillId="0" borderId="8" xfId="0" applyFont="1" applyBorder="1" applyAlignment="1">
      <alignment horizontal="center" vertical="center" wrapText="1"/>
    </xf>
    <xf numFmtId="178" fontId="14" fillId="0" borderId="173" xfId="0" applyNumberFormat="1" applyFont="1" applyBorder="1" applyAlignment="1">
      <alignment vertical="center" shrinkToFit="1"/>
    </xf>
    <xf numFmtId="0" fontId="14" fillId="11" borderId="13" xfId="0" applyFont="1" applyFill="1" applyBorder="1" applyAlignment="1">
      <alignment horizontal="center" vertical="center" wrapText="1"/>
    </xf>
    <xf numFmtId="178" fontId="14" fillId="11" borderId="169" xfId="0" applyNumberFormat="1" applyFont="1" applyFill="1" applyBorder="1" applyAlignment="1">
      <alignment vertical="center" shrinkToFit="1"/>
    </xf>
    <xf numFmtId="178" fontId="14" fillId="11" borderId="170" xfId="0" applyNumberFormat="1" applyFont="1" applyFill="1" applyBorder="1" applyAlignment="1">
      <alignment vertical="center" shrinkToFit="1"/>
    </xf>
    <xf numFmtId="178" fontId="14" fillId="0" borderId="174" xfId="0" applyNumberFormat="1" applyFont="1" applyBorder="1" applyAlignment="1">
      <alignment vertical="center" shrinkToFit="1"/>
    </xf>
    <xf numFmtId="3" fontId="14" fillId="11" borderId="169" xfId="0" applyNumberFormat="1" applyFont="1" applyFill="1" applyBorder="1" applyAlignment="1">
      <alignment vertical="center" shrinkToFit="1"/>
    </xf>
    <xf numFmtId="3" fontId="14" fillId="11" borderId="170" xfId="0" applyNumberFormat="1" applyFont="1" applyFill="1" applyBorder="1" applyAlignment="1">
      <alignment vertical="center" shrinkToFit="1"/>
    </xf>
    <xf numFmtId="3" fontId="14" fillId="11" borderId="175" xfId="0" applyNumberFormat="1" applyFont="1" applyFill="1" applyBorder="1" applyAlignment="1">
      <alignment vertical="center" shrinkToFit="1"/>
    </xf>
    <xf numFmtId="0" fontId="44" fillId="0" borderId="16" xfId="0" applyFont="1" applyBorder="1" applyAlignment="1">
      <alignment horizontal="center" vertical="center" wrapText="1"/>
    </xf>
    <xf numFmtId="178" fontId="14" fillId="11" borderId="176" xfId="0" applyNumberFormat="1" applyFont="1" applyFill="1" applyBorder="1" applyAlignment="1">
      <alignment vertical="center" shrinkToFit="1"/>
    </xf>
    <xf numFmtId="56" fontId="0" fillId="0" borderId="0" xfId="0" applyNumberFormat="1" applyFont="1">
      <alignment vertical="center"/>
    </xf>
    <xf numFmtId="0" fontId="44" fillId="0" borderId="105" xfId="0" applyFont="1" applyBorder="1" applyAlignment="1">
      <alignment horizontal="center" vertical="center" wrapText="1"/>
    </xf>
    <xf numFmtId="0" fontId="14" fillId="0" borderId="177" xfId="0" applyFont="1" applyBorder="1" applyAlignment="1">
      <alignment horizontal="right" vertical="center" wrapText="1"/>
    </xf>
    <xf numFmtId="12" fontId="14" fillId="11" borderId="178" xfId="0" applyNumberFormat="1" applyFont="1" applyFill="1" applyBorder="1" applyAlignment="1">
      <alignment vertical="center" shrinkToFit="1"/>
    </xf>
    <xf numFmtId="12" fontId="14" fillId="11" borderId="179" xfId="0" applyNumberFormat="1" applyFont="1" applyFill="1" applyBorder="1" applyAlignment="1">
      <alignment vertical="center" shrinkToFit="1"/>
    </xf>
    <xf numFmtId="12" fontId="14" fillId="11" borderId="180" xfId="0" applyNumberFormat="1" applyFont="1" applyFill="1" applyBorder="1" applyAlignment="1">
      <alignment vertical="center" shrinkToFit="1"/>
    </xf>
    <xf numFmtId="0" fontId="0" fillId="0" borderId="168" xfId="0" applyFont="1" applyBorder="1">
      <alignment vertical="center"/>
    </xf>
    <xf numFmtId="0" fontId="14" fillId="11" borderId="177" xfId="0" applyFont="1" applyFill="1" applyBorder="1" applyAlignment="1">
      <alignment horizontal="center" vertical="center" wrapText="1"/>
    </xf>
    <xf numFmtId="0" fontId="44" fillId="0" borderId="105" xfId="0" applyFont="1" applyBorder="1" applyAlignment="1">
      <alignment horizontal="center" vertical="center" shrinkToFit="1"/>
    </xf>
    <xf numFmtId="38" fontId="14" fillId="11" borderId="178" xfId="10" applyFont="1" applyFill="1" applyBorder="1" applyAlignment="1">
      <alignment vertical="center" shrinkToFit="1"/>
    </xf>
    <xf numFmtId="38" fontId="14" fillId="11" borderId="179" xfId="10" applyFont="1" applyFill="1" applyBorder="1" applyAlignment="1">
      <alignment vertical="center" shrinkToFit="1"/>
    </xf>
    <xf numFmtId="178" fontId="14" fillId="0" borderId="181" xfId="0" applyNumberFormat="1" applyFont="1" applyBorder="1" applyAlignment="1">
      <alignment vertical="center" shrinkToFit="1"/>
    </xf>
    <xf numFmtId="0" fontId="14" fillId="3" borderId="15" xfId="0" applyFont="1" applyFill="1" applyBorder="1" applyAlignment="1">
      <alignment horizontal="center" vertical="center" wrapText="1"/>
    </xf>
    <xf numFmtId="178" fontId="14" fillId="3" borderId="178" xfId="0" applyNumberFormat="1" applyFont="1" applyFill="1" applyBorder="1" applyAlignment="1">
      <alignment vertical="center" shrinkToFit="1"/>
    </xf>
    <xf numFmtId="178" fontId="14" fillId="3" borderId="179" xfId="0" applyNumberFormat="1" applyFont="1" applyFill="1" applyBorder="1" applyAlignment="1">
      <alignment vertical="center" shrinkToFit="1"/>
    </xf>
    <xf numFmtId="178" fontId="14" fillId="3" borderId="175" xfId="0" applyNumberFormat="1" applyFont="1" applyFill="1" applyBorder="1" applyAlignment="1">
      <alignment vertical="center" shrinkToFit="1"/>
    </xf>
    <xf numFmtId="0" fontId="46" fillId="11" borderId="15" xfId="0" applyFont="1" applyFill="1" applyBorder="1" applyAlignment="1">
      <alignment horizontal="center" vertical="center" wrapText="1"/>
    </xf>
    <xf numFmtId="0" fontId="14" fillId="0" borderId="75" xfId="0" applyFont="1" applyBorder="1" applyAlignment="1">
      <alignment horizontal="right" vertical="center" wrapText="1"/>
    </xf>
    <xf numFmtId="178" fontId="14" fillId="11" borderId="182" xfId="0" applyNumberFormat="1" applyFont="1" applyFill="1" applyBorder="1" applyAlignment="1">
      <alignment vertical="center" shrinkToFit="1"/>
    </xf>
    <xf numFmtId="178" fontId="14" fillId="11" borderId="183" xfId="0" applyNumberFormat="1" applyFont="1" applyFill="1" applyBorder="1" applyAlignment="1">
      <alignment vertical="center" shrinkToFit="1"/>
    </xf>
    <xf numFmtId="178" fontId="14" fillId="11" borderId="184" xfId="0" applyNumberFormat="1" applyFont="1" applyFill="1" applyBorder="1" applyAlignment="1">
      <alignment vertical="center" shrinkToFit="1"/>
    </xf>
    <xf numFmtId="178" fontId="14" fillId="11" borderId="185" xfId="0" applyNumberFormat="1" applyFont="1" applyFill="1" applyBorder="1" applyAlignment="1">
      <alignment vertical="center" shrinkToFit="1"/>
    </xf>
    <xf numFmtId="178" fontId="14" fillId="11" borderId="186" xfId="0" applyNumberFormat="1" applyFont="1" applyFill="1" applyBorder="1" applyAlignment="1">
      <alignment vertical="center" shrinkToFit="1"/>
    </xf>
    <xf numFmtId="178" fontId="47" fillId="0" borderId="187" xfId="0" applyNumberFormat="1" applyFont="1" applyBorder="1" applyAlignment="1">
      <alignment vertical="center" shrinkToFit="1"/>
    </xf>
    <xf numFmtId="178" fontId="14" fillId="11" borderId="188" xfId="0" applyNumberFormat="1" applyFont="1" applyFill="1" applyBorder="1" applyAlignment="1">
      <alignment vertical="center" shrinkToFit="1"/>
    </xf>
    <xf numFmtId="178" fontId="14" fillId="11" borderId="189" xfId="0" applyNumberFormat="1" applyFont="1" applyFill="1" applyBorder="1" applyAlignment="1">
      <alignment vertical="center" shrinkToFit="1"/>
    </xf>
    <xf numFmtId="178" fontId="14" fillId="11" borderId="190" xfId="0" applyNumberFormat="1" applyFont="1" applyFill="1" applyBorder="1" applyAlignment="1">
      <alignment vertical="center" shrinkToFit="1"/>
    </xf>
    <xf numFmtId="0" fontId="46" fillId="3" borderId="191" xfId="0" applyFont="1" applyFill="1" applyBorder="1" applyAlignment="1">
      <alignment horizontal="center" vertical="center" wrapText="1"/>
    </xf>
    <xf numFmtId="0" fontId="14" fillId="0" borderId="100" xfId="0" applyFont="1" applyBorder="1" applyAlignment="1">
      <alignment horizontal="right" vertical="center" wrapText="1"/>
    </xf>
    <xf numFmtId="178" fontId="14" fillId="3" borderId="100" xfId="0" applyNumberFormat="1" applyFont="1" applyFill="1" applyBorder="1" applyAlignment="1">
      <alignment vertical="center" shrinkToFit="1"/>
    </xf>
    <xf numFmtId="178" fontId="14" fillId="3" borderId="192" xfId="0" applyNumberFormat="1" applyFont="1" applyFill="1" applyBorder="1" applyAlignment="1">
      <alignment vertical="center" shrinkToFit="1"/>
    </xf>
    <xf numFmtId="178" fontId="14" fillId="3" borderId="189" xfId="0" applyNumberFormat="1" applyFont="1" applyFill="1" applyBorder="1" applyAlignment="1">
      <alignment vertical="center" shrinkToFit="1"/>
    </xf>
    <xf numFmtId="178" fontId="14" fillId="3" borderId="193" xfId="0" applyNumberFormat="1" applyFont="1" applyFill="1" applyBorder="1" applyAlignment="1">
      <alignment vertical="center" shrinkToFit="1"/>
    </xf>
    <xf numFmtId="178" fontId="47" fillId="0" borderId="194" xfId="0" applyNumberFormat="1" applyFont="1" applyBorder="1" applyAlignment="1">
      <alignment vertical="center" shrinkToFit="1"/>
    </xf>
    <xf numFmtId="178" fontId="47" fillId="0" borderId="76" xfId="0" applyNumberFormat="1" applyFont="1" applyBorder="1" applyAlignment="1">
      <alignment vertical="center" shrinkToFit="1"/>
    </xf>
    <xf numFmtId="0" fontId="0" fillId="0" borderId="195" xfId="0" applyFont="1" applyBorder="1">
      <alignment vertical="center"/>
    </xf>
    <xf numFmtId="0" fontId="43" fillId="0" borderId="155" xfId="0" applyFont="1" applyBorder="1" applyAlignment="1">
      <alignment horizontal="center" vertical="center"/>
    </xf>
    <xf numFmtId="0" fontId="46" fillId="11" borderId="196" xfId="0" applyFont="1" applyFill="1" applyBorder="1" applyAlignment="1">
      <alignment horizontal="center" vertical="center" wrapText="1"/>
    </xf>
    <xf numFmtId="0" fontId="44" fillId="0" borderId="103" xfId="0" applyFont="1" applyBorder="1" applyAlignment="1">
      <alignment horizontal="center" vertical="center" wrapText="1"/>
    </xf>
    <xf numFmtId="0" fontId="14" fillId="0" borderId="142" xfId="0" applyFont="1" applyBorder="1" applyAlignment="1">
      <alignment horizontal="right" vertical="center" wrapText="1"/>
    </xf>
    <xf numFmtId="178" fontId="47" fillId="11" borderId="142" xfId="0" applyNumberFormat="1" applyFont="1" applyFill="1" applyBorder="1" applyAlignment="1">
      <alignment vertical="center" shrinkToFit="1"/>
    </xf>
    <xf numFmtId="178" fontId="14" fillId="11" borderId="197" xfId="0" applyNumberFormat="1" applyFont="1" applyFill="1" applyBorder="1" applyAlignment="1">
      <alignment vertical="center" shrinkToFit="1"/>
    </xf>
    <xf numFmtId="178" fontId="14" fillId="11" borderId="198" xfId="0" applyNumberFormat="1" applyFont="1" applyFill="1" applyBorder="1" applyAlignment="1">
      <alignment vertical="center" shrinkToFit="1"/>
    </xf>
    <xf numFmtId="178" fontId="14" fillId="11" borderId="199" xfId="0" applyNumberFormat="1" applyFont="1" applyFill="1" applyBorder="1" applyAlignment="1">
      <alignment vertical="center" shrinkToFit="1"/>
    </xf>
    <xf numFmtId="178" fontId="47" fillId="0" borderId="200" xfId="0" applyNumberFormat="1" applyFont="1" applyBorder="1" applyAlignment="1">
      <alignment vertical="center" shrinkToFit="1"/>
    </xf>
    <xf numFmtId="0" fontId="0" fillId="0" borderId="201" xfId="0" applyFont="1" applyBorder="1">
      <alignment vertical="center"/>
    </xf>
    <xf numFmtId="0" fontId="0" fillId="0" borderId="201" xfId="0" applyFont="1" applyBorder="1" applyAlignment="1">
      <alignment horizontal="center" vertical="center"/>
    </xf>
    <xf numFmtId="12" fontId="0" fillId="0" borderId="0" xfId="0" applyNumberFormat="1" applyFont="1" applyAlignment="1">
      <alignment horizontal="center" vertical="center"/>
    </xf>
    <xf numFmtId="0" fontId="33" fillId="16" borderId="202" xfId="0" applyFont="1" applyFill="1" applyBorder="1" applyAlignment="1">
      <alignment vertical="center"/>
    </xf>
    <xf numFmtId="0" fontId="44" fillId="3" borderId="13" xfId="0" applyFont="1" applyFill="1" applyBorder="1" applyAlignment="1">
      <alignment horizontal="center" vertical="center" wrapText="1"/>
    </xf>
    <xf numFmtId="0" fontId="7" fillId="0" borderId="0" xfId="0" applyFont="1" applyBorder="1" applyAlignment="1">
      <alignment horizontal="center" vertical="center"/>
    </xf>
    <xf numFmtId="0" fontId="33" fillId="0" borderId="115" xfId="0" applyFont="1" applyFill="1" applyBorder="1" applyAlignment="1">
      <alignment vertical="center"/>
    </xf>
    <xf numFmtId="0" fontId="33" fillId="0" borderId="12" xfId="0" applyFont="1" applyFill="1" applyBorder="1" applyAlignment="1">
      <alignment vertical="center"/>
    </xf>
    <xf numFmtId="178" fontId="14" fillId="11" borderId="203" xfId="0" applyNumberFormat="1" applyFont="1" applyFill="1" applyBorder="1" applyAlignment="1">
      <alignment vertical="center" shrinkToFit="1"/>
    </xf>
    <xf numFmtId="178" fontId="47" fillId="0" borderId="11" xfId="0" applyNumberFormat="1" applyFont="1" applyBorder="1" applyAlignment="1">
      <alignment vertical="center" shrinkToFit="1"/>
    </xf>
    <xf numFmtId="178" fontId="14" fillId="11" borderId="204" xfId="0" applyNumberFormat="1" applyFont="1" applyFill="1" applyBorder="1" applyAlignment="1">
      <alignment vertical="center" shrinkToFit="1"/>
    </xf>
    <xf numFmtId="0" fontId="46" fillId="3" borderId="75" xfId="0" applyFont="1" applyFill="1" applyBorder="1" applyAlignment="1">
      <alignment horizontal="center" vertical="center" wrapText="1"/>
    </xf>
    <xf numFmtId="178" fontId="47" fillId="0" borderId="105" xfId="0" applyNumberFormat="1" applyFont="1" applyBorder="1" applyAlignment="1">
      <alignment vertical="center" shrinkToFit="1"/>
    </xf>
    <xf numFmtId="0" fontId="46" fillId="3" borderId="68" xfId="0" applyFont="1" applyFill="1" applyBorder="1" applyAlignment="1">
      <alignment horizontal="center" vertical="center" wrapText="1"/>
    </xf>
    <xf numFmtId="0" fontId="46" fillId="11" borderId="75" xfId="0" applyFont="1" applyFill="1" applyBorder="1" applyAlignment="1">
      <alignment horizontal="center" vertical="center" wrapText="1"/>
    </xf>
    <xf numFmtId="178" fontId="14" fillId="11" borderId="205" xfId="0" applyNumberFormat="1" applyFont="1" applyFill="1" applyBorder="1" applyAlignment="1">
      <alignment vertical="center" shrinkToFit="1"/>
    </xf>
    <xf numFmtId="178" fontId="14" fillId="11" borderId="206" xfId="0" applyNumberFormat="1" applyFont="1" applyFill="1" applyBorder="1" applyAlignment="1">
      <alignment vertical="center" shrinkToFit="1"/>
    </xf>
    <xf numFmtId="178" fontId="14" fillId="11" borderId="207" xfId="0" applyNumberFormat="1" applyFont="1" applyFill="1" applyBorder="1" applyAlignment="1">
      <alignment vertical="center" shrinkToFit="1"/>
    </xf>
    <xf numFmtId="178" fontId="47" fillId="0" borderId="136" xfId="0" applyNumberFormat="1" applyFont="1" applyBorder="1" applyAlignment="1">
      <alignment vertical="center" shrinkToFit="1"/>
    </xf>
    <xf numFmtId="0" fontId="0" fillId="0" borderId="102" xfId="0" applyFont="1" applyBorder="1" applyAlignment="1">
      <alignment horizontal="center" vertical="center"/>
    </xf>
    <xf numFmtId="0" fontId="48" fillId="0" borderId="0" xfId="0" applyFont="1">
      <alignment vertical="center"/>
    </xf>
    <xf numFmtId="0" fontId="3" fillId="3" borderId="75" xfId="5" applyFont="1" applyFill="1" applyBorder="1" applyAlignment="1">
      <alignment horizontal="center" vertical="center"/>
    </xf>
    <xf numFmtId="0" fontId="3" fillId="0" borderId="105" xfId="5" applyFont="1" applyBorder="1">
      <alignment vertical="center"/>
    </xf>
    <xf numFmtId="0" fontId="3" fillId="3" borderId="101" xfId="5" applyFont="1" applyFill="1" applyBorder="1" applyAlignment="1">
      <alignment vertical="center" wrapText="1"/>
    </xf>
    <xf numFmtId="0" fontId="3" fillId="3" borderId="104" xfId="5" applyFont="1" applyFill="1" applyBorder="1" applyAlignment="1">
      <alignment vertical="center" wrapText="1"/>
    </xf>
    <xf numFmtId="0" fontId="3" fillId="0" borderId="104" xfId="5" applyFont="1" applyBorder="1" applyAlignment="1">
      <alignment horizontal="right" vertical="center"/>
    </xf>
    <xf numFmtId="0" fontId="7" fillId="3" borderId="75" xfId="0" applyFont="1" applyFill="1" applyBorder="1" applyAlignment="1">
      <alignment horizontal="center" vertical="center" wrapText="1"/>
    </xf>
    <xf numFmtId="0" fontId="0" fillId="0" borderId="76" xfId="0" applyBorder="1" applyAlignment="1">
      <alignment horizontal="center" vertical="center" wrapText="1"/>
    </xf>
    <xf numFmtId="185" fontId="7" fillId="3" borderId="75" xfId="0" applyNumberFormat="1" applyFont="1" applyFill="1" applyBorder="1" applyAlignment="1">
      <alignment horizontal="right" vertical="center" wrapText="1"/>
    </xf>
    <xf numFmtId="185" fontId="7" fillId="3" borderId="100" xfId="0" applyNumberFormat="1" applyFont="1" applyFill="1" applyBorder="1" applyAlignment="1">
      <alignment horizontal="right" vertical="center" wrapText="1"/>
    </xf>
    <xf numFmtId="0" fontId="3" fillId="0" borderId="142" xfId="5" applyFont="1" applyBorder="1" applyAlignment="1">
      <alignment horizontal="right" vertical="center"/>
    </xf>
    <xf numFmtId="0" fontId="7" fillId="3" borderId="7" xfId="0" applyFont="1" applyFill="1" applyBorder="1" applyAlignment="1">
      <alignment horizontal="center" vertical="center" wrapText="1"/>
    </xf>
    <xf numFmtId="0" fontId="7" fillId="0" borderId="208" xfId="0" applyFont="1" applyBorder="1" applyAlignment="1">
      <alignment horizontal="center" vertical="center" wrapText="1"/>
    </xf>
    <xf numFmtId="0" fontId="7" fillId="11" borderId="13" xfId="0" applyFont="1" applyFill="1" applyBorder="1" applyAlignment="1">
      <alignment horizontal="center" vertical="center" wrapText="1"/>
    </xf>
    <xf numFmtId="0" fontId="0" fillId="0" borderId="208" xfId="0" applyBorder="1" applyAlignment="1">
      <alignment horizontal="center" vertical="center" wrapText="1"/>
    </xf>
    <xf numFmtId="185" fontId="7" fillId="11" borderId="209" xfId="0" applyNumberFormat="1" applyFont="1" applyFill="1" applyBorder="1" applyAlignment="1">
      <alignment horizontal="right" vertical="center" wrapText="1"/>
    </xf>
    <xf numFmtId="185" fontId="7" fillId="11" borderId="169" xfId="0" applyNumberFormat="1" applyFont="1" applyFill="1" applyBorder="1" applyAlignment="1">
      <alignment horizontal="right" vertical="center" wrapText="1"/>
    </xf>
    <xf numFmtId="0" fontId="7" fillId="3" borderId="13" xfId="0" applyFont="1" applyFill="1" applyBorder="1" applyAlignment="1">
      <alignment horizontal="center" vertical="center" wrapText="1"/>
    </xf>
    <xf numFmtId="185" fontId="7" fillId="3" borderId="209" xfId="0" applyNumberFormat="1" applyFont="1" applyFill="1" applyBorder="1" applyAlignment="1">
      <alignment horizontal="right" vertical="center" wrapText="1"/>
    </xf>
    <xf numFmtId="185" fontId="7" fillId="3" borderId="169" xfId="0" applyNumberFormat="1" applyFont="1" applyFill="1" applyBorder="1" applyAlignment="1">
      <alignment horizontal="right" vertical="center" wrapText="1"/>
    </xf>
    <xf numFmtId="0" fontId="7" fillId="3" borderId="15" xfId="0" applyFont="1" applyFill="1" applyBorder="1" applyAlignment="1">
      <alignment horizontal="center" vertical="center" wrapText="1"/>
    </xf>
    <xf numFmtId="0" fontId="7" fillId="3" borderId="210" xfId="0" applyFont="1" applyFill="1" applyBorder="1" applyAlignment="1">
      <alignment horizontal="right" vertical="center" wrapText="1"/>
    </xf>
    <xf numFmtId="185" fontId="7" fillId="3" borderId="178" xfId="0" applyNumberFormat="1" applyFont="1" applyFill="1" applyBorder="1" applyAlignment="1">
      <alignment horizontal="right" vertical="center" wrapText="1"/>
    </xf>
    <xf numFmtId="185" fontId="7" fillId="3" borderId="210" xfId="0" applyNumberFormat="1" applyFont="1" applyFill="1" applyBorder="1" applyAlignment="1">
      <alignment horizontal="right" vertical="center" wrapText="1"/>
    </xf>
    <xf numFmtId="0" fontId="7" fillId="11" borderId="15" xfId="0" applyFont="1" applyFill="1" applyBorder="1" applyAlignment="1">
      <alignment horizontal="center" vertical="center" wrapText="1"/>
    </xf>
    <xf numFmtId="9" fontId="7" fillId="11" borderId="211" xfId="11" applyFont="1" applyFill="1" applyBorder="1" applyAlignment="1">
      <alignment horizontal="right" vertical="center" wrapText="1"/>
    </xf>
    <xf numFmtId="9" fontId="7" fillId="11" borderId="182" xfId="11" applyFont="1" applyFill="1" applyBorder="1" applyAlignment="1">
      <alignment horizontal="right" vertical="center" wrapText="1"/>
    </xf>
    <xf numFmtId="0" fontId="3" fillId="0" borderId="155" xfId="5" applyFont="1" applyBorder="1" applyAlignment="1">
      <alignment horizontal="right" vertical="center"/>
    </xf>
    <xf numFmtId="0" fontId="4" fillId="11" borderId="13" xfId="0" applyFont="1" applyFill="1" applyBorder="1" applyAlignment="1">
      <alignment horizontal="center" vertical="center" wrapText="1"/>
    </xf>
    <xf numFmtId="185" fontId="7" fillId="11" borderId="75" xfId="0" applyNumberFormat="1" applyFont="1" applyFill="1" applyBorder="1" applyAlignment="1">
      <alignment horizontal="right" vertical="center" wrapText="1"/>
    </xf>
    <xf numFmtId="185" fontId="3" fillId="0" borderId="155" xfId="5" applyNumberFormat="1" applyFont="1" applyBorder="1">
      <alignment vertical="center"/>
    </xf>
    <xf numFmtId="0" fontId="46" fillId="3" borderId="196" xfId="0" applyFont="1" applyFill="1" applyBorder="1" applyAlignment="1">
      <alignment horizontal="center" vertical="center" wrapText="1"/>
    </xf>
    <xf numFmtId="0" fontId="44" fillId="0" borderId="102" xfId="0" applyFont="1" applyBorder="1" applyAlignment="1">
      <alignment horizontal="center" vertical="center" wrapText="1"/>
    </xf>
    <xf numFmtId="178" fontId="7" fillId="3" borderId="100" xfId="0" applyNumberFormat="1" applyFont="1" applyFill="1" applyBorder="1" applyAlignment="1">
      <alignment vertical="center" shrinkToFit="1"/>
    </xf>
    <xf numFmtId="178" fontId="14" fillId="3" borderId="103" xfId="0" applyNumberFormat="1" applyFont="1" applyFill="1" applyBorder="1" applyAlignment="1">
      <alignment vertical="center" shrinkToFit="1"/>
    </xf>
    <xf numFmtId="178" fontId="47" fillId="0" borderId="101" xfId="0" applyNumberFormat="1" applyFont="1" applyBorder="1" applyAlignment="1">
      <alignment vertical="center" shrinkToFit="1"/>
    </xf>
    <xf numFmtId="0" fontId="3" fillId="0" borderId="68" xfId="5" applyFont="1" applyBorder="1">
      <alignment vertical="center"/>
    </xf>
    <xf numFmtId="0" fontId="46" fillId="11" borderId="212" xfId="0" applyFont="1" applyFill="1" applyBorder="1" applyAlignment="1">
      <alignment horizontal="center" vertical="center" wrapText="1"/>
    </xf>
    <xf numFmtId="0" fontId="44" fillId="0" borderId="213" xfId="0" applyFont="1" applyBorder="1" applyAlignment="1">
      <alignment horizontal="center" vertical="center" wrapText="1"/>
    </xf>
    <xf numFmtId="178" fontId="7" fillId="11" borderId="100" xfId="0" applyNumberFormat="1" applyFont="1" applyFill="1" applyBorder="1" applyAlignment="1">
      <alignment vertical="center" shrinkToFit="1"/>
    </xf>
    <xf numFmtId="178" fontId="14" fillId="11" borderId="100" xfId="0" applyNumberFormat="1" applyFont="1" applyFill="1" applyBorder="1" applyAlignment="1">
      <alignment vertical="center" shrinkToFit="1"/>
    </xf>
    <xf numFmtId="178" fontId="14" fillId="11" borderId="214" xfId="0" applyNumberFormat="1" applyFont="1" applyFill="1" applyBorder="1" applyAlignment="1">
      <alignment vertical="center" shrinkToFit="1"/>
    </xf>
    <xf numFmtId="178" fontId="47" fillId="0" borderId="215" xfId="0" applyNumberFormat="1" applyFont="1" applyBorder="1" applyAlignment="1">
      <alignment vertical="center" shrinkToFit="1"/>
    </xf>
    <xf numFmtId="0" fontId="3" fillId="0" borderId="102" xfId="5" applyFont="1" applyBorder="1">
      <alignment vertical="center"/>
    </xf>
    <xf numFmtId="0" fontId="49" fillId="0" borderId="0" xfId="4" applyFont="1">
      <alignment vertical="center"/>
    </xf>
    <xf numFmtId="0" fontId="7" fillId="3" borderId="216" xfId="0" applyFont="1" applyFill="1" applyBorder="1" applyAlignment="1">
      <alignment horizontal="center" vertical="center" wrapText="1"/>
    </xf>
    <xf numFmtId="0" fontId="7" fillId="11" borderId="209" xfId="0" applyFont="1" applyFill="1" applyBorder="1" applyAlignment="1">
      <alignment horizontal="center" vertical="center" wrapText="1"/>
    </xf>
    <xf numFmtId="0" fontId="4" fillId="3" borderId="209" xfId="0" applyFont="1" applyFill="1" applyBorder="1" applyAlignment="1">
      <alignment horizontal="center" vertical="center" wrapText="1"/>
    </xf>
    <xf numFmtId="185" fontId="4" fillId="3" borderId="169" xfId="0" applyNumberFormat="1" applyFont="1" applyFill="1" applyBorder="1" applyAlignment="1">
      <alignment horizontal="right" vertical="center" wrapText="1"/>
    </xf>
    <xf numFmtId="0" fontId="7" fillId="3" borderId="210" xfId="0" applyFont="1" applyFill="1" applyBorder="1" applyAlignment="1">
      <alignment horizontal="center" vertical="center" wrapText="1"/>
    </xf>
    <xf numFmtId="0" fontId="7" fillId="3" borderId="178" xfId="0" applyFont="1" applyFill="1" applyBorder="1" applyAlignment="1">
      <alignment horizontal="right" vertical="center" wrapText="1"/>
    </xf>
    <xf numFmtId="0" fontId="7" fillId="11" borderId="210" xfId="0" applyFont="1" applyFill="1" applyBorder="1" applyAlignment="1">
      <alignment horizontal="center" vertical="center" wrapText="1"/>
    </xf>
    <xf numFmtId="0" fontId="0" fillId="0" borderId="102" xfId="0" applyBorder="1" applyAlignment="1">
      <alignment horizontal="center" vertical="center" wrapText="1"/>
    </xf>
    <xf numFmtId="9" fontId="7" fillId="11" borderId="178" xfId="11" applyFont="1" applyFill="1" applyBorder="1" applyAlignment="1">
      <alignment horizontal="right" vertical="center" wrapText="1"/>
    </xf>
    <xf numFmtId="0" fontId="7" fillId="11" borderId="75" xfId="0" applyFont="1" applyFill="1" applyBorder="1" applyAlignment="1">
      <alignment horizontal="center" vertical="center" wrapText="1"/>
    </xf>
    <xf numFmtId="38" fontId="7" fillId="11" borderId="100" xfId="10" applyFont="1" applyFill="1" applyBorder="1" applyAlignment="1">
      <alignment horizontal="right" vertical="center" wrapText="1"/>
    </xf>
    <xf numFmtId="0" fontId="4" fillId="11" borderId="68" xfId="0" applyFont="1" applyFill="1" applyBorder="1" applyAlignment="1">
      <alignment horizontal="center" vertical="center" wrapText="1"/>
    </xf>
    <xf numFmtId="185" fontId="7" fillId="11" borderId="142" xfId="0" applyNumberFormat="1" applyFont="1" applyFill="1" applyBorder="1" applyAlignment="1">
      <alignment horizontal="right" vertical="center" wrapText="1"/>
    </xf>
    <xf numFmtId="185" fontId="3" fillId="0" borderId="104" xfId="4" applyNumberFormat="1" applyFont="1" applyBorder="1">
      <alignment vertical="center"/>
    </xf>
    <xf numFmtId="0" fontId="4" fillId="3" borderId="75" xfId="0" applyFont="1" applyFill="1" applyBorder="1" applyAlignment="1">
      <alignment horizontal="center" vertical="center" wrapText="1"/>
    </xf>
    <xf numFmtId="185" fontId="3" fillId="0" borderId="100" xfId="4" applyNumberFormat="1" applyFont="1" applyBorder="1" applyAlignment="1">
      <alignment horizontal="right" vertical="center"/>
    </xf>
    <xf numFmtId="185" fontId="3" fillId="0" borderId="105" xfId="4" applyNumberFormat="1" applyFont="1" applyBorder="1" applyAlignment="1">
      <alignment horizontal="right" vertical="center"/>
    </xf>
    <xf numFmtId="0" fontId="4" fillId="11" borderId="75" xfId="0" applyFont="1" applyFill="1" applyBorder="1" applyAlignment="1">
      <alignment horizontal="center" vertical="center" wrapText="1"/>
    </xf>
    <xf numFmtId="185" fontId="7" fillId="11" borderId="100" xfId="0" applyNumberFormat="1" applyFont="1" applyFill="1" applyBorder="1" applyAlignment="1">
      <alignment horizontal="right" vertical="center" wrapText="1"/>
    </xf>
    <xf numFmtId="38" fontId="23" fillId="3" borderId="34" xfId="2" applyFont="1" applyFill="1" applyBorder="1" applyAlignment="1" applyProtection="1">
      <alignment horizontal="center" vertical="center"/>
      <protection locked="0"/>
    </xf>
    <xf numFmtId="0" fontId="23" fillId="3" borderId="55" xfId="3" applyFont="1" applyFill="1" applyBorder="1" applyAlignment="1" applyProtection="1">
      <alignment horizontal="center" vertical="center"/>
      <protection locked="0"/>
    </xf>
    <xf numFmtId="0" fontId="23" fillId="3" borderId="74" xfId="3" applyFont="1" applyFill="1" applyBorder="1" applyAlignment="1" applyProtection="1">
      <alignment horizontal="center" vertical="center"/>
      <protection locked="0"/>
    </xf>
    <xf numFmtId="0" fontId="23" fillId="3" borderId="47" xfId="3" applyFont="1" applyFill="1" applyBorder="1" applyAlignment="1" applyProtection="1">
      <alignment horizontal="center" vertical="center"/>
      <protection locked="0"/>
    </xf>
    <xf numFmtId="0" fontId="23" fillId="3" borderId="0" xfId="3" applyFont="1" applyFill="1" applyAlignment="1" applyProtection="1">
      <alignment horizontal="center" vertical="center"/>
      <protection locked="0"/>
    </xf>
    <xf numFmtId="0" fontId="23" fillId="3" borderId="34" xfId="3" applyFont="1" applyFill="1" applyBorder="1" applyAlignment="1" applyProtection="1">
      <alignment horizontal="center" vertical="center"/>
      <protection locked="0"/>
    </xf>
    <xf numFmtId="0" fontId="23" fillId="3" borderId="48" xfId="3" applyFont="1" applyFill="1" applyBorder="1" applyAlignment="1" applyProtection="1">
      <alignment horizontal="center" vertical="center"/>
      <protection locked="0"/>
    </xf>
    <xf numFmtId="0" fontId="22" fillId="0" borderId="0" xfId="0" applyFont="1">
      <alignment vertical="center"/>
    </xf>
    <xf numFmtId="12" fontId="0" fillId="0" borderId="0" xfId="0" applyNumberFormat="1" applyAlignment="1">
      <alignment horizontal="left" vertical="center"/>
    </xf>
    <xf numFmtId="12" fontId="0" fillId="6" borderId="0" xfId="0" applyNumberFormat="1" applyFill="1" applyAlignment="1">
      <alignment horizontal="left" vertical="center"/>
    </xf>
    <xf numFmtId="0" fontId="0" fillId="0" borderId="0" xfId="0" applyAlignment="1">
      <alignment horizontal="left" vertical="center"/>
    </xf>
    <xf numFmtId="0" fontId="0" fillId="6" borderId="0" xfId="0" applyFill="1" applyAlignment="1">
      <alignment horizontal="center" vertical="center"/>
    </xf>
    <xf numFmtId="38" fontId="0" fillId="0" borderId="0" xfId="10" applyFont="1">
      <alignment vertical="center"/>
    </xf>
    <xf numFmtId="0" fontId="0" fillId="17" borderId="0" xfId="0" applyFill="1">
      <alignment vertical="center"/>
    </xf>
    <xf numFmtId="0" fontId="0" fillId="18" borderId="0" xfId="0" applyFill="1">
      <alignment vertical="center"/>
    </xf>
    <xf numFmtId="0" fontId="0" fillId="19" borderId="0" xfId="0" applyFill="1">
      <alignment vertical="center"/>
    </xf>
    <xf numFmtId="0" fontId="0" fillId="20" borderId="0" xfId="0" applyFill="1">
      <alignment vertical="center"/>
    </xf>
    <xf numFmtId="0" fontId="0" fillId="21" borderId="0" xfId="0" applyFont="1" applyFill="1" applyAlignment="1">
      <alignment horizontal="left" vertical="center"/>
    </xf>
    <xf numFmtId="0" fontId="0" fillId="10" borderId="0" xfId="0" applyFill="1">
      <alignment vertical="center"/>
    </xf>
    <xf numFmtId="0" fontId="0" fillId="22" borderId="0" xfId="0" applyFill="1" applyAlignment="1">
      <alignment horizontal="left" vertical="center"/>
    </xf>
    <xf numFmtId="3" fontId="0" fillId="0" borderId="0" xfId="0" applyNumberFormat="1">
      <alignment vertical="center"/>
    </xf>
    <xf numFmtId="38" fontId="0" fillId="0" borderId="0" xfId="10" applyFont="1" applyAlignment="1">
      <alignment vertical="center"/>
    </xf>
    <xf numFmtId="38" fontId="0" fillId="0" borderId="0" xfId="10" applyFont="1" applyAlignment="1">
      <alignment horizontal="left" vertical="center"/>
    </xf>
    <xf numFmtId="12" fontId="0" fillId="0" borderId="0" xfId="0" applyNumberFormat="1">
      <alignment vertical="center"/>
    </xf>
  </cellXfs>
  <cellStyles count="12">
    <cellStyle name="桁区切り 2" xfId="1"/>
    <cellStyle name="桁区切り 7" xfId="2"/>
    <cellStyle name="標準" xfId="0" builtinId="0"/>
    <cellStyle name="標準 13" xfId="3"/>
    <cellStyle name="標準 2 5" xfId="4"/>
    <cellStyle name="標準 2 5 2" xfId="5"/>
    <cellStyle name="標準 2 8 2" xfId="6"/>
    <cellStyle name="標準 2 8 2 2" xfId="7"/>
    <cellStyle name="標準 3" xfId="8"/>
    <cellStyle name="標準_交付要綱（様式編②）" xfId="9"/>
    <cellStyle name="桁区切り" xfId="10" builtinId="6"/>
    <cellStyle name="パーセント" xfId="11" builtinId="5"/>
  </cellStyles>
  <dxfs count="5">
    <dxf>
      <font>
        <color rgb="FF9C0006"/>
      </font>
      <fill>
        <patternFill patternType="solid">
          <bgColor rgb="FFFFC7CE"/>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externalLink" Target="externalLinks/externalLink1.xml" /><Relationship Id="rId21" Type="http://schemas.openxmlformats.org/officeDocument/2006/relationships/theme" Target="theme/theme1.xml" /><Relationship Id="rId22" Type="http://schemas.openxmlformats.org/officeDocument/2006/relationships/sharedStrings" Target="sharedStrings.xml" /><Relationship Id="rId23" Type="http://schemas.openxmlformats.org/officeDocument/2006/relationships/styles" Target="styles.xml" /><Relationship Id="rId24" Type="http://schemas.openxmlformats.org/officeDocument/2006/relationships/sheetMetadata" Target="metadata.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695325</xdr:colOff>
      <xdr:row>11</xdr:row>
      <xdr:rowOff>109855</xdr:rowOff>
    </xdr:from>
    <xdr:to xmlns:xdr="http://schemas.openxmlformats.org/drawingml/2006/spreadsheetDrawing">
      <xdr:col>4</xdr:col>
      <xdr:colOff>2304415</xdr:colOff>
      <xdr:row>19</xdr:row>
      <xdr:rowOff>139700</xdr:rowOff>
    </xdr:to>
    <xdr:sp macro="" textlink="">
      <xdr:nvSpPr>
        <xdr:cNvPr id="2" name="角丸四角形 1"/>
        <xdr:cNvSpPr/>
      </xdr:nvSpPr>
      <xdr:spPr>
        <a:xfrm>
          <a:off x="5697855" y="2256155"/>
          <a:ext cx="4062095" cy="1350645"/>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https://mhlwlan-my.sharepoint.com/personal/smxum_lansys_mhlw_go_jp/Documents/Microsoft%20Teams%20&#12481;&#12515;&#12483;&#12488;%20&#12501;&#12449;&#12452;&#12523;/01_&#31532;&#65297;&#21495;&#27096;&#24335;.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第１号様式_交付申請書（都道府県→国）"/>
      <sheetName val="第１号様式_別紙1 経費所要額調"/>
      <sheetName val="第１号様式_別表１　事業計画書_医療分野における業務効率化・職"/>
      <sheetName val="内訳　医療分野における業務効率化・職場環境改善支援事業"/>
      <sheetName val="第１号様式_別表2　事業計画書（施設整備促進支援）"/>
      <sheetName val="第１号様式_別表３　事業計画書_分娩取扱施設支援事業"/>
      <sheetName val="内訳（分娩取扱施設支援事業）"/>
      <sheetName val="第１号様式_別表４　事業計画書_小児医療施設支援事業"/>
      <sheetName val="内訳（小児医療施設支援事業）"/>
      <sheetName val="第１号様式_別表５　事業計画書_地域連携周産期支援事業（分娩取"/>
      <sheetName val="内訳（地域連携周産期（分娩）"/>
      <sheetName val="第１号様式_別表６　事業計画書_地域連携～（産科施設）施設"/>
      <sheetName val="第１号様式_別表７　事業計画書_地域連携～（産科施設）設備"/>
      <sheetName val="第１号様式_別表８　事業計画書（施設整備促進支援執行事業）"/>
      <sheetName val="内訳（施設整備促進支援執行事業）"/>
      <sheetName val="第１号様式_別表９　事業計画書（産科・小児科医療機関等支援） "/>
      <sheetName val="内訳　（産科・小児科医療機関等支援執行事業）"/>
      <sheetName val="管理用（このシートは削除しないでください）"/>
    </sheetNames>
    <sheetDataSet>
      <sheetData sheetId="0">
        <row r="10">
          <cell r="G10" t="str">
            <v>（都道府県知事名）</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5" tint="0.4"/>
  </sheetPr>
  <dimension ref="A1:O46"/>
  <sheetViews>
    <sheetView view="pageBreakPreview" zoomScale="115" zoomScaleSheetLayoutView="115" workbookViewId="0">
      <selection activeCell="E5" sqref="E5:F6"/>
    </sheetView>
  </sheetViews>
  <sheetFormatPr defaultColWidth="9" defaultRowHeight="13"/>
  <cols>
    <col min="1" max="1" width="5" customWidth="1"/>
    <col min="2" max="2" width="3.375" customWidth="1"/>
    <col min="3" max="3" width="12.25" customWidth="1"/>
    <col min="8" max="8" width="10" customWidth="1"/>
    <col min="10" max="10" width="10.375" customWidth="1"/>
  </cols>
  <sheetData>
    <row r="1" spans="1:11">
      <c r="A1" s="3" t="s">
        <v>9</v>
      </c>
    </row>
    <row r="2" spans="1:11">
      <c r="A2" s="3"/>
    </row>
    <row r="3" spans="1:11" s="1" customFormat="1" ht="14">
      <c r="A3" s="4"/>
      <c r="H3" s="15" t="s">
        <v>3</v>
      </c>
      <c r="I3" s="15"/>
      <c r="J3" s="15"/>
    </row>
    <row r="4" spans="1:11" s="1" customFormat="1" ht="14">
      <c r="A4" s="4"/>
      <c r="H4" s="16" t="s">
        <v>12</v>
      </c>
      <c r="I4" s="16"/>
      <c r="J4" s="16"/>
    </row>
    <row r="5" spans="1:11" s="1" customFormat="1" ht="14">
      <c r="A5" s="4"/>
      <c r="G5" s="14"/>
      <c r="H5" s="17"/>
      <c r="I5" s="17"/>
    </row>
    <row r="6" spans="1:11" s="1" customFormat="1" ht="14">
      <c r="A6" s="4" t="s">
        <v>16</v>
      </c>
    </row>
    <row r="7" spans="1:11" s="1" customFormat="1" ht="14">
      <c r="A7" s="4"/>
    </row>
    <row r="8" spans="1:11" s="1" customFormat="1" ht="14">
      <c r="A8" s="4"/>
    </row>
    <row r="9" spans="1:11" s="1" customFormat="1" ht="14">
      <c r="A9" s="4"/>
    </row>
    <row r="10" spans="1:11" s="1" customFormat="1" ht="14">
      <c r="A10" s="4"/>
      <c r="H10" s="18" t="str">
        <f>'[1]第１号様式_交付申請書（都道府県→国）'!G10</f>
        <v>（都道府県知事名）</v>
      </c>
      <c r="I10" s="18"/>
      <c r="J10" s="18"/>
      <c r="K10" s="2" t="s">
        <v>22</v>
      </c>
    </row>
    <row r="11" spans="1:11" s="2" customFormat="1">
      <c r="A11" s="3"/>
    </row>
    <row r="12" spans="1:11" s="2" customFormat="1">
      <c r="A12" s="3"/>
    </row>
    <row r="13" spans="1:11" s="2" customFormat="1">
      <c r="A13" s="3"/>
    </row>
    <row r="14" spans="1:11" s="2" customFormat="1" ht="36.75" customHeight="1">
      <c r="A14" s="5" t="s">
        <v>18</v>
      </c>
      <c r="B14" s="7"/>
      <c r="C14" s="7"/>
      <c r="D14" s="7"/>
      <c r="E14" s="7"/>
      <c r="F14" s="7"/>
      <c r="G14" s="7"/>
      <c r="H14" s="7"/>
      <c r="I14" s="7"/>
      <c r="J14" s="7"/>
    </row>
    <row r="15" spans="1:11" s="2" customFormat="1" ht="14">
      <c r="A15" s="4"/>
      <c r="B15" s="1"/>
      <c r="C15" s="1"/>
      <c r="D15" s="1"/>
      <c r="E15" s="1"/>
      <c r="F15" s="1"/>
      <c r="G15" s="1"/>
      <c r="H15" s="1"/>
      <c r="I15" s="1"/>
    </row>
    <row r="16" spans="1:11">
      <c r="A16" s="3"/>
    </row>
    <row r="17" spans="1:15">
      <c r="A17" s="3"/>
    </row>
    <row r="18" spans="1:15">
      <c r="A18" s="3"/>
    </row>
    <row r="19" spans="1:15" ht="30" customHeight="1">
      <c r="A19" s="6" t="s">
        <v>30</v>
      </c>
      <c r="B19" s="6"/>
      <c r="C19" s="6"/>
      <c r="D19" s="6"/>
      <c r="E19" s="6"/>
      <c r="F19" s="6"/>
      <c r="G19" s="6"/>
      <c r="H19" s="6"/>
      <c r="I19" s="6"/>
      <c r="J19" s="6"/>
    </row>
    <row r="20" spans="1:15">
      <c r="A20" s="3"/>
    </row>
    <row r="21" spans="1:15">
      <c r="A21" s="3"/>
    </row>
    <row r="22" spans="1:15" ht="14">
      <c r="A22" s="3"/>
      <c r="B22">
        <v>1</v>
      </c>
      <c r="C22" t="s">
        <v>4</v>
      </c>
      <c r="E22" s="10"/>
      <c r="F22" s="12">
        <f>'第３号様式_別紙1 経費所要額精算書'!$D$17</f>
        <v>0</v>
      </c>
      <c r="G22" s="12"/>
      <c r="H22" s="1" t="s">
        <v>10</v>
      </c>
    </row>
    <row r="23" spans="1:15" ht="14">
      <c r="A23" s="3"/>
      <c r="N23" s="1"/>
      <c r="O23" s="1"/>
    </row>
    <row r="24" spans="1:15" s="1" customFormat="1" ht="39.950000000000003" customHeight="1">
      <c r="A24" s="4"/>
      <c r="B24" s="1">
        <v>2</v>
      </c>
      <c r="C24" s="1" t="s">
        <v>34</v>
      </c>
      <c r="D24" s="1" t="s">
        <v>36</v>
      </c>
      <c r="E24" s="11" t="s">
        <v>38</v>
      </c>
      <c r="F24" s="13"/>
      <c r="G24" s="13"/>
      <c r="H24" s="13"/>
      <c r="I24" s="13"/>
      <c r="N24" s="1" t="s">
        <v>45</v>
      </c>
      <c r="O24" s="1" t="s">
        <v>46</v>
      </c>
    </row>
    <row r="25" spans="1:15" s="1" customFormat="1" ht="39.950000000000003" customHeight="1">
      <c r="A25" s="4"/>
      <c r="D25" s="1" t="s">
        <v>48</v>
      </c>
      <c r="E25" s="11" t="s">
        <v>53</v>
      </c>
      <c r="F25" s="13"/>
      <c r="G25" s="13"/>
      <c r="H25" s="13"/>
      <c r="I25" s="13"/>
      <c r="N25" s="20" t="s">
        <v>36</v>
      </c>
      <c r="O25" s="1" t="s">
        <v>38</v>
      </c>
    </row>
    <row r="26" spans="1:15" s="1" customFormat="1" ht="39.950000000000003" customHeight="1">
      <c r="A26" s="4"/>
      <c r="D26" s="1" t="s">
        <v>61</v>
      </c>
      <c r="E26" s="11" t="s">
        <v>63</v>
      </c>
      <c r="F26" s="13"/>
      <c r="G26" s="13"/>
      <c r="H26" s="13"/>
      <c r="I26" s="13"/>
      <c r="N26" s="20" t="s">
        <v>48</v>
      </c>
      <c r="O26" s="1" t="s">
        <v>53</v>
      </c>
    </row>
    <row r="27" spans="1:15" s="1" customFormat="1" ht="39.950000000000003" customHeight="1">
      <c r="A27" s="4"/>
      <c r="D27" s="1" t="s">
        <v>66</v>
      </c>
      <c r="E27" s="11" t="s">
        <v>71</v>
      </c>
      <c r="F27" s="13"/>
      <c r="G27" s="13"/>
      <c r="H27" s="13"/>
      <c r="I27" s="13"/>
      <c r="N27" s="20" t="s">
        <v>61</v>
      </c>
      <c r="O27" s="1" t="s">
        <v>63</v>
      </c>
    </row>
    <row r="28" spans="1:15" s="1" customFormat="1" ht="39.950000000000003" customHeight="1">
      <c r="A28" s="4"/>
      <c r="D28" s="1" t="s">
        <v>28</v>
      </c>
      <c r="E28" s="11" t="s">
        <v>73</v>
      </c>
      <c r="F28" s="13"/>
      <c r="G28" s="13"/>
      <c r="H28" s="13"/>
      <c r="I28" s="13"/>
      <c r="N28" s="20" t="s">
        <v>66</v>
      </c>
      <c r="O28" s="1" t="s">
        <v>71</v>
      </c>
    </row>
    <row r="29" spans="1:15" s="1" customFormat="1" ht="39.950000000000003" customHeight="1">
      <c r="A29" s="4"/>
      <c r="D29" s="1" t="s">
        <v>78</v>
      </c>
      <c r="E29" s="11" t="s">
        <v>80</v>
      </c>
      <c r="F29" s="13"/>
      <c r="G29" s="13"/>
      <c r="H29" s="13"/>
      <c r="I29" s="13"/>
      <c r="N29" s="20" t="s">
        <v>28</v>
      </c>
      <c r="O29" s="1" t="s">
        <v>73</v>
      </c>
    </row>
    <row r="30" spans="1:15" s="1" customFormat="1" ht="39.950000000000003" customHeight="1">
      <c r="A30" s="4"/>
      <c r="D30" s="1" t="s">
        <v>81</v>
      </c>
      <c r="E30" s="11" t="s">
        <v>83</v>
      </c>
      <c r="F30" s="13"/>
      <c r="G30" s="13"/>
      <c r="H30" s="13"/>
      <c r="I30" s="13"/>
      <c r="N30" s="20" t="s">
        <v>78</v>
      </c>
      <c r="O30" s="1" t="s">
        <v>80</v>
      </c>
    </row>
    <row r="31" spans="1:15" s="1" customFormat="1" ht="39.950000000000003" customHeight="1">
      <c r="A31" s="4"/>
      <c r="D31" s="1" t="s">
        <v>62</v>
      </c>
      <c r="E31" s="11" t="s">
        <v>86</v>
      </c>
      <c r="F31" s="13"/>
      <c r="G31" s="13"/>
      <c r="H31" s="13"/>
      <c r="I31" s="13"/>
      <c r="N31" s="20" t="s">
        <v>81</v>
      </c>
      <c r="O31" s="1" t="s">
        <v>83</v>
      </c>
    </row>
    <row r="32" spans="1:15" s="1" customFormat="1" ht="39.950000000000003" customHeight="1">
      <c r="A32" s="4"/>
      <c r="D32" s="1" t="s">
        <v>11</v>
      </c>
      <c r="E32" s="11" t="s">
        <v>87</v>
      </c>
      <c r="F32" s="13"/>
      <c r="G32" s="13"/>
      <c r="H32" s="13"/>
      <c r="I32" s="13"/>
      <c r="N32" s="20" t="s">
        <v>62</v>
      </c>
      <c r="O32" s="1" t="s">
        <v>86</v>
      </c>
    </row>
    <row r="33" spans="1:15" ht="14">
      <c r="A33" s="3"/>
      <c r="B33">
        <v>3</v>
      </c>
      <c r="C33" t="s">
        <v>91</v>
      </c>
      <c r="N33" s="20" t="s">
        <v>11</v>
      </c>
      <c r="O33" s="1" t="s">
        <v>87</v>
      </c>
    </row>
    <row r="34" spans="1:15">
      <c r="A34" s="3"/>
    </row>
    <row r="35" spans="1:15" ht="14">
      <c r="A35" s="3"/>
      <c r="B35">
        <v>4</v>
      </c>
      <c r="C35" s="1" t="s">
        <v>8</v>
      </c>
      <c r="D35" s="1" t="str">
        <f>IF(D24="","（別表〇〇）",IF(D24=$N$25,"（別表１）",IF(D24=$N$26,"（別表２）",IF(D24=$N$27,"（別表３）",IF(D24=$N$28,"（別表４）",IF(D24=$N$29,"（別表５）",IF(D24=$N$30,"（別表６）",IF(D24=$N$31,"（別表７）",IF(D24=$N$32,"（別表９）",IF(D24=$N$33,"（別表10）"))))))))))</f>
        <v>（別表１）</v>
      </c>
      <c r="E35" s="1" t="str">
        <f>IF(D25="","（別表〇〇）",IF(D25=$N$25,"（別表１）",IF(D25=$N$26,"（別表２）",IF(D25=$N$27,"（別表３）",IF(D25=$N$28,"（別表４）",IF(D25=$N$29,"（別表５）",IF(D25=$N$30,"（別表６）",IF(D25=$N$31,"（別表７）",IF(D25=$N$32,"（別表９）",IF(D25=$N$33,"（別表10）"))))))))))</f>
        <v>（別表２）</v>
      </c>
      <c r="F35" s="1" t="str">
        <f>IF(D26="","（別表〇〇）",IF(D26=$N$25,"（別表１）",IF(D26=$N$26,"（別表２）",IF(D26=$N$27,"（別表３）",IF(D26=$N$28,"（別表４）",IF(D26=$N$29,"（別表５）",IF(D26=$N$30,"（別表６）",IF(D26=$N$31,"（別表７）",IF(D26=$N$32,"（別表９）",IF(D26=$N$33,"（別表10）"))))))))))</f>
        <v>（別表３）</v>
      </c>
      <c r="G35" s="1" t="str">
        <f>IF(D27="","（別表〇〇）",IF(D27=$N$25,"（別表１）",IF(D27=$N$26,"（別表２）",IF(D27=$N$27,"（別表３）",IF(D27=$N$28,"（別表４）",IF(D27=$N$29,"（別表５）",IF(D27=$N$30,"（別表６）",IF(D27=$N$31,"（別表７）",IF(D27=$N$32,"（別表９）",IF(D27=$N$33,"（別表10）"))))))))))</f>
        <v>（別表４）</v>
      </c>
      <c r="H35" s="1" t="str">
        <f>IF(D28="","（別表〇〇）",IF(D28=$N$25,"（別表１）",IF(D28=$N$26,"（別表２）",IF(D28=$N$27,"（別表３）",IF(D28=$N$28,"（別表４）",IF(D28=$N$29,"（別表５）",IF(D28=$N$30,"（別表６）",IF(D28=$N$31,"（別表７）",IF(D28=$N$32,"（別表９）",IF(D28=$N$33,"（別表10）"))))))))))</f>
        <v>（別表５）</v>
      </c>
    </row>
    <row r="36" spans="1:15" ht="14">
      <c r="A36" s="3"/>
      <c r="D36" s="1" t="str">
        <f>IF($D29="","（別表〇〇）",IF($D29=$N$25,"（別表１）",IF($D29=$N$26,"（別表２）",IF($D29=$N$27,"（別表３）",IF($D29=$N$28,"（別表４）",IF($D29=$N$29,"（別表５）",IF($D29=$N$30,"（別表６）",IF($D29=$N$31,"（別表７）",IF($D29=$N$32,"（別表９）",IF($D29=$N$33,"（別表10）"))))))))))</f>
        <v>（別表６）</v>
      </c>
      <c r="E36" s="1" t="str">
        <f>IF($D30="","（別表〇〇）",IF($D30=$N$25,"（別表１）",IF($D30=$N$26,"（別表２）",IF($D30=$N$27,"（別表３）",IF($D30=$N$28,"（別表４）",IF($D30=$N$29,"（別表５）",IF($D30=$N$30,"（別表６）",IF($D30=$N$31,"（別表７）",IF($D30=$N$32,"（別表９）",IF($D30=$N$33,"（別表10）"))))))))))</f>
        <v>（別表７）</v>
      </c>
      <c r="F36" s="1" t="str">
        <f>IF($D31="","（別表〇〇）",IF($D31=$N$25,"（別表１）",IF($D31=$N$26,"（別表２）",IF($D31=$N$27,"（別表３）",IF($D31=$N$28,"（別表４）",IF($D31=$N$29,"（別表５）",IF($D31=$N$30,"（別表６）",IF($D31=$N$31,"（別表７）",IF($D31=$N$32,"（別表８）",IF($D31=$N$33,"（別表９）"))))))))))</f>
        <v>（別表８）</v>
      </c>
      <c r="G36" s="1" t="str">
        <f>IF($D32="","（別表〇〇）",IF($D32=$N$25,"（別表１）",IF($D32=$N$26,"（別表２）",IF($D32=$N$27,"（別表３）",IF($D32=$N$28,"（別表４）",IF($D32=$N$29,"（別表５）",IF($D32=$N$30,"（別表６）",IF($D32=$N$31,"（別表７）",IF($D32=$N$32,"（別表８）",IF($D32=$N$33,"（別表９）"))))))))))</f>
        <v>（別表９）</v>
      </c>
      <c r="H36" s="1"/>
    </row>
    <row r="37" spans="1:15" ht="14">
      <c r="A37" s="3"/>
      <c r="B37">
        <v>5</v>
      </c>
      <c r="C37" t="s">
        <v>32</v>
      </c>
      <c r="E37" s="1"/>
    </row>
    <row r="38" spans="1:15" ht="14">
      <c r="A38" s="3"/>
      <c r="C38" t="s">
        <v>95</v>
      </c>
      <c r="E38" s="1"/>
    </row>
    <row r="39" spans="1:15">
      <c r="A39" s="3"/>
      <c r="C39" t="s">
        <v>75</v>
      </c>
      <c r="D39" s="9"/>
      <c r="E39" s="9"/>
      <c r="K39" s="19"/>
    </row>
    <row r="40" spans="1:15">
      <c r="A40" s="3"/>
    </row>
    <row r="41" spans="1:15">
      <c r="A41" s="3"/>
    </row>
    <row r="42" spans="1:15">
      <c r="A42" s="3"/>
    </row>
    <row r="43" spans="1:15">
      <c r="A43" s="3"/>
      <c r="C43" s="8"/>
    </row>
    <row r="44" spans="1:15">
      <c r="A44" s="3"/>
    </row>
    <row r="45" spans="1:15">
      <c r="A45" s="3"/>
    </row>
    <row r="46" spans="1:15">
      <c r="A46" s="3"/>
    </row>
  </sheetData>
  <mergeCells count="16">
    <mergeCell ref="H3:J3"/>
    <mergeCell ref="H4:J4"/>
    <mergeCell ref="G5:I5"/>
    <mergeCell ref="H10:J10"/>
    <mergeCell ref="A14:J14"/>
    <mergeCell ref="A19:J19"/>
    <mergeCell ref="F22:G22"/>
    <mergeCell ref="E24:I24"/>
    <mergeCell ref="E25:I25"/>
    <mergeCell ref="E26:I26"/>
    <mergeCell ref="E27:I27"/>
    <mergeCell ref="E28:I28"/>
    <mergeCell ref="E29:I29"/>
    <mergeCell ref="E30:I30"/>
    <mergeCell ref="E31:I31"/>
    <mergeCell ref="E32:I32"/>
  </mergeCells>
  <phoneticPr fontId="5"/>
  <dataValidations count="2">
    <dataValidation type="list" allowBlank="1" showDropDown="0" showInputMessage="1" showErrorMessage="1" sqref="E24:I32">
      <formula1>$O:$O</formula1>
    </dataValidation>
    <dataValidation type="list" allowBlank="1" showDropDown="0" showInputMessage="1" showErrorMessage="1" sqref="D24:D32">
      <formula1>$N:$N</formula1>
    </dataValidation>
  </dataValidations>
  <printOptions horizontalCentered="1"/>
  <pageMargins left="0.70866141732283472" right="0.70866141732283472" top="0.94488188976377963" bottom="0.94488188976377963" header="0.31496062992125984" footer="0.31496062992125984"/>
  <pageSetup paperSize="9" scale="91" fitToWidth="1" fitToHeight="1" orientation="portrait" usePrinterDefaults="1" r:id="rId1"/>
  <colBreaks count="1" manualBreakCount="1">
    <brk id="10" max="57"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A1:K23"/>
  <sheetViews>
    <sheetView view="pageBreakPreview" zoomScale="85" zoomScaleSheetLayoutView="85" workbookViewId="0">
      <selection activeCell="E5" sqref="E5:F6"/>
    </sheetView>
  </sheetViews>
  <sheetFormatPr defaultColWidth="9" defaultRowHeight="13"/>
  <cols>
    <col min="1" max="3" width="44.375" style="2" customWidth="1"/>
    <col min="4" max="6" width="40.375" style="2" customWidth="1"/>
    <col min="7" max="11" width="11.375" style="2" customWidth="1"/>
    <col min="12" max="12" width="9" style="2"/>
    <col min="13" max="15" width="5.625" style="2" customWidth="1"/>
    <col min="16" max="17" width="5.375" style="2" customWidth="1"/>
    <col min="18" max="16384" width="9" style="2"/>
  </cols>
  <sheetData>
    <row r="1" spans="1:11" ht="29.25" customHeight="1">
      <c r="A1" s="21" t="s">
        <v>56</v>
      </c>
      <c r="B1" s="3"/>
      <c r="C1" s="3"/>
    </row>
    <row r="2" spans="1:11" ht="30.75" customHeight="1">
      <c r="A2" s="22" t="s">
        <v>85</v>
      </c>
      <c r="B2" s="22"/>
      <c r="C2" s="22"/>
      <c r="D2" s="38"/>
      <c r="E2" s="38"/>
      <c r="F2" s="38"/>
      <c r="G2" s="23"/>
      <c r="H2" s="23"/>
      <c r="I2" s="23"/>
      <c r="J2" s="23"/>
      <c r="K2" s="23"/>
    </row>
    <row r="3" spans="1:11" ht="7.5" customHeight="1">
      <c r="A3" s="23"/>
      <c r="B3" s="23"/>
      <c r="C3" s="23"/>
      <c r="D3" s="23"/>
      <c r="E3" s="23"/>
      <c r="F3" s="23"/>
      <c r="G3" s="23"/>
      <c r="H3" s="23"/>
      <c r="I3" s="23"/>
      <c r="J3" s="23"/>
      <c r="K3" s="23"/>
    </row>
    <row r="4" spans="1:11" ht="29.25" customHeight="1">
      <c r="A4" s="3"/>
      <c r="B4" s="3"/>
      <c r="C4" s="3"/>
      <c r="D4" s="39"/>
      <c r="E4" s="39"/>
      <c r="F4" s="39" t="s">
        <v>96</v>
      </c>
      <c r="G4" s="52"/>
      <c r="H4" s="52"/>
    </row>
    <row r="5" spans="1:11" ht="45" customHeight="1">
      <c r="A5" s="24" t="s">
        <v>31</v>
      </c>
      <c r="B5" s="33" t="s">
        <v>98</v>
      </c>
      <c r="C5" s="33" t="s">
        <v>99</v>
      </c>
      <c r="D5" s="40" t="s">
        <v>100</v>
      </c>
      <c r="E5" s="43" t="s">
        <v>93</v>
      </c>
      <c r="F5" s="45" t="s">
        <v>50</v>
      </c>
    </row>
    <row r="6" spans="1:11" ht="13.5" customHeight="1">
      <c r="A6" s="25"/>
      <c r="B6" s="34"/>
      <c r="C6" s="34"/>
      <c r="D6" s="34"/>
      <c r="E6" s="44"/>
      <c r="F6" s="46"/>
    </row>
    <row r="7" spans="1:11" ht="16.5" customHeight="1">
      <c r="A7" s="26"/>
      <c r="B7" s="35"/>
      <c r="C7" s="35"/>
      <c r="D7" s="41" t="s">
        <v>13</v>
      </c>
      <c r="E7" s="41" t="s">
        <v>13</v>
      </c>
      <c r="F7" s="41" t="s">
        <v>13</v>
      </c>
    </row>
    <row r="8" spans="1:11" ht="46.5" customHeight="1">
      <c r="A8" s="27" t="s">
        <v>38</v>
      </c>
      <c r="B8" s="36">
        <v>0</v>
      </c>
      <c r="C8" s="36">
        <v>0</v>
      </c>
      <c r="D8" s="36">
        <v>0</v>
      </c>
      <c r="E8" s="36">
        <v>0</v>
      </c>
      <c r="F8" s="47"/>
    </row>
    <row r="9" spans="1:11" ht="46.5" customHeight="1">
      <c r="A9" s="27" t="s">
        <v>53</v>
      </c>
      <c r="B9" s="36">
        <v>0</v>
      </c>
      <c r="C9" s="36">
        <v>0</v>
      </c>
      <c r="D9" s="36">
        <v>0</v>
      </c>
      <c r="E9" s="36">
        <v>0</v>
      </c>
      <c r="F9" s="48"/>
    </row>
    <row r="10" spans="1:11" ht="46.5" customHeight="1">
      <c r="A10" s="27" t="s">
        <v>63</v>
      </c>
      <c r="B10" s="36">
        <v>0</v>
      </c>
      <c r="C10" s="36">
        <v>0</v>
      </c>
      <c r="D10" s="36">
        <v>0</v>
      </c>
      <c r="E10" s="36">
        <v>0</v>
      </c>
      <c r="F10" s="49"/>
    </row>
    <row r="11" spans="1:11" ht="46.5" customHeight="1">
      <c r="A11" s="27" t="s">
        <v>71</v>
      </c>
      <c r="B11" s="36">
        <v>0</v>
      </c>
      <c r="C11" s="36">
        <v>0</v>
      </c>
      <c r="D11" s="36">
        <v>0</v>
      </c>
      <c r="E11" s="36">
        <v>0</v>
      </c>
      <c r="F11" s="48"/>
    </row>
    <row r="12" spans="1:11" ht="46.5" customHeight="1">
      <c r="A12" s="27" t="s">
        <v>73</v>
      </c>
      <c r="B12" s="36">
        <v>0</v>
      </c>
      <c r="C12" s="36">
        <v>0</v>
      </c>
      <c r="D12" s="36">
        <v>0</v>
      </c>
      <c r="E12" s="36">
        <v>0</v>
      </c>
      <c r="F12" s="49"/>
    </row>
    <row r="13" spans="1:11" ht="46.5" customHeight="1">
      <c r="A13" s="27" t="s">
        <v>80</v>
      </c>
      <c r="B13" s="36">
        <v>0</v>
      </c>
      <c r="C13" s="36">
        <v>0</v>
      </c>
      <c r="D13" s="36">
        <v>0</v>
      </c>
      <c r="E13" s="36">
        <v>0</v>
      </c>
      <c r="F13" s="48"/>
    </row>
    <row r="14" spans="1:11" ht="46.5" customHeight="1">
      <c r="A14" s="27" t="s">
        <v>83</v>
      </c>
      <c r="B14" s="36">
        <v>0</v>
      </c>
      <c r="C14" s="36">
        <v>0</v>
      </c>
      <c r="D14" s="36">
        <v>0</v>
      </c>
      <c r="E14" s="36">
        <v>0</v>
      </c>
      <c r="F14" s="50"/>
    </row>
    <row r="15" spans="1:11" ht="46.5" customHeight="1">
      <c r="A15" s="27" t="s">
        <v>86</v>
      </c>
      <c r="B15" s="36">
        <v>0</v>
      </c>
      <c r="C15" s="36">
        <v>0</v>
      </c>
      <c r="D15" s="36">
        <v>0</v>
      </c>
      <c r="E15" s="36">
        <v>0</v>
      </c>
      <c r="F15" s="50"/>
    </row>
    <row r="16" spans="1:11" ht="46.5" customHeight="1">
      <c r="A16" s="28" t="s">
        <v>87</v>
      </c>
      <c r="B16" s="36">
        <v>0</v>
      </c>
      <c r="C16" s="36">
        <v>0</v>
      </c>
      <c r="D16" s="36">
        <v>0</v>
      </c>
      <c r="E16" s="36">
        <v>0</v>
      </c>
      <c r="F16" s="50"/>
    </row>
    <row r="17" spans="1:11" ht="22.5" customHeight="1">
      <c r="A17" s="29" t="s">
        <v>102</v>
      </c>
      <c r="B17" s="37"/>
      <c r="C17" s="37"/>
      <c r="D17" s="42">
        <f>SUM(D8:D16)</f>
        <v>0</v>
      </c>
      <c r="E17" s="42"/>
      <c r="F17" s="51"/>
    </row>
    <row r="18" spans="1:11" ht="13.75">
      <c r="A18" s="30"/>
      <c r="B18" s="30"/>
      <c r="C18" s="30"/>
    </row>
    <row r="19" spans="1:11">
      <c r="A19" s="31"/>
      <c r="B19" s="31"/>
      <c r="C19" s="31"/>
      <c r="D19" s="8"/>
      <c r="E19" s="8"/>
      <c r="F19" s="8"/>
      <c r="G19" s="8"/>
      <c r="H19" s="8"/>
      <c r="I19" s="8"/>
      <c r="J19" s="8"/>
    </row>
    <row r="20" spans="1:11">
      <c r="A20" s="32"/>
      <c r="B20" s="32"/>
      <c r="C20" s="32"/>
      <c r="D20" s="8"/>
      <c r="E20" s="8"/>
      <c r="F20" s="8"/>
      <c r="G20" s="8"/>
      <c r="H20" s="8"/>
      <c r="I20" s="8"/>
      <c r="J20" s="8"/>
    </row>
    <row r="21" spans="1:11">
      <c r="A21" s="32"/>
      <c r="B21" s="32"/>
      <c r="C21" s="32"/>
      <c r="D21" s="8"/>
      <c r="E21" s="8"/>
      <c r="F21" s="8"/>
      <c r="G21" s="8"/>
      <c r="H21" s="8"/>
      <c r="I21" s="8"/>
      <c r="J21" s="8"/>
      <c r="K21" s="8"/>
    </row>
    <row r="22" spans="1:11">
      <c r="A22" s="32"/>
      <c r="B22" s="32"/>
      <c r="C22" s="32"/>
      <c r="D22" s="8"/>
      <c r="E22" s="8"/>
      <c r="F22" s="8"/>
      <c r="G22" s="8"/>
      <c r="H22" s="8"/>
      <c r="I22" s="8"/>
      <c r="J22" s="8"/>
      <c r="K22" s="8"/>
    </row>
    <row r="23" spans="1:11">
      <c r="A23" s="32"/>
      <c r="B23" s="32"/>
      <c r="C23" s="32"/>
      <c r="D23" s="8"/>
      <c r="E23" s="8"/>
      <c r="F23" s="8"/>
      <c r="G23" s="8"/>
      <c r="H23" s="8"/>
      <c r="I23" s="8"/>
      <c r="J23" s="8"/>
      <c r="K23" s="8"/>
    </row>
  </sheetData>
  <mergeCells count="3">
    <mergeCell ref="A2:F2"/>
    <mergeCell ref="A5:A6"/>
    <mergeCell ref="F5:F6"/>
  </mergeCells>
  <phoneticPr fontId="5"/>
  <printOptions horizontalCentered="1"/>
  <pageMargins left="0.39370078740157483" right="0.39370078740157483" top="0.74803149606299213" bottom="0.74803149606299213" header="0.31496062992125984" footer="0.31496062992125984"/>
  <pageSetup paperSize="9" scale="55" fitToWidth="1" fitToHeight="0" orientation="landscape" usePrinterDefaults="1" r:id="rId1"/>
  <headerFooter>
    <oddFooter>&amp;C&amp;P／&amp;N</oddFooter>
  </headerFooter>
  <colBreaks count="1" manualBreakCount="1">
    <brk id="7" max="16" man="1"/>
  </col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S98"/>
  <sheetViews>
    <sheetView showGridLines="0" view="pageBreakPreview" topLeftCell="A10" zoomScaleNormal="115" zoomScaleSheetLayoutView="100" workbookViewId="0">
      <selection activeCell="E5" sqref="E5:H9"/>
    </sheetView>
  </sheetViews>
  <sheetFormatPr defaultColWidth="9" defaultRowHeight="13.5"/>
  <cols>
    <col min="1" max="1" width="7.375" style="53" bestFit="1" customWidth="1"/>
    <col min="2" max="2" width="29" style="54" customWidth="1"/>
    <col min="3" max="3" width="20.25" style="55" customWidth="1" outlineLevel="1"/>
    <col min="4" max="4" width="14" style="55" bestFit="1" customWidth="1"/>
    <col min="5" max="5" width="18.25" style="55" customWidth="1"/>
    <col min="6" max="6" width="13.625" style="55" customWidth="1"/>
    <col min="7" max="7" width="7.875" style="55" customWidth="1"/>
    <col min="8" max="8" width="15" style="55" customWidth="1"/>
    <col min="9" max="9" width="23.625" style="55" customWidth="1"/>
    <col min="10" max="10" width="15.875" style="55" customWidth="1"/>
    <col min="11" max="11" width="17.375" style="55" bestFit="1" customWidth="1"/>
    <col min="12" max="12" width="8.25" style="55" customWidth="1"/>
    <col min="13" max="13" width="21.125" style="55" customWidth="1"/>
    <col min="14" max="14" width="32.125" style="55" bestFit="1" customWidth="1"/>
    <col min="15" max="18" width="14.625" style="55" customWidth="1"/>
    <col min="19" max="19" width="12.625" style="55" customWidth="1"/>
    <col min="20" max="16384" width="9" style="55"/>
  </cols>
  <sheetData>
    <row r="1" spans="1:19" ht="29.25" customHeight="1">
      <c r="A1" s="56" t="s">
        <v>142</v>
      </c>
      <c r="C1" s="1"/>
    </row>
    <row r="2" spans="1:19" ht="42.75" customHeight="1">
      <c r="B2" s="61" t="s">
        <v>104</v>
      </c>
      <c r="C2" s="61"/>
      <c r="D2" s="61"/>
      <c r="E2" s="61"/>
      <c r="F2" s="61"/>
      <c r="G2" s="61"/>
      <c r="H2" s="61"/>
      <c r="I2" s="61"/>
      <c r="J2" s="61"/>
      <c r="K2" s="61"/>
      <c r="L2" s="61"/>
      <c r="M2" s="61"/>
      <c r="N2" s="61"/>
      <c r="O2" s="61"/>
      <c r="P2" s="61"/>
      <c r="Q2" s="61"/>
      <c r="R2" s="61"/>
    </row>
    <row r="3" spans="1:19" ht="18.75" customHeight="1">
      <c r="B3" s="62"/>
      <c r="C3" s="80"/>
    </row>
    <row r="4" spans="1:19" ht="18.75" customHeight="1">
      <c r="B4" s="62"/>
      <c r="C4" s="80"/>
      <c r="O4" s="134" t="s">
        <v>20</v>
      </c>
      <c r="P4" s="134"/>
      <c r="Q4" s="134"/>
    </row>
    <row r="5" spans="1:19" ht="18.75" customHeight="1">
      <c r="B5" s="62"/>
      <c r="C5" s="80"/>
    </row>
    <row r="6" spans="1:19" ht="15.75" customHeight="1">
      <c r="B6" s="63" t="s">
        <v>106</v>
      </c>
      <c r="C6" s="81" t="s">
        <v>110</v>
      </c>
      <c r="D6" s="81" t="s">
        <v>107</v>
      </c>
      <c r="E6" s="81" t="s">
        <v>84</v>
      </c>
      <c r="F6" s="81" t="s">
        <v>57</v>
      </c>
      <c r="G6" s="81"/>
      <c r="H6" s="81"/>
      <c r="I6" s="81" t="s">
        <v>37</v>
      </c>
      <c r="J6" s="81" t="s">
        <v>113</v>
      </c>
      <c r="K6" s="119" t="s">
        <v>69</v>
      </c>
      <c r="L6" s="119" t="s">
        <v>43</v>
      </c>
      <c r="M6" s="81" t="s">
        <v>114</v>
      </c>
      <c r="N6" s="81" t="s">
        <v>24</v>
      </c>
      <c r="O6" s="81" t="s">
        <v>6</v>
      </c>
      <c r="P6" s="139" t="s">
        <v>41</v>
      </c>
      <c r="Q6" s="150" t="s">
        <v>67</v>
      </c>
    </row>
    <row r="7" spans="1:19" ht="15.75" customHeight="1">
      <c r="B7" s="64"/>
      <c r="C7" s="82"/>
      <c r="D7" s="82"/>
      <c r="E7" s="82"/>
      <c r="F7" s="82"/>
      <c r="G7" s="82"/>
      <c r="H7" s="82"/>
      <c r="I7" s="82"/>
      <c r="J7" s="82"/>
      <c r="K7" s="82"/>
      <c r="L7" s="124"/>
      <c r="M7" s="83"/>
      <c r="N7" s="131"/>
      <c r="O7" s="82"/>
      <c r="P7" s="140"/>
      <c r="Q7" s="151"/>
    </row>
    <row r="8" spans="1:19" ht="15.75" customHeight="1">
      <c r="B8" s="64"/>
      <c r="C8" s="82"/>
      <c r="D8" s="82"/>
      <c r="E8" s="82"/>
      <c r="F8" s="82"/>
      <c r="G8" s="82"/>
      <c r="H8" s="82"/>
      <c r="I8" s="82"/>
      <c r="J8" s="82"/>
      <c r="K8" s="82"/>
      <c r="L8" s="124"/>
      <c r="M8" s="83"/>
      <c r="N8" s="131"/>
      <c r="O8" s="82"/>
      <c r="P8" s="140"/>
      <c r="Q8" s="151"/>
      <c r="R8" s="77"/>
      <c r="S8" s="77"/>
    </row>
    <row r="9" spans="1:19" ht="15.75" customHeight="1">
      <c r="B9" s="64"/>
      <c r="C9" s="82"/>
      <c r="D9" s="82"/>
      <c r="E9" s="82"/>
      <c r="F9" s="82"/>
      <c r="G9" s="82"/>
      <c r="H9" s="82"/>
      <c r="I9" s="82"/>
      <c r="J9" s="82"/>
      <c r="K9" s="82"/>
      <c r="L9" s="124"/>
      <c r="M9" s="83"/>
      <c r="N9" s="131"/>
      <c r="O9" s="82"/>
      <c r="P9" s="141"/>
      <c r="Q9" s="151"/>
      <c r="R9" s="77"/>
      <c r="S9" s="77"/>
    </row>
    <row r="10" spans="1:19">
      <c r="B10" s="65"/>
      <c r="C10" s="83" t="s">
        <v>79</v>
      </c>
      <c r="D10" s="83" t="s">
        <v>115</v>
      </c>
      <c r="E10" s="94" t="s">
        <v>117</v>
      </c>
      <c r="F10" s="83" t="s">
        <v>119</v>
      </c>
      <c r="G10" s="83"/>
      <c r="H10" s="83"/>
      <c r="I10" s="83" t="s">
        <v>120</v>
      </c>
      <c r="J10" s="83" t="s">
        <v>122</v>
      </c>
      <c r="K10" s="83" t="s">
        <v>97</v>
      </c>
      <c r="L10" s="83"/>
      <c r="M10" s="94" t="s">
        <v>254</v>
      </c>
      <c r="N10" s="83" t="s">
        <v>477</v>
      </c>
      <c r="O10" s="83" t="s">
        <v>123</v>
      </c>
      <c r="P10" s="142" t="s">
        <v>124</v>
      </c>
      <c r="Q10" s="152" t="s">
        <v>127</v>
      </c>
    </row>
    <row r="11" spans="1:19">
      <c r="A11" s="57"/>
      <c r="B11" s="66"/>
      <c r="C11" s="84" t="s">
        <v>10</v>
      </c>
      <c r="D11" s="84" t="s">
        <v>10</v>
      </c>
      <c r="E11" s="84" t="s">
        <v>10</v>
      </c>
      <c r="F11" s="84" t="s">
        <v>128</v>
      </c>
      <c r="G11" s="100" t="s">
        <v>129</v>
      </c>
      <c r="H11" s="84" t="s">
        <v>130</v>
      </c>
      <c r="I11" s="84" t="s">
        <v>10</v>
      </c>
      <c r="J11" s="84" t="s">
        <v>10</v>
      </c>
      <c r="K11" s="84" t="s">
        <v>10</v>
      </c>
      <c r="L11" s="84"/>
      <c r="M11" s="100" t="s">
        <v>10</v>
      </c>
      <c r="N11" s="100" t="s">
        <v>10</v>
      </c>
      <c r="O11" s="135" t="s">
        <v>17</v>
      </c>
      <c r="P11" s="57" t="s">
        <v>10</v>
      </c>
      <c r="Q11" s="153" t="s">
        <v>17</v>
      </c>
      <c r="R11" s="163"/>
      <c r="S11" s="166"/>
    </row>
    <row r="12" spans="1:19">
      <c r="A12" s="58" t="s">
        <v>131</v>
      </c>
      <c r="B12" s="67" t="s">
        <v>132</v>
      </c>
      <c r="C12" s="85">
        <v>200000000</v>
      </c>
      <c r="D12" s="85">
        <v>0</v>
      </c>
      <c r="E12" s="95">
        <f>C12-D12</f>
        <v>200000000</v>
      </c>
      <c r="F12" s="85">
        <v>160000000</v>
      </c>
      <c r="G12" s="101">
        <v>0.8</v>
      </c>
      <c r="H12" s="106">
        <f>F12*G12</f>
        <v>128000000</v>
      </c>
      <c r="I12" s="109">
        <v>80000000</v>
      </c>
      <c r="J12" s="115">
        <f>MIN(E12,H12,I12)</f>
        <v>80000000</v>
      </c>
      <c r="K12" s="120">
        <v>80000000</v>
      </c>
      <c r="L12" s="125">
        <v>0.66666666666666663</v>
      </c>
      <c r="M12" s="127">
        <f>MIN(J12,K12)</f>
        <v>80000000</v>
      </c>
      <c r="N12" s="127">
        <f>ROUNDDOWN(M12*L12,-3)</f>
        <v>53333000</v>
      </c>
      <c r="O12" s="127">
        <v>53333000</v>
      </c>
      <c r="P12" s="143">
        <v>53333000</v>
      </c>
      <c r="Q12" s="154">
        <v>0</v>
      </c>
      <c r="R12" s="164"/>
      <c r="S12" s="165"/>
    </row>
    <row r="13" spans="1:19" ht="14.25">
      <c r="A13" s="58" t="s">
        <v>131</v>
      </c>
      <c r="B13" s="68" t="s">
        <v>92</v>
      </c>
      <c r="C13" s="86">
        <v>90000000</v>
      </c>
      <c r="D13" s="86">
        <v>0</v>
      </c>
      <c r="E13" s="96">
        <f>C13-D13</f>
        <v>90000000</v>
      </c>
      <c r="F13" s="86">
        <v>85000000</v>
      </c>
      <c r="G13" s="102">
        <v>0.8</v>
      </c>
      <c r="H13" s="107">
        <f>F13*G13</f>
        <v>68000000</v>
      </c>
      <c r="I13" s="110">
        <v>80000000</v>
      </c>
      <c r="J13" s="116">
        <f>MIN(E13,H13,I13)</f>
        <v>68000000</v>
      </c>
      <c r="K13" s="121" t="s">
        <v>134</v>
      </c>
      <c r="L13" s="126">
        <v>0.66666666666666663</v>
      </c>
      <c r="M13" s="128">
        <f>MIN(J13,K13)</f>
        <v>68000000</v>
      </c>
      <c r="N13" s="128">
        <f>ROUNDDOWN(M13*L13,-3)</f>
        <v>45333000</v>
      </c>
      <c r="O13" s="128">
        <v>50000000</v>
      </c>
      <c r="P13" s="144">
        <v>50000000</v>
      </c>
      <c r="Q13" s="155">
        <f>N13-P13</f>
        <v>-4667000</v>
      </c>
      <c r="R13" s="164"/>
      <c r="S13" s="165"/>
    </row>
    <row r="14" spans="1:19">
      <c r="B14" s="69"/>
      <c r="C14" s="87"/>
      <c r="D14" s="87"/>
      <c r="E14" s="97"/>
      <c r="F14" s="87"/>
      <c r="G14" s="103"/>
      <c r="H14" s="108"/>
      <c r="I14" s="111"/>
      <c r="J14" s="117"/>
      <c r="K14" s="122"/>
      <c r="L14" s="122"/>
      <c r="M14" s="129"/>
      <c r="N14" s="129"/>
      <c r="O14" s="136"/>
      <c r="P14" s="145"/>
      <c r="Q14" s="156"/>
      <c r="R14" s="164"/>
      <c r="S14" s="165"/>
    </row>
    <row r="15" spans="1:19">
      <c r="B15" s="70"/>
      <c r="C15" s="88"/>
      <c r="D15" s="88"/>
      <c r="E15" s="98"/>
      <c r="F15" s="88"/>
      <c r="G15" s="103"/>
      <c r="H15" s="103"/>
      <c r="I15" s="112"/>
      <c r="J15" s="117"/>
      <c r="K15" s="122"/>
      <c r="L15" s="122"/>
      <c r="M15" s="129"/>
      <c r="N15" s="132"/>
      <c r="O15" s="137"/>
      <c r="P15" s="132"/>
      <c r="Q15" s="157"/>
      <c r="R15" s="165"/>
      <c r="S15" s="165"/>
    </row>
    <row r="16" spans="1:19">
      <c r="B16" s="70"/>
      <c r="C16" s="88"/>
      <c r="D16" s="88"/>
      <c r="E16" s="98"/>
      <c r="F16" s="88"/>
      <c r="G16" s="103"/>
      <c r="H16" s="103"/>
      <c r="I16" s="112"/>
      <c r="J16" s="117"/>
      <c r="K16" s="122"/>
      <c r="L16" s="122"/>
      <c r="M16" s="129"/>
      <c r="N16" s="132"/>
      <c r="O16" s="132"/>
      <c r="P16" s="132"/>
      <c r="Q16" s="156"/>
      <c r="R16" s="165"/>
      <c r="S16" s="165"/>
    </row>
    <row r="17" spans="2:19">
      <c r="B17" s="70"/>
      <c r="C17" s="88"/>
      <c r="D17" s="88"/>
      <c r="E17" s="98"/>
      <c r="F17" s="88"/>
      <c r="G17" s="103"/>
      <c r="H17" s="103"/>
      <c r="I17" s="112"/>
      <c r="J17" s="117"/>
      <c r="K17" s="122"/>
      <c r="L17" s="122"/>
      <c r="M17" s="129"/>
      <c r="N17" s="132"/>
      <c r="O17" s="136"/>
      <c r="P17" s="145"/>
      <c r="Q17" s="157"/>
      <c r="R17" s="165"/>
      <c r="S17" s="165"/>
    </row>
    <row r="18" spans="2:19">
      <c r="B18" s="70"/>
      <c r="C18" s="88"/>
      <c r="D18" s="88"/>
      <c r="E18" s="98"/>
      <c r="F18" s="88"/>
      <c r="G18" s="103"/>
      <c r="H18" s="103"/>
      <c r="I18" s="112"/>
      <c r="J18" s="117"/>
      <c r="K18" s="122"/>
      <c r="L18" s="122"/>
      <c r="M18" s="129"/>
      <c r="N18" s="132"/>
      <c r="O18" s="132"/>
      <c r="P18" s="146"/>
      <c r="Q18" s="157"/>
      <c r="R18" s="165"/>
      <c r="S18" s="165"/>
    </row>
    <row r="19" spans="2:19">
      <c r="B19" s="70"/>
      <c r="C19" s="88"/>
      <c r="D19" s="88"/>
      <c r="E19" s="98"/>
      <c r="F19" s="88"/>
      <c r="G19" s="104"/>
      <c r="H19" s="103"/>
      <c r="I19" s="112"/>
      <c r="J19" s="117"/>
      <c r="K19" s="122"/>
      <c r="L19" s="122"/>
      <c r="M19" s="129"/>
      <c r="N19" s="132"/>
      <c r="O19" s="136"/>
      <c r="P19" s="145"/>
      <c r="Q19" s="157"/>
    </row>
    <row r="20" spans="2:19">
      <c r="B20" s="70"/>
      <c r="C20" s="88"/>
      <c r="D20" s="88"/>
      <c r="E20" s="98"/>
      <c r="F20" s="88"/>
      <c r="G20" s="103"/>
      <c r="H20" s="103"/>
      <c r="I20" s="112"/>
      <c r="J20" s="117"/>
      <c r="K20" s="122"/>
      <c r="L20" s="122"/>
      <c r="M20" s="129"/>
      <c r="N20" s="132"/>
      <c r="O20" s="137"/>
      <c r="P20" s="147"/>
      <c r="Q20" s="157"/>
    </row>
    <row r="21" spans="2:19">
      <c r="B21" s="70"/>
      <c r="C21" s="88"/>
      <c r="D21" s="88"/>
      <c r="E21" s="98"/>
      <c r="F21" s="88"/>
      <c r="G21" s="103"/>
      <c r="H21" s="103"/>
      <c r="I21" s="112"/>
      <c r="J21" s="117"/>
      <c r="K21" s="122"/>
      <c r="L21" s="122"/>
      <c r="M21" s="129"/>
      <c r="N21" s="132"/>
      <c r="O21" s="137"/>
      <c r="P21" s="132"/>
      <c r="Q21" s="157"/>
    </row>
    <row r="22" spans="2:19">
      <c r="B22" s="70"/>
      <c r="C22" s="88"/>
      <c r="D22" s="88"/>
      <c r="E22" s="98"/>
      <c r="F22" s="88"/>
      <c r="G22" s="103"/>
      <c r="H22" s="103"/>
      <c r="I22" s="112"/>
      <c r="J22" s="117"/>
      <c r="K22" s="122"/>
      <c r="L22" s="122"/>
      <c r="M22" s="129"/>
      <c r="N22" s="132"/>
      <c r="O22" s="132"/>
      <c r="P22" s="148"/>
      <c r="Q22" s="158"/>
    </row>
    <row r="23" spans="2:19">
      <c r="B23" s="70"/>
      <c r="C23" s="88"/>
      <c r="D23" s="88"/>
      <c r="E23" s="98"/>
      <c r="F23" s="88"/>
      <c r="G23" s="103"/>
      <c r="H23" s="103"/>
      <c r="I23" s="112"/>
      <c r="J23" s="117"/>
      <c r="K23" s="122"/>
      <c r="L23" s="122"/>
      <c r="M23" s="129"/>
      <c r="N23" s="132"/>
      <c r="O23" s="132"/>
      <c r="P23" s="148"/>
      <c r="Q23" s="158"/>
    </row>
    <row r="24" spans="2:19">
      <c r="B24" s="70"/>
      <c r="C24" s="88"/>
      <c r="D24" s="88"/>
      <c r="E24" s="98"/>
      <c r="F24" s="88"/>
      <c r="G24" s="103"/>
      <c r="H24" s="103"/>
      <c r="I24" s="112"/>
      <c r="J24" s="117"/>
      <c r="K24" s="122"/>
      <c r="L24" s="122"/>
      <c r="M24" s="129"/>
      <c r="N24" s="132"/>
      <c r="O24" s="132"/>
      <c r="P24" s="145"/>
      <c r="Q24" s="156"/>
    </row>
    <row r="25" spans="2:19">
      <c r="B25" s="70"/>
      <c r="C25" s="88"/>
      <c r="D25" s="88"/>
      <c r="E25" s="98"/>
      <c r="F25" s="88"/>
      <c r="G25" s="103"/>
      <c r="H25" s="103"/>
      <c r="I25" s="112"/>
      <c r="J25" s="117"/>
      <c r="K25" s="122"/>
      <c r="L25" s="122"/>
      <c r="M25" s="129"/>
      <c r="N25" s="132"/>
      <c r="O25" s="132"/>
      <c r="P25" s="146"/>
      <c r="Q25" s="157"/>
    </row>
    <row r="26" spans="2:19">
      <c r="B26" s="70"/>
      <c r="C26" s="88"/>
      <c r="D26" s="88"/>
      <c r="E26" s="98"/>
      <c r="F26" s="88"/>
      <c r="G26" s="103"/>
      <c r="H26" s="103"/>
      <c r="I26" s="112"/>
      <c r="J26" s="117"/>
      <c r="K26" s="122"/>
      <c r="L26" s="122"/>
      <c r="M26" s="129"/>
      <c r="N26" s="132"/>
      <c r="O26" s="136"/>
      <c r="P26" s="145"/>
      <c r="Q26" s="157"/>
    </row>
    <row r="27" spans="2:19">
      <c r="B27" s="70"/>
      <c r="C27" s="88"/>
      <c r="D27" s="88"/>
      <c r="E27" s="98"/>
      <c r="F27" s="88"/>
      <c r="G27" s="103"/>
      <c r="H27" s="103"/>
      <c r="I27" s="112"/>
      <c r="J27" s="117"/>
      <c r="K27" s="122"/>
      <c r="L27" s="122"/>
      <c r="M27" s="129"/>
      <c r="N27" s="132"/>
      <c r="O27" s="132"/>
      <c r="P27" s="146"/>
      <c r="Q27" s="157"/>
    </row>
    <row r="28" spans="2:19">
      <c r="B28" s="70"/>
      <c r="C28" s="88"/>
      <c r="D28" s="88"/>
      <c r="E28" s="98"/>
      <c r="F28" s="88"/>
      <c r="G28" s="103"/>
      <c r="H28" s="103"/>
      <c r="I28" s="112"/>
      <c r="J28" s="117"/>
      <c r="K28" s="122"/>
      <c r="L28" s="122"/>
      <c r="M28" s="129"/>
      <c r="N28" s="132"/>
      <c r="O28" s="136"/>
      <c r="P28" s="145"/>
      <c r="Q28" s="156"/>
    </row>
    <row r="29" spans="2:19">
      <c r="B29" s="70"/>
      <c r="C29" s="88"/>
      <c r="D29" s="88"/>
      <c r="E29" s="98"/>
      <c r="F29" s="88"/>
      <c r="G29" s="103"/>
      <c r="H29" s="103"/>
      <c r="I29" s="112"/>
      <c r="J29" s="117"/>
      <c r="K29" s="122"/>
      <c r="L29" s="122"/>
      <c r="M29" s="129"/>
      <c r="N29" s="132"/>
      <c r="O29" s="132"/>
      <c r="P29" s="146"/>
      <c r="Q29" s="157"/>
    </row>
    <row r="30" spans="2:19">
      <c r="B30" s="70"/>
      <c r="C30" s="88"/>
      <c r="D30" s="88"/>
      <c r="E30" s="98"/>
      <c r="F30" s="88"/>
      <c r="G30" s="103"/>
      <c r="H30" s="103"/>
      <c r="I30" s="112"/>
      <c r="J30" s="117"/>
      <c r="K30" s="122"/>
      <c r="L30" s="122"/>
      <c r="M30" s="129"/>
      <c r="N30" s="132"/>
      <c r="O30" s="136"/>
      <c r="P30" s="145"/>
      <c r="Q30" s="157"/>
    </row>
    <row r="31" spans="2:19" ht="14.25">
      <c r="B31" s="71"/>
      <c r="C31" s="89"/>
      <c r="D31" s="89"/>
      <c r="E31" s="99"/>
      <c r="F31" s="89"/>
      <c r="G31" s="105"/>
      <c r="H31" s="105"/>
      <c r="I31" s="113"/>
      <c r="J31" s="118"/>
      <c r="K31" s="123"/>
      <c r="L31" s="123"/>
      <c r="M31" s="130"/>
      <c r="N31" s="130"/>
      <c r="O31" s="130"/>
      <c r="P31" s="149"/>
      <c r="Q31" s="159"/>
    </row>
    <row r="32" spans="2:19" ht="15">
      <c r="B32" s="72" t="s">
        <v>102</v>
      </c>
      <c r="C32" s="90"/>
      <c r="D32" s="90"/>
      <c r="E32" s="90"/>
      <c r="F32" s="90"/>
      <c r="G32" s="90"/>
      <c r="H32" s="90"/>
      <c r="I32" s="114"/>
      <c r="J32" s="114"/>
      <c r="K32" s="114"/>
      <c r="L32" s="114"/>
      <c r="M32" s="114"/>
      <c r="N32" s="133">
        <f>SUM(N14:N31)</f>
        <v>0</v>
      </c>
      <c r="O32" s="138"/>
      <c r="P32" s="138"/>
      <c r="Q32" s="160"/>
    </row>
    <row r="33" spans="1:18">
      <c r="Q33" s="161"/>
    </row>
    <row r="34" spans="1:18" ht="15.75" customHeight="1">
      <c r="A34" s="59"/>
      <c r="B34" s="73" t="s">
        <v>137</v>
      </c>
      <c r="D34" s="91"/>
      <c r="E34" s="91"/>
      <c r="F34" s="91"/>
      <c r="G34" s="91"/>
      <c r="H34" s="91"/>
    </row>
    <row r="35" spans="1:18" ht="15.75" customHeight="1">
      <c r="A35" s="59"/>
      <c r="B35" s="74" t="s">
        <v>139</v>
      </c>
      <c r="D35" s="73"/>
      <c r="E35" s="73"/>
      <c r="F35" s="73"/>
      <c r="G35" s="73"/>
      <c r="H35" s="73"/>
      <c r="I35" s="73"/>
      <c r="J35" s="73"/>
      <c r="K35" s="73"/>
      <c r="L35" s="73"/>
      <c r="M35" s="73"/>
      <c r="N35" s="73"/>
      <c r="O35" s="73"/>
      <c r="P35" s="73"/>
      <c r="Q35" s="162"/>
      <c r="R35" s="162"/>
    </row>
    <row r="36" spans="1:18" ht="15.75" customHeight="1">
      <c r="A36" s="59"/>
      <c r="B36" s="74" t="s">
        <v>141</v>
      </c>
      <c r="C36" s="73"/>
      <c r="D36" s="73"/>
      <c r="E36" s="73"/>
      <c r="F36" s="73"/>
      <c r="G36" s="73"/>
      <c r="H36" s="73"/>
      <c r="I36" s="73"/>
      <c r="J36" s="73"/>
      <c r="K36" s="73"/>
      <c r="L36" s="73"/>
      <c r="M36" s="73"/>
      <c r="N36" s="73"/>
      <c r="O36" s="73"/>
      <c r="P36" s="73"/>
      <c r="Q36" s="162"/>
      <c r="R36" s="162"/>
    </row>
    <row r="37" spans="1:18" ht="15.75" customHeight="1">
      <c r="A37" s="59"/>
      <c r="B37" s="74" t="s">
        <v>145</v>
      </c>
      <c r="C37" s="73"/>
      <c r="D37" s="73"/>
      <c r="E37" s="73"/>
      <c r="F37" s="73"/>
      <c r="G37" s="73"/>
      <c r="H37" s="73"/>
      <c r="I37" s="73"/>
      <c r="J37" s="73"/>
      <c r="K37" s="73"/>
      <c r="L37" s="73"/>
      <c r="M37" s="73"/>
      <c r="N37" s="73"/>
      <c r="O37" s="73"/>
      <c r="P37" s="73"/>
      <c r="Q37" s="162"/>
      <c r="R37" s="162"/>
    </row>
    <row r="38" spans="1:18" ht="15.75" customHeight="1">
      <c r="A38" s="59"/>
      <c r="B38" s="74" t="s">
        <v>146</v>
      </c>
      <c r="C38" s="73"/>
      <c r="D38" s="73"/>
      <c r="E38" s="73"/>
      <c r="F38" s="73"/>
      <c r="G38" s="73"/>
      <c r="H38" s="73"/>
      <c r="I38" s="73"/>
      <c r="J38" s="73"/>
      <c r="K38" s="73"/>
      <c r="L38" s="73"/>
      <c r="M38" s="73"/>
      <c r="N38" s="73"/>
      <c r="O38" s="73"/>
      <c r="P38" s="73"/>
      <c r="Q38" s="162"/>
      <c r="R38" s="162"/>
    </row>
    <row r="39" spans="1:18" ht="15.75" customHeight="1">
      <c r="A39" s="59"/>
      <c r="B39" s="74" t="s">
        <v>147</v>
      </c>
      <c r="C39" s="73"/>
      <c r="D39" s="73"/>
      <c r="E39" s="73"/>
      <c r="F39" s="73"/>
      <c r="G39" s="73"/>
      <c r="H39" s="73"/>
      <c r="I39" s="73"/>
      <c r="J39" s="73"/>
      <c r="K39" s="73"/>
      <c r="L39" s="73"/>
      <c r="M39" s="73"/>
      <c r="N39" s="73"/>
      <c r="O39" s="73"/>
      <c r="P39" s="73"/>
      <c r="Q39" s="162"/>
      <c r="R39" s="162"/>
    </row>
    <row r="40" spans="1:18" ht="15.75" customHeight="1">
      <c r="A40" s="59"/>
      <c r="B40" s="74" t="s">
        <v>148</v>
      </c>
      <c r="C40" s="73"/>
      <c r="D40" s="73"/>
      <c r="E40" s="73"/>
      <c r="F40" s="73"/>
      <c r="G40" s="73"/>
      <c r="H40" s="73"/>
      <c r="I40" s="73"/>
      <c r="J40" s="73"/>
      <c r="K40" s="73"/>
      <c r="L40" s="73"/>
      <c r="M40" s="73"/>
      <c r="N40" s="73"/>
      <c r="O40" s="73"/>
      <c r="P40" s="73"/>
      <c r="Q40" s="162"/>
      <c r="R40" s="162"/>
    </row>
    <row r="41" spans="1:18" ht="15.75" customHeight="1">
      <c r="A41" s="59"/>
      <c r="B41" s="74" t="s">
        <v>490</v>
      </c>
      <c r="C41" s="73"/>
      <c r="D41" s="73"/>
      <c r="E41" s="73"/>
      <c r="F41" s="73"/>
      <c r="G41" s="73"/>
      <c r="H41" s="73"/>
      <c r="I41" s="73"/>
      <c r="J41" s="73"/>
      <c r="K41" s="73"/>
      <c r="L41" s="73"/>
      <c r="M41" s="73"/>
      <c r="N41" s="73"/>
      <c r="O41" s="73"/>
      <c r="P41" s="73"/>
      <c r="Q41" s="162"/>
      <c r="R41" s="162"/>
    </row>
    <row r="42" spans="1:18" ht="15.75" customHeight="1">
      <c r="A42" s="59"/>
      <c r="B42" s="74" t="s">
        <v>338</v>
      </c>
      <c r="C42" s="73"/>
      <c r="D42" s="73"/>
      <c r="E42" s="73"/>
      <c r="F42" s="73"/>
      <c r="G42" s="73"/>
      <c r="H42" s="73"/>
      <c r="I42" s="73"/>
      <c r="J42" s="73"/>
      <c r="K42" s="73"/>
      <c r="L42" s="73"/>
      <c r="M42" s="73"/>
      <c r="N42" s="73"/>
      <c r="O42" s="73"/>
      <c r="P42" s="73"/>
      <c r="Q42" s="162"/>
      <c r="R42" s="162"/>
    </row>
    <row r="43" spans="1:18" ht="15.75" customHeight="1">
      <c r="A43" s="59"/>
      <c r="B43" s="74" t="s">
        <v>15</v>
      </c>
      <c r="C43" s="73"/>
      <c r="D43" s="73"/>
      <c r="E43" s="73"/>
      <c r="F43" s="73"/>
      <c r="G43" s="73"/>
      <c r="H43" s="73"/>
      <c r="I43" s="73"/>
      <c r="J43" s="73"/>
      <c r="K43" s="73"/>
      <c r="L43" s="73"/>
      <c r="M43" s="73"/>
      <c r="N43" s="73"/>
      <c r="O43" s="73"/>
      <c r="P43" s="73"/>
      <c r="Q43" s="162"/>
      <c r="R43" s="162"/>
    </row>
    <row r="44" spans="1:18" ht="15.75" customHeight="1">
      <c r="A44" s="59"/>
      <c r="B44" s="58"/>
      <c r="C44" s="73"/>
      <c r="D44" s="73"/>
      <c r="E44" s="73"/>
      <c r="F44" s="73"/>
      <c r="G44" s="73"/>
      <c r="H44" s="73"/>
      <c r="I44" s="73"/>
      <c r="J44" s="73"/>
      <c r="K44" s="73"/>
      <c r="L44" s="73"/>
      <c r="M44" s="73"/>
      <c r="N44" s="73"/>
      <c r="O44" s="73"/>
      <c r="P44" s="73"/>
      <c r="Q44" s="162"/>
      <c r="R44" s="162"/>
    </row>
    <row r="45" spans="1:18" ht="15.75" customHeight="1">
      <c r="A45" s="59"/>
      <c r="B45" s="75"/>
      <c r="C45" s="73"/>
      <c r="D45" s="73"/>
      <c r="E45" s="73"/>
      <c r="F45" s="73"/>
      <c r="G45" s="73"/>
      <c r="H45" s="73"/>
      <c r="I45" s="73"/>
      <c r="J45" s="73"/>
      <c r="K45" s="73"/>
      <c r="L45" s="73"/>
      <c r="M45" s="73"/>
      <c r="N45" s="73"/>
      <c r="O45" s="73"/>
      <c r="P45" s="73"/>
      <c r="Q45" s="162"/>
      <c r="R45" s="162"/>
    </row>
    <row r="46" spans="1:18" ht="15.75" customHeight="1">
      <c r="A46" s="59"/>
      <c r="B46" s="76"/>
      <c r="C46" s="73"/>
      <c r="D46" s="73"/>
      <c r="E46" s="73"/>
      <c r="F46" s="73"/>
      <c r="G46" s="73"/>
      <c r="H46" s="73"/>
      <c r="I46" s="73"/>
      <c r="J46" s="73"/>
      <c r="K46" s="73"/>
      <c r="L46" s="73"/>
      <c r="M46" s="73"/>
      <c r="N46" s="73"/>
      <c r="O46" s="73"/>
      <c r="P46" s="73"/>
      <c r="Q46" s="162"/>
      <c r="R46" s="162"/>
    </row>
    <row r="47" spans="1:18" ht="15.75" customHeight="1">
      <c r="A47" s="59"/>
      <c r="B47" s="76"/>
      <c r="D47" s="92"/>
    </row>
    <row r="48" spans="1:18" ht="15.75" customHeight="1">
      <c r="A48" s="59"/>
      <c r="B48" s="58"/>
      <c r="D48" s="92"/>
    </row>
    <row r="49" spans="1:9" ht="15.75" customHeight="1">
      <c r="A49" s="59"/>
      <c r="B49" s="75"/>
      <c r="D49" s="92"/>
    </row>
    <row r="50" spans="1:9" ht="15.75" customHeight="1">
      <c r="A50" s="59"/>
      <c r="B50" s="77"/>
      <c r="D50" s="92"/>
    </row>
    <row r="51" spans="1:9" ht="15.75" customHeight="1">
      <c r="A51" s="59"/>
      <c r="B51" s="77"/>
      <c r="D51" s="92"/>
    </row>
    <row r="52" spans="1:9" ht="15.75" customHeight="1">
      <c r="A52" s="59"/>
      <c r="B52" s="77"/>
      <c r="D52" s="92"/>
    </row>
    <row r="53" spans="1:9" ht="15.75" customHeight="1">
      <c r="A53" s="59"/>
      <c r="B53" s="77"/>
      <c r="D53" s="92"/>
    </row>
    <row r="54" spans="1:9" ht="15.75" customHeight="1">
      <c r="A54" s="59"/>
      <c r="B54" s="77"/>
      <c r="D54" s="92"/>
    </row>
    <row r="55" spans="1:9" ht="15.75" customHeight="1">
      <c r="A55" s="59"/>
      <c r="B55" s="58"/>
      <c r="D55" s="92"/>
    </row>
    <row r="56" spans="1:9" ht="15.75" customHeight="1">
      <c r="A56" s="59"/>
      <c r="B56" s="75"/>
      <c r="D56" s="92"/>
    </row>
    <row r="57" spans="1:9" ht="15.75" customHeight="1">
      <c r="A57" s="59"/>
      <c r="B57" s="77"/>
      <c r="D57" s="92"/>
    </row>
    <row r="58" spans="1:9" ht="15.75" customHeight="1">
      <c r="A58" s="59"/>
      <c r="B58" s="77"/>
      <c r="C58" s="75"/>
      <c r="D58" s="75"/>
      <c r="E58" s="75"/>
      <c r="F58" s="75"/>
      <c r="G58" s="75"/>
      <c r="H58" s="75"/>
      <c r="I58" s="75"/>
    </row>
    <row r="59" spans="1:9" ht="15.75" customHeight="1">
      <c r="A59" s="59"/>
      <c r="B59" s="58"/>
      <c r="C59" s="75"/>
      <c r="D59" s="75"/>
      <c r="E59" s="75"/>
      <c r="F59" s="75"/>
      <c r="G59" s="75"/>
      <c r="H59" s="75"/>
      <c r="I59" s="75"/>
    </row>
    <row r="60" spans="1:9" ht="15.75" customHeight="1">
      <c r="A60" s="59"/>
      <c r="B60" s="75"/>
      <c r="C60" s="75"/>
      <c r="D60" s="75"/>
      <c r="E60" s="75"/>
      <c r="F60" s="75"/>
      <c r="G60" s="75"/>
      <c r="H60" s="75"/>
      <c r="I60" s="75"/>
    </row>
    <row r="61" spans="1:9" ht="15.75" customHeight="1">
      <c r="A61" s="59"/>
      <c r="B61" s="75"/>
      <c r="C61" s="75"/>
      <c r="D61" s="75"/>
      <c r="E61" s="75"/>
      <c r="F61" s="75"/>
      <c r="G61" s="75"/>
      <c r="H61" s="75"/>
      <c r="I61" s="75"/>
    </row>
    <row r="62" spans="1:9" ht="15.75" customHeight="1">
      <c r="A62" s="59"/>
      <c r="B62" s="77"/>
      <c r="C62" s="75"/>
      <c r="D62" s="75"/>
      <c r="E62" s="75"/>
      <c r="F62" s="75"/>
      <c r="G62" s="75"/>
      <c r="H62" s="75"/>
      <c r="I62" s="75"/>
    </row>
    <row r="63" spans="1:9" ht="15.75" customHeight="1">
      <c r="A63" s="59"/>
      <c r="B63" s="77"/>
      <c r="C63" s="75"/>
      <c r="D63" s="75"/>
      <c r="E63" s="75"/>
      <c r="F63" s="75"/>
      <c r="G63" s="75"/>
      <c r="H63" s="75"/>
      <c r="I63" s="75"/>
    </row>
    <row r="64" spans="1:9" ht="15.75" customHeight="1">
      <c r="A64" s="59"/>
      <c r="B64" s="76"/>
      <c r="C64" s="75"/>
      <c r="D64" s="75"/>
      <c r="E64" s="75"/>
      <c r="F64" s="75"/>
      <c r="G64" s="75"/>
      <c r="H64" s="75"/>
      <c r="I64" s="75"/>
    </row>
    <row r="65" spans="1:9" ht="15.75" customHeight="1">
      <c r="A65" s="59"/>
      <c r="B65" s="76"/>
      <c r="C65" s="75"/>
      <c r="D65" s="75"/>
      <c r="E65" s="75"/>
      <c r="F65" s="75"/>
      <c r="G65" s="75"/>
      <c r="H65" s="75"/>
      <c r="I65" s="75"/>
    </row>
    <row r="66" spans="1:9" ht="15.75" customHeight="1">
      <c r="A66" s="59"/>
      <c r="B66" s="76"/>
      <c r="C66" s="75"/>
      <c r="D66" s="75"/>
      <c r="E66" s="75"/>
      <c r="F66" s="75"/>
      <c r="G66" s="75"/>
      <c r="H66" s="75"/>
      <c r="I66" s="75"/>
    </row>
    <row r="67" spans="1:9" ht="15.75" customHeight="1">
      <c r="A67" s="59"/>
      <c r="B67" s="77"/>
      <c r="D67" s="92"/>
    </row>
    <row r="68" spans="1:9" ht="15.75" customHeight="1">
      <c r="A68" s="59"/>
      <c r="B68" s="74"/>
      <c r="D68" s="92"/>
    </row>
    <row r="69" spans="1:9" ht="15.75" customHeight="1">
      <c r="A69" s="59"/>
      <c r="B69" s="58"/>
      <c r="D69" s="92"/>
    </row>
    <row r="70" spans="1:9" ht="15.75" customHeight="1">
      <c r="A70" s="59"/>
      <c r="B70" s="77"/>
      <c r="D70" s="92"/>
    </row>
    <row r="71" spans="1:9" ht="15.75" customHeight="1">
      <c r="A71" s="59"/>
      <c r="B71" s="77"/>
      <c r="D71" s="92"/>
    </row>
    <row r="72" spans="1:9" ht="15.75" customHeight="1">
      <c r="A72" s="59"/>
      <c r="B72" s="77"/>
      <c r="D72" s="92"/>
    </row>
    <row r="73" spans="1:9" ht="15.75" customHeight="1">
      <c r="A73" s="59"/>
      <c r="B73" s="78"/>
      <c r="D73" s="92"/>
    </row>
    <row r="74" spans="1:9" ht="15.75" customHeight="1">
      <c r="A74" s="59"/>
      <c r="B74" s="60"/>
      <c r="D74" s="93"/>
    </row>
    <row r="75" spans="1:9" ht="15.75" customHeight="1">
      <c r="A75" s="59"/>
      <c r="B75" s="75"/>
      <c r="D75" s="92"/>
    </row>
    <row r="76" spans="1:9" ht="15.75" customHeight="1">
      <c r="A76" s="59"/>
      <c r="B76" s="77"/>
      <c r="D76" s="92"/>
    </row>
    <row r="77" spans="1:9" ht="15.75" customHeight="1">
      <c r="A77" s="59"/>
      <c r="B77" s="77"/>
      <c r="D77" s="92"/>
    </row>
    <row r="78" spans="1:9" ht="15.75" customHeight="1">
      <c r="A78" s="59"/>
      <c r="B78" s="76"/>
      <c r="D78" s="92"/>
    </row>
    <row r="79" spans="1:9" ht="15.75" customHeight="1">
      <c r="A79" s="59"/>
      <c r="B79" s="76"/>
      <c r="D79" s="92"/>
    </row>
    <row r="80" spans="1:9" ht="15.75" customHeight="1">
      <c r="A80" s="59"/>
      <c r="B80" s="77"/>
      <c r="D80" s="93"/>
    </row>
    <row r="81" spans="1:4" ht="15.75" customHeight="1">
      <c r="A81" s="59"/>
      <c r="B81" s="79"/>
      <c r="D81" s="93"/>
    </row>
    <row r="82" spans="1:4" ht="15.75" customHeight="1">
      <c r="A82" s="59"/>
      <c r="B82" s="58"/>
      <c r="D82" s="92"/>
    </row>
    <row r="83" spans="1:4" ht="15.75" customHeight="1">
      <c r="A83" s="59"/>
      <c r="B83" s="75"/>
      <c r="D83" s="92"/>
    </row>
    <row r="84" spans="1:4" ht="15.75" customHeight="1">
      <c r="A84" s="59"/>
      <c r="B84" s="76"/>
      <c r="D84" s="92"/>
    </row>
    <row r="85" spans="1:4" ht="15.75" customHeight="1">
      <c r="A85" s="59"/>
      <c r="B85" s="58"/>
      <c r="D85" s="92"/>
    </row>
    <row r="86" spans="1:4" ht="15.75" customHeight="1">
      <c r="A86" s="59"/>
      <c r="B86" s="75"/>
      <c r="D86" s="92"/>
    </row>
    <row r="87" spans="1:4" ht="15.75" customHeight="1">
      <c r="A87" s="59"/>
      <c r="B87" s="75"/>
      <c r="D87" s="92"/>
    </row>
    <row r="88" spans="1:4" ht="15.75" customHeight="1">
      <c r="A88" s="59"/>
      <c r="B88" s="77"/>
      <c r="D88" s="92"/>
    </row>
    <row r="89" spans="1:4" ht="15.75" customHeight="1">
      <c r="A89" s="59"/>
      <c r="B89" s="77"/>
      <c r="D89" s="92"/>
    </row>
    <row r="90" spans="1:4" ht="15.75" customHeight="1">
      <c r="A90" s="59"/>
      <c r="B90" s="77"/>
      <c r="D90" s="92"/>
    </row>
    <row r="91" spans="1:4" ht="15.75" customHeight="1">
      <c r="A91" s="59"/>
      <c r="B91" s="58"/>
      <c r="D91" s="92"/>
    </row>
    <row r="92" spans="1:4" ht="15.75" customHeight="1">
      <c r="A92" s="59"/>
      <c r="B92" s="75"/>
      <c r="D92" s="92"/>
    </row>
    <row r="93" spans="1:4" ht="15.75" customHeight="1">
      <c r="A93" s="59"/>
      <c r="B93" s="77"/>
      <c r="D93" s="92"/>
    </row>
    <row r="94" spans="1:4" ht="15.75" customHeight="1">
      <c r="A94" s="59"/>
      <c r="B94" s="77"/>
      <c r="D94" s="92"/>
    </row>
    <row r="95" spans="1:4" ht="15.75" customHeight="1">
      <c r="A95" s="59"/>
      <c r="B95" s="78"/>
      <c r="D95" s="92"/>
    </row>
    <row r="96" spans="1:4" ht="15.75" customHeight="1">
      <c r="A96" s="59"/>
      <c r="B96" s="77"/>
      <c r="D96" s="92"/>
    </row>
    <row r="97" spans="1:4" ht="15.75" customHeight="1">
      <c r="A97" s="59"/>
      <c r="B97" s="60"/>
      <c r="D97" s="93"/>
    </row>
    <row r="98" spans="1:4">
      <c r="A98" s="60"/>
      <c r="B98" s="60"/>
      <c r="D98" s="93"/>
    </row>
  </sheetData>
  <mergeCells count="20">
    <mergeCell ref="B2:R2"/>
    <mergeCell ref="F10:H10"/>
    <mergeCell ref="B6:B9"/>
    <mergeCell ref="C6:C9"/>
    <mergeCell ref="D6:D9"/>
    <mergeCell ref="E6:E9"/>
    <mergeCell ref="F6:H9"/>
    <mergeCell ref="I6:I9"/>
    <mergeCell ref="J6:J9"/>
    <mergeCell ref="K6:K9"/>
    <mergeCell ref="L6:L9"/>
    <mergeCell ref="M6:M9"/>
    <mergeCell ref="N6:N9"/>
    <mergeCell ref="O6:O9"/>
    <mergeCell ref="P6:P9"/>
    <mergeCell ref="Q6:Q9"/>
    <mergeCell ref="R8:S9"/>
    <mergeCell ref="A34:A74"/>
    <mergeCell ref="C58:I66"/>
    <mergeCell ref="A75:A97"/>
  </mergeCells>
  <phoneticPr fontId="5"/>
  <conditionalFormatting sqref="K12:L31">
    <cfRule type="expression" dxfId="4" priority="1">
      <formula>IF(#REF!="都道府県が行う事業（直接補助）",TRUE,FALSE)</formula>
    </cfRule>
  </conditionalFormatting>
  <dataValidations count="1">
    <dataValidation imeMode="off" allowBlank="1" showDropDown="0" showInputMessage="1" showErrorMessage="1" sqref="I6:I11 C32:Q32 B34:B98 C99:M1048576 F10:F31 G11:H11 C33:I33 C6:E31 F6 J6:K31 L6 L10:L31 J33:M34 J47:M98 G47:I57 G67:I98"/>
  </dataValidations>
  <printOptions horizontalCentered="1"/>
  <pageMargins left="0.39370078740157483" right="0.39370078740157483" top="0.74803149606299213" bottom="0.74803149606299213" header="0.31496062992125984" footer="0.31496062992125984"/>
  <pageSetup paperSize="9" scale="44" fitToWidth="1" fitToHeight="0" orientation="landscape" usePrinterDefaults="1"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83"/>
  <sheetViews>
    <sheetView showGridLines="0" view="pageBreakPreview" zoomScale="90" zoomScaleNormal="90" zoomScaleSheetLayoutView="90" workbookViewId="0">
      <selection activeCell="E5" sqref="E5:F6"/>
    </sheetView>
  </sheetViews>
  <sheetFormatPr defaultRowHeight="13"/>
  <cols>
    <col min="1" max="1" width="3.625" style="167" customWidth="1"/>
    <col min="2" max="10" width="22.375" style="167" customWidth="1"/>
    <col min="11" max="11" width="20.75" style="167" customWidth="1"/>
    <col min="12" max="12" width="13.75" style="167" customWidth="1"/>
    <col min="13" max="13" width="25.375" style="167" customWidth="1"/>
    <col min="14" max="14" width="5.625" style="167" customWidth="1" outlineLevel="1"/>
    <col min="15" max="16" width="9" style="167" customWidth="1" outlineLevel="1"/>
    <col min="18"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149</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13.5" customHeight="1">
      <c r="B4" s="169"/>
      <c r="C4" s="175"/>
      <c r="D4" s="175"/>
      <c r="E4" s="175"/>
      <c r="F4" s="175"/>
      <c r="G4" s="175"/>
      <c r="H4" s="175"/>
      <c r="I4" s="175"/>
      <c r="J4" s="175"/>
      <c r="K4" s="175"/>
      <c r="L4" s="175"/>
      <c r="M4" s="175"/>
    </row>
    <row r="5" spans="2:14" ht="23.25" customHeight="1">
      <c r="B5" s="168" t="s">
        <v>38</v>
      </c>
      <c r="C5" s="168"/>
      <c r="D5" s="169"/>
      <c r="E5" s="169"/>
      <c r="F5" s="169"/>
      <c r="G5" s="169"/>
      <c r="H5" s="169"/>
      <c r="I5" s="169"/>
      <c r="J5" s="169"/>
      <c r="K5" s="169"/>
      <c r="L5" s="195" t="s">
        <v>150</v>
      </c>
      <c r="M5" s="195"/>
    </row>
    <row r="6" spans="2:14" ht="23.25" customHeight="1">
      <c r="B6" s="168"/>
      <c r="C6" s="168"/>
      <c r="D6" s="169"/>
      <c r="E6" s="169"/>
      <c r="F6" s="169"/>
      <c r="G6" s="169"/>
      <c r="H6" s="169"/>
      <c r="I6" s="169"/>
      <c r="J6" s="169"/>
      <c r="K6" s="169"/>
      <c r="L6" s="195"/>
      <c r="M6" s="195"/>
    </row>
    <row r="7" spans="2:14" ht="18" customHeight="1">
      <c r="B7" s="170" t="s">
        <v>151</v>
      </c>
      <c r="C7" s="176"/>
      <c r="D7" s="179"/>
      <c r="E7" s="170" t="s">
        <v>466</v>
      </c>
      <c r="F7" s="179"/>
      <c r="G7" s="170" t="s">
        <v>68</v>
      </c>
      <c r="H7" s="176"/>
      <c r="I7" s="176"/>
      <c r="J7" s="176"/>
      <c r="K7" s="176"/>
      <c r="L7" s="176"/>
      <c r="M7" s="179"/>
      <c r="N7" s="200"/>
    </row>
    <row r="8" spans="2:14" ht="18" customHeight="1">
      <c r="B8" s="171"/>
      <c r="C8" s="177"/>
      <c r="D8" s="180"/>
      <c r="E8" s="182"/>
      <c r="F8" s="184" t="s">
        <v>154</v>
      </c>
      <c r="G8" s="188"/>
      <c r="H8" s="168"/>
      <c r="I8" s="168"/>
      <c r="J8" s="168"/>
      <c r="K8" s="168"/>
      <c r="L8" s="168"/>
      <c r="M8" s="196"/>
    </row>
    <row r="9" spans="2:14" ht="18" customHeight="1">
      <c r="B9" s="172" t="s">
        <v>155</v>
      </c>
      <c r="C9" s="178"/>
      <c r="D9" s="181"/>
      <c r="E9" s="182"/>
      <c r="F9" s="185"/>
      <c r="G9" s="189"/>
      <c r="H9" s="193"/>
      <c r="I9" s="193"/>
      <c r="J9" s="193"/>
      <c r="K9" s="193"/>
      <c r="L9" s="193"/>
      <c r="M9" s="197"/>
      <c r="N9" s="167">
        <v>4</v>
      </c>
    </row>
    <row r="10" spans="2:14" ht="18" customHeight="1">
      <c r="B10" s="173"/>
      <c r="C10" s="178"/>
      <c r="D10" s="181"/>
      <c r="E10" s="182"/>
      <c r="F10" s="185"/>
      <c r="G10" s="189"/>
      <c r="H10" s="193"/>
      <c r="I10" s="193"/>
      <c r="J10" s="193"/>
      <c r="K10" s="193"/>
      <c r="L10" s="193"/>
      <c r="M10" s="197"/>
      <c r="N10" s="167">
        <v>5</v>
      </c>
    </row>
    <row r="11" spans="2:14" ht="18" customHeight="1">
      <c r="B11" s="173"/>
      <c r="C11" s="178"/>
      <c r="D11" s="181"/>
      <c r="E11" s="182"/>
      <c r="F11" s="185"/>
      <c r="G11" s="190"/>
      <c r="H11" s="193"/>
      <c r="I11" s="193"/>
      <c r="J11" s="193"/>
      <c r="K11" s="193"/>
      <c r="L11" s="193"/>
      <c r="M11" s="197"/>
      <c r="N11" s="167">
        <v>6</v>
      </c>
    </row>
    <row r="12" spans="2:14" ht="18" customHeight="1">
      <c r="B12" s="173"/>
      <c r="C12" s="178"/>
      <c r="D12" s="181"/>
      <c r="E12" s="182"/>
      <c r="F12" s="185"/>
      <c r="G12" s="190"/>
      <c r="H12" s="193"/>
      <c r="I12" s="193"/>
      <c r="J12" s="193"/>
      <c r="K12" s="193"/>
      <c r="L12" s="193"/>
      <c r="M12" s="197"/>
      <c r="N12" s="167">
        <v>7</v>
      </c>
    </row>
    <row r="13" spans="2:14" ht="18" customHeight="1">
      <c r="B13" s="173" t="s">
        <v>156</v>
      </c>
      <c r="C13" s="178"/>
      <c r="D13" s="181"/>
      <c r="E13" s="182"/>
      <c r="F13" s="186"/>
      <c r="G13" s="190"/>
      <c r="H13" s="193"/>
      <c r="I13" s="193"/>
      <c r="J13" s="193"/>
      <c r="K13" s="193"/>
      <c r="L13" s="193"/>
      <c r="M13" s="197"/>
      <c r="N13" s="167">
        <v>8</v>
      </c>
    </row>
    <row r="14" spans="2:14" ht="18" customHeight="1">
      <c r="B14" s="173"/>
      <c r="C14" s="178"/>
      <c r="D14" s="181"/>
      <c r="E14" s="182"/>
      <c r="F14" s="185"/>
      <c r="G14" s="190"/>
      <c r="H14" s="193"/>
      <c r="I14" s="193"/>
      <c r="J14" s="193"/>
      <c r="K14" s="193"/>
      <c r="L14" s="193"/>
      <c r="M14" s="197"/>
      <c r="N14" s="167">
        <v>9</v>
      </c>
    </row>
    <row r="15" spans="2:14" ht="18" customHeight="1">
      <c r="B15" s="173"/>
      <c r="C15" s="178"/>
      <c r="D15" s="181"/>
      <c r="E15" s="182"/>
      <c r="F15" s="185"/>
      <c r="G15" s="190"/>
      <c r="H15" s="193"/>
      <c r="I15" s="193"/>
      <c r="J15" s="193"/>
      <c r="K15" s="193"/>
      <c r="L15" s="193"/>
      <c r="M15" s="197"/>
      <c r="N15" s="167">
        <v>10</v>
      </c>
    </row>
    <row r="16" spans="2:14" ht="18" customHeight="1">
      <c r="B16" s="173"/>
      <c r="C16" s="178"/>
      <c r="D16" s="181"/>
      <c r="E16" s="182"/>
      <c r="F16" s="185"/>
      <c r="G16" s="190"/>
      <c r="H16" s="193"/>
      <c r="I16" s="193"/>
      <c r="J16" s="193"/>
      <c r="K16" s="193"/>
      <c r="L16" s="193"/>
      <c r="M16" s="197"/>
      <c r="N16" s="167">
        <v>11</v>
      </c>
    </row>
    <row r="17" spans="2:14" ht="18" customHeight="1">
      <c r="B17" s="173" t="s">
        <v>159</v>
      </c>
      <c r="C17" s="178"/>
      <c r="D17" s="181"/>
      <c r="E17" s="182"/>
      <c r="F17" s="185"/>
      <c r="G17" s="190"/>
      <c r="H17" s="193"/>
      <c r="I17" s="193"/>
      <c r="J17" s="193"/>
      <c r="K17" s="193"/>
      <c r="L17" s="193"/>
      <c r="M17" s="197"/>
      <c r="N17" s="167">
        <v>12</v>
      </c>
    </row>
    <row r="18" spans="2:14" ht="18" customHeight="1">
      <c r="B18" s="173"/>
      <c r="C18" s="178"/>
      <c r="D18" s="181"/>
      <c r="E18" s="182"/>
      <c r="F18" s="185"/>
      <c r="G18" s="190"/>
      <c r="H18" s="193"/>
      <c r="I18" s="193"/>
      <c r="J18" s="193"/>
      <c r="K18" s="193"/>
      <c r="L18" s="193"/>
      <c r="M18" s="197"/>
      <c r="N18" s="167">
        <v>13</v>
      </c>
    </row>
    <row r="19" spans="2:14" ht="18" customHeight="1">
      <c r="B19" s="173"/>
      <c r="C19" s="178"/>
      <c r="D19" s="181"/>
      <c r="E19" s="182"/>
      <c r="F19" s="185"/>
      <c r="G19" s="190"/>
      <c r="H19" s="193"/>
      <c r="I19" s="193"/>
      <c r="J19" s="193"/>
      <c r="K19" s="193"/>
      <c r="L19" s="193"/>
      <c r="M19" s="197"/>
      <c r="N19" s="167">
        <v>14</v>
      </c>
    </row>
    <row r="20" spans="2:14" ht="18" customHeight="1">
      <c r="B20" s="173"/>
      <c r="C20" s="178"/>
      <c r="D20" s="181"/>
      <c r="E20" s="182"/>
      <c r="F20" s="185"/>
      <c r="G20" s="190"/>
      <c r="H20" s="193"/>
      <c r="I20" s="193"/>
      <c r="J20" s="193"/>
      <c r="K20" s="193"/>
      <c r="L20" s="193"/>
      <c r="M20" s="197"/>
      <c r="N20" s="167">
        <v>15</v>
      </c>
    </row>
    <row r="21" spans="2:14" ht="18" customHeight="1">
      <c r="B21" s="173" t="s">
        <v>161</v>
      </c>
      <c r="C21" s="178"/>
      <c r="D21" s="181"/>
      <c r="E21" s="182"/>
      <c r="F21" s="185"/>
      <c r="G21" s="190"/>
      <c r="H21" s="193"/>
      <c r="I21" s="193"/>
      <c r="J21" s="193"/>
      <c r="K21" s="193"/>
      <c r="L21" s="193"/>
      <c r="M21" s="197"/>
      <c r="N21" s="167">
        <v>16</v>
      </c>
    </row>
    <row r="22" spans="2:14" ht="18" customHeight="1">
      <c r="B22" s="173"/>
      <c r="C22" s="178"/>
      <c r="D22" s="181"/>
      <c r="E22" s="182"/>
      <c r="F22" s="185"/>
      <c r="G22" s="190"/>
      <c r="H22" s="193"/>
      <c r="I22" s="193"/>
      <c r="J22" s="193"/>
      <c r="K22" s="193"/>
      <c r="L22" s="193"/>
      <c r="M22" s="197"/>
      <c r="N22" s="167">
        <v>17</v>
      </c>
    </row>
    <row r="23" spans="2:14" ht="18" customHeight="1">
      <c r="B23" s="173"/>
      <c r="C23" s="178"/>
      <c r="D23" s="181"/>
      <c r="E23" s="182"/>
      <c r="F23" s="185"/>
      <c r="G23" s="190"/>
      <c r="H23" s="193"/>
      <c r="I23" s="193"/>
      <c r="J23" s="193"/>
      <c r="K23" s="193"/>
      <c r="L23" s="193"/>
      <c r="M23" s="197"/>
      <c r="N23" s="167">
        <v>18</v>
      </c>
    </row>
    <row r="24" spans="2:14" ht="18" customHeight="1">
      <c r="B24" s="173"/>
      <c r="C24" s="178"/>
      <c r="D24" s="181"/>
      <c r="E24" s="182"/>
      <c r="F24" s="185"/>
      <c r="G24" s="190"/>
      <c r="H24" s="193"/>
      <c r="I24" s="193"/>
      <c r="J24" s="193"/>
      <c r="K24" s="193"/>
      <c r="L24" s="193"/>
      <c r="M24" s="197"/>
      <c r="N24" s="167">
        <v>19</v>
      </c>
    </row>
    <row r="25" spans="2:14" ht="18" customHeight="1">
      <c r="B25" s="173" t="s">
        <v>163</v>
      </c>
      <c r="C25" s="178"/>
      <c r="D25" s="181"/>
      <c r="E25" s="182"/>
      <c r="F25" s="185"/>
      <c r="G25" s="190"/>
      <c r="H25" s="193"/>
      <c r="I25" s="193"/>
      <c r="J25" s="193"/>
      <c r="K25" s="193"/>
      <c r="L25" s="193"/>
      <c r="M25" s="197"/>
      <c r="N25" s="167">
        <v>20</v>
      </c>
    </row>
    <row r="26" spans="2:14" ht="18" customHeight="1">
      <c r="B26" s="173"/>
      <c r="C26" s="178"/>
      <c r="D26" s="181"/>
      <c r="E26" s="182"/>
      <c r="F26" s="185"/>
      <c r="G26" s="190"/>
      <c r="H26" s="193"/>
      <c r="I26" s="193"/>
      <c r="J26" s="193"/>
      <c r="K26" s="193"/>
      <c r="L26" s="193"/>
      <c r="M26" s="197"/>
      <c r="N26" s="167">
        <v>21</v>
      </c>
    </row>
    <row r="27" spans="2:14" ht="18" customHeight="1">
      <c r="B27" s="173"/>
      <c r="C27" s="178"/>
      <c r="D27" s="181"/>
      <c r="E27" s="182"/>
      <c r="F27" s="185"/>
      <c r="G27" s="190"/>
      <c r="H27" s="193"/>
      <c r="I27" s="193"/>
      <c r="J27" s="193"/>
      <c r="K27" s="193"/>
      <c r="L27" s="193"/>
      <c r="M27" s="197"/>
      <c r="N27" s="167">
        <v>22</v>
      </c>
    </row>
    <row r="28" spans="2:14" ht="18" customHeight="1">
      <c r="B28" s="173"/>
      <c r="C28" s="178"/>
      <c r="D28" s="181"/>
      <c r="E28" s="182"/>
      <c r="F28" s="185"/>
      <c r="G28" s="190"/>
      <c r="H28" s="193"/>
      <c r="I28" s="193"/>
      <c r="J28" s="193"/>
      <c r="K28" s="193"/>
      <c r="L28" s="193"/>
      <c r="M28" s="197"/>
      <c r="N28" s="167">
        <v>23</v>
      </c>
    </row>
    <row r="29" spans="2:14" ht="18" customHeight="1">
      <c r="B29" s="173" t="s">
        <v>165</v>
      </c>
      <c r="C29" s="178"/>
      <c r="D29" s="181"/>
      <c r="E29" s="182"/>
      <c r="F29" s="185"/>
      <c r="G29" s="190"/>
      <c r="H29" s="193"/>
      <c r="I29" s="193"/>
      <c r="J29" s="193"/>
      <c r="K29" s="193"/>
      <c r="L29" s="193"/>
      <c r="M29" s="197"/>
      <c r="N29" s="167">
        <v>24</v>
      </c>
    </row>
    <row r="30" spans="2:14" ht="18" customHeight="1">
      <c r="B30" s="173"/>
      <c r="C30" s="178"/>
      <c r="D30" s="181"/>
      <c r="E30" s="182"/>
      <c r="F30" s="185"/>
      <c r="G30" s="190"/>
      <c r="H30" s="193"/>
      <c r="I30" s="193"/>
      <c r="J30" s="193"/>
      <c r="K30" s="193"/>
      <c r="L30" s="193"/>
      <c r="M30" s="197"/>
      <c r="N30" s="167">
        <v>25</v>
      </c>
    </row>
    <row r="31" spans="2:14" ht="18" customHeight="1">
      <c r="B31" s="173"/>
      <c r="C31" s="178"/>
      <c r="D31" s="181"/>
      <c r="E31" s="182"/>
      <c r="F31" s="185"/>
      <c r="G31" s="190"/>
      <c r="H31" s="193"/>
      <c r="I31" s="193"/>
      <c r="J31" s="193"/>
      <c r="K31" s="193"/>
      <c r="L31" s="193"/>
      <c r="M31" s="197"/>
      <c r="N31" s="167">
        <v>26</v>
      </c>
    </row>
    <row r="32" spans="2:14" ht="18" customHeight="1">
      <c r="B32" s="173"/>
      <c r="C32" s="178"/>
      <c r="D32" s="181"/>
      <c r="E32" s="182"/>
      <c r="F32" s="185"/>
      <c r="G32" s="190"/>
      <c r="H32" s="193"/>
      <c r="I32" s="193"/>
      <c r="J32" s="193"/>
      <c r="K32" s="193"/>
      <c r="L32" s="193"/>
      <c r="M32" s="197"/>
      <c r="N32" s="167">
        <v>27</v>
      </c>
    </row>
    <row r="33" spans="2:14" ht="18" customHeight="1">
      <c r="B33" s="173" t="s">
        <v>166</v>
      </c>
      <c r="C33" s="178"/>
      <c r="D33" s="181"/>
      <c r="E33" s="182"/>
      <c r="F33" s="185"/>
      <c r="G33" s="190"/>
      <c r="H33" s="193"/>
      <c r="I33" s="193"/>
      <c r="J33" s="193"/>
      <c r="K33" s="193"/>
      <c r="L33" s="193"/>
      <c r="M33" s="197"/>
      <c r="N33" s="167">
        <v>28</v>
      </c>
    </row>
    <row r="34" spans="2:14" ht="18" customHeight="1">
      <c r="B34" s="173"/>
      <c r="C34" s="178"/>
      <c r="D34" s="181"/>
      <c r="E34" s="182"/>
      <c r="F34" s="185"/>
      <c r="G34" s="190"/>
      <c r="H34" s="193"/>
      <c r="I34" s="193"/>
      <c r="J34" s="193"/>
      <c r="K34" s="193"/>
      <c r="L34" s="193"/>
      <c r="M34" s="197"/>
      <c r="N34" s="167">
        <v>29</v>
      </c>
    </row>
    <row r="35" spans="2:14" ht="18" customHeight="1">
      <c r="B35" s="173"/>
      <c r="C35" s="178"/>
      <c r="D35" s="181"/>
      <c r="E35" s="182"/>
      <c r="F35" s="185"/>
      <c r="G35" s="190"/>
      <c r="H35" s="193"/>
      <c r="I35" s="193"/>
      <c r="J35" s="193"/>
      <c r="K35" s="193"/>
      <c r="L35" s="193"/>
      <c r="M35" s="197"/>
      <c r="N35" s="167">
        <v>30</v>
      </c>
    </row>
    <row r="36" spans="2:14" ht="18" customHeight="1">
      <c r="B36" s="173"/>
      <c r="C36" s="178"/>
      <c r="D36" s="181"/>
      <c r="E36" s="182"/>
      <c r="F36" s="185"/>
      <c r="G36" s="190"/>
      <c r="H36" s="193"/>
      <c r="I36" s="193"/>
      <c r="J36" s="193"/>
      <c r="K36" s="193"/>
      <c r="L36" s="193"/>
      <c r="M36" s="197"/>
      <c r="N36" s="167">
        <v>31</v>
      </c>
    </row>
    <row r="37" spans="2:14" ht="18" customHeight="1">
      <c r="B37" s="173" t="s">
        <v>167</v>
      </c>
      <c r="C37" s="178"/>
      <c r="D37" s="181"/>
      <c r="E37" s="182"/>
      <c r="F37" s="185"/>
      <c r="G37" s="190"/>
      <c r="H37" s="193"/>
      <c r="I37" s="193"/>
      <c r="J37" s="193"/>
      <c r="K37" s="193"/>
      <c r="L37" s="193"/>
      <c r="M37" s="197"/>
      <c r="N37" s="167">
        <v>32</v>
      </c>
    </row>
    <row r="38" spans="2:14" ht="18" customHeight="1">
      <c r="B38" s="173"/>
      <c r="C38" s="178"/>
      <c r="D38" s="181"/>
      <c r="E38" s="182"/>
      <c r="F38" s="185"/>
      <c r="G38" s="190"/>
      <c r="H38" s="193"/>
      <c r="I38" s="193"/>
      <c r="J38" s="193"/>
      <c r="K38" s="193"/>
      <c r="L38" s="193"/>
      <c r="M38" s="197"/>
      <c r="N38" s="167">
        <v>33</v>
      </c>
    </row>
    <row r="39" spans="2:14" ht="18" customHeight="1">
      <c r="B39" s="173"/>
      <c r="C39" s="178"/>
      <c r="D39" s="181"/>
      <c r="E39" s="182"/>
      <c r="F39" s="185"/>
      <c r="G39" s="190"/>
      <c r="H39" s="193"/>
      <c r="I39" s="193"/>
      <c r="J39" s="193"/>
      <c r="K39" s="193"/>
      <c r="L39" s="193"/>
      <c r="M39" s="197"/>
      <c r="N39" s="167">
        <v>34</v>
      </c>
    </row>
    <row r="40" spans="2:14" ht="18" customHeight="1">
      <c r="B40" s="173"/>
      <c r="C40" s="178"/>
      <c r="D40" s="181"/>
      <c r="E40" s="182"/>
      <c r="F40" s="185"/>
      <c r="G40" s="190"/>
      <c r="H40" s="193"/>
      <c r="I40" s="193"/>
      <c r="J40" s="193"/>
      <c r="K40" s="193"/>
      <c r="L40" s="193"/>
      <c r="M40" s="197"/>
      <c r="N40" s="167">
        <v>35</v>
      </c>
    </row>
    <row r="41" spans="2:14" ht="18" customHeight="1">
      <c r="B41" s="173" t="s">
        <v>160</v>
      </c>
      <c r="C41" s="178"/>
      <c r="D41" s="181"/>
      <c r="E41" s="182"/>
      <c r="F41" s="185"/>
      <c r="G41" s="190"/>
      <c r="H41" s="193"/>
      <c r="I41" s="193"/>
      <c r="J41" s="193"/>
      <c r="K41" s="193"/>
      <c r="L41" s="193"/>
      <c r="M41" s="197"/>
      <c r="N41" s="167">
        <v>36</v>
      </c>
    </row>
    <row r="42" spans="2:14" ht="18" customHeight="1">
      <c r="B42" s="173"/>
      <c r="C42" s="178"/>
      <c r="D42" s="181"/>
      <c r="E42" s="182"/>
      <c r="F42" s="185"/>
      <c r="G42" s="190"/>
      <c r="H42" s="193"/>
      <c r="I42" s="193"/>
      <c r="J42" s="193"/>
      <c r="K42" s="193"/>
      <c r="L42" s="193"/>
      <c r="M42" s="197"/>
      <c r="N42" s="167">
        <v>37</v>
      </c>
    </row>
    <row r="43" spans="2:14" ht="18" customHeight="1">
      <c r="B43" s="173"/>
      <c r="C43" s="178"/>
      <c r="D43" s="181"/>
      <c r="E43" s="182"/>
      <c r="F43" s="185"/>
      <c r="G43" s="190"/>
      <c r="H43" s="193"/>
      <c r="I43" s="193"/>
      <c r="J43" s="193"/>
      <c r="K43" s="193"/>
      <c r="L43" s="193"/>
      <c r="M43" s="197"/>
      <c r="N43" s="167">
        <v>38</v>
      </c>
    </row>
    <row r="44" spans="2:14" ht="18" customHeight="1">
      <c r="B44" s="173"/>
      <c r="C44" s="178"/>
      <c r="D44" s="181"/>
      <c r="E44" s="182"/>
      <c r="F44" s="185"/>
      <c r="G44" s="190"/>
      <c r="H44" s="193"/>
      <c r="I44" s="193"/>
      <c r="J44" s="193"/>
      <c r="K44" s="193"/>
      <c r="L44" s="193"/>
      <c r="M44" s="197"/>
      <c r="N44" s="167">
        <v>39</v>
      </c>
    </row>
    <row r="45" spans="2:14" ht="18" customHeight="1">
      <c r="B45" s="173"/>
      <c r="C45" s="178"/>
      <c r="D45" s="181"/>
      <c r="E45" s="182"/>
      <c r="F45" s="185"/>
      <c r="G45" s="190"/>
      <c r="H45" s="193"/>
      <c r="I45" s="193"/>
      <c r="J45" s="193"/>
      <c r="K45" s="193"/>
      <c r="L45" s="193"/>
      <c r="M45" s="197"/>
      <c r="N45" s="167">
        <v>40</v>
      </c>
    </row>
    <row r="46" spans="2:14" ht="18" customHeight="1">
      <c r="B46" s="173"/>
      <c r="C46" s="178"/>
      <c r="D46" s="181"/>
      <c r="E46" s="182"/>
      <c r="F46" s="185"/>
      <c r="G46" s="190"/>
      <c r="H46" s="193"/>
      <c r="I46" s="193"/>
      <c r="J46" s="193"/>
      <c r="K46" s="193"/>
      <c r="L46" s="193"/>
      <c r="M46" s="197"/>
      <c r="N46" s="167">
        <v>41</v>
      </c>
    </row>
    <row r="47" spans="2:14" ht="18" customHeight="1">
      <c r="B47" s="173"/>
      <c r="C47" s="178"/>
      <c r="D47" s="181"/>
      <c r="E47" s="182"/>
      <c r="F47" s="185"/>
      <c r="G47" s="190"/>
      <c r="H47" s="193"/>
      <c r="I47" s="193"/>
      <c r="J47" s="193"/>
      <c r="K47" s="193"/>
      <c r="L47" s="193"/>
      <c r="M47" s="197"/>
      <c r="N47" s="167">
        <v>42</v>
      </c>
    </row>
    <row r="48" spans="2:14" ht="18" customHeight="1">
      <c r="B48" s="173"/>
      <c r="C48" s="178"/>
      <c r="D48" s="181"/>
      <c r="E48" s="182"/>
      <c r="F48" s="185"/>
      <c r="G48" s="190"/>
      <c r="H48" s="193"/>
      <c r="I48" s="193"/>
      <c r="J48" s="193"/>
      <c r="K48" s="193"/>
      <c r="L48" s="193"/>
      <c r="M48" s="197"/>
      <c r="N48" s="167">
        <v>43</v>
      </c>
    </row>
    <row r="49" spans="2:14" ht="18" customHeight="1">
      <c r="B49" s="173"/>
      <c r="C49" s="178"/>
      <c r="D49" s="181"/>
      <c r="E49" s="182"/>
      <c r="F49" s="185"/>
      <c r="G49" s="190"/>
      <c r="H49" s="193"/>
      <c r="I49" s="193"/>
      <c r="J49" s="193"/>
      <c r="K49" s="193"/>
      <c r="L49" s="193"/>
      <c r="M49" s="197"/>
      <c r="N49" s="167">
        <v>44</v>
      </c>
    </row>
    <row r="50" spans="2:14" ht="18" customHeight="1">
      <c r="B50" s="173"/>
      <c r="C50" s="178"/>
      <c r="D50" s="181"/>
      <c r="E50" s="182"/>
      <c r="F50" s="185"/>
      <c r="G50" s="190"/>
      <c r="H50" s="193"/>
      <c r="I50" s="193"/>
      <c r="J50" s="193"/>
      <c r="K50" s="193"/>
      <c r="L50" s="193"/>
      <c r="M50" s="197"/>
      <c r="N50" s="167">
        <v>45</v>
      </c>
    </row>
    <row r="51" spans="2:14" ht="18" customHeight="1">
      <c r="B51" s="173"/>
      <c r="C51" s="178"/>
      <c r="D51" s="181"/>
      <c r="E51" s="182"/>
      <c r="F51" s="185"/>
      <c r="G51" s="190"/>
      <c r="H51" s="193"/>
      <c r="I51" s="193"/>
      <c r="J51" s="193"/>
      <c r="K51" s="193"/>
      <c r="L51" s="193"/>
      <c r="M51" s="197"/>
      <c r="N51" s="167">
        <v>46</v>
      </c>
    </row>
    <row r="52" spans="2:14" ht="18" customHeight="1">
      <c r="B52" s="173"/>
      <c r="C52" s="178"/>
      <c r="D52" s="181"/>
      <c r="E52" s="182"/>
      <c r="F52" s="185"/>
      <c r="G52" s="190"/>
      <c r="H52" s="193"/>
      <c r="I52" s="193"/>
      <c r="J52" s="193"/>
      <c r="K52" s="193"/>
      <c r="L52" s="193"/>
      <c r="M52" s="197"/>
      <c r="N52" s="167">
        <v>47</v>
      </c>
    </row>
    <row r="53" spans="2:14" ht="18" customHeight="1">
      <c r="B53" s="173"/>
      <c r="C53" s="178"/>
      <c r="D53" s="181"/>
      <c r="E53" s="182"/>
      <c r="F53" s="185"/>
      <c r="G53" s="190"/>
      <c r="H53" s="193"/>
      <c r="I53" s="193"/>
      <c r="J53" s="193"/>
      <c r="K53" s="193"/>
      <c r="L53" s="193"/>
      <c r="M53" s="197"/>
      <c r="N53" s="167">
        <v>48</v>
      </c>
    </row>
    <row r="54" spans="2:14" ht="18" customHeight="1">
      <c r="B54" s="173"/>
      <c r="C54" s="178"/>
      <c r="D54" s="181"/>
      <c r="E54" s="182"/>
      <c r="F54" s="185"/>
      <c r="G54" s="190"/>
      <c r="H54" s="193"/>
      <c r="I54" s="193"/>
      <c r="J54" s="193"/>
      <c r="K54" s="193"/>
      <c r="L54" s="193"/>
      <c r="M54" s="197"/>
      <c r="N54" s="167">
        <v>49</v>
      </c>
    </row>
    <row r="55" spans="2:14" ht="18" customHeight="1">
      <c r="B55" s="173"/>
      <c r="C55" s="178"/>
      <c r="D55" s="181"/>
      <c r="E55" s="182"/>
      <c r="F55" s="185"/>
      <c r="G55" s="190"/>
      <c r="H55" s="193"/>
      <c r="I55" s="193"/>
      <c r="J55" s="193"/>
      <c r="K55" s="193"/>
      <c r="L55" s="193"/>
      <c r="M55" s="197"/>
      <c r="N55" s="167">
        <v>50</v>
      </c>
    </row>
    <row r="56" spans="2:14" ht="18" customHeight="1">
      <c r="B56" s="173"/>
      <c r="C56" s="178"/>
      <c r="D56" s="181"/>
      <c r="E56" s="182"/>
      <c r="F56" s="185"/>
      <c r="G56" s="190"/>
      <c r="H56" s="193"/>
      <c r="I56" s="193"/>
      <c r="J56" s="193"/>
      <c r="K56" s="193"/>
      <c r="L56" s="193"/>
      <c r="M56" s="197"/>
      <c r="N56" s="167">
        <v>51</v>
      </c>
    </row>
    <row r="57" spans="2:14" ht="18" customHeight="1">
      <c r="B57" s="173"/>
      <c r="C57" s="178"/>
      <c r="D57" s="181"/>
      <c r="E57" s="182"/>
      <c r="F57" s="185"/>
      <c r="G57" s="190"/>
      <c r="H57" s="193"/>
      <c r="I57" s="193"/>
      <c r="J57" s="193"/>
      <c r="K57" s="193"/>
      <c r="L57" s="193"/>
      <c r="M57" s="197"/>
      <c r="N57" s="167">
        <v>52</v>
      </c>
    </row>
    <row r="58" spans="2:14" ht="18" customHeight="1">
      <c r="B58" s="173"/>
      <c r="C58" s="178"/>
      <c r="D58" s="181"/>
      <c r="E58" s="182"/>
      <c r="F58" s="185"/>
      <c r="G58" s="190"/>
      <c r="H58" s="193"/>
      <c r="I58" s="193"/>
      <c r="J58" s="193"/>
      <c r="K58" s="193"/>
      <c r="L58" s="193"/>
      <c r="M58" s="197"/>
      <c r="N58" s="167">
        <v>53</v>
      </c>
    </row>
    <row r="59" spans="2:14" ht="18" customHeight="1">
      <c r="B59" s="173"/>
      <c r="C59" s="178"/>
      <c r="D59" s="181"/>
      <c r="E59" s="182"/>
      <c r="F59" s="185"/>
      <c r="G59" s="190"/>
      <c r="H59" s="193"/>
      <c r="I59" s="193"/>
      <c r="J59" s="193"/>
      <c r="K59" s="193"/>
      <c r="L59" s="193"/>
      <c r="M59" s="197"/>
      <c r="N59" s="167">
        <v>54</v>
      </c>
    </row>
    <row r="60" spans="2:14" ht="18" customHeight="1">
      <c r="B60" s="173"/>
      <c r="C60" s="178"/>
      <c r="D60" s="181"/>
      <c r="E60" s="182"/>
      <c r="F60" s="185"/>
      <c r="G60" s="190"/>
      <c r="H60" s="193"/>
      <c r="I60" s="193"/>
      <c r="J60" s="193"/>
      <c r="K60" s="193"/>
      <c r="L60" s="193"/>
      <c r="M60" s="197"/>
      <c r="N60" s="167">
        <v>55</v>
      </c>
    </row>
    <row r="61" spans="2:14" ht="18" customHeight="1">
      <c r="B61" s="173"/>
      <c r="C61" s="178"/>
      <c r="D61" s="181"/>
      <c r="E61" s="182"/>
      <c r="F61" s="185"/>
      <c r="G61" s="190"/>
      <c r="H61" s="193"/>
      <c r="I61" s="193"/>
      <c r="J61" s="193"/>
      <c r="K61" s="193"/>
      <c r="L61" s="193"/>
      <c r="M61" s="197"/>
      <c r="N61" s="167">
        <v>56</v>
      </c>
    </row>
    <row r="62" spans="2:14" ht="18" customHeight="1">
      <c r="B62" s="173"/>
      <c r="C62" s="178"/>
      <c r="D62" s="181"/>
      <c r="E62" s="182"/>
      <c r="F62" s="185"/>
      <c r="G62" s="190"/>
      <c r="H62" s="193"/>
      <c r="I62" s="193"/>
      <c r="J62" s="193"/>
      <c r="K62" s="193"/>
      <c r="L62" s="193"/>
      <c r="M62" s="197"/>
      <c r="N62" s="167">
        <v>57</v>
      </c>
    </row>
    <row r="63" spans="2:14" ht="18" customHeight="1">
      <c r="B63" s="173"/>
      <c r="C63" s="178"/>
      <c r="D63" s="181"/>
      <c r="E63" s="182"/>
      <c r="F63" s="185"/>
      <c r="G63" s="190"/>
      <c r="H63" s="193"/>
      <c r="I63" s="193"/>
      <c r="J63" s="193"/>
      <c r="K63" s="193"/>
      <c r="L63" s="193"/>
      <c r="M63" s="197"/>
      <c r="N63" s="167">
        <v>58</v>
      </c>
    </row>
    <row r="64" spans="2:14" ht="18" customHeight="1">
      <c r="B64" s="173"/>
      <c r="C64" s="178"/>
      <c r="D64" s="181"/>
      <c r="E64" s="182"/>
      <c r="F64" s="185"/>
      <c r="G64" s="190"/>
      <c r="H64" s="193"/>
      <c r="I64" s="193"/>
      <c r="J64" s="193"/>
      <c r="K64" s="193"/>
      <c r="L64" s="193"/>
      <c r="M64" s="197"/>
      <c r="N64" s="167">
        <v>59</v>
      </c>
    </row>
    <row r="65" spans="2:14" ht="18" customHeight="1">
      <c r="B65" s="173"/>
      <c r="C65" s="178"/>
      <c r="D65" s="181"/>
      <c r="E65" s="182"/>
      <c r="F65" s="185"/>
      <c r="G65" s="190"/>
      <c r="H65" s="193"/>
      <c r="I65" s="193"/>
      <c r="J65" s="193"/>
      <c r="K65" s="193"/>
      <c r="L65" s="193"/>
      <c r="M65" s="197"/>
      <c r="N65" s="167">
        <v>60</v>
      </c>
    </row>
    <row r="66" spans="2:14" ht="18" customHeight="1">
      <c r="B66" s="173"/>
      <c r="C66" s="178"/>
      <c r="D66" s="181"/>
      <c r="E66" s="182"/>
      <c r="F66" s="185"/>
      <c r="G66" s="190"/>
      <c r="H66" s="193"/>
      <c r="I66" s="193"/>
      <c r="J66" s="193"/>
      <c r="K66" s="193"/>
      <c r="L66" s="193"/>
      <c r="M66" s="197"/>
      <c r="N66" s="167">
        <v>61</v>
      </c>
    </row>
    <row r="67" spans="2:14" ht="18" customHeight="1">
      <c r="B67" s="173"/>
      <c r="C67" s="178"/>
      <c r="D67" s="181"/>
      <c r="E67" s="182"/>
      <c r="F67" s="185"/>
      <c r="G67" s="190"/>
      <c r="H67" s="193"/>
      <c r="I67" s="193"/>
      <c r="J67" s="193"/>
      <c r="K67" s="193"/>
      <c r="L67" s="193"/>
      <c r="M67" s="197"/>
      <c r="N67" s="167">
        <v>62</v>
      </c>
    </row>
    <row r="68" spans="2:14" ht="18" customHeight="1">
      <c r="B68" s="173"/>
      <c r="C68" s="178"/>
      <c r="D68" s="181"/>
      <c r="E68" s="182"/>
      <c r="F68" s="185"/>
      <c r="G68" s="190"/>
      <c r="H68" s="193"/>
      <c r="I68" s="193"/>
      <c r="J68" s="193"/>
      <c r="K68" s="193"/>
      <c r="L68" s="193"/>
      <c r="M68" s="197"/>
      <c r="N68" s="167">
        <v>63</v>
      </c>
    </row>
    <row r="69" spans="2:14" ht="18" customHeight="1">
      <c r="B69" s="173"/>
      <c r="C69" s="178"/>
      <c r="D69" s="181"/>
      <c r="E69" s="182"/>
      <c r="F69" s="185"/>
      <c r="G69" s="190"/>
      <c r="H69" s="193"/>
      <c r="I69" s="193"/>
      <c r="J69" s="193"/>
      <c r="K69" s="193"/>
      <c r="L69" s="193"/>
      <c r="M69" s="197"/>
      <c r="N69" s="167">
        <v>64</v>
      </c>
    </row>
    <row r="70" spans="2:14" ht="18" customHeight="1">
      <c r="B70" s="173"/>
      <c r="C70" s="178"/>
      <c r="D70" s="181"/>
      <c r="E70" s="182"/>
      <c r="F70" s="185"/>
      <c r="G70" s="190"/>
      <c r="H70" s="193"/>
      <c r="I70" s="193"/>
      <c r="J70" s="193"/>
      <c r="K70" s="193"/>
      <c r="L70" s="193"/>
      <c r="M70" s="197"/>
      <c r="N70" s="167">
        <v>65</v>
      </c>
    </row>
    <row r="71" spans="2:14" ht="18" customHeight="1">
      <c r="B71" s="173"/>
      <c r="C71" s="178"/>
      <c r="D71" s="181"/>
      <c r="E71" s="182"/>
      <c r="F71" s="185"/>
      <c r="G71" s="190"/>
      <c r="H71" s="193"/>
      <c r="I71" s="193"/>
      <c r="J71" s="193"/>
      <c r="K71" s="193"/>
      <c r="L71" s="193"/>
      <c r="M71" s="197"/>
      <c r="N71" s="167">
        <v>66</v>
      </c>
    </row>
    <row r="72" spans="2:14" ht="18" customHeight="1">
      <c r="B72" s="173"/>
      <c r="C72" s="178"/>
      <c r="D72" s="181"/>
      <c r="E72" s="182"/>
      <c r="F72" s="185"/>
      <c r="G72" s="190"/>
      <c r="H72" s="193"/>
      <c r="I72" s="193"/>
      <c r="J72" s="193"/>
      <c r="K72" s="193"/>
      <c r="L72" s="193"/>
      <c r="M72" s="197"/>
      <c r="N72" s="167">
        <v>67</v>
      </c>
    </row>
    <row r="73" spans="2:14" ht="18" customHeight="1">
      <c r="B73" s="173"/>
      <c r="C73" s="178"/>
      <c r="D73" s="181"/>
      <c r="E73" s="182"/>
      <c r="F73" s="185"/>
      <c r="G73" s="190"/>
      <c r="H73" s="193"/>
      <c r="I73" s="193"/>
      <c r="J73" s="193"/>
      <c r="K73" s="193"/>
      <c r="L73" s="193"/>
      <c r="M73" s="197"/>
      <c r="N73" s="167">
        <v>68</v>
      </c>
    </row>
    <row r="74" spans="2:14" ht="18" customHeight="1">
      <c r="B74" s="173"/>
      <c r="C74" s="178"/>
      <c r="D74" s="181"/>
      <c r="E74" s="182"/>
      <c r="F74" s="185"/>
      <c r="G74" s="190"/>
      <c r="H74" s="193"/>
      <c r="I74" s="193"/>
      <c r="J74" s="193"/>
      <c r="K74" s="193"/>
      <c r="L74" s="193"/>
      <c r="M74" s="197"/>
      <c r="N74" s="167">
        <v>69</v>
      </c>
    </row>
    <row r="75" spans="2:14" ht="18" customHeight="1">
      <c r="B75" s="173"/>
      <c r="C75" s="178"/>
      <c r="D75" s="181"/>
      <c r="E75" s="182"/>
      <c r="F75" s="185"/>
      <c r="G75" s="190"/>
      <c r="H75" s="193"/>
      <c r="I75" s="193"/>
      <c r="J75" s="193"/>
      <c r="K75" s="193"/>
      <c r="L75" s="193"/>
      <c r="M75" s="197"/>
      <c r="N75" s="167">
        <v>70</v>
      </c>
    </row>
    <row r="76" spans="2:14" ht="18" customHeight="1">
      <c r="B76" s="173"/>
      <c r="C76" s="178"/>
      <c r="D76" s="181"/>
      <c r="E76" s="182"/>
      <c r="F76" s="185"/>
      <c r="G76" s="190"/>
      <c r="H76" s="193"/>
      <c r="I76" s="193"/>
      <c r="J76" s="193"/>
      <c r="K76" s="193"/>
      <c r="L76" s="193"/>
      <c r="M76" s="197"/>
      <c r="N76" s="167">
        <v>71</v>
      </c>
    </row>
    <row r="77" spans="2:14" ht="18" customHeight="1">
      <c r="B77" s="173"/>
      <c r="C77" s="178"/>
      <c r="D77" s="181"/>
      <c r="E77" s="182"/>
      <c r="F77" s="185"/>
      <c r="G77" s="190"/>
      <c r="H77" s="193"/>
      <c r="I77" s="193"/>
      <c r="J77" s="193"/>
      <c r="K77" s="193"/>
      <c r="L77" s="193"/>
      <c r="M77" s="197"/>
      <c r="N77" s="167">
        <v>72</v>
      </c>
    </row>
    <row r="78" spans="2:14" ht="18" customHeight="1">
      <c r="B78" s="173"/>
      <c r="C78" s="178"/>
      <c r="D78" s="181"/>
      <c r="E78" s="182"/>
      <c r="F78" s="185"/>
      <c r="G78" s="190"/>
      <c r="H78" s="193"/>
      <c r="I78" s="193"/>
      <c r="J78" s="193"/>
      <c r="K78" s="193"/>
      <c r="L78" s="193"/>
      <c r="M78" s="197"/>
    </row>
    <row r="79" spans="2:14" ht="18" customHeight="1">
      <c r="B79" s="173"/>
      <c r="C79" s="178"/>
      <c r="D79" s="181"/>
      <c r="E79" s="182"/>
      <c r="F79" s="185"/>
      <c r="G79" s="190"/>
      <c r="H79" s="193"/>
      <c r="I79" s="193"/>
      <c r="J79" s="193"/>
      <c r="K79" s="193"/>
      <c r="L79" s="193"/>
      <c r="M79" s="197"/>
    </row>
    <row r="80" spans="2:14" ht="18" customHeight="1">
      <c r="B80" s="173"/>
      <c r="C80" s="178"/>
      <c r="D80" s="181"/>
      <c r="E80" s="182"/>
      <c r="F80" s="185"/>
      <c r="G80" s="191"/>
      <c r="H80" s="192"/>
      <c r="I80" s="192"/>
      <c r="J80" s="192"/>
      <c r="K80" s="192"/>
      <c r="L80" s="192"/>
      <c r="M80" s="198"/>
    </row>
    <row r="81" spans="2:13" ht="23.25" customHeight="1">
      <c r="B81" s="170" t="s">
        <v>168</v>
      </c>
      <c r="C81" s="176"/>
      <c r="D81" s="179"/>
      <c r="E81" s="183"/>
      <c r="F81" s="187">
        <f>SUM(F9:F80)</f>
        <v>0</v>
      </c>
      <c r="G81" s="183"/>
      <c r="H81" s="194"/>
      <c r="I81" s="194"/>
      <c r="J81" s="194"/>
      <c r="K81" s="194"/>
      <c r="L81" s="194"/>
      <c r="M81" s="199"/>
    </row>
    <row r="82" spans="2:13" ht="19.5" customHeight="1">
      <c r="B82" s="169"/>
      <c r="C82" s="169"/>
      <c r="D82" s="169"/>
      <c r="E82" s="169"/>
      <c r="F82" s="169"/>
      <c r="G82" s="169"/>
      <c r="H82" s="169"/>
      <c r="I82" s="169"/>
      <c r="J82" s="169"/>
      <c r="K82" s="169"/>
      <c r="L82" s="169"/>
      <c r="M82" s="169"/>
    </row>
    <row r="83" spans="2:13">
      <c r="B83" s="169"/>
      <c r="C83" s="169"/>
      <c r="D83" s="169"/>
      <c r="E83" s="169"/>
      <c r="F83" s="169"/>
      <c r="G83" s="169"/>
      <c r="H83" s="169"/>
      <c r="I83" s="169"/>
      <c r="J83" s="169"/>
      <c r="K83" s="169"/>
      <c r="L83" s="169"/>
      <c r="M83" s="169"/>
    </row>
  </sheetData>
  <mergeCells count="77">
    <mergeCell ref="B7:D7"/>
    <mergeCell ref="E7:F7"/>
    <mergeCell ref="G7:M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s>
  <phoneticPr fontId="5"/>
  <pageMargins left="0.7" right="0.7" top="0.75" bottom="0.75" header="0.3" footer="0.3"/>
  <pageSetup paperSize="9" scale="33"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AQ117"/>
  <sheetViews>
    <sheetView showGridLines="0" tabSelected="1" view="pageBreakPreview" zoomScale="70" zoomScaleNormal="70" zoomScaleSheetLayoutView="70" workbookViewId="0">
      <selection activeCell="C2" sqref="C2"/>
    </sheetView>
  </sheetViews>
  <sheetFormatPr defaultColWidth="9" defaultRowHeight="12"/>
  <cols>
    <col min="1" max="1" width="22.375" style="201" customWidth="1"/>
    <col min="2" max="2" width="5.375" style="201" bestFit="1" customWidth="1"/>
    <col min="3" max="10" width="27.375" style="201" customWidth="1"/>
    <col min="11" max="11" width="5.25" style="201" customWidth="1"/>
    <col min="12" max="13" width="27.375" style="201" customWidth="1"/>
    <col min="14" max="14" width="5.25" style="201" customWidth="1"/>
    <col min="15" max="15" width="13.75" style="201" customWidth="1"/>
    <col min="16" max="16" width="24.625" style="201" customWidth="1"/>
    <col min="17" max="20" width="27.375" style="201" customWidth="1"/>
    <col min="21" max="21" width="10.625" style="201" bestFit="1" customWidth="1"/>
    <col min="22" max="22" width="9.125" style="201" bestFit="1" customWidth="1"/>
    <col min="23" max="33" width="9" style="201"/>
    <col min="34" max="34" width="31" style="201" customWidth="1"/>
    <col min="35" max="35" width="11.75" style="201" customWidth="1"/>
    <col min="36" max="37" width="10.125" style="201" bestFit="1" customWidth="1"/>
    <col min="38" max="16384" width="9" style="201"/>
  </cols>
  <sheetData>
    <row r="1" spans="1:37" ht="39" customHeight="1">
      <c r="A1" s="202" t="s">
        <v>187</v>
      </c>
      <c r="C1" s="203"/>
      <c r="D1" s="203"/>
      <c r="E1" s="203"/>
      <c r="F1" s="203"/>
      <c r="G1" s="203"/>
      <c r="H1" s="203"/>
      <c r="I1" s="203"/>
      <c r="J1" s="203"/>
      <c r="K1" s="203"/>
      <c r="L1" s="203"/>
      <c r="M1" s="203"/>
      <c r="N1" s="203"/>
      <c r="O1" s="203"/>
      <c r="P1" s="203"/>
      <c r="Q1" s="203"/>
      <c r="R1" s="203"/>
      <c r="S1" s="203"/>
      <c r="T1" s="203"/>
    </row>
    <row r="2" spans="1:37" ht="35.25" customHeight="1">
      <c r="A2" s="203" t="str">
        <f>'管理用（このシートは削除しないでください）'!$E$5</f>
        <v>施設整備促進支援事業</v>
      </c>
      <c r="B2" s="216"/>
      <c r="Q2" s="2"/>
      <c r="R2" s="2"/>
      <c r="S2" s="2"/>
      <c r="T2" s="2"/>
      <c r="W2" s="289"/>
    </row>
    <row r="3" spans="1:37" s="2" customFormat="1" ht="36.75" customHeight="1">
      <c r="A3" s="204" t="s">
        <v>173</v>
      </c>
      <c r="B3" s="217" t="s">
        <v>174</v>
      </c>
      <c r="C3" s="221" t="s">
        <v>175</v>
      </c>
      <c r="D3" s="221" t="s">
        <v>46</v>
      </c>
      <c r="E3" s="221" t="s">
        <v>177</v>
      </c>
      <c r="F3" s="221" t="s">
        <v>52</v>
      </c>
      <c r="G3" s="221" t="s">
        <v>144</v>
      </c>
      <c r="H3" s="221" t="s">
        <v>27</v>
      </c>
      <c r="I3" s="221" t="s">
        <v>179</v>
      </c>
      <c r="J3" s="245" t="s">
        <v>180</v>
      </c>
      <c r="K3" s="255"/>
      <c r="L3" s="221" t="s">
        <v>181</v>
      </c>
      <c r="M3" s="245" t="s">
        <v>184</v>
      </c>
      <c r="N3" s="255"/>
      <c r="O3" s="221" t="s">
        <v>186</v>
      </c>
      <c r="P3" s="245" t="s">
        <v>189</v>
      </c>
      <c r="Q3" s="255"/>
      <c r="R3" s="221" t="s">
        <v>190</v>
      </c>
      <c r="S3" s="221" t="s">
        <v>192</v>
      </c>
      <c r="T3" s="221" t="s">
        <v>195</v>
      </c>
      <c r="U3" s="275" t="s">
        <v>197</v>
      </c>
      <c r="V3" s="275" t="s">
        <v>158</v>
      </c>
      <c r="W3" s="290" t="s">
        <v>198</v>
      </c>
    </row>
    <row r="4" spans="1:37" s="2" customFormat="1" ht="18.75" customHeight="1">
      <c r="A4" s="205"/>
      <c r="B4" s="218"/>
      <c r="C4" s="222"/>
      <c r="D4" s="222"/>
      <c r="E4" s="222"/>
      <c r="F4" s="222"/>
      <c r="G4" s="222"/>
      <c r="H4" s="222"/>
      <c r="I4" s="222"/>
      <c r="J4" s="246"/>
      <c r="K4" s="256"/>
      <c r="L4" s="222"/>
      <c r="M4" s="246"/>
      <c r="N4" s="256"/>
      <c r="O4" s="222"/>
      <c r="P4" s="246"/>
      <c r="Q4" s="256"/>
      <c r="R4" s="222"/>
      <c r="S4" s="222"/>
      <c r="T4" s="222"/>
      <c r="U4" s="276"/>
      <c r="V4" s="276"/>
      <c r="W4" s="291"/>
    </row>
    <row r="5" spans="1:37" s="2" customFormat="1" ht="18.75" customHeight="1">
      <c r="A5" s="205"/>
      <c r="B5" s="218"/>
      <c r="C5" s="222"/>
      <c r="D5" s="222"/>
      <c r="E5" s="222"/>
      <c r="F5" s="222"/>
      <c r="G5" s="222"/>
      <c r="H5" s="222"/>
      <c r="I5" s="222"/>
      <c r="J5" s="246"/>
      <c r="K5" s="256"/>
      <c r="L5" s="222"/>
      <c r="M5" s="246"/>
      <c r="N5" s="256"/>
      <c r="O5" s="222"/>
      <c r="P5" s="246"/>
      <c r="Q5" s="256"/>
      <c r="R5" s="222"/>
      <c r="S5" s="222"/>
      <c r="T5" s="222"/>
      <c r="U5" s="276"/>
      <c r="V5" s="276"/>
      <c r="W5" s="291"/>
    </row>
    <row r="6" spans="1:37" s="2" customFormat="1" ht="155.25" customHeight="1">
      <c r="A6" s="206"/>
      <c r="B6" s="219"/>
      <c r="C6" s="223"/>
      <c r="D6" s="223"/>
      <c r="E6" s="223"/>
      <c r="F6" s="223"/>
      <c r="G6" s="223"/>
      <c r="H6" s="223"/>
      <c r="I6" s="223"/>
      <c r="J6" s="247"/>
      <c r="K6" s="257"/>
      <c r="L6" s="223"/>
      <c r="M6" s="247"/>
      <c r="N6" s="257"/>
      <c r="O6" s="223"/>
      <c r="P6" s="247"/>
      <c r="Q6" s="257"/>
      <c r="R6" s="223"/>
      <c r="S6" s="223"/>
      <c r="T6" s="223"/>
      <c r="U6" s="277"/>
      <c r="V6" s="277"/>
      <c r="W6" s="292"/>
    </row>
    <row r="7" spans="1:37" s="2" customFormat="1" ht="27.75" customHeight="1">
      <c r="A7" s="207"/>
      <c r="B7" s="207"/>
      <c r="C7" s="224"/>
      <c r="D7" s="224"/>
      <c r="E7" s="235"/>
      <c r="F7" s="235"/>
      <c r="G7" s="235"/>
      <c r="H7" s="235"/>
      <c r="I7" s="235"/>
      <c r="J7" s="248"/>
      <c r="K7" s="258"/>
      <c r="L7" s="235"/>
      <c r="M7" s="248"/>
      <c r="N7" s="258"/>
      <c r="O7" s="235"/>
      <c r="P7" s="266" t="s">
        <v>60</v>
      </c>
      <c r="Q7" s="266" t="s">
        <v>121</v>
      </c>
      <c r="R7" s="235"/>
      <c r="S7" s="235"/>
      <c r="T7" s="274"/>
      <c r="U7" s="235"/>
      <c r="V7" s="235"/>
      <c r="W7" s="235"/>
    </row>
    <row r="8" spans="1:37" s="2" customFormat="1" ht="12.75" customHeight="1">
      <c r="A8" s="208"/>
      <c r="B8" s="208"/>
      <c r="C8" s="225"/>
      <c r="D8" s="225"/>
      <c r="E8" s="236"/>
      <c r="F8" s="236"/>
      <c r="G8" s="236"/>
      <c r="H8" s="236"/>
      <c r="I8" s="236"/>
      <c r="J8" s="249"/>
      <c r="K8" s="259"/>
      <c r="L8" s="236"/>
      <c r="M8" s="249"/>
      <c r="N8" s="259"/>
      <c r="O8" s="236"/>
      <c r="P8" s="236"/>
      <c r="Q8" s="236"/>
      <c r="R8" s="236"/>
      <c r="S8" s="236"/>
      <c r="T8" s="225"/>
      <c r="U8" s="236"/>
      <c r="V8" s="236"/>
      <c r="W8" s="293"/>
    </row>
    <row r="9" spans="1:37" s="2" customFormat="1" ht="39.950000000000003" customHeight="1">
      <c r="A9" s="209" t="s">
        <v>26</v>
      </c>
      <c r="B9" s="209" t="s">
        <v>200</v>
      </c>
      <c r="C9" s="226" t="s">
        <v>201</v>
      </c>
      <c r="D9" s="231" t="s">
        <v>70</v>
      </c>
      <c r="E9" s="226" t="s">
        <v>203</v>
      </c>
      <c r="F9" s="239" cm="1">
        <f t="array" ref="F9">_xlfn.XLOOKUP(D9&amp;E9,AH:AH&amp;AI:AI,AJ:AJ)</f>
        <v>558000</v>
      </c>
      <c r="G9" s="239">
        <v>660000</v>
      </c>
      <c r="H9" s="239">
        <f t="shared" ref="H9:H34" si="0">MIN(F9:G9)</f>
        <v>558000</v>
      </c>
      <c r="I9" s="239" cm="1">
        <f t="array" ref="I9">_xlfn.XLOOKUP(D9&amp;E9,AH:AH&amp;AI:AI,AK:AK)</f>
        <v>484000</v>
      </c>
      <c r="J9" s="250">
        <f>25*24</f>
        <v>600</v>
      </c>
      <c r="K9" s="260" t="s">
        <v>205</v>
      </c>
      <c r="L9" s="260">
        <f>25*12</f>
        <v>300</v>
      </c>
      <c r="M9" s="250">
        <f t="shared" ref="M9:M34" si="1">MIN(J9:L9)</f>
        <v>300</v>
      </c>
      <c r="N9" s="260" t="s">
        <v>205</v>
      </c>
      <c r="O9" s="226">
        <v>0.33</v>
      </c>
      <c r="P9" s="226">
        <v>7326000</v>
      </c>
      <c r="Q9" s="241">
        <f>SUM(P9:P11)</f>
        <v>24503000</v>
      </c>
      <c r="R9" s="241">
        <v>25000000</v>
      </c>
      <c r="S9" s="241">
        <v>25000000</v>
      </c>
      <c r="T9" s="241">
        <f>Q9-S9</f>
        <v>-497000</v>
      </c>
      <c r="U9" s="278">
        <v>45748</v>
      </c>
      <c r="V9" s="285">
        <v>45839</v>
      </c>
      <c r="W9" s="294" t="s">
        <v>206</v>
      </c>
      <c r="AB9" s="300"/>
    </row>
    <row r="10" spans="1:37" s="2" customFormat="1" ht="39.950000000000003" customHeight="1">
      <c r="A10" s="210" t="s">
        <v>207</v>
      </c>
      <c r="B10" s="210" t="s">
        <v>196</v>
      </c>
      <c r="C10" s="227" t="s">
        <v>72</v>
      </c>
      <c r="D10" s="232" t="s">
        <v>209</v>
      </c>
      <c r="E10" s="227" t="s">
        <v>203</v>
      </c>
      <c r="F10" s="239" cm="1">
        <f t="array" ref="F10">_xlfn.XLOOKUP(D10&amp;E10,AH:AH&amp;AI:AI,AJ:AJ)</f>
        <v>38109000</v>
      </c>
      <c r="G10" s="239">
        <v>40000000</v>
      </c>
      <c r="H10" s="239">
        <f t="shared" si="0"/>
        <v>38109000</v>
      </c>
      <c r="I10" s="239" cm="1">
        <f t="array" ref="I10">_xlfn.XLOOKUP(D10&amp;E10,AH:AH&amp;AI:AI,AK:AK)</f>
        <v>29420000</v>
      </c>
      <c r="J10" s="250">
        <v>2</v>
      </c>
      <c r="K10" s="260" t="s">
        <v>25</v>
      </c>
      <c r="L10" s="260" t="s">
        <v>211</v>
      </c>
      <c r="M10" s="250">
        <f t="shared" si="1"/>
        <v>2</v>
      </c>
      <c r="N10" s="260" t="s">
        <v>25</v>
      </c>
      <c r="O10" s="264">
        <v>0.33333333333333331</v>
      </c>
      <c r="P10" s="264">
        <v>5792000</v>
      </c>
      <c r="Q10" s="267"/>
      <c r="R10" s="267"/>
      <c r="S10" s="267"/>
      <c r="T10" s="267"/>
      <c r="U10" s="279">
        <v>45870</v>
      </c>
      <c r="V10" s="279">
        <v>45870</v>
      </c>
      <c r="W10" s="295" t="s">
        <v>206</v>
      </c>
      <c r="AB10" s="300"/>
    </row>
    <row r="11" spans="1:37" s="2" customFormat="1" ht="39.950000000000003" customHeight="1">
      <c r="A11" s="211" t="s">
        <v>212</v>
      </c>
      <c r="B11" s="211" t="s">
        <v>214</v>
      </c>
      <c r="C11" s="228" t="s">
        <v>153</v>
      </c>
      <c r="D11" s="233" t="s">
        <v>215</v>
      </c>
      <c r="E11" s="228" t="s">
        <v>217</v>
      </c>
      <c r="F11" s="240" cm="1">
        <f t="array" ref="F11">_xlfn.XLOOKUP(D11&amp;E11,AH:AH&amp;AI:AI,AJ:AJ)</f>
        <v>444000</v>
      </c>
      <c r="G11" s="240">
        <v>500000</v>
      </c>
      <c r="H11" s="240">
        <f t="shared" si="0"/>
        <v>444000</v>
      </c>
      <c r="I11" s="240" cm="1">
        <f t="array" ref="I11">_xlfn.XLOOKUP(D11&amp;E11,AH:AH&amp;AI:AI,AK:AK)</f>
        <v>214000</v>
      </c>
      <c r="J11" s="251">
        <v>1000</v>
      </c>
      <c r="K11" s="261" t="s">
        <v>205</v>
      </c>
      <c r="L11" s="261">
        <v>150</v>
      </c>
      <c r="M11" s="251">
        <f t="shared" si="1"/>
        <v>150</v>
      </c>
      <c r="N11" s="261" t="s">
        <v>205</v>
      </c>
      <c r="O11" s="228">
        <v>0.33</v>
      </c>
      <c r="P11" s="228">
        <v>11385000</v>
      </c>
      <c r="Q11" s="269"/>
      <c r="R11" s="269"/>
      <c r="S11" s="269"/>
      <c r="T11" s="269"/>
      <c r="U11" s="280">
        <v>46112</v>
      </c>
      <c r="V11" s="280">
        <v>46143</v>
      </c>
      <c r="W11" s="296" t="s">
        <v>206</v>
      </c>
      <c r="AB11" s="300"/>
    </row>
    <row r="12" spans="1:37" s="2" customFormat="1" ht="39.950000000000003" customHeight="1">
      <c r="A12" s="212"/>
      <c r="B12" s="212">
        <v>1</v>
      </c>
      <c r="C12" s="229"/>
      <c r="D12" s="234"/>
      <c r="E12" s="237"/>
      <c r="F12" s="241" cm="1">
        <f t="array" ref="F12">_xlfn.XLOOKUP(D12&amp;E12,AH:AH&amp;AI:AI,AJ:AJ)</f>
        <v>0</v>
      </c>
      <c r="G12" s="242"/>
      <c r="H12" s="244">
        <f t="shared" si="0"/>
        <v>0</v>
      </c>
      <c r="I12" s="242" cm="1">
        <f t="array" ref="I12">_xlfn.XLOOKUP(D12&amp;E12,AH:AH&amp;AI:AI,AK:AK)</f>
        <v>0</v>
      </c>
      <c r="J12" s="252"/>
      <c r="K12" s="262"/>
      <c r="L12" s="263"/>
      <c r="M12" s="253">
        <f t="shared" si="1"/>
        <v>0</v>
      </c>
      <c r="N12" s="262"/>
      <c r="O12" s="265"/>
      <c r="P12" s="244">
        <f t="shared" ref="P12:P34" si="2">ROUNDDOWN(((G12-H12)*L12*N12)/1000,0)*1000</f>
        <v>0</v>
      </c>
      <c r="Q12" s="270"/>
      <c r="R12" s="270"/>
      <c r="S12" s="270"/>
      <c r="T12" s="270"/>
      <c r="U12" s="281"/>
      <c r="V12" s="286"/>
      <c r="W12" s="295"/>
      <c r="AB12" s="300"/>
      <c r="AI12" s="2" t="s">
        <v>201</v>
      </c>
    </row>
    <row r="13" spans="1:37" s="2" customFormat="1" ht="39.950000000000003" customHeight="1">
      <c r="A13" s="213"/>
      <c r="B13" s="213">
        <v>2</v>
      </c>
      <c r="C13" s="226"/>
      <c r="D13" s="231"/>
      <c r="E13" s="229"/>
      <c r="F13" s="241" cm="1">
        <f t="array" ref="F13">_xlfn.XLOOKUP(D13&amp;E13,AH:AH&amp;AI:AI,AJ:AJ)</f>
        <v>0</v>
      </c>
      <c r="G13" s="242"/>
      <c r="H13" s="242">
        <f t="shared" si="0"/>
        <v>0</v>
      </c>
      <c r="I13" s="242" cm="1">
        <f t="array" ref="I13">_xlfn.XLOOKUP(D13&amp;E13,AH:AH&amp;AI:AI,AK:AK)</f>
        <v>0</v>
      </c>
      <c r="J13" s="252"/>
      <c r="K13" s="260"/>
      <c r="L13" s="263"/>
      <c r="M13" s="253">
        <f t="shared" si="1"/>
        <v>0</v>
      </c>
      <c r="N13" s="260"/>
      <c r="O13" s="264"/>
      <c r="P13" s="267">
        <f t="shared" si="2"/>
        <v>0</v>
      </c>
      <c r="Q13" s="267"/>
      <c r="R13" s="267"/>
      <c r="S13" s="267"/>
      <c r="T13" s="267"/>
      <c r="U13" s="281"/>
      <c r="V13" s="286"/>
      <c r="W13" s="295"/>
      <c r="AJ13" s="2" t="s">
        <v>218</v>
      </c>
      <c r="AK13" s="2" t="s">
        <v>219</v>
      </c>
    </row>
    <row r="14" spans="1:37" s="2" customFormat="1" ht="39.950000000000003" customHeight="1">
      <c r="A14" s="213"/>
      <c r="B14" s="213">
        <v>3</v>
      </c>
      <c r="C14" s="226"/>
      <c r="D14" s="231"/>
      <c r="E14" s="229"/>
      <c r="F14" s="241" cm="1">
        <f t="array" ref="F14">_xlfn.XLOOKUP(D14&amp;E14,AH:AH&amp;AI:AI,AJ:AJ)</f>
        <v>0</v>
      </c>
      <c r="G14" s="242"/>
      <c r="H14" s="242">
        <f t="shared" si="0"/>
        <v>0</v>
      </c>
      <c r="I14" s="242" cm="1">
        <f t="array" ref="I14">_xlfn.XLOOKUP(D14&amp;E14,AH:AH&amp;AI:AI,AK:AK)</f>
        <v>0</v>
      </c>
      <c r="J14" s="252"/>
      <c r="K14" s="260"/>
      <c r="L14" s="263"/>
      <c r="M14" s="253">
        <f t="shared" si="1"/>
        <v>0</v>
      </c>
      <c r="N14" s="260"/>
      <c r="O14" s="264"/>
      <c r="P14" s="241">
        <f t="shared" si="2"/>
        <v>0</v>
      </c>
      <c r="Q14" s="267"/>
      <c r="R14" s="267"/>
      <c r="S14" s="267"/>
      <c r="T14" s="267"/>
      <c r="U14" s="281"/>
      <c r="V14" s="286"/>
      <c r="W14" s="295"/>
      <c r="AH14" s="302" t="s">
        <v>220</v>
      </c>
      <c r="AI14" s="302" t="s">
        <v>203</v>
      </c>
      <c r="AJ14" s="317">
        <v>558000</v>
      </c>
      <c r="AK14" s="317">
        <v>484000</v>
      </c>
    </row>
    <row r="15" spans="1:37" s="2" customFormat="1" ht="39.950000000000003" customHeight="1">
      <c r="A15" s="213"/>
      <c r="B15" s="213">
        <v>4</v>
      </c>
      <c r="C15" s="226"/>
      <c r="D15" s="231"/>
      <c r="E15" s="229"/>
      <c r="F15" s="241" cm="1">
        <f t="array" ref="F15">_xlfn.XLOOKUP(D15&amp;E15,AH:AH&amp;AI:AI,AJ:AJ)</f>
        <v>0</v>
      </c>
      <c r="G15" s="242"/>
      <c r="H15" s="242">
        <f t="shared" si="0"/>
        <v>0</v>
      </c>
      <c r="I15" s="242" cm="1">
        <f t="array" ref="I15">_xlfn.XLOOKUP(D15&amp;E15,AH:AH&amp;AI:AI,AK:AK)</f>
        <v>0</v>
      </c>
      <c r="J15" s="252"/>
      <c r="K15" s="260"/>
      <c r="L15" s="263"/>
      <c r="M15" s="253">
        <f t="shared" si="1"/>
        <v>0</v>
      </c>
      <c r="N15" s="260"/>
      <c r="O15" s="264"/>
      <c r="P15" s="241">
        <f t="shared" si="2"/>
        <v>0</v>
      </c>
      <c r="Q15" s="267"/>
      <c r="R15" s="267"/>
      <c r="S15" s="267"/>
      <c r="T15" s="267"/>
      <c r="U15" s="281"/>
      <c r="V15" s="286"/>
      <c r="W15" s="295"/>
      <c r="AI15" s="2" t="s">
        <v>153</v>
      </c>
    </row>
    <row r="16" spans="1:37" s="2" customFormat="1" ht="39.950000000000003" customHeight="1">
      <c r="A16" s="213"/>
      <c r="B16" s="213">
        <v>5</v>
      </c>
      <c r="C16" s="226"/>
      <c r="D16" s="231"/>
      <c r="E16" s="229"/>
      <c r="F16" s="241" cm="1">
        <f t="array" ref="F16">_xlfn.XLOOKUP(D16&amp;E16,AH:AH&amp;AI:AI,AJ:AJ)</f>
        <v>0</v>
      </c>
      <c r="G16" s="242"/>
      <c r="H16" s="242">
        <f t="shared" si="0"/>
        <v>0</v>
      </c>
      <c r="I16" s="242" cm="1">
        <f t="array" ref="I16">_xlfn.XLOOKUP(D16&amp;E16,AH:AH&amp;AI:AI,AK:AK)</f>
        <v>0</v>
      </c>
      <c r="J16" s="252"/>
      <c r="K16" s="260"/>
      <c r="L16" s="263"/>
      <c r="M16" s="253">
        <f t="shared" si="1"/>
        <v>0</v>
      </c>
      <c r="N16" s="260"/>
      <c r="O16" s="264"/>
      <c r="P16" s="241">
        <f t="shared" si="2"/>
        <v>0</v>
      </c>
      <c r="Q16" s="267"/>
      <c r="R16" s="267"/>
      <c r="S16" s="267"/>
      <c r="T16" s="267"/>
      <c r="U16" s="281"/>
      <c r="V16" s="286"/>
      <c r="W16" s="295"/>
      <c r="AJ16" s="2" t="s">
        <v>218</v>
      </c>
      <c r="AK16" s="2" t="s">
        <v>219</v>
      </c>
    </row>
    <row r="17" spans="1:37" s="2" customFormat="1" ht="39.950000000000003" customHeight="1">
      <c r="A17" s="213"/>
      <c r="B17" s="213">
        <v>6</v>
      </c>
      <c r="C17" s="226"/>
      <c r="D17" s="231"/>
      <c r="E17" s="229"/>
      <c r="F17" s="241" cm="1">
        <f t="array" ref="F17">_xlfn.XLOOKUP(D17&amp;E17,AH:AH&amp;AI:AI,AJ:AJ)</f>
        <v>0</v>
      </c>
      <c r="G17" s="242"/>
      <c r="H17" s="242">
        <f t="shared" si="0"/>
        <v>0</v>
      </c>
      <c r="I17" s="242" cm="1">
        <f t="array" ref="I17">_xlfn.XLOOKUP(D17&amp;E17,AH:AH&amp;AI:AI,AK:AK)</f>
        <v>0</v>
      </c>
      <c r="J17" s="253"/>
      <c r="K17" s="260"/>
      <c r="L17" s="242"/>
      <c r="M17" s="253">
        <f t="shared" si="1"/>
        <v>0</v>
      </c>
      <c r="N17" s="260"/>
      <c r="O17" s="264"/>
      <c r="P17" s="241">
        <f t="shared" si="2"/>
        <v>0</v>
      </c>
      <c r="Q17" s="267"/>
      <c r="R17" s="267"/>
      <c r="S17" s="267"/>
      <c r="T17" s="267"/>
      <c r="U17" s="282"/>
      <c r="V17" s="287"/>
      <c r="W17" s="297"/>
      <c r="AH17" s="303" t="s">
        <v>215</v>
      </c>
      <c r="AI17" s="302" t="s">
        <v>221</v>
      </c>
      <c r="AJ17" s="317">
        <v>558000</v>
      </c>
      <c r="AK17" s="317">
        <v>484000</v>
      </c>
    </row>
    <row r="18" spans="1:37" s="2" customFormat="1" ht="39.950000000000003" customHeight="1">
      <c r="A18" s="213"/>
      <c r="B18" s="213">
        <v>7</v>
      </c>
      <c r="C18" s="226"/>
      <c r="D18" s="231"/>
      <c r="E18" s="229"/>
      <c r="F18" s="241" cm="1">
        <f t="array" ref="F18">_xlfn.XLOOKUP(D18&amp;E18,AH:AH&amp;AI:AI,AJ:AJ)</f>
        <v>0</v>
      </c>
      <c r="G18" s="242"/>
      <c r="H18" s="242">
        <f t="shared" si="0"/>
        <v>0</v>
      </c>
      <c r="I18" s="242" cm="1">
        <f t="array" ref="I18">_xlfn.XLOOKUP(D18&amp;E18,AH:AH&amp;AI:AI,AK:AK)</f>
        <v>0</v>
      </c>
      <c r="J18" s="253"/>
      <c r="K18" s="260"/>
      <c r="L18" s="242"/>
      <c r="M18" s="253">
        <f t="shared" si="1"/>
        <v>0</v>
      </c>
      <c r="N18" s="260"/>
      <c r="O18" s="264"/>
      <c r="P18" s="241">
        <f t="shared" si="2"/>
        <v>0</v>
      </c>
      <c r="Q18" s="267"/>
      <c r="R18" s="267"/>
      <c r="S18" s="267"/>
      <c r="T18" s="267"/>
      <c r="U18" s="282"/>
      <c r="V18" s="287"/>
      <c r="W18" s="297"/>
      <c r="AH18" s="304" t="s">
        <v>215</v>
      </c>
      <c r="AI18" s="302" t="s">
        <v>222</v>
      </c>
      <c r="AJ18" s="317">
        <v>444000</v>
      </c>
      <c r="AK18" s="317">
        <v>214000</v>
      </c>
    </row>
    <row r="19" spans="1:37" s="2" customFormat="1" ht="39.950000000000003" customHeight="1">
      <c r="A19" s="213"/>
      <c r="B19" s="213">
        <v>8</v>
      </c>
      <c r="C19" s="226"/>
      <c r="D19" s="231"/>
      <c r="E19" s="229"/>
      <c r="F19" s="241" cm="1">
        <f t="array" ref="F19">_xlfn.XLOOKUP(D19&amp;E19,AH:AH&amp;AI:AI,AJ:AJ)</f>
        <v>0</v>
      </c>
      <c r="G19" s="242"/>
      <c r="H19" s="242">
        <f t="shared" si="0"/>
        <v>0</v>
      </c>
      <c r="I19" s="242" cm="1">
        <f t="array" ref="I19">_xlfn.XLOOKUP(D19&amp;E19,AH:AH&amp;AI:AI,AK:AK)</f>
        <v>0</v>
      </c>
      <c r="J19" s="253"/>
      <c r="K19" s="260"/>
      <c r="L19" s="242"/>
      <c r="M19" s="253">
        <f t="shared" si="1"/>
        <v>0</v>
      </c>
      <c r="N19" s="260"/>
      <c r="O19" s="264"/>
      <c r="P19" s="241">
        <f t="shared" si="2"/>
        <v>0</v>
      </c>
      <c r="Q19" s="267"/>
      <c r="R19" s="267"/>
      <c r="S19" s="267"/>
      <c r="T19" s="267"/>
      <c r="U19" s="282"/>
      <c r="V19" s="287"/>
      <c r="W19" s="297"/>
      <c r="AH19" s="305" t="s">
        <v>215</v>
      </c>
      <c r="AI19" s="302" t="s">
        <v>224</v>
      </c>
      <c r="AJ19" s="317">
        <v>362000</v>
      </c>
      <c r="AK19" s="317">
        <v>355000</v>
      </c>
    </row>
    <row r="20" spans="1:37" s="2" customFormat="1" ht="39.950000000000003" customHeight="1">
      <c r="A20" s="213"/>
      <c r="B20" s="213">
        <v>9</v>
      </c>
      <c r="C20" s="226"/>
      <c r="D20" s="231"/>
      <c r="E20" s="229"/>
      <c r="F20" s="241" cm="1">
        <f t="array" ref="F20">_xlfn.XLOOKUP(D20&amp;E20,AH:AH&amp;AI:AI,AJ:AJ)</f>
        <v>0</v>
      </c>
      <c r="G20" s="242"/>
      <c r="H20" s="242">
        <f t="shared" si="0"/>
        <v>0</v>
      </c>
      <c r="I20" s="242" cm="1">
        <f t="array" ref="I20">_xlfn.XLOOKUP(D20&amp;E20,AH:AH&amp;AI:AI,AK:AK)</f>
        <v>0</v>
      </c>
      <c r="J20" s="253"/>
      <c r="K20" s="260"/>
      <c r="L20" s="242"/>
      <c r="M20" s="253">
        <f t="shared" si="1"/>
        <v>0</v>
      </c>
      <c r="N20" s="260"/>
      <c r="O20" s="264"/>
      <c r="P20" s="241">
        <f t="shared" si="2"/>
        <v>0</v>
      </c>
      <c r="Q20" s="267"/>
      <c r="R20" s="267"/>
      <c r="S20" s="267"/>
      <c r="T20" s="267"/>
      <c r="U20" s="282"/>
      <c r="V20" s="287"/>
      <c r="W20" s="297"/>
      <c r="AH20" s="306" t="s">
        <v>226</v>
      </c>
      <c r="AI20" s="302" t="s">
        <v>221</v>
      </c>
      <c r="AJ20" s="317">
        <v>558000</v>
      </c>
      <c r="AK20" s="317">
        <v>484000</v>
      </c>
    </row>
    <row r="21" spans="1:37" s="2" customFormat="1" ht="39.950000000000003" customHeight="1">
      <c r="A21" s="213"/>
      <c r="B21" s="213">
        <v>10</v>
      </c>
      <c r="C21" s="226"/>
      <c r="D21" s="231"/>
      <c r="E21" s="229"/>
      <c r="F21" s="241" cm="1">
        <f t="array" ref="F21">_xlfn.XLOOKUP(D21&amp;E21,AH:AH&amp;AI:AI,AJ:AJ)</f>
        <v>0</v>
      </c>
      <c r="G21" s="242"/>
      <c r="H21" s="242">
        <f t="shared" si="0"/>
        <v>0</v>
      </c>
      <c r="I21" s="242" cm="1">
        <f t="array" ref="I21">_xlfn.XLOOKUP(D21&amp;E21,AH:AH&amp;AI:AI,AK:AK)</f>
        <v>0</v>
      </c>
      <c r="J21" s="253"/>
      <c r="K21" s="260"/>
      <c r="L21" s="242"/>
      <c r="M21" s="253">
        <f t="shared" si="1"/>
        <v>0</v>
      </c>
      <c r="N21" s="260"/>
      <c r="O21" s="264"/>
      <c r="P21" s="241">
        <f t="shared" si="2"/>
        <v>0</v>
      </c>
      <c r="Q21" s="267"/>
      <c r="R21" s="267"/>
      <c r="S21" s="267"/>
      <c r="T21" s="267"/>
      <c r="U21" s="282"/>
      <c r="V21" s="287"/>
      <c r="W21" s="297"/>
      <c r="AH21" s="306" t="s">
        <v>228</v>
      </c>
      <c r="AI21" s="302" t="s">
        <v>221</v>
      </c>
      <c r="AJ21" s="317">
        <v>558000</v>
      </c>
      <c r="AK21" s="317">
        <v>484000</v>
      </c>
    </row>
    <row r="22" spans="1:37" s="2" customFormat="1" ht="39.950000000000003" customHeight="1">
      <c r="A22" s="213"/>
      <c r="B22" s="213">
        <v>11</v>
      </c>
      <c r="C22" s="226"/>
      <c r="D22" s="231"/>
      <c r="E22" s="229"/>
      <c r="F22" s="241" cm="1">
        <f t="array" ref="F22">_xlfn.XLOOKUP(D22&amp;E22,AH:AH&amp;AI:AI,AJ:AJ)</f>
        <v>0</v>
      </c>
      <c r="G22" s="242"/>
      <c r="H22" s="242">
        <f t="shared" si="0"/>
        <v>0</v>
      </c>
      <c r="I22" s="242" cm="1">
        <f t="array" ref="I22">_xlfn.XLOOKUP(D22&amp;E22,AH:AH&amp;AI:AI,AK:AK)</f>
        <v>0</v>
      </c>
      <c r="J22" s="253"/>
      <c r="K22" s="260"/>
      <c r="L22" s="242"/>
      <c r="M22" s="253">
        <f t="shared" si="1"/>
        <v>0</v>
      </c>
      <c r="N22" s="260"/>
      <c r="O22" s="264"/>
      <c r="P22" s="241">
        <f t="shared" si="2"/>
        <v>0</v>
      </c>
      <c r="Q22" s="267"/>
      <c r="R22" s="267"/>
      <c r="S22" s="267"/>
      <c r="T22" s="267"/>
      <c r="U22" s="282"/>
      <c r="V22" s="287"/>
      <c r="W22" s="297"/>
      <c r="AH22" s="306" t="s">
        <v>229</v>
      </c>
      <c r="AI22" s="302" t="s">
        <v>221</v>
      </c>
      <c r="AJ22" s="317">
        <v>558000</v>
      </c>
      <c r="AK22" s="317">
        <v>484000</v>
      </c>
    </row>
    <row r="23" spans="1:37" s="2" customFormat="1" ht="39.950000000000003" customHeight="1">
      <c r="A23" s="213"/>
      <c r="B23" s="213">
        <v>12</v>
      </c>
      <c r="C23" s="226"/>
      <c r="D23" s="231"/>
      <c r="E23" s="229"/>
      <c r="F23" s="241" cm="1">
        <f t="array" ref="F23">_xlfn.XLOOKUP(D23&amp;E23,AH:AH&amp;AI:AI,AJ:AJ)</f>
        <v>0</v>
      </c>
      <c r="G23" s="242"/>
      <c r="H23" s="242">
        <f t="shared" si="0"/>
        <v>0</v>
      </c>
      <c r="I23" s="242" cm="1">
        <f t="array" ref="I23">_xlfn.XLOOKUP(D23&amp;E23,AH:AH&amp;AI:AI,AK:AK)</f>
        <v>0</v>
      </c>
      <c r="J23" s="253"/>
      <c r="K23" s="260"/>
      <c r="L23" s="242"/>
      <c r="M23" s="253">
        <f t="shared" si="1"/>
        <v>0</v>
      </c>
      <c r="N23" s="260"/>
      <c r="O23" s="264"/>
      <c r="P23" s="241">
        <f t="shared" si="2"/>
        <v>0</v>
      </c>
      <c r="Q23" s="267"/>
      <c r="R23" s="267"/>
      <c r="S23" s="267"/>
      <c r="T23" s="267"/>
      <c r="U23" s="282"/>
      <c r="V23" s="287"/>
      <c r="W23" s="297"/>
      <c r="AH23" s="303" t="s">
        <v>188</v>
      </c>
      <c r="AI23" s="302" t="s">
        <v>221</v>
      </c>
      <c r="AJ23" s="317">
        <v>558000</v>
      </c>
      <c r="AK23" s="317">
        <v>484000</v>
      </c>
    </row>
    <row r="24" spans="1:37" s="2" customFormat="1" ht="39.950000000000003" customHeight="1">
      <c r="A24" s="213"/>
      <c r="B24" s="213">
        <v>13</v>
      </c>
      <c r="C24" s="226"/>
      <c r="D24" s="231"/>
      <c r="E24" s="229"/>
      <c r="F24" s="241" cm="1">
        <f t="array" ref="F24">_xlfn.XLOOKUP(D24&amp;E24,AH:AH&amp;AI:AI,AJ:AJ)</f>
        <v>0</v>
      </c>
      <c r="G24" s="242"/>
      <c r="H24" s="242">
        <f t="shared" si="0"/>
        <v>0</v>
      </c>
      <c r="I24" s="242" cm="1">
        <f t="array" ref="I24">_xlfn.XLOOKUP(D24&amp;E24,AH:AH&amp;AI:AI,AK:AK)</f>
        <v>0</v>
      </c>
      <c r="J24" s="253"/>
      <c r="K24" s="260"/>
      <c r="L24" s="242"/>
      <c r="M24" s="253">
        <f t="shared" si="1"/>
        <v>0</v>
      </c>
      <c r="N24" s="260"/>
      <c r="O24" s="264"/>
      <c r="P24" s="241">
        <f t="shared" si="2"/>
        <v>0</v>
      </c>
      <c r="Q24" s="267"/>
      <c r="R24" s="267"/>
      <c r="S24" s="267"/>
      <c r="T24" s="267"/>
      <c r="U24" s="282"/>
      <c r="V24" s="287"/>
      <c r="W24" s="297"/>
      <c r="AH24" s="307" t="s">
        <v>188</v>
      </c>
      <c r="AI24" s="302" t="s">
        <v>222</v>
      </c>
      <c r="AJ24" s="317">
        <v>444000</v>
      </c>
      <c r="AK24" s="317">
        <v>214000</v>
      </c>
    </row>
    <row r="25" spans="1:37" s="2" customFormat="1" ht="39.950000000000003" customHeight="1">
      <c r="A25" s="213"/>
      <c r="B25" s="213">
        <v>14</v>
      </c>
      <c r="C25" s="226"/>
      <c r="D25" s="231"/>
      <c r="E25" s="229"/>
      <c r="F25" s="241" cm="1">
        <f t="array" ref="F25">_xlfn.XLOOKUP(D25&amp;E25,AH:AH&amp;AI:AI,AJ:AJ)</f>
        <v>0</v>
      </c>
      <c r="G25" s="242"/>
      <c r="H25" s="242">
        <f t="shared" si="0"/>
        <v>0</v>
      </c>
      <c r="I25" s="242" cm="1">
        <f t="array" ref="I25">_xlfn.XLOOKUP(D25&amp;E25,AH:AH&amp;AI:AI,AK:AK)</f>
        <v>0</v>
      </c>
      <c r="J25" s="253"/>
      <c r="K25" s="260"/>
      <c r="L25" s="242"/>
      <c r="M25" s="253">
        <f t="shared" si="1"/>
        <v>0</v>
      </c>
      <c r="N25" s="260"/>
      <c r="O25" s="264"/>
      <c r="P25" s="241">
        <f t="shared" si="2"/>
        <v>0</v>
      </c>
      <c r="Q25" s="267"/>
      <c r="R25" s="267"/>
      <c r="S25" s="267"/>
      <c r="T25" s="267"/>
      <c r="U25" s="282"/>
      <c r="V25" s="287"/>
      <c r="W25" s="297"/>
      <c r="AH25" s="308" t="s">
        <v>188</v>
      </c>
      <c r="AI25" s="302" t="s">
        <v>224</v>
      </c>
      <c r="AJ25" s="317">
        <v>362000</v>
      </c>
      <c r="AK25" s="317">
        <v>355000</v>
      </c>
    </row>
    <row r="26" spans="1:37" s="2" customFormat="1" ht="39.950000000000003" customHeight="1">
      <c r="A26" s="213"/>
      <c r="B26" s="213">
        <v>15</v>
      </c>
      <c r="C26" s="226"/>
      <c r="D26" s="231"/>
      <c r="E26" s="229"/>
      <c r="F26" s="241" cm="1">
        <f t="array" ref="F26">_xlfn.XLOOKUP(D26&amp;E26,AH:AH&amp;AI:AI,AJ:AJ)</f>
        <v>0</v>
      </c>
      <c r="G26" s="242"/>
      <c r="H26" s="242">
        <f t="shared" si="0"/>
        <v>0</v>
      </c>
      <c r="I26" s="242" cm="1">
        <f t="array" ref="I26">_xlfn.XLOOKUP(D26&amp;E26,AH:AH&amp;AI:AI,AK:AK)</f>
        <v>0</v>
      </c>
      <c r="J26" s="253"/>
      <c r="K26" s="260"/>
      <c r="L26" s="242"/>
      <c r="M26" s="253">
        <f t="shared" si="1"/>
        <v>0</v>
      </c>
      <c r="N26" s="260"/>
      <c r="O26" s="264"/>
      <c r="P26" s="241">
        <f t="shared" si="2"/>
        <v>0</v>
      </c>
      <c r="Q26" s="267"/>
      <c r="R26" s="267"/>
      <c r="S26" s="267"/>
      <c r="T26" s="267"/>
      <c r="U26" s="282"/>
      <c r="V26" s="287"/>
      <c r="W26" s="297"/>
      <c r="AH26" s="306" t="s">
        <v>126</v>
      </c>
      <c r="AI26" s="302" t="s">
        <v>221</v>
      </c>
      <c r="AJ26" s="317">
        <v>558000</v>
      </c>
      <c r="AK26" s="317">
        <v>484000</v>
      </c>
    </row>
    <row r="27" spans="1:37" s="2" customFormat="1" ht="39.950000000000003" customHeight="1">
      <c r="A27" s="213"/>
      <c r="B27" s="213">
        <v>16</v>
      </c>
      <c r="C27" s="226"/>
      <c r="D27" s="231"/>
      <c r="E27" s="229"/>
      <c r="F27" s="241" cm="1">
        <f t="array" ref="F27">_xlfn.XLOOKUP(D27&amp;E27,AH:AH&amp;AI:AI,AJ:AJ)</f>
        <v>0</v>
      </c>
      <c r="G27" s="242"/>
      <c r="H27" s="242">
        <f t="shared" si="0"/>
        <v>0</v>
      </c>
      <c r="I27" s="242" cm="1">
        <f t="array" ref="I27">_xlfn.XLOOKUP(D27&amp;E27,AH:AH&amp;AI:AI,AK:AK)</f>
        <v>0</v>
      </c>
      <c r="J27" s="253"/>
      <c r="K27" s="260"/>
      <c r="L27" s="242"/>
      <c r="M27" s="253">
        <f t="shared" si="1"/>
        <v>0</v>
      </c>
      <c r="N27" s="260"/>
      <c r="O27" s="264"/>
      <c r="P27" s="241">
        <f t="shared" si="2"/>
        <v>0</v>
      </c>
      <c r="Q27" s="267"/>
      <c r="R27" s="267"/>
      <c r="S27" s="267"/>
      <c r="T27" s="267"/>
      <c r="U27" s="282"/>
      <c r="V27" s="287"/>
      <c r="W27" s="297"/>
      <c r="AH27" s="303" t="s">
        <v>49</v>
      </c>
      <c r="AI27" s="302" t="s">
        <v>221</v>
      </c>
      <c r="AJ27" s="317">
        <v>558000</v>
      </c>
      <c r="AK27" s="317">
        <v>484000</v>
      </c>
    </row>
    <row r="28" spans="1:37" s="2" customFormat="1" ht="39.950000000000003" customHeight="1">
      <c r="A28" s="213"/>
      <c r="B28" s="213">
        <v>17</v>
      </c>
      <c r="C28" s="226"/>
      <c r="D28" s="231"/>
      <c r="E28" s="229"/>
      <c r="F28" s="241" cm="1">
        <f t="array" ref="F28">_xlfn.XLOOKUP(D28&amp;E28,AH:AH&amp;AI:AI,AJ:AJ)</f>
        <v>0</v>
      </c>
      <c r="G28" s="242"/>
      <c r="H28" s="242">
        <f t="shared" si="0"/>
        <v>0</v>
      </c>
      <c r="I28" s="242" cm="1">
        <f t="array" ref="I28">_xlfn.XLOOKUP(D28&amp;E28,AH:AH&amp;AI:AI,AK:AK)</f>
        <v>0</v>
      </c>
      <c r="J28" s="253"/>
      <c r="K28" s="260"/>
      <c r="L28" s="242"/>
      <c r="M28" s="253">
        <f t="shared" si="1"/>
        <v>0</v>
      </c>
      <c r="N28" s="260"/>
      <c r="O28" s="264"/>
      <c r="P28" s="241">
        <f t="shared" si="2"/>
        <v>0</v>
      </c>
      <c r="Q28" s="267"/>
      <c r="R28" s="267"/>
      <c r="S28" s="267"/>
      <c r="T28" s="267"/>
      <c r="U28" s="282"/>
      <c r="V28" s="287"/>
      <c r="W28" s="297"/>
      <c r="AH28" s="308" t="s">
        <v>49</v>
      </c>
      <c r="AI28" s="302" t="s">
        <v>222</v>
      </c>
      <c r="AJ28" s="317">
        <v>444000</v>
      </c>
      <c r="AK28" s="317">
        <v>214000</v>
      </c>
    </row>
    <row r="29" spans="1:37" s="2" customFormat="1" ht="39.950000000000003" customHeight="1">
      <c r="A29" s="213"/>
      <c r="B29" s="213">
        <v>18</v>
      </c>
      <c r="C29" s="226"/>
      <c r="D29" s="231"/>
      <c r="E29" s="229"/>
      <c r="F29" s="241" cm="1">
        <f t="array" ref="F29">_xlfn.XLOOKUP(D29&amp;E29,AH:AH&amp;AI:AI,AJ:AJ)</f>
        <v>0</v>
      </c>
      <c r="G29" s="242"/>
      <c r="H29" s="242">
        <f t="shared" si="0"/>
        <v>0</v>
      </c>
      <c r="I29" s="242" cm="1">
        <f t="array" ref="I29">_xlfn.XLOOKUP(D29&amp;E29,AH:AH&amp;AI:AI,AK:AK)</f>
        <v>0</v>
      </c>
      <c r="J29" s="253"/>
      <c r="K29" s="260"/>
      <c r="L29" s="242"/>
      <c r="M29" s="253">
        <f t="shared" si="1"/>
        <v>0</v>
      </c>
      <c r="N29" s="260"/>
      <c r="O29" s="264"/>
      <c r="P29" s="241">
        <f t="shared" si="2"/>
        <v>0</v>
      </c>
      <c r="Q29" s="267"/>
      <c r="R29" s="267"/>
      <c r="S29" s="267"/>
      <c r="T29" s="267"/>
      <c r="U29" s="282"/>
      <c r="V29" s="287"/>
      <c r="W29" s="297"/>
      <c r="AH29" s="303" t="s">
        <v>230</v>
      </c>
      <c r="AI29" s="302" t="s">
        <v>221</v>
      </c>
      <c r="AJ29" s="317">
        <v>558000</v>
      </c>
      <c r="AK29" s="317">
        <v>484000</v>
      </c>
    </row>
    <row r="30" spans="1:37" s="2" customFormat="1" ht="39.950000000000003" customHeight="1">
      <c r="A30" s="213"/>
      <c r="B30" s="213">
        <v>19</v>
      </c>
      <c r="C30" s="226"/>
      <c r="D30" s="231"/>
      <c r="E30" s="229"/>
      <c r="F30" s="241" cm="1">
        <f t="array" ref="F30">_xlfn.XLOOKUP(D30&amp;E30,AH:AH&amp;AI:AI,AJ:AJ)</f>
        <v>0</v>
      </c>
      <c r="G30" s="242"/>
      <c r="H30" s="242">
        <f t="shared" si="0"/>
        <v>0</v>
      </c>
      <c r="I30" s="242" cm="1">
        <f t="array" ref="I30">_xlfn.XLOOKUP(D30&amp;E30,AH:AH&amp;AI:AI,AK:AK)</f>
        <v>0</v>
      </c>
      <c r="J30" s="253"/>
      <c r="K30" s="260"/>
      <c r="L30" s="242"/>
      <c r="M30" s="253">
        <f t="shared" si="1"/>
        <v>0</v>
      </c>
      <c r="N30" s="260"/>
      <c r="O30" s="264"/>
      <c r="P30" s="241">
        <f t="shared" si="2"/>
        <v>0</v>
      </c>
      <c r="Q30" s="267"/>
      <c r="R30" s="267"/>
      <c r="S30" s="267"/>
      <c r="T30" s="267"/>
      <c r="U30" s="282"/>
      <c r="V30" s="287"/>
      <c r="W30" s="297"/>
      <c r="AH30" s="307" t="s">
        <v>230</v>
      </c>
      <c r="AI30" s="302" t="s">
        <v>222</v>
      </c>
      <c r="AJ30" s="317">
        <v>444000</v>
      </c>
      <c r="AK30" s="317">
        <v>214000</v>
      </c>
    </row>
    <row r="31" spans="1:37" s="2" customFormat="1" ht="39.950000000000003" customHeight="1">
      <c r="A31" s="213"/>
      <c r="B31" s="213">
        <v>20</v>
      </c>
      <c r="C31" s="226"/>
      <c r="D31" s="231"/>
      <c r="E31" s="229"/>
      <c r="F31" s="241" cm="1">
        <f t="array" ref="F31">_xlfn.XLOOKUP(D31&amp;E31,AH:AH&amp;AI:AI,AJ:AJ)</f>
        <v>0</v>
      </c>
      <c r="G31" s="242"/>
      <c r="H31" s="242">
        <f t="shared" si="0"/>
        <v>0</v>
      </c>
      <c r="I31" s="242" cm="1">
        <f t="array" ref="I31">_xlfn.XLOOKUP(D31&amp;E31,AH:AH&amp;AI:AI,AK:AK)</f>
        <v>0</v>
      </c>
      <c r="J31" s="253"/>
      <c r="K31" s="260"/>
      <c r="L31" s="242"/>
      <c r="M31" s="253">
        <f t="shared" si="1"/>
        <v>0</v>
      </c>
      <c r="N31" s="260"/>
      <c r="O31" s="264"/>
      <c r="P31" s="241">
        <f t="shared" si="2"/>
        <v>0</v>
      </c>
      <c r="Q31" s="267"/>
      <c r="R31" s="267"/>
      <c r="S31" s="267"/>
      <c r="T31" s="267"/>
      <c r="U31" s="282"/>
      <c r="V31" s="287"/>
      <c r="W31" s="297"/>
      <c r="AH31" s="308" t="s">
        <v>230</v>
      </c>
      <c r="AI31" s="302" t="s">
        <v>232</v>
      </c>
      <c r="AJ31" s="317">
        <v>309900</v>
      </c>
      <c r="AK31" s="317">
        <v>239300</v>
      </c>
    </row>
    <row r="32" spans="1:37" s="2" customFormat="1" ht="39.950000000000003" customHeight="1">
      <c r="A32" s="213"/>
      <c r="B32" s="213">
        <v>21</v>
      </c>
      <c r="C32" s="226"/>
      <c r="D32" s="231"/>
      <c r="E32" s="229"/>
      <c r="F32" s="241" cm="1">
        <f t="array" ref="F32">_xlfn.XLOOKUP(D32&amp;E32,AH:AH&amp;AI:AI,AJ:AJ)</f>
        <v>0</v>
      </c>
      <c r="G32" s="242"/>
      <c r="H32" s="242">
        <f t="shared" si="0"/>
        <v>0</v>
      </c>
      <c r="I32" s="242" cm="1">
        <f t="array" ref="I32">_xlfn.XLOOKUP(D32&amp;E32,AH:AH&amp;AI:AI,AK:AK)</f>
        <v>0</v>
      </c>
      <c r="J32" s="253"/>
      <c r="K32" s="260"/>
      <c r="L32" s="242"/>
      <c r="M32" s="253">
        <f t="shared" si="1"/>
        <v>0</v>
      </c>
      <c r="N32" s="260"/>
      <c r="O32" s="264"/>
      <c r="P32" s="241">
        <f t="shared" si="2"/>
        <v>0</v>
      </c>
      <c r="Q32" s="267"/>
      <c r="R32" s="267"/>
      <c r="S32" s="267"/>
      <c r="T32" s="267"/>
      <c r="U32" s="282"/>
      <c r="V32" s="287"/>
      <c r="W32" s="297"/>
      <c r="AH32" s="303" t="s">
        <v>233</v>
      </c>
      <c r="AI32" s="302" t="s">
        <v>221</v>
      </c>
      <c r="AJ32" s="317">
        <v>558000</v>
      </c>
      <c r="AK32" s="317">
        <v>484000</v>
      </c>
    </row>
    <row r="33" spans="1:42" s="2" customFormat="1" ht="39.950000000000003" customHeight="1">
      <c r="A33" s="213"/>
      <c r="B33" s="213">
        <v>22</v>
      </c>
      <c r="C33" s="226"/>
      <c r="D33" s="231"/>
      <c r="E33" s="229"/>
      <c r="F33" s="241" cm="1">
        <f t="array" ref="F33">_xlfn.XLOOKUP(D33&amp;E33,AH:AH&amp;AI:AI,AJ:AJ)</f>
        <v>0</v>
      </c>
      <c r="G33" s="242"/>
      <c r="H33" s="242">
        <f t="shared" si="0"/>
        <v>0</v>
      </c>
      <c r="I33" s="242" cm="1">
        <f t="array" ref="I33">_xlfn.XLOOKUP(D33&amp;E33,AH:AH&amp;AI:AI,AK:AK)</f>
        <v>0</v>
      </c>
      <c r="J33" s="253"/>
      <c r="K33" s="260"/>
      <c r="L33" s="242"/>
      <c r="M33" s="253">
        <f t="shared" si="1"/>
        <v>0</v>
      </c>
      <c r="N33" s="260"/>
      <c r="O33" s="264"/>
      <c r="P33" s="241">
        <f t="shared" si="2"/>
        <v>0</v>
      </c>
      <c r="Q33" s="267"/>
      <c r="R33" s="267"/>
      <c r="S33" s="267"/>
      <c r="T33" s="267"/>
      <c r="U33" s="282"/>
      <c r="V33" s="287"/>
      <c r="W33" s="297"/>
      <c r="AH33" s="308" t="s">
        <v>233</v>
      </c>
      <c r="AI33" s="302" t="s">
        <v>222</v>
      </c>
      <c r="AJ33" s="317">
        <v>444000</v>
      </c>
      <c r="AK33" s="317">
        <v>214000</v>
      </c>
    </row>
    <row r="34" spans="1:42" s="2" customFormat="1" ht="39.950000000000003" customHeight="1">
      <c r="A34" s="214"/>
      <c r="B34" s="213">
        <v>23</v>
      </c>
      <c r="C34" s="226"/>
      <c r="D34" s="231"/>
      <c r="E34" s="229"/>
      <c r="F34" s="241" cm="1">
        <f t="array" ref="F34">_xlfn.XLOOKUP(D34&amp;E34,AH:AH&amp;AI:AI,AJ:AJ)</f>
        <v>0</v>
      </c>
      <c r="G34" s="243"/>
      <c r="H34" s="242">
        <f t="shared" si="0"/>
        <v>0</v>
      </c>
      <c r="I34" s="242" cm="1">
        <f t="array" ref="I34">_xlfn.XLOOKUP(D34&amp;E34,AH:AH&amp;AI:AI,AK:AK)</f>
        <v>0</v>
      </c>
      <c r="J34" s="254"/>
      <c r="K34" s="260"/>
      <c r="L34" s="243"/>
      <c r="M34" s="253">
        <f t="shared" si="1"/>
        <v>0</v>
      </c>
      <c r="N34" s="260"/>
      <c r="O34" s="264"/>
      <c r="P34" s="241">
        <f t="shared" si="2"/>
        <v>0</v>
      </c>
      <c r="Q34" s="271"/>
      <c r="R34" s="271"/>
      <c r="S34" s="271"/>
      <c r="T34" s="271"/>
      <c r="U34" s="283"/>
      <c r="V34" s="288"/>
      <c r="W34" s="298"/>
      <c r="AH34" s="303" t="s">
        <v>164</v>
      </c>
      <c r="AI34" s="302" t="s">
        <v>221</v>
      </c>
      <c r="AJ34" s="317">
        <v>558000</v>
      </c>
      <c r="AK34" s="317">
        <v>484000</v>
      </c>
    </row>
    <row r="35" spans="1:42" s="2" customFormat="1" ht="39.950000000000003" customHeight="1">
      <c r="A35" s="215"/>
      <c r="B35" s="220" t="s">
        <v>102</v>
      </c>
      <c r="C35" s="230"/>
      <c r="D35" s="230"/>
      <c r="E35" s="238"/>
      <c r="F35" s="238"/>
      <c r="G35" s="238"/>
      <c r="H35" s="238"/>
      <c r="I35" s="238"/>
      <c r="J35" s="238"/>
      <c r="K35" s="238"/>
      <c r="L35" s="238"/>
      <c r="M35" s="238"/>
      <c r="N35" s="238"/>
      <c r="O35" s="238"/>
      <c r="P35" s="268"/>
      <c r="Q35" s="272" cm="1">
        <f t="array" ref="Q35">SUM(IFERROR(Q12:Q34,0))</f>
        <v>0</v>
      </c>
      <c r="R35" s="273"/>
      <c r="S35" s="273"/>
      <c r="T35" s="273"/>
      <c r="U35" s="284"/>
      <c r="V35" s="284"/>
      <c r="W35" s="299"/>
      <c r="AH35" s="307" t="s">
        <v>164</v>
      </c>
      <c r="AI35" s="302" t="s">
        <v>222</v>
      </c>
      <c r="AJ35" s="317">
        <v>444000</v>
      </c>
      <c r="AK35" s="317">
        <v>214000</v>
      </c>
    </row>
    <row r="36" spans="1:42" ht="13.75">
      <c r="AB36" s="301"/>
      <c r="AH36" s="308" t="s">
        <v>164</v>
      </c>
      <c r="AI36" s="316" t="s">
        <v>234</v>
      </c>
      <c r="AJ36" s="318">
        <v>362000</v>
      </c>
      <c r="AK36" s="318">
        <v>355000</v>
      </c>
    </row>
    <row r="37" spans="1:42" ht="13.75">
      <c r="AB37" s="301"/>
      <c r="AH37" s="303" t="s">
        <v>94</v>
      </c>
      <c r="AI37" s="316" t="s">
        <v>221</v>
      </c>
      <c r="AJ37" s="318">
        <v>558000</v>
      </c>
      <c r="AK37" s="318">
        <v>484000</v>
      </c>
    </row>
    <row r="38" spans="1:42" ht="13.75">
      <c r="AB38" s="301"/>
      <c r="AH38" s="307" t="s">
        <v>94</v>
      </c>
      <c r="AI38" s="316" t="s">
        <v>222</v>
      </c>
      <c r="AJ38" s="318">
        <v>444000</v>
      </c>
      <c r="AK38" s="318">
        <v>214000</v>
      </c>
    </row>
    <row r="39" spans="1:42" ht="13.75">
      <c r="AB39" s="301"/>
      <c r="AH39" s="308" t="s">
        <v>94</v>
      </c>
      <c r="AI39" s="316" t="s">
        <v>234</v>
      </c>
      <c r="AJ39" s="318">
        <v>362000</v>
      </c>
      <c r="AK39" s="318">
        <v>355000</v>
      </c>
    </row>
    <row r="40" spans="1:42" ht="13.75">
      <c r="AB40" s="301"/>
      <c r="AH40" s="306" t="s">
        <v>235</v>
      </c>
      <c r="AI40" s="316" t="s">
        <v>203</v>
      </c>
      <c r="AJ40" s="318">
        <v>10695000</v>
      </c>
      <c r="AK40" s="318">
        <v>8257000</v>
      </c>
    </row>
    <row r="41" spans="1:42" ht="13.75">
      <c r="AH41" s="303" t="s">
        <v>237</v>
      </c>
      <c r="AI41" s="316" t="s">
        <v>203</v>
      </c>
      <c r="AJ41" s="318">
        <v>31267000</v>
      </c>
      <c r="AK41" s="318">
        <v>24138000</v>
      </c>
    </row>
    <row r="42" spans="1:42" ht="13.75">
      <c r="AH42" s="308" t="s">
        <v>237</v>
      </c>
      <c r="AI42" s="316" t="s">
        <v>238</v>
      </c>
      <c r="AJ42" s="318">
        <v>62543000</v>
      </c>
      <c r="AK42" s="318">
        <v>48283000</v>
      </c>
    </row>
    <row r="43" spans="1:42" ht="13.75">
      <c r="AH43" s="303" t="s">
        <v>241</v>
      </c>
      <c r="AI43" s="316" t="s">
        <v>242</v>
      </c>
      <c r="AJ43" s="318">
        <v>11046000</v>
      </c>
      <c r="AK43" s="318">
        <v>8528000</v>
      </c>
    </row>
    <row r="44" spans="1:42" ht="13.75">
      <c r="AH44" s="307" t="s">
        <v>241</v>
      </c>
      <c r="AI44" s="316" t="s">
        <v>243</v>
      </c>
      <c r="AJ44" s="318">
        <v>13255000</v>
      </c>
      <c r="AK44" s="318">
        <v>10233000</v>
      </c>
      <c r="AO44" s="319"/>
    </row>
    <row r="45" spans="1:42" ht="13.75">
      <c r="AH45" s="308" t="s">
        <v>241</v>
      </c>
      <c r="AI45" s="316" t="s">
        <v>185</v>
      </c>
      <c r="AJ45" s="318">
        <v>5523000</v>
      </c>
      <c r="AK45" s="318">
        <v>4264000</v>
      </c>
      <c r="AO45" s="319"/>
    </row>
    <row r="46" spans="1:42" ht="13.75">
      <c r="AH46" s="303" t="s">
        <v>245</v>
      </c>
      <c r="AI46" s="316" t="s">
        <v>236</v>
      </c>
      <c r="AJ46" s="318">
        <v>108900</v>
      </c>
      <c r="AK46" s="318">
        <v>84100</v>
      </c>
      <c r="AO46" s="319"/>
    </row>
    <row r="47" spans="1:42" ht="13.75">
      <c r="AH47" s="307" t="s">
        <v>245</v>
      </c>
      <c r="AI47" s="316" t="s">
        <v>246</v>
      </c>
      <c r="AJ47" s="318">
        <v>119830</v>
      </c>
      <c r="AK47" s="318">
        <v>92510</v>
      </c>
    </row>
    <row r="48" spans="1:42" ht="13.75">
      <c r="AH48" s="307" t="s">
        <v>245</v>
      </c>
      <c r="AI48" s="316" t="s">
        <v>249</v>
      </c>
      <c r="AJ48" s="318">
        <v>517800</v>
      </c>
      <c r="AK48" s="318">
        <v>399800</v>
      </c>
      <c r="AP48" s="319"/>
    </row>
    <row r="49" spans="34:42" ht="13.75">
      <c r="AH49" s="308" t="s">
        <v>245</v>
      </c>
      <c r="AI49" s="316" t="s">
        <v>253</v>
      </c>
      <c r="AJ49" s="318">
        <v>569660</v>
      </c>
      <c r="AK49" s="318">
        <v>439780</v>
      </c>
      <c r="AP49" s="319"/>
    </row>
    <row r="50" spans="34:42" ht="13.75">
      <c r="AH50" s="303" t="s">
        <v>255</v>
      </c>
      <c r="AI50" s="316" t="s">
        <v>236</v>
      </c>
      <c r="AJ50" s="318">
        <v>108900</v>
      </c>
      <c r="AK50" s="318">
        <v>84100</v>
      </c>
      <c r="AP50" s="319"/>
    </row>
    <row r="51" spans="34:42" ht="13.75">
      <c r="AH51" s="307" t="s">
        <v>255</v>
      </c>
      <c r="AI51" s="316" t="s">
        <v>246</v>
      </c>
      <c r="AJ51" s="318">
        <v>119830</v>
      </c>
      <c r="AK51" s="318">
        <v>92510</v>
      </c>
      <c r="AP51" s="319"/>
    </row>
    <row r="52" spans="34:42" ht="13.75">
      <c r="AH52" s="307" t="s">
        <v>255</v>
      </c>
      <c r="AI52" s="316" t="s">
        <v>249</v>
      </c>
      <c r="AJ52" s="318">
        <v>517800</v>
      </c>
      <c r="AK52" s="318">
        <v>399800</v>
      </c>
    </row>
    <row r="53" spans="34:42" ht="13.75">
      <c r="AH53" s="308" t="s">
        <v>255</v>
      </c>
      <c r="AI53" s="316" t="s">
        <v>253</v>
      </c>
      <c r="AJ53" s="318">
        <v>569660</v>
      </c>
      <c r="AK53" s="318">
        <v>439780</v>
      </c>
    </row>
    <row r="54" spans="34:42" ht="13.75">
      <c r="AH54" s="303" t="s">
        <v>2</v>
      </c>
      <c r="AI54" s="316" t="s">
        <v>236</v>
      </c>
      <c r="AJ54" s="318">
        <v>108900</v>
      </c>
      <c r="AK54" s="318">
        <v>84100</v>
      </c>
    </row>
    <row r="55" spans="34:42" ht="13.75">
      <c r="AH55" s="307" t="s">
        <v>2</v>
      </c>
      <c r="AI55" s="316" t="s">
        <v>246</v>
      </c>
      <c r="AJ55" s="318">
        <v>119830</v>
      </c>
      <c r="AK55" s="318">
        <v>92510</v>
      </c>
    </row>
    <row r="56" spans="34:42" ht="13.75">
      <c r="AH56" s="307" t="s">
        <v>2</v>
      </c>
      <c r="AI56" s="316" t="s">
        <v>249</v>
      </c>
      <c r="AJ56" s="318">
        <v>517800</v>
      </c>
      <c r="AK56" s="318">
        <v>399800</v>
      </c>
    </row>
    <row r="57" spans="34:42" ht="13.75">
      <c r="AH57" s="308" t="s">
        <v>2</v>
      </c>
      <c r="AI57" s="316" t="s">
        <v>253</v>
      </c>
      <c r="AJ57" s="318">
        <v>569660</v>
      </c>
      <c r="AK57" s="318">
        <v>439780</v>
      </c>
    </row>
    <row r="58" spans="34:42" ht="13.75">
      <c r="AH58" s="303" t="s">
        <v>258</v>
      </c>
      <c r="AI58" s="316" t="s">
        <v>221</v>
      </c>
      <c r="AJ58" s="318">
        <v>558000</v>
      </c>
      <c r="AK58" s="318">
        <v>484000</v>
      </c>
    </row>
    <row r="59" spans="34:42" ht="13.75">
      <c r="AH59" s="308" t="s">
        <v>258</v>
      </c>
      <c r="AI59" s="316" t="s">
        <v>222</v>
      </c>
      <c r="AJ59" s="318">
        <v>444000</v>
      </c>
      <c r="AK59" s="318">
        <v>214000</v>
      </c>
    </row>
    <row r="60" spans="34:42" ht="12.75">
      <c r="AH60" s="309" t="s">
        <v>259</v>
      </c>
      <c r="AI60" s="316" t="s">
        <v>261</v>
      </c>
      <c r="AJ60" s="318">
        <v>108900</v>
      </c>
      <c r="AK60" s="318">
        <v>84100</v>
      </c>
    </row>
    <row r="61" spans="34:42" ht="12.75">
      <c r="AH61" s="310" t="s">
        <v>259</v>
      </c>
      <c r="AI61" s="316" t="s">
        <v>221</v>
      </c>
      <c r="AJ61" s="318">
        <v>558000</v>
      </c>
      <c r="AK61" s="318">
        <v>484000</v>
      </c>
    </row>
    <row r="62" spans="34:42" ht="12.75">
      <c r="AH62" s="311" t="s">
        <v>259</v>
      </c>
      <c r="AI62" s="316" t="s">
        <v>222</v>
      </c>
      <c r="AJ62" s="318">
        <v>444000</v>
      </c>
      <c r="AK62" s="318">
        <v>214000</v>
      </c>
    </row>
    <row r="63" spans="34:42" ht="12.75">
      <c r="AH63" s="312" t="s">
        <v>262</v>
      </c>
      <c r="AI63" s="316" t="s">
        <v>265</v>
      </c>
      <c r="AJ63" s="318">
        <v>86011000</v>
      </c>
      <c r="AK63" s="318">
        <v>66400000</v>
      </c>
    </row>
    <row r="64" spans="34:42" ht="12.75">
      <c r="AH64" s="309" t="s">
        <v>268</v>
      </c>
      <c r="AI64" s="316" t="s">
        <v>236</v>
      </c>
      <c r="AJ64" s="318">
        <v>108900</v>
      </c>
      <c r="AK64" s="318">
        <v>84100</v>
      </c>
    </row>
    <row r="65" spans="34:37" ht="12.75">
      <c r="AH65" s="310" t="s">
        <v>268</v>
      </c>
      <c r="AI65" s="316" t="s">
        <v>246</v>
      </c>
      <c r="AJ65" s="318">
        <v>119830</v>
      </c>
      <c r="AK65" s="318">
        <v>92510</v>
      </c>
    </row>
    <row r="66" spans="34:37" ht="12.75">
      <c r="AH66" s="310" t="s">
        <v>268</v>
      </c>
      <c r="AI66" s="316" t="s">
        <v>21</v>
      </c>
      <c r="AJ66" s="318">
        <v>517800</v>
      </c>
      <c r="AK66" s="318">
        <v>399800</v>
      </c>
    </row>
    <row r="67" spans="34:37" ht="12.75">
      <c r="AH67" s="310" t="s">
        <v>268</v>
      </c>
      <c r="AI67" s="316" t="s">
        <v>272</v>
      </c>
      <c r="AJ67" s="318">
        <v>569660</v>
      </c>
      <c r="AK67" s="318">
        <v>439780</v>
      </c>
    </row>
    <row r="68" spans="34:37" ht="12.75">
      <c r="AH68" s="310" t="s">
        <v>268</v>
      </c>
      <c r="AI68" s="316" t="s">
        <v>273</v>
      </c>
      <c r="AJ68" s="318">
        <v>83100</v>
      </c>
      <c r="AK68" s="318">
        <v>64200</v>
      </c>
    </row>
    <row r="69" spans="34:37" ht="12.75">
      <c r="AH69" s="310" t="s">
        <v>268</v>
      </c>
      <c r="AI69" s="316" t="s">
        <v>276</v>
      </c>
      <c r="AJ69" s="318">
        <v>91470</v>
      </c>
      <c r="AK69" s="318">
        <v>70620</v>
      </c>
    </row>
    <row r="70" spans="34:37" ht="12.75">
      <c r="AH70" s="311" t="s">
        <v>268</v>
      </c>
      <c r="AI70" s="316" t="s">
        <v>278</v>
      </c>
      <c r="AJ70" s="318">
        <v>395700</v>
      </c>
      <c r="AK70" s="318">
        <v>305500</v>
      </c>
    </row>
    <row r="71" spans="34:37" ht="12.75">
      <c r="AH71" s="312" t="s">
        <v>280</v>
      </c>
      <c r="AI71" s="316" t="s">
        <v>221</v>
      </c>
      <c r="AJ71" s="318">
        <v>558000</v>
      </c>
      <c r="AK71" s="318">
        <v>484000</v>
      </c>
    </row>
    <row r="72" spans="34:37" ht="12.75">
      <c r="AH72" s="309" t="s">
        <v>282</v>
      </c>
      <c r="AI72" s="316" t="s">
        <v>221</v>
      </c>
      <c r="AJ72" s="318">
        <v>558000</v>
      </c>
      <c r="AK72" s="318">
        <v>484000</v>
      </c>
    </row>
    <row r="73" spans="34:37" ht="12.75">
      <c r="AH73" s="310" t="s">
        <v>282</v>
      </c>
      <c r="AI73" s="316" t="s">
        <v>222</v>
      </c>
      <c r="AJ73" s="318">
        <v>444000</v>
      </c>
      <c r="AK73" s="318">
        <v>214000</v>
      </c>
    </row>
    <row r="74" spans="34:37" ht="12.75">
      <c r="AH74" s="311" t="s">
        <v>282</v>
      </c>
      <c r="AI74" s="316" t="s">
        <v>224</v>
      </c>
      <c r="AJ74" s="318">
        <v>362000</v>
      </c>
      <c r="AK74" s="318">
        <v>355000</v>
      </c>
    </row>
    <row r="75" spans="34:37" ht="12.75">
      <c r="AH75" s="309" t="s">
        <v>23</v>
      </c>
      <c r="AI75" s="316" t="s">
        <v>221</v>
      </c>
      <c r="AJ75" s="318">
        <v>558000</v>
      </c>
      <c r="AK75" s="318">
        <v>484000</v>
      </c>
    </row>
    <row r="76" spans="34:37" ht="12.75">
      <c r="AH76" s="310" t="s">
        <v>23</v>
      </c>
      <c r="AI76" s="316" t="s">
        <v>222</v>
      </c>
      <c r="AJ76" s="318">
        <v>444000</v>
      </c>
      <c r="AK76" s="318">
        <v>214000</v>
      </c>
    </row>
    <row r="77" spans="34:37" ht="12.75">
      <c r="AH77" s="311" t="s">
        <v>23</v>
      </c>
      <c r="AI77" s="316" t="s">
        <v>224</v>
      </c>
      <c r="AJ77" s="318">
        <v>362000</v>
      </c>
      <c r="AK77" s="318">
        <v>355000</v>
      </c>
    </row>
    <row r="80" spans="34:37">
      <c r="AI80" s="201" t="s">
        <v>72</v>
      </c>
    </row>
    <row r="81" spans="34:37" ht="12.75">
      <c r="AJ81" s="201" t="s">
        <v>218</v>
      </c>
      <c r="AK81" s="201" t="s">
        <v>219</v>
      </c>
    </row>
    <row r="82" spans="34:37" ht="12.75">
      <c r="AH82" s="313" t="s">
        <v>284</v>
      </c>
      <c r="AI82" s="316" t="s">
        <v>221</v>
      </c>
      <c r="AJ82" s="318">
        <v>558000</v>
      </c>
      <c r="AK82" s="318">
        <v>484000</v>
      </c>
    </row>
    <row r="83" spans="34:37" ht="12.75">
      <c r="AH83" s="314" t="s">
        <v>284</v>
      </c>
      <c r="AI83" s="316" t="s">
        <v>222</v>
      </c>
      <c r="AJ83" s="318">
        <v>444000</v>
      </c>
      <c r="AK83" s="318">
        <v>214000</v>
      </c>
    </row>
    <row r="84" spans="34:37" ht="12.75">
      <c r="AH84" s="315" t="s">
        <v>284</v>
      </c>
      <c r="AI84" s="316" t="s">
        <v>224</v>
      </c>
      <c r="AJ84" s="318">
        <v>362000</v>
      </c>
      <c r="AK84" s="318">
        <v>355000</v>
      </c>
    </row>
    <row r="85" spans="34:37" ht="12.75">
      <c r="AH85" s="313" t="s">
        <v>172</v>
      </c>
      <c r="AI85" s="316" t="s">
        <v>221</v>
      </c>
      <c r="AJ85" s="318">
        <v>558000</v>
      </c>
      <c r="AK85" s="318">
        <v>484000</v>
      </c>
    </row>
    <row r="86" spans="34:37" ht="12.75">
      <c r="AH86" s="314" t="s">
        <v>172</v>
      </c>
      <c r="AI86" s="316" t="s">
        <v>222</v>
      </c>
      <c r="AJ86" s="318">
        <v>444000</v>
      </c>
      <c r="AK86" s="318">
        <v>214000</v>
      </c>
    </row>
    <row r="87" spans="34:37" ht="12.75">
      <c r="AH87" s="315" t="s">
        <v>172</v>
      </c>
      <c r="AI87" s="316" t="s">
        <v>224</v>
      </c>
      <c r="AJ87" s="318">
        <v>362000</v>
      </c>
      <c r="AK87" s="318">
        <v>355000</v>
      </c>
    </row>
    <row r="88" spans="34:37" ht="12.75">
      <c r="AH88" s="313" t="s">
        <v>59</v>
      </c>
      <c r="AI88" s="316" t="s">
        <v>221</v>
      </c>
      <c r="AJ88" s="318">
        <v>558000</v>
      </c>
      <c r="AK88" s="318">
        <v>484000</v>
      </c>
    </row>
    <row r="89" spans="34:37" ht="12.75">
      <c r="AH89" s="314" t="s">
        <v>59</v>
      </c>
      <c r="AI89" s="316" t="s">
        <v>222</v>
      </c>
      <c r="AJ89" s="318">
        <v>444000</v>
      </c>
      <c r="AK89" s="318">
        <v>214000</v>
      </c>
    </row>
    <row r="90" spans="34:37" ht="12.75">
      <c r="AH90" s="315" t="s">
        <v>59</v>
      </c>
      <c r="AI90" s="316" t="s">
        <v>224</v>
      </c>
      <c r="AJ90" s="318">
        <v>362000</v>
      </c>
      <c r="AK90" s="318">
        <v>355000</v>
      </c>
    </row>
    <row r="91" spans="34:37" ht="12.75">
      <c r="AH91" s="313" t="s">
        <v>285</v>
      </c>
      <c r="AI91" s="316" t="s">
        <v>221</v>
      </c>
      <c r="AJ91" s="318">
        <v>558000</v>
      </c>
      <c r="AK91" s="318">
        <v>484000</v>
      </c>
    </row>
    <row r="92" spans="34:37" ht="12.75">
      <c r="AH92" s="314" t="s">
        <v>285</v>
      </c>
      <c r="AI92" s="316" t="s">
        <v>222</v>
      </c>
      <c r="AJ92" s="318">
        <v>444000</v>
      </c>
      <c r="AK92" s="318">
        <v>214000</v>
      </c>
    </row>
    <row r="93" spans="34:37" ht="12.75">
      <c r="AH93" s="315" t="s">
        <v>285</v>
      </c>
      <c r="AI93" s="316" t="s">
        <v>224</v>
      </c>
      <c r="AJ93" s="318">
        <v>362000</v>
      </c>
      <c r="AK93" s="318">
        <v>355000</v>
      </c>
    </row>
    <row r="94" spans="34:37" ht="12.75">
      <c r="AH94" s="313" t="s">
        <v>286</v>
      </c>
      <c r="AI94" s="316" t="s">
        <v>221</v>
      </c>
      <c r="AJ94" s="318">
        <v>558000</v>
      </c>
      <c r="AK94" s="318">
        <v>484000</v>
      </c>
    </row>
    <row r="95" spans="34:37" ht="12.75">
      <c r="AH95" s="315" t="s">
        <v>286</v>
      </c>
      <c r="AI95" s="316" t="s">
        <v>222</v>
      </c>
      <c r="AJ95" s="318">
        <v>444000</v>
      </c>
      <c r="AK95" s="318">
        <v>214000</v>
      </c>
    </row>
    <row r="96" spans="34:37" ht="12.75">
      <c r="AH96" s="313" t="s">
        <v>288</v>
      </c>
      <c r="AI96" s="316" t="s">
        <v>221</v>
      </c>
      <c r="AJ96" s="318">
        <v>558000</v>
      </c>
      <c r="AK96" s="318">
        <v>484000</v>
      </c>
    </row>
    <row r="97" spans="34:42" ht="12.75">
      <c r="AH97" s="314" t="s">
        <v>288</v>
      </c>
      <c r="AI97" s="316" t="s">
        <v>222</v>
      </c>
      <c r="AJ97" s="318">
        <v>444000</v>
      </c>
      <c r="AK97" s="318">
        <v>214000</v>
      </c>
    </row>
    <row r="98" spans="34:42" ht="12.75">
      <c r="AH98" s="315" t="s">
        <v>288</v>
      </c>
      <c r="AI98" s="316" t="s">
        <v>224</v>
      </c>
      <c r="AJ98" s="318">
        <v>362000</v>
      </c>
      <c r="AK98" s="318">
        <v>355000</v>
      </c>
    </row>
    <row r="99" spans="34:42" ht="12.75">
      <c r="AH99" s="313" t="s">
        <v>101</v>
      </c>
      <c r="AI99" s="316" t="s">
        <v>221</v>
      </c>
      <c r="AJ99" s="318">
        <v>558000</v>
      </c>
      <c r="AK99" s="318">
        <v>484000</v>
      </c>
    </row>
    <row r="100" spans="34:42" ht="12.75">
      <c r="AH100" s="314" t="s">
        <v>101</v>
      </c>
      <c r="AI100" s="316" t="s">
        <v>222</v>
      </c>
      <c r="AJ100" s="318">
        <v>444000</v>
      </c>
      <c r="AK100" s="318">
        <v>214000</v>
      </c>
    </row>
    <row r="101" spans="34:42" ht="12.75">
      <c r="AH101" s="315" t="s">
        <v>101</v>
      </c>
      <c r="AI101" s="316" t="s">
        <v>224</v>
      </c>
      <c r="AJ101" s="318">
        <v>362000</v>
      </c>
      <c r="AK101" s="318">
        <v>355000</v>
      </c>
    </row>
    <row r="102" spans="34:42" ht="12.75">
      <c r="AH102" s="316" t="s">
        <v>289</v>
      </c>
      <c r="AI102" s="316" t="s">
        <v>203</v>
      </c>
      <c r="AJ102" s="318">
        <v>843000</v>
      </c>
      <c r="AK102" s="318">
        <v>651000</v>
      </c>
    </row>
    <row r="103" spans="34:42" ht="12.75">
      <c r="AH103" s="313" t="s">
        <v>290</v>
      </c>
      <c r="AI103" s="316" t="s">
        <v>221</v>
      </c>
      <c r="AJ103" s="318">
        <v>558000</v>
      </c>
      <c r="AK103" s="318">
        <v>484000</v>
      </c>
    </row>
    <row r="104" spans="34:42" ht="12.75">
      <c r="AH104" s="314" t="s">
        <v>290</v>
      </c>
      <c r="AI104" s="316" t="s">
        <v>222</v>
      </c>
      <c r="AJ104" s="318">
        <v>444000</v>
      </c>
      <c r="AK104" s="318">
        <v>214000</v>
      </c>
    </row>
    <row r="105" spans="34:42" ht="12.75">
      <c r="AH105" s="315" t="s">
        <v>290</v>
      </c>
      <c r="AI105" s="316" t="s">
        <v>224</v>
      </c>
      <c r="AJ105" s="318">
        <v>362000</v>
      </c>
      <c r="AK105" s="318">
        <v>355000</v>
      </c>
    </row>
    <row r="106" spans="34:42" ht="12.75">
      <c r="AH106" s="313" t="s">
        <v>293</v>
      </c>
      <c r="AI106" s="316" t="s">
        <v>221</v>
      </c>
      <c r="AJ106" s="318">
        <v>558000</v>
      </c>
      <c r="AK106" s="318">
        <v>484000</v>
      </c>
    </row>
    <row r="107" spans="34:42" ht="12.75">
      <c r="AH107" s="314" t="s">
        <v>293</v>
      </c>
      <c r="AI107" s="316" t="s">
        <v>222</v>
      </c>
      <c r="AJ107" s="318">
        <v>444000</v>
      </c>
      <c r="AK107" s="318">
        <v>214000</v>
      </c>
    </row>
    <row r="108" spans="34:42" ht="12.75">
      <c r="AH108" s="315" t="s">
        <v>293</v>
      </c>
      <c r="AI108" s="316" t="s">
        <v>224</v>
      </c>
      <c r="AJ108" s="318">
        <v>362000</v>
      </c>
      <c r="AK108" s="318">
        <v>355000</v>
      </c>
    </row>
    <row r="109" spans="34:42" ht="13.75">
      <c r="AH109" s="313" t="s">
        <v>295</v>
      </c>
      <c r="AI109" s="316" t="s">
        <v>297</v>
      </c>
      <c r="AJ109" s="318">
        <v>90653000</v>
      </c>
      <c r="AK109" s="318">
        <v>69984000</v>
      </c>
      <c r="AP109" s="320"/>
    </row>
    <row r="110" spans="34:42" ht="13.75">
      <c r="AH110" s="315" t="s">
        <v>295</v>
      </c>
      <c r="AI110" s="316" t="s">
        <v>299</v>
      </c>
      <c r="AJ110" s="318">
        <v>224993000</v>
      </c>
      <c r="AK110" s="318">
        <v>173694000</v>
      </c>
      <c r="AP110" s="320"/>
    </row>
    <row r="111" spans="34:42" ht="12.75">
      <c r="AH111" s="316" t="s">
        <v>209</v>
      </c>
      <c r="AI111" s="316" t="s">
        <v>203</v>
      </c>
      <c r="AJ111" s="318">
        <v>38109000</v>
      </c>
      <c r="AK111" s="318">
        <v>29420000</v>
      </c>
    </row>
    <row r="112" spans="34:42" ht="12.75">
      <c r="AH112" s="313" t="s">
        <v>302</v>
      </c>
      <c r="AI112" s="316" t="s">
        <v>303</v>
      </c>
      <c r="AJ112" s="318">
        <v>38109000</v>
      </c>
      <c r="AK112" s="318">
        <v>29420000</v>
      </c>
    </row>
    <row r="113" spans="34:43" ht="13.75">
      <c r="AH113" s="314" t="s">
        <v>302</v>
      </c>
      <c r="AI113" s="316" t="s">
        <v>304</v>
      </c>
      <c r="AJ113" s="318">
        <v>558000</v>
      </c>
      <c r="AK113" s="318">
        <v>484000</v>
      </c>
      <c r="AQ113" s="320"/>
    </row>
    <row r="114" spans="34:43" ht="13.75">
      <c r="AH114" s="315" t="s">
        <v>302</v>
      </c>
      <c r="AI114" s="316" t="s">
        <v>306</v>
      </c>
      <c r="AJ114" s="318">
        <v>558000</v>
      </c>
      <c r="AK114" s="318">
        <v>484000</v>
      </c>
      <c r="AQ114" s="320"/>
    </row>
    <row r="115" spans="34:43" ht="13.75">
      <c r="AH115" s="313" t="s">
        <v>90</v>
      </c>
      <c r="AI115" s="316" t="s">
        <v>221</v>
      </c>
      <c r="AJ115" s="318">
        <v>558000</v>
      </c>
      <c r="AK115" s="318">
        <v>484000</v>
      </c>
      <c r="AQ115" s="320"/>
    </row>
    <row r="116" spans="34:43" ht="12.75">
      <c r="AH116" s="314" t="s">
        <v>90</v>
      </c>
      <c r="AI116" s="316" t="s">
        <v>222</v>
      </c>
      <c r="AJ116" s="318">
        <v>444000</v>
      </c>
      <c r="AK116" s="318">
        <v>214000</v>
      </c>
    </row>
    <row r="117" spans="34:43" ht="12.75">
      <c r="AH117" s="315" t="s">
        <v>90</v>
      </c>
      <c r="AI117" s="316" t="s">
        <v>224</v>
      </c>
      <c r="AJ117" s="318">
        <v>362000</v>
      </c>
      <c r="AK117" s="318">
        <v>355000</v>
      </c>
    </row>
  </sheetData>
  <mergeCells count="30">
    <mergeCell ref="J7:K7"/>
    <mergeCell ref="M7:N7"/>
    <mergeCell ref="A3:A6"/>
    <mergeCell ref="B3:B6"/>
    <mergeCell ref="C3:C6"/>
    <mergeCell ref="D3:D6"/>
    <mergeCell ref="E3:E6"/>
    <mergeCell ref="F3:F6"/>
    <mergeCell ref="G3:G6"/>
    <mergeCell ref="H3:H6"/>
    <mergeCell ref="I3:I6"/>
    <mergeCell ref="J3:K6"/>
    <mergeCell ref="L3:L6"/>
    <mergeCell ref="M3:N6"/>
    <mergeCell ref="O3:O6"/>
    <mergeCell ref="P3:Q6"/>
    <mergeCell ref="R3:R6"/>
    <mergeCell ref="S3:S6"/>
    <mergeCell ref="T3:T6"/>
    <mergeCell ref="U3:U6"/>
    <mergeCell ref="V3:V6"/>
    <mergeCell ref="W3:W6"/>
    <mergeCell ref="Q9:Q11"/>
    <mergeCell ref="R9:R11"/>
    <mergeCell ref="S9:S11"/>
    <mergeCell ref="T9:T11"/>
    <mergeCell ref="Q12:Q34"/>
    <mergeCell ref="R12:R34"/>
    <mergeCell ref="S12:S34"/>
    <mergeCell ref="T12:T34"/>
  </mergeCells>
  <phoneticPr fontId="5"/>
  <dataValidations count="3">
    <dataValidation type="list" allowBlank="1" showDropDown="0" showInputMessage="1" showErrorMessage="1" sqref="N9:N34 K9:K34">
      <formula1>"㎡,室"</formula1>
    </dataValidation>
    <dataValidation type="list" allowBlank="1" showDropDown="0" showInputMessage="1" showErrorMessage="1" sqref="D9:E34">
      <formula1>INDIRECT(C9)</formula1>
    </dataValidation>
    <dataValidation type="list" allowBlank="1" showDropDown="0" showInputMessage="1" showErrorMessage="1" sqref="C9:C34">
      <formula1>"地域医療介護総合確保基金,医療提供体制施設整備交付金,医療施設等施設整備費補助金"</formula1>
    </dataValidation>
  </dataValidations>
  <printOptions horizontalCentered="1"/>
  <pageMargins left="0.39370078740157483" right="0.39370078740157483" top="0.74803149606299213" bottom="0.74803149606299213" header="0.31496062992125984" footer="0.31496062992125984"/>
  <pageSetup paperSize="9" scale="28" fitToWidth="1" fitToHeight="0" orientation="landscape" usePrinterDefaults="1"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'管理用（このシートは削除しないでください）'!$O$3:$O$7</xm:f>
          </x14:formula1>
          <xm:sqref>O9:O34 P9:P11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AA52"/>
  <sheetViews>
    <sheetView showGridLines="0" view="pageBreakPreview" topLeftCell="A5" zoomScale="70" zoomScaleSheetLayoutView="70" workbookViewId="0">
      <selection activeCell="O30" sqref="O30"/>
    </sheetView>
  </sheetViews>
  <sheetFormatPr defaultColWidth="9" defaultRowHeight="13"/>
  <cols>
    <col min="1" max="1" width="4.375" style="321" customWidth="1"/>
    <col min="2" max="2" width="9.375" style="321" bestFit="1" customWidth="1"/>
    <col min="3" max="3" width="21.625" style="321" bestFit="1" customWidth="1"/>
    <col min="4" max="4" width="35.625" style="321" bestFit="1" customWidth="1"/>
    <col min="5" max="5" width="16.25" style="321" customWidth="1"/>
    <col min="6" max="6" width="15.375" style="321" bestFit="1" customWidth="1"/>
    <col min="7" max="7" width="16.75" style="321" customWidth="1"/>
    <col min="8" max="8" width="13.25" style="321" bestFit="1" customWidth="1"/>
    <col min="9" max="10" width="7.375" style="321" bestFit="1" customWidth="1"/>
    <col min="11" max="11" width="19.625" style="321" customWidth="1"/>
    <col min="12" max="12" width="23.875" style="321" customWidth="1"/>
    <col min="13" max="14" width="17.875" style="321" customWidth="1"/>
    <col min="15" max="15" width="23.875" style="321" bestFit="1" customWidth="1"/>
    <col min="16" max="17" width="17.875" style="321" customWidth="1"/>
    <col min="18" max="18" width="8.625" style="321" customWidth="1"/>
    <col min="19" max="20" width="17.875" style="321" customWidth="1"/>
    <col min="21" max="21" width="17.875" style="322" customWidth="1"/>
    <col min="22" max="25" width="20.875" style="322" customWidth="1"/>
    <col min="26" max="16384" width="9" style="321"/>
  </cols>
  <sheetData>
    <row r="1" spans="1:27">
      <c r="A1" s="321"/>
      <c r="U1" s="415"/>
      <c r="V1" s="415"/>
      <c r="W1" s="415"/>
      <c r="X1" s="415"/>
      <c r="Y1" s="415"/>
    </row>
    <row r="2" spans="1:27" ht="24.75" customHeight="1">
      <c r="B2" s="323" t="s">
        <v>260</v>
      </c>
      <c r="U2" s="415"/>
      <c r="V2" s="415"/>
      <c r="W2" s="415"/>
      <c r="X2" s="415"/>
      <c r="Y2" s="415"/>
    </row>
    <row r="3" spans="1:27" ht="47.25" customHeight="1">
      <c r="B3" s="324" t="s">
        <v>309</v>
      </c>
      <c r="C3" s="338"/>
      <c r="D3" s="338"/>
      <c r="E3" s="338"/>
      <c r="F3" s="338"/>
      <c r="G3" s="338"/>
      <c r="H3" s="338"/>
      <c r="I3" s="338"/>
      <c r="J3" s="338"/>
      <c r="K3" s="338"/>
      <c r="L3" s="338"/>
      <c r="M3" s="338"/>
      <c r="N3" s="338"/>
      <c r="O3" s="338"/>
      <c r="P3" s="338"/>
      <c r="Q3" s="338"/>
      <c r="R3" s="338"/>
      <c r="S3" s="338"/>
      <c r="T3" s="338"/>
      <c r="U3" s="338"/>
      <c r="V3" s="338"/>
      <c r="W3" s="338"/>
      <c r="X3" s="338"/>
      <c r="Y3" s="338"/>
      <c r="Z3" s="428"/>
    </row>
    <row r="4" spans="1:27" ht="30" customHeight="1">
      <c r="B4" s="325"/>
      <c r="C4" s="339"/>
      <c r="D4" s="339"/>
      <c r="E4" s="339"/>
      <c r="F4" s="339"/>
      <c r="G4" s="339"/>
      <c r="H4" s="339"/>
      <c r="I4" s="339"/>
      <c r="J4" s="339"/>
      <c r="K4" s="339"/>
      <c r="L4" s="339"/>
      <c r="M4" s="339"/>
      <c r="N4" s="339"/>
      <c r="O4" s="339"/>
      <c r="P4" s="339"/>
      <c r="Q4" s="339"/>
      <c r="R4" s="339"/>
      <c r="S4" s="339"/>
      <c r="T4" s="339"/>
      <c r="U4" s="339"/>
      <c r="V4" s="339"/>
      <c r="W4" s="339"/>
      <c r="X4" s="339"/>
      <c r="Y4" s="339"/>
      <c r="Z4" s="429"/>
    </row>
    <row r="5" spans="1:27" ht="42.75" customHeight="1">
      <c r="B5" s="326" t="s">
        <v>310</v>
      </c>
      <c r="C5" s="326"/>
      <c r="D5" s="329"/>
      <c r="E5" s="329"/>
      <c r="F5" s="329"/>
      <c r="G5" s="329"/>
      <c r="H5" s="329"/>
      <c r="I5" s="329"/>
      <c r="J5" s="329"/>
      <c r="K5" s="329"/>
      <c r="L5" s="329"/>
      <c r="M5" s="329"/>
      <c r="N5" s="329"/>
      <c r="O5" s="329"/>
      <c r="P5" s="329"/>
      <c r="Q5" s="329"/>
      <c r="R5" s="329"/>
      <c r="S5" s="329"/>
      <c r="T5" s="329"/>
      <c r="U5" s="329"/>
      <c r="V5" s="329"/>
      <c r="W5" s="329"/>
      <c r="X5" s="329"/>
      <c r="Y5" s="329"/>
      <c r="Z5" s="329"/>
    </row>
    <row r="6" spans="1:27" ht="36.75" customHeight="1">
      <c r="B6" s="327" t="s">
        <v>311</v>
      </c>
      <c r="C6" s="327"/>
      <c r="D6" s="329"/>
      <c r="E6" s="329"/>
      <c r="F6" s="329"/>
      <c r="G6" s="329"/>
      <c r="H6" s="329"/>
      <c r="I6" s="329"/>
      <c r="J6" s="329"/>
      <c r="K6" s="329"/>
      <c r="L6" s="329"/>
      <c r="M6" s="329"/>
      <c r="N6" s="329"/>
      <c r="O6" s="329"/>
      <c r="P6" s="329"/>
      <c r="Q6" s="329"/>
      <c r="R6" s="329"/>
      <c r="S6" s="329"/>
      <c r="T6" s="329"/>
      <c r="U6" s="329"/>
      <c r="V6" s="329"/>
      <c r="W6" s="329"/>
      <c r="X6" s="329"/>
      <c r="Y6" s="329"/>
      <c r="Z6" s="329"/>
    </row>
    <row r="7" spans="1:27" ht="45.75" customHeight="1">
      <c r="B7" s="328" t="s">
        <v>312</v>
      </c>
      <c r="C7" s="328"/>
      <c r="D7" s="329"/>
      <c r="E7" s="329"/>
      <c r="F7" s="329"/>
      <c r="G7" s="329"/>
      <c r="H7" s="329"/>
      <c r="I7" s="329"/>
      <c r="J7" s="329"/>
      <c r="K7" s="329"/>
      <c r="L7" s="329"/>
      <c r="M7" s="329"/>
      <c r="N7" s="329"/>
      <c r="O7" s="329"/>
      <c r="P7" s="329"/>
      <c r="Q7" s="329"/>
      <c r="R7" s="329"/>
      <c r="S7" s="329"/>
      <c r="T7" s="329"/>
      <c r="U7" s="329"/>
      <c r="V7" s="329"/>
      <c r="W7" s="329"/>
      <c r="X7" s="329"/>
      <c r="Y7" s="329"/>
      <c r="Z7" s="329"/>
    </row>
    <row r="8" spans="1:27" ht="30" customHeight="1">
      <c r="B8" s="329"/>
      <c r="C8" s="329"/>
      <c r="D8" s="329"/>
      <c r="E8" s="329"/>
      <c r="F8" s="329"/>
      <c r="G8" s="329"/>
      <c r="H8" s="329"/>
      <c r="I8" s="329"/>
      <c r="J8" s="329"/>
      <c r="U8" s="321"/>
      <c r="V8" s="321"/>
      <c r="W8" s="321"/>
      <c r="X8" s="321"/>
      <c r="Y8" s="321"/>
    </row>
    <row r="9" spans="1:27" ht="30" customHeight="1">
      <c r="B9" s="330"/>
      <c r="C9" s="340"/>
      <c r="D9" s="349" t="s">
        <v>314</v>
      </c>
      <c r="E9" s="359"/>
      <c r="F9" s="359"/>
      <c r="G9" s="359"/>
      <c r="H9" s="329"/>
      <c r="I9" s="329"/>
      <c r="J9" s="329"/>
      <c r="K9" s="381"/>
      <c r="L9" s="381"/>
      <c r="M9" s="381"/>
      <c r="N9" s="329"/>
      <c r="O9" s="329"/>
      <c r="P9" s="329"/>
      <c r="Q9" s="329"/>
      <c r="R9" s="329"/>
      <c r="S9" s="329"/>
      <c r="T9" s="329"/>
      <c r="U9" s="329"/>
      <c r="V9" s="329"/>
      <c r="W9" s="329"/>
      <c r="X9" s="329"/>
      <c r="Y9" s="329"/>
      <c r="Z9" s="329"/>
    </row>
    <row r="10" spans="1:27" ht="122.5">
      <c r="B10" s="331" t="s">
        <v>174</v>
      </c>
      <c r="C10" s="341" t="s">
        <v>173</v>
      </c>
      <c r="D10" s="350" t="s">
        <v>315</v>
      </c>
      <c r="E10" s="360" t="s">
        <v>40</v>
      </c>
      <c r="F10" s="360" t="s">
        <v>152</v>
      </c>
      <c r="G10" s="360" t="s">
        <v>84</v>
      </c>
      <c r="H10" s="371" t="s">
        <v>316</v>
      </c>
      <c r="I10" s="374" t="s">
        <v>317</v>
      </c>
      <c r="J10" s="374" t="s">
        <v>103</v>
      </c>
      <c r="K10" s="382" t="s">
        <v>55</v>
      </c>
      <c r="L10" s="391" t="s">
        <v>318</v>
      </c>
      <c r="M10" s="396" t="s">
        <v>320</v>
      </c>
      <c r="N10" s="400" t="s">
        <v>322</v>
      </c>
      <c r="O10" s="401" t="s">
        <v>323</v>
      </c>
      <c r="P10" s="400" t="s">
        <v>472</v>
      </c>
      <c r="Q10" s="400" t="s">
        <v>324</v>
      </c>
      <c r="R10" s="400" t="s">
        <v>479</v>
      </c>
      <c r="S10" s="400" t="s">
        <v>480</v>
      </c>
      <c r="T10" s="410" t="s">
        <v>194</v>
      </c>
      <c r="U10" s="416" t="s">
        <v>114</v>
      </c>
      <c r="V10" s="418" t="s">
        <v>7</v>
      </c>
      <c r="W10" s="368" t="s">
        <v>326</v>
      </c>
      <c r="X10" s="368" t="s">
        <v>41</v>
      </c>
      <c r="Y10" s="418" t="s">
        <v>327</v>
      </c>
      <c r="Z10" s="430" t="s">
        <v>1</v>
      </c>
    </row>
    <row r="11" spans="1:27" s="78" customFormat="1" ht="35">
      <c r="B11" s="332"/>
      <c r="C11" s="342"/>
      <c r="D11" s="351"/>
      <c r="E11" s="342" t="s">
        <v>79</v>
      </c>
      <c r="F11" s="342" t="s">
        <v>115</v>
      </c>
      <c r="G11" s="342" t="s">
        <v>117</v>
      </c>
      <c r="H11" s="332"/>
      <c r="I11" s="332"/>
      <c r="J11" s="332"/>
      <c r="K11" s="332"/>
      <c r="L11" s="332" t="s">
        <v>341</v>
      </c>
      <c r="M11" s="332" t="s">
        <v>120</v>
      </c>
      <c r="N11" s="332" t="s">
        <v>434</v>
      </c>
      <c r="O11" s="332" t="s">
        <v>97</v>
      </c>
      <c r="P11" s="332" t="s">
        <v>307</v>
      </c>
      <c r="Q11" s="332" t="s">
        <v>202</v>
      </c>
      <c r="R11" s="332"/>
      <c r="S11" s="332" t="s">
        <v>481</v>
      </c>
      <c r="T11" s="332" t="s">
        <v>124</v>
      </c>
      <c r="U11" s="417" t="s">
        <v>0</v>
      </c>
      <c r="V11" s="419" t="s">
        <v>223</v>
      </c>
      <c r="W11" s="332" t="s">
        <v>328</v>
      </c>
      <c r="X11" s="332" t="s">
        <v>251</v>
      </c>
      <c r="Y11" s="332" t="s">
        <v>482</v>
      </c>
      <c r="Z11" s="431"/>
      <c r="AA11" s="436"/>
    </row>
    <row r="12" spans="1:27" s="78" customFormat="1" ht="17.5">
      <c r="B12" s="332"/>
      <c r="C12" s="342"/>
      <c r="D12" s="352" t="s">
        <v>252</v>
      </c>
      <c r="E12" s="361" t="s">
        <v>10</v>
      </c>
      <c r="F12" s="361" t="s">
        <v>10</v>
      </c>
      <c r="G12" s="361" t="s">
        <v>10</v>
      </c>
      <c r="H12" s="361" t="s">
        <v>252</v>
      </c>
      <c r="I12" s="375" t="s">
        <v>313</v>
      </c>
      <c r="J12" s="375" t="s">
        <v>313</v>
      </c>
      <c r="K12" s="375" t="s">
        <v>329</v>
      </c>
      <c r="L12" s="375" t="s">
        <v>252</v>
      </c>
      <c r="M12" s="375" t="s">
        <v>10</v>
      </c>
      <c r="N12" s="375" t="s">
        <v>10</v>
      </c>
      <c r="O12" s="375" t="s">
        <v>10</v>
      </c>
      <c r="P12" s="375" t="s">
        <v>10</v>
      </c>
      <c r="Q12" s="375" t="s">
        <v>10</v>
      </c>
      <c r="R12" s="375"/>
      <c r="S12" s="375" t="s">
        <v>10</v>
      </c>
      <c r="T12" s="375" t="s">
        <v>10</v>
      </c>
      <c r="U12" s="375" t="s">
        <v>10</v>
      </c>
      <c r="V12" s="375" t="s">
        <v>10</v>
      </c>
      <c r="W12" s="420" t="s">
        <v>10</v>
      </c>
      <c r="X12" s="361" t="s">
        <v>10</v>
      </c>
      <c r="Y12" s="375" t="s">
        <v>10</v>
      </c>
      <c r="Z12" s="432"/>
    </row>
    <row r="13" spans="1:27" ht="45.75" customHeight="1">
      <c r="B13" s="333" t="s">
        <v>332</v>
      </c>
      <c r="C13" s="343" t="s">
        <v>132</v>
      </c>
      <c r="D13" s="353" t="s">
        <v>143</v>
      </c>
      <c r="E13" s="362">
        <v>10000000</v>
      </c>
      <c r="F13" s="368">
        <v>0</v>
      </c>
      <c r="G13" s="362">
        <f>E13-F13</f>
        <v>10000000</v>
      </c>
      <c r="H13" s="368" t="s">
        <v>337</v>
      </c>
      <c r="I13" s="368">
        <v>1118</v>
      </c>
      <c r="J13" s="368">
        <v>1031</v>
      </c>
      <c r="K13" s="383">
        <f t="shared" ref="K13:K34" si="0">(J13-I13)/I13</f>
        <v>-7.7817531305903395e-002</v>
      </c>
      <c r="L13" s="392">
        <v>7</v>
      </c>
      <c r="M13" s="397">
        <v>1160000</v>
      </c>
      <c r="N13" s="397">
        <f t="shared" ref="N13:N34" si="1">L13*M13</f>
        <v>8120000</v>
      </c>
      <c r="O13" s="402">
        <v>150000000</v>
      </c>
      <c r="P13" s="397">
        <f t="shared" ref="P13:P34" si="2">O13*L13/100</f>
        <v>10500000</v>
      </c>
      <c r="Q13" s="397">
        <f>MIN(G13,N13,P13)</f>
        <v>8120000</v>
      </c>
      <c r="R13" s="405">
        <v>0.5</v>
      </c>
      <c r="S13" s="397">
        <f t="shared" ref="S13:S34" si="3">Q13*R13</f>
        <v>4060000</v>
      </c>
      <c r="T13" s="411">
        <v>4060000</v>
      </c>
      <c r="U13" s="397">
        <f t="shared" ref="U13:U34" si="4">MIN(S13,T13)</f>
        <v>4060000</v>
      </c>
      <c r="V13" s="397">
        <f t="shared" ref="V13:V34" si="5">ROUNDDOWN(U13,-3)</f>
        <v>4060000</v>
      </c>
      <c r="W13" s="402">
        <v>5000000</v>
      </c>
      <c r="X13" s="402">
        <v>5000000</v>
      </c>
      <c r="Y13" s="424">
        <f t="shared" ref="Y13:Y34" si="6">V13-X13</f>
        <v>-940000</v>
      </c>
      <c r="Z13" s="333"/>
    </row>
    <row r="14" spans="1:27" ht="44.25" customHeight="1">
      <c r="B14" s="334" t="s">
        <v>340</v>
      </c>
      <c r="C14" s="344" t="s">
        <v>342</v>
      </c>
      <c r="D14" s="354" t="s">
        <v>143</v>
      </c>
      <c r="E14" s="363">
        <v>10000000</v>
      </c>
      <c r="F14" s="369">
        <v>0</v>
      </c>
      <c r="G14" s="363">
        <f>E14-F14</f>
        <v>10000000</v>
      </c>
      <c r="H14" s="369" t="s">
        <v>337</v>
      </c>
      <c r="I14" s="376">
        <v>202</v>
      </c>
      <c r="J14" s="376">
        <v>130</v>
      </c>
      <c r="K14" s="384">
        <f t="shared" si="0"/>
        <v>-0.35643564356435642</v>
      </c>
      <c r="L14" s="369">
        <v>15</v>
      </c>
      <c r="M14" s="398">
        <v>1160000</v>
      </c>
      <c r="N14" s="398">
        <f t="shared" si="1"/>
        <v>17400000</v>
      </c>
      <c r="O14" s="403">
        <v>31400000</v>
      </c>
      <c r="P14" s="398">
        <f t="shared" si="2"/>
        <v>4710000</v>
      </c>
      <c r="Q14" s="398">
        <f>MIN(G14,N14,P14)</f>
        <v>4710000</v>
      </c>
      <c r="R14" s="406">
        <v>0.5</v>
      </c>
      <c r="S14" s="408">
        <f t="shared" si="3"/>
        <v>2355000</v>
      </c>
      <c r="T14" s="412">
        <v>2355000</v>
      </c>
      <c r="U14" s="398">
        <f t="shared" si="4"/>
        <v>2355000</v>
      </c>
      <c r="V14" s="398">
        <f t="shared" si="5"/>
        <v>2355000</v>
      </c>
      <c r="W14" s="403">
        <v>2355000</v>
      </c>
      <c r="X14" s="403">
        <v>2355000</v>
      </c>
      <c r="Y14" s="425">
        <f t="shared" si="6"/>
        <v>0</v>
      </c>
      <c r="Z14" s="433"/>
    </row>
    <row r="15" spans="1:27" ht="17.5">
      <c r="B15" s="335">
        <v>1</v>
      </c>
      <c r="C15" s="345"/>
      <c r="D15" s="355"/>
      <c r="E15" s="326"/>
      <c r="F15" s="326"/>
      <c r="G15" s="326"/>
      <c r="H15" s="372"/>
      <c r="I15" s="377"/>
      <c r="J15" s="377"/>
      <c r="K15" s="385" t="e">
        <f t="shared" si="0"/>
        <v>#DIV/0!</v>
      </c>
      <c r="L15" s="393"/>
      <c r="M15" s="399">
        <v>1160000</v>
      </c>
      <c r="N15" s="399">
        <f t="shared" si="1"/>
        <v>0</v>
      </c>
      <c r="O15" s="377"/>
      <c r="P15" s="399">
        <f t="shared" si="2"/>
        <v>0</v>
      </c>
      <c r="Q15" s="399">
        <f t="shared" ref="Q15:Q34" si="7">MIN(N15,P15)</f>
        <v>0</v>
      </c>
      <c r="R15" s="407">
        <v>0.5</v>
      </c>
      <c r="S15" s="409">
        <f t="shared" si="3"/>
        <v>0</v>
      </c>
      <c r="T15" s="413"/>
      <c r="U15" s="399">
        <f t="shared" si="4"/>
        <v>0</v>
      </c>
      <c r="V15" s="399">
        <f t="shared" si="5"/>
        <v>0</v>
      </c>
      <c r="W15" s="421">
        <v>0</v>
      </c>
      <c r="X15" s="421">
        <v>0</v>
      </c>
      <c r="Y15" s="426">
        <f t="shared" si="6"/>
        <v>0</v>
      </c>
      <c r="Z15" s="434" t="s">
        <v>267</v>
      </c>
    </row>
    <row r="16" spans="1:27" ht="17.5">
      <c r="B16" s="336">
        <v>2</v>
      </c>
      <c r="C16" s="346"/>
      <c r="D16" s="353"/>
      <c r="E16" s="364"/>
      <c r="F16" s="364"/>
      <c r="G16" s="364"/>
      <c r="H16" s="368"/>
      <c r="I16" s="378"/>
      <c r="J16" s="377"/>
      <c r="K16" s="383" t="e">
        <f t="shared" si="0"/>
        <v>#DIV/0!</v>
      </c>
      <c r="L16" s="368"/>
      <c r="M16" s="397">
        <v>1160000</v>
      </c>
      <c r="N16" s="397">
        <f t="shared" si="1"/>
        <v>0</v>
      </c>
      <c r="O16" s="377"/>
      <c r="P16" s="397">
        <f t="shared" si="2"/>
        <v>0</v>
      </c>
      <c r="Q16" s="397">
        <f t="shared" si="7"/>
        <v>0</v>
      </c>
      <c r="R16" s="407">
        <v>0.5</v>
      </c>
      <c r="S16" s="409">
        <f t="shared" si="3"/>
        <v>0</v>
      </c>
      <c r="T16" s="413"/>
      <c r="U16" s="397">
        <f t="shared" si="4"/>
        <v>0</v>
      </c>
      <c r="V16" s="397">
        <f t="shared" si="5"/>
        <v>0</v>
      </c>
      <c r="W16" s="421">
        <v>0</v>
      </c>
      <c r="X16" s="421">
        <v>0</v>
      </c>
      <c r="Y16" s="426">
        <f t="shared" si="6"/>
        <v>0</v>
      </c>
      <c r="Z16" s="434" t="s">
        <v>267</v>
      </c>
    </row>
    <row r="17" spans="2:26" ht="17.5">
      <c r="B17" s="336">
        <v>3</v>
      </c>
      <c r="C17" s="346"/>
      <c r="D17" s="353"/>
      <c r="E17" s="364"/>
      <c r="F17" s="364"/>
      <c r="G17" s="364"/>
      <c r="H17" s="368"/>
      <c r="I17" s="378"/>
      <c r="J17" s="377"/>
      <c r="K17" s="383" t="e">
        <f t="shared" si="0"/>
        <v>#DIV/0!</v>
      </c>
      <c r="L17" s="368"/>
      <c r="M17" s="397">
        <v>1160000</v>
      </c>
      <c r="N17" s="397">
        <f t="shared" si="1"/>
        <v>0</v>
      </c>
      <c r="O17" s="377"/>
      <c r="P17" s="397">
        <f t="shared" si="2"/>
        <v>0</v>
      </c>
      <c r="Q17" s="397">
        <f t="shared" si="7"/>
        <v>0</v>
      </c>
      <c r="R17" s="407">
        <v>0.5</v>
      </c>
      <c r="S17" s="409">
        <f t="shared" si="3"/>
        <v>0</v>
      </c>
      <c r="T17" s="413"/>
      <c r="U17" s="397">
        <f t="shared" si="4"/>
        <v>0</v>
      </c>
      <c r="V17" s="397">
        <f t="shared" si="5"/>
        <v>0</v>
      </c>
      <c r="W17" s="421">
        <v>0</v>
      </c>
      <c r="X17" s="421">
        <v>0</v>
      </c>
      <c r="Y17" s="426">
        <f t="shared" si="6"/>
        <v>0</v>
      </c>
      <c r="Z17" s="434" t="s">
        <v>267</v>
      </c>
    </row>
    <row r="18" spans="2:26" ht="17.5">
      <c r="B18" s="336">
        <v>4</v>
      </c>
      <c r="C18" s="346"/>
      <c r="D18" s="353"/>
      <c r="E18" s="364"/>
      <c r="F18" s="364"/>
      <c r="G18" s="364"/>
      <c r="H18" s="368"/>
      <c r="I18" s="378"/>
      <c r="J18" s="377"/>
      <c r="K18" s="383" t="e">
        <f t="shared" si="0"/>
        <v>#DIV/0!</v>
      </c>
      <c r="L18" s="368"/>
      <c r="M18" s="397">
        <v>1160000</v>
      </c>
      <c r="N18" s="397">
        <f t="shared" si="1"/>
        <v>0</v>
      </c>
      <c r="O18" s="377"/>
      <c r="P18" s="397">
        <f t="shared" si="2"/>
        <v>0</v>
      </c>
      <c r="Q18" s="397">
        <f t="shared" si="7"/>
        <v>0</v>
      </c>
      <c r="R18" s="407">
        <v>0.5</v>
      </c>
      <c r="S18" s="409">
        <f t="shared" si="3"/>
        <v>0</v>
      </c>
      <c r="T18" s="413"/>
      <c r="U18" s="397">
        <f t="shared" si="4"/>
        <v>0</v>
      </c>
      <c r="V18" s="397">
        <f t="shared" si="5"/>
        <v>0</v>
      </c>
      <c r="W18" s="421">
        <v>0</v>
      </c>
      <c r="X18" s="421">
        <v>0</v>
      </c>
      <c r="Y18" s="426">
        <f t="shared" si="6"/>
        <v>0</v>
      </c>
      <c r="Z18" s="434" t="s">
        <v>267</v>
      </c>
    </row>
    <row r="19" spans="2:26" ht="17.5">
      <c r="B19" s="336">
        <v>5</v>
      </c>
      <c r="C19" s="346"/>
      <c r="D19" s="353"/>
      <c r="E19" s="364"/>
      <c r="F19" s="364"/>
      <c r="G19" s="364"/>
      <c r="H19" s="368"/>
      <c r="I19" s="378"/>
      <c r="J19" s="377"/>
      <c r="K19" s="383" t="e">
        <f t="shared" si="0"/>
        <v>#DIV/0!</v>
      </c>
      <c r="L19" s="368"/>
      <c r="M19" s="397">
        <v>1160000</v>
      </c>
      <c r="N19" s="397">
        <f t="shared" si="1"/>
        <v>0</v>
      </c>
      <c r="O19" s="377"/>
      <c r="P19" s="397">
        <f t="shared" si="2"/>
        <v>0</v>
      </c>
      <c r="Q19" s="397">
        <f t="shared" si="7"/>
        <v>0</v>
      </c>
      <c r="R19" s="407">
        <v>0.5</v>
      </c>
      <c r="S19" s="409">
        <f t="shared" si="3"/>
        <v>0</v>
      </c>
      <c r="T19" s="413"/>
      <c r="U19" s="397">
        <f t="shared" si="4"/>
        <v>0</v>
      </c>
      <c r="V19" s="397">
        <f t="shared" si="5"/>
        <v>0</v>
      </c>
      <c r="W19" s="421">
        <v>0</v>
      </c>
      <c r="X19" s="421">
        <v>0</v>
      </c>
      <c r="Y19" s="426">
        <f t="shared" si="6"/>
        <v>0</v>
      </c>
      <c r="Z19" s="434" t="s">
        <v>267</v>
      </c>
    </row>
    <row r="20" spans="2:26" ht="17.5">
      <c r="B20" s="336">
        <v>6</v>
      </c>
      <c r="C20" s="346"/>
      <c r="D20" s="353"/>
      <c r="E20" s="364"/>
      <c r="F20" s="364"/>
      <c r="G20" s="364"/>
      <c r="H20" s="368"/>
      <c r="I20" s="378"/>
      <c r="J20" s="377"/>
      <c r="K20" s="383" t="e">
        <f t="shared" si="0"/>
        <v>#DIV/0!</v>
      </c>
      <c r="L20" s="368"/>
      <c r="M20" s="397">
        <v>1160000</v>
      </c>
      <c r="N20" s="397">
        <f t="shared" si="1"/>
        <v>0</v>
      </c>
      <c r="O20" s="377"/>
      <c r="P20" s="397">
        <f t="shared" si="2"/>
        <v>0</v>
      </c>
      <c r="Q20" s="397">
        <f t="shared" si="7"/>
        <v>0</v>
      </c>
      <c r="R20" s="407">
        <v>0.5</v>
      </c>
      <c r="S20" s="409">
        <f t="shared" si="3"/>
        <v>0</v>
      </c>
      <c r="T20" s="413"/>
      <c r="U20" s="397">
        <f t="shared" si="4"/>
        <v>0</v>
      </c>
      <c r="V20" s="397">
        <f t="shared" si="5"/>
        <v>0</v>
      </c>
      <c r="W20" s="421">
        <v>0</v>
      </c>
      <c r="X20" s="421">
        <v>0</v>
      </c>
      <c r="Y20" s="426">
        <f t="shared" si="6"/>
        <v>0</v>
      </c>
      <c r="Z20" s="434" t="s">
        <v>267</v>
      </c>
    </row>
    <row r="21" spans="2:26" ht="17.5">
      <c r="B21" s="336">
        <v>7</v>
      </c>
      <c r="C21" s="346"/>
      <c r="D21" s="353"/>
      <c r="E21" s="364"/>
      <c r="F21" s="364"/>
      <c r="G21" s="364"/>
      <c r="H21" s="368"/>
      <c r="I21" s="378"/>
      <c r="J21" s="377"/>
      <c r="K21" s="383" t="e">
        <f t="shared" si="0"/>
        <v>#DIV/0!</v>
      </c>
      <c r="L21" s="368"/>
      <c r="M21" s="397">
        <v>1160000</v>
      </c>
      <c r="N21" s="397">
        <f t="shared" si="1"/>
        <v>0</v>
      </c>
      <c r="O21" s="377"/>
      <c r="P21" s="397">
        <f t="shared" si="2"/>
        <v>0</v>
      </c>
      <c r="Q21" s="397">
        <f t="shared" si="7"/>
        <v>0</v>
      </c>
      <c r="R21" s="407">
        <v>0.5</v>
      </c>
      <c r="S21" s="409">
        <f t="shared" si="3"/>
        <v>0</v>
      </c>
      <c r="T21" s="413"/>
      <c r="U21" s="397">
        <f t="shared" si="4"/>
        <v>0</v>
      </c>
      <c r="V21" s="397">
        <f t="shared" si="5"/>
        <v>0</v>
      </c>
      <c r="W21" s="421">
        <v>0</v>
      </c>
      <c r="X21" s="421">
        <v>0</v>
      </c>
      <c r="Y21" s="426">
        <f t="shared" si="6"/>
        <v>0</v>
      </c>
      <c r="Z21" s="434" t="s">
        <v>267</v>
      </c>
    </row>
    <row r="22" spans="2:26" ht="17.5">
      <c r="B22" s="336">
        <v>8</v>
      </c>
      <c r="C22" s="346"/>
      <c r="D22" s="353"/>
      <c r="E22" s="364"/>
      <c r="F22" s="364"/>
      <c r="G22" s="364"/>
      <c r="H22" s="368"/>
      <c r="I22" s="378"/>
      <c r="J22" s="377"/>
      <c r="K22" s="383" t="e">
        <f t="shared" si="0"/>
        <v>#DIV/0!</v>
      </c>
      <c r="L22" s="368"/>
      <c r="M22" s="397">
        <v>1160000</v>
      </c>
      <c r="N22" s="397">
        <f t="shared" si="1"/>
        <v>0</v>
      </c>
      <c r="O22" s="377"/>
      <c r="P22" s="397">
        <f t="shared" si="2"/>
        <v>0</v>
      </c>
      <c r="Q22" s="397">
        <f t="shared" si="7"/>
        <v>0</v>
      </c>
      <c r="R22" s="407">
        <v>0.5</v>
      </c>
      <c r="S22" s="409">
        <f t="shared" si="3"/>
        <v>0</v>
      </c>
      <c r="T22" s="413"/>
      <c r="U22" s="397">
        <f t="shared" si="4"/>
        <v>0</v>
      </c>
      <c r="V22" s="397">
        <f t="shared" si="5"/>
        <v>0</v>
      </c>
      <c r="W22" s="421">
        <v>0</v>
      </c>
      <c r="X22" s="421">
        <v>0</v>
      </c>
      <c r="Y22" s="426">
        <f t="shared" si="6"/>
        <v>0</v>
      </c>
      <c r="Z22" s="434" t="s">
        <v>267</v>
      </c>
    </row>
    <row r="23" spans="2:26" ht="17.5">
      <c r="B23" s="336">
        <v>9</v>
      </c>
      <c r="C23" s="346"/>
      <c r="D23" s="353"/>
      <c r="E23" s="364"/>
      <c r="F23" s="364"/>
      <c r="G23" s="364"/>
      <c r="H23" s="368"/>
      <c r="I23" s="378"/>
      <c r="J23" s="377"/>
      <c r="K23" s="383" t="e">
        <f t="shared" si="0"/>
        <v>#DIV/0!</v>
      </c>
      <c r="L23" s="368"/>
      <c r="M23" s="397">
        <v>1160000</v>
      </c>
      <c r="N23" s="397">
        <f t="shared" si="1"/>
        <v>0</v>
      </c>
      <c r="O23" s="377"/>
      <c r="P23" s="397">
        <f t="shared" si="2"/>
        <v>0</v>
      </c>
      <c r="Q23" s="397">
        <f t="shared" si="7"/>
        <v>0</v>
      </c>
      <c r="R23" s="407">
        <v>0.5</v>
      </c>
      <c r="S23" s="409">
        <f t="shared" si="3"/>
        <v>0</v>
      </c>
      <c r="T23" s="413"/>
      <c r="U23" s="397">
        <f t="shared" si="4"/>
        <v>0</v>
      </c>
      <c r="V23" s="397">
        <f t="shared" si="5"/>
        <v>0</v>
      </c>
      <c r="W23" s="421">
        <v>0</v>
      </c>
      <c r="X23" s="421">
        <v>0</v>
      </c>
      <c r="Y23" s="426">
        <f t="shared" si="6"/>
        <v>0</v>
      </c>
      <c r="Z23" s="434" t="s">
        <v>267</v>
      </c>
    </row>
    <row r="24" spans="2:26" ht="17.5">
      <c r="B24" s="336">
        <v>10</v>
      </c>
      <c r="C24" s="346"/>
      <c r="D24" s="353"/>
      <c r="E24" s="364"/>
      <c r="F24" s="364"/>
      <c r="G24" s="364"/>
      <c r="H24" s="368"/>
      <c r="I24" s="378"/>
      <c r="J24" s="377"/>
      <c r="K24" s="383" t="e">
        <f t="shared" si="0"/>
        <v>#DIV/0!</v>
      </c>
      <c r="L24" s="368"/>
      <c r="M24" s="397">
        <v>1160000</v>
      </c>
      <c r="N24" s="397">
        <f t="shared" si="1"/>
        <v>0</v>
      </c>
      <c r="O24" s="377"/>
      <c r="P24" s="397">
        <f t="shared" si="2"/>
        <v>0</v>
      </c>
      <c r="Q24" s="397">
        <f t="shared" si="7"/>
        <v>0</v>
      </c>
      <c r="R24" s="407">
        <v>0.5</v>
      </c>
      <c r="S24" s="409">
        <f t="shared" si="3"/>
        <v>0</v>
      </c>
      <c r="T24" s="413"/>
      <c r="U24" s="397">
        <f t="shared" si="4"/>
        <v>0</v>
      </c>
      <c r="V24" s="397">
        <f t="shared" si="5"/>
        <v>0</v>
      </c>
      <c r="W24" s="421">
        <v>0</v>
      </c>
      <c r="X24" s="421">
        <v>0</v>
      </c>
      <c r="Y24" s="426">
        <f t="shared" si="6"/>
        <v>0</v>
      </c>
      <c r="Z24" s="434" t="s">
        <v>267</v>
      </c>
    </row>
    <row r="25" spans="2:26" ht="17.5">
      <c r="B25" s="336">
        <v>11</v>
      </c>
      <c r="C25" s="346"/>
      <c r="D25" s="353"/>
      <c r="E25" s="364"/>
      <c r="F25" s="364"/>
      <c r="G25" s="364"/>
      <c r="H25" s="368"/>
      <c r="I25" s="378"/>
      <c r="J25" s="377"/>
      <c r="K25" s="383" t="e">
        <f t="shared" si="0"/>
        <v>#DIV/0!</v>
      </c>
      <c r="L25" s="368"/>
      <c r="M25" s="397">
        <v>1160000</v>
      </c>
      <c r="N25" s="397">
        <f t="shared" si="1"/>
        <v>0</v>
      </c>
      <c r="O25" s="377"/>
      <c r="P25" s="397">
        <f t="shared" si="2"/>
        <v>0</v>
      </c>
      <c r="Q25" s="397">
        <f t="shared" si="7"/>
        <v>0</v>
      </c>
      <c r="R25" s="407">
        <v>0.5</v>
      </c>
      <c r="S25" s="409">
        <f t="shared" si="3"/>
        <v>0</v>
      </c>
      <c r="T25" s="413"/>
      <c r="U25" s="397">
        <f t="shared" si="4"/>
        <v>0</v>
      </c>
      <c r="V25" s="397">
        <f t="shared" si="5"/>
        <v>0</v>
      </c>
      <c r="W25" s="421">
        <v>0</v>
      </c>
      <c r="X25" s="421">
        <v>0</v>
      </c>
      <c r="Y25" s="426">
        <f t="shared" si="6"/>
        <v>0</v>
      </c>
      <c r="Z25" s="434" t="s">
        <v>267</v>
      </c>
    </row>
    <row r="26" spans="2:26" ht="17.5">
      <c r="B26" s="336">
        <v>12</v>
      </c>
      <c r="C26" s="346"/>
      <c r="D26" s="353"/>
      <c r="E26" s="364"/>
      <c r="F26" s="364"/>
      <c r="G26" s="364"/>
      <c r="H26" s="368"/>
      <c r="I26" s="378"/>
      <c r="J26" s="377"/>
      <c r="K26" s="383" t="e">
        <f t="shared" si="0"/>
        <v>#DIV/0!</v>
      </c>
      <c r="L26" s="368"/>
      <c r="M26" s="397">
        <v>1160000</v>
      </c>
      <c r="N26" s="397">
        <f t="shared" si="1"/>
        <v>0</v>
      </c>
      <c r="O26" s="377"/>
      <c r="P26" s="397">
        <f t="shared" si="2"/>
        <v>0</v>
      </c>
      <c r="Q26" s="397">
        <f t="shared" si="7"/>
        <v>0</v>
      </c>
      <c r="R26" s="407">
        <v>0.5</v>
      </c>
      <c r="S26" s="409">
        <f t="shared" si="3"/>
        <v>0</v>
      </c>
      <c r="T26" s="413"/>
      <c r="U26" s="397">
        <f t="shared" si="4"/>
        <v>0</v>
      </c>
      <c r="V26" s="397">
        <f t="shared" si="5"/>
        <v>0</v>
      </c>
      <c r="W26" s="421">
        <v>0</v>
      </c>
      <c r="X26" s="421">
        <v>0</v>
      </c>
      <c r="Y26" s="426">
        <f t="shared" si="6"/>
        <v>0</v>
      </c>
      <c r="Z26" s="434" t="s">
        <v>267</v>
      </c>
    </row>
    <row r="27" spans="2:26" ht="17.5">
      <c r="B27" s="336">
        <v>13</v>
      </c>
      <c r="C27" s="346"/>
      <c r="D27" s="353"/>
      <c r="E27" s="364"/>
      <c r="F27" s="364"/>
      <c r="G27" s="364"/>
      <c r="H27" s="368"/>
      <c r="I27" s="378"/>
      <c r="J27" s="377"/>
      <c r="K27" s="383" t="e">
        <f t="shared" si="0"/>
        <v>#DIV/0!</v>
      </c>
      <c r="L27" s="368"/>
      <c r="M27" s="397">
        <v>1160000</v>
      </c>
      <c r="N27" s="397">
        <f t="shared" si="1"/>
        <v>0</v>
      </c>
      <c r="O27" s="377"/>
      <c r="P27" s="397">
        <f t="shared" si="2"/>
        <v>0</v>
      </c>
      <c r="Q27" s="397">
        <f t="shared" si="7"/>
        <v>0</v>
      </c>
      <c r="R27" s="407">
        <v>0.5</v>
      </c>
      <c r="S27" s="409">
        <f t="shared" si="3"/>
        <v>0</v>
      </c>
      <c r="T27" s="413"/>
      <c r="U27" s="397">
        <f t="shared" si="4"/>
        <v>0</v>
      </c>
      <c r="V27" s="397">
        <f t="shared" si="5"/>
        <v>0</v>
      </c>
      <c r="W27" s="421">
        <v>0</v>
      </c>
      <c r="X27" s="421">
        <v>0</v>
      </c>
      <c r="Y27" s="426">
        <f t="shared" si="6"/>
        <v>0</v>
      </c>
      <c r="Z27" s="434" t="s">
        <v>267</v>
      </c>
    </row>
    <row r="28" spans="2:26" ht="17.5">
      <c r="B28" s="336">
        <v>14</v>
      </c>
      <c r="C28" s="346"/>
      <c r="D28" s="353"/>
      <c r="E28" s="364"/>
      <c r="F28" s="364"/>
      <c r="G28" s="364"/>
      <c r="H28" s="368"/>
      <c r="I28" s="378"/>
      <c r="J28" s="377"/>
      <c r="K28" s="383" t="e">
        <f t="shared" si="0"/>
        <v>#DIV/0!</v>
      </c>
      <c r="L28" s="368"/>
      <c r="M28" s="397">
        <v>1160000</v>
      </c>
      <c r="N28" s="397">
        <f t="shared" si="1"/>
        <v>0</v>
      </c>
      <c r="O28" s="377"/>
      <c r="P28" s="397">
        <f t="shared" si="2"/>
        <v>0</v>
      </c>
      <c r="Q28" s="397">
        <f t="shared" si="7"/>
        <v>0</v>
      </c>
      <c r="R28" s="407">
        <v>0.5</v>
      </c>
      <c r="S28" s="409">
        <f t="shared" si="3"/>
        <v>0</v>
      </c>
      <c r="T28" s="413"/>
      <c r="U28" s="397">
        <f t="shared" si="4"/>
        <v>0</v>
      </c>
      <c r="V28" s="397">
        <f t="shared" si="5"/>
        <v>0</v>
      </c>
      <c r="W28" s="421">
        <v>0</v>
      </c>
      <c r="X28" s="421">
        <v>0</v>
      </c>
      <c r="Y28" s="426">
        <f t="shared" si="6"/>
        <v>0</v>
      </c>
      <c r="Z28" s="434" t="s">
        <v>267</v>
      </c>
    </row>
    <row r="29" spans="2:26" ht="17.5">
      <c r="B29" s="336">
        <v>15</v>
      </c>
      <c r="C29" s="346"/>
      <c r="D29" s="353"/>
      <c r="E29" s="364"/>
      <c r="F29" s="364"/>
      <c r="G29" s="364"/>
      <c r="H29" s="368"/>
      <c r="I29" s="378"/>
      <c r="J29" s="377"/>
      <c r="K29" s="383" t="e">
        <f t="shared" si="0"/>
        <v>#DIV/0!</v>
      </c>
      <c r="L29" s="368"/>
      <c r="M29" s="397">
        <v>1160000</v>
      </c>
      <c r="N29" s="397">
        <f t="shared" si="1"/>
        <v>0</v>
      </c>
      <c r="O29" s="377"/>
      <c r="P29" s="397">
        <f t="shared" si="2"/>
        <v>0</v>
      </c>
      <c r="Q29" s="397">
        <f t="shared" si="7"/>
        <v>0</v>
      </c>
      <c r="R29" s="407">
        <v>0.5</v>
      </c>
      <c r="S29" s="409">
        <f t="shared" si="3"/>
        <v>0</v>
      </c>
      <c r="T29" s="413"/>
      <c r="U29" s="397">
        <f t="shared" si="4"/>
        <v>0</v>
      </c>
      <c r="V29" s="397">
        <f t="shared" si="5"/>
        <v>0</v>
      </c>
      <c r="W29" s="421">
        <v>0</v>
      </c>
      <c r="X29" s="421">
        <v>0</v>
      </c>
      <c r="Y29" s="426">
        <f t="shared" si="6"/>
        <v>0</v>
      </c>
      <c r="Z29" s="434" t="s">
        <v>267</v>
      </c>
    </row>
    <row r="30" spans="2:26" ht="17.5">
      <c r="B30" s="336">
        <v>16</v>
      </c>
      <c r="C30" s="346"/>
      <c r="D30" s="353"/>
      <c r="E30" s="364"/>
      <c r="F30" s="364"/>
      <c r="G30" s="364"/>
      <c r="H30" s="368"/>
      <c r="I30" s="378"/>
      <c r="J30" s="377"/>
      <c r="K30" s="383" t="e">
        <f t="shared" si="0"/>
        <v>#DIV/0!</v>
      </c>
      <c r="L30" s="368"/>
      <c r="M30" s="397">
        <v>1160000</v>
      </c>
      <c r="N30" s="397">
        <f t="shared" si="1"/>
        <v>0</v>
      </c>
      <c r="O30" s="377"/>
      <c r="P30" s="397">
        <f t="shared" si="2"/>
        <v>0</v>
      </c>
      <c r="Q30" s="397">
        <f t="shared" si="7"/>
        <v>0</v>
      </c>
      <c r="R30" s="407">
        <v>0.5</v>
      </c>
      <c r="S30" s="409">
        <f t="shared" si="3"/>
        <v>0</v>
      </c>
      <c r="T30" s="413"/>
      <c r="U30" s="397">
        <f t="shared" si="4"/>
        <v>0</v>
      </c>
      <c r="V30" s="397">
        <f t="shared" si="5"/>
        <v>0</v>
      </c>
      <c r="W30" s="421">
        <v>0</v>
      </c>
      <c r="X30" s="421">
        <v>0</v>
      </c>
      <c r="Y30" s="426">
        <f t="shared" si="6"/>
        <v>0</v>
      </c>
      <c r="Z30" s="434" t="s">
        <v>267</v>
      </c>
    </row>
    <row r="31" spans="2:26" ht="17.5">
      <c r="B31" s="336">
        <v>17</v>
      </c>
      <c r="C31" s="346"/>
      <c r="D31" s="353"/>
      <c r="E31" s="364"/>
      <c r="F31" s="364"/>
      <c r="G31" s="364"/>
      <c r="H31" s="368"/>
      <c r="I31" s="378"/>
      <c r="J31" s="377"/>
      <c r="K31" s="383" t="e">
        <f t="shared" si="0"/>
        <v>#DIV/0!</v>
      </c>
      <c r="L31" s="368"/>
      <c r="M31" s="397">
        <v>1160000</v>
      </c>
      <c r="N31" s="397">
        <f t="shared" si="1"/>
        <v>0</v>
      </c>
      <c r="O31" s="377"/>
      <c r="P31" s="397">
        <f t="shared" si="2"/>
        <v>0</v>
      </c>
      <c r="Q31" s="397">
        <f t="shared" si="7"/>
        <v>0</v>
      </c>
      <c r="R31" s="407">
        <v>0.5</v>
      </c>
      <c r="S31" s="409">
        <f t="shared" si="3"/>
        <v>0</v>
      </c>
      <c r="T31" s="413"/>
      <c r="U31" s="397">
        <f t="shared" si="4"/>
        <v>0</v>
      </c>
      <c r="V31" s="397">
        <f t="shared" si="5"/>
        <v>0</v>
      </c>
      <c r="W31" s="421">
        <v>0</v>
      </c>
      <c r="X31" s="421">
        <v>0</v>
      </c>
      <c r="Y31" s="426">
        <f t="shared" si="6"/>
        <v>0</v>
      </c>
      <c r="Z31" s="434" t="s">
        <v>267</v>
      </c>
    </row>
    <row r="32" spans="2:26" ht="17.5">
      <c r="B32" s="336">
        <v>18</v>
      </c>
      <c r="C32" s="346"/>
      <c r="D32" s="353"/>
      <c r="E32" s="364"/>
      <c r="F32" s="364"/>
      <c r="G32" s="364"/>
      <c r="H32" s="368"/>
      <c r="I32" s="378"/>
      <c r="J32" s="377"/>
      <c r="K32" s="383" t="e">
        <f t="shared" si="0"/>
        <v>#DIV/0!</v>
      </c>
      <c r="L32" s="368"/>
      <c r="M32" s="397">
        <v>1160000</v>
      </c>
      <c r="N32" s="397">
        <f t="shared" si="1"/>
        <v>0</v>
      </c>
      <c r="O32" s="377"/>
      <c r="P32" s="397">
        <f t="shared" si="2"/>
        <v>0</v>
      </c>
      <c r="Q32" s="397">
        <f t="shared" si="7"/>
        <v>0</v>
      </c>
      <c r="R32" s="407">
        <v>0.5</v>
      </c>
      <c r="S32" s="409">
        <f t="shared" si="3"/>
        <v>0</v>
      </c>
      <c r="T32" s="413"/>
      <c r="U32" s="397">
        <f t="shared" si="4"/>
        <v>0</v>
      </c>
      <c r="V32" s="397">
        <f t="shared" si="5"/>
        <v>0</v>
      </c>
      <c r="W32" s="421">
        <v>0</v>
      </c>
      <c r="X32" s="421">
        <v>0</v>
      </c>
      <c r="Y32" s="426">
        <f t="shared" si="6"/>
        <v>0</v>
      </c>
      <c r="Z32" s="434" t="s">
        <v>267</v>
      </c>
    </row>
    <row r="33" spans="2:26" ht="17.5">
      <c r="B33" s="336">
        <v>19</v>
      </c>
      <c r="C33" s="346"/>
      <c r="D33" s="353"/>
      <c r="E33" s="364"/>
      <c r="F33" s="364"/>
      <c r="G33" s="364"/>
      <c r="H33" s="368"/>
      <c r="I33" s="378"/>
      <c r="J33" s="377"/>
      <c r="K33" s="383" t="e">
        <f t="shared" si="0"/>
        <v>#DIV/0!</v>
      </c>
      <c r="L33" s="368"/>
      <c r="M33" s="397">
        <v>1160000</v>
      </c>
      <c r="N33" s="397">
        <f t="shared" si="1"/>
        <v>0</v>
      </c>
      <c r="O33" s="377"/>
      <c r="P33" s="397">
        <f t="shared" si="2"/>
        <v>0</v>
      </c>
      <c r="Q33" s="397">
        <f t="shared" si="7"/>
        <v>0</v>
      </c>
      <c r="R33" s="407">
        <v>0.5</v>
      </c>
      <c r="S33" s="409">
        <f t="shared" si="3"/>
        <v>0</v>
      </c>
      <c r="T33" s="413"/>
      <c r="U33" s="397">
        <f t="shared" si="4"/>
        <v>0</v>
      </c>
      <c r="V33" s="397">
        <f t="shared" si="5"/>
        <v>0</v>
      </c>
      <c r="W33" s="421">
        <v>0</v>
      </c>
      <c r="X33" s="421">
        <v>0</v>
      </c>
      <c r="Y33" s="426">
        <f t="shared" si="6"/>
        <v>0</v>
      </c>
      <c r="Z33" s="434" t="s">
        <v>267</v>
      </c>
    </row>
    <row r="34" spans="2:26" ht="18.25">
      <c r="B34" s="337">
        <v>20</v>
      </c>
      <c r="C34" s="347"/>
      <c r="D34" s="356"/>
      <c r="E34" s="365"/>
      <c r="F34" s="365"/>
      <c r="G34" s="365"/>
      <c r="H34" s="373"/>
      <c r="I34" s="379"/>
      <c r="J34" s="380"/>
      <c r="K34" s="383" t="e">
        <f t="shared" si="0"/>
        <v>#DIV/0!</v>
      </c>
      <c r="L34" s="394"/>
      <c r="M34" s="397">
        <v>1160000</v>
      </c>
      <c r="N34" s="397">
        <f t="shared" si="1"/>
        <v>0</v>
      </c>
      <c r="O34" s="404"/>
      <c r="P34" s="397">
        <f t="shared" si="2"/>
        <v>0</v>
      </c>
      <c r="Q34" s="397">
        <f t="shared" si="7"/>
        <v>0</v>
      </c>
      <c r="R34" s="407">
        <v>0.5</v>
      </c>
      <c r="S34" s="409">
        <f t="shared" si="3"/>
        <v>0</v>
      </c>
      <c r="T34" s="414"/>
      <c r="U34" s="397">
        <f t="shared" si="4"/>
        <v>0</v>
      </c>
      <c r="V34" s="397">
        <f t="shared" si="5"/>
        <v>0</v>
      </c>
      <c r="W34" s="422">
        <v>0</v>
      </c>
      <c r="X34" s="422">
        <v>0</v>
      </c>
      <c r="Y34" s="427">
        <f t="shared" si="6"/>
        <v>0</v>
      </c>
      <c r="Z34" s="435" t="s">
        <v>267</v>
      </c>
    </row>
    <row r="35" spans="2:26" ht="18.25">
      <c r="B35" s="335" t="s">
        <v>343</v>
      </c>
      <c r="C35" s="348"/>
      <c r="D35" s="348"/>
      <c r="E35" s="366"/>
      <c r="F35" s="370"/>
      <c r="G35" s="370"/>
      <c r="H35" s="370"/>
      <c r="I35" s="370"/>
      <c r="J35" s="370"/>
      <c r="K35" s="386"/>
      <c r="L35" s="386"/>
      <c r="M35" s="386"/>
      <c r="N35" s="386"/>
      <c r="O35" s="386"/>
      <c r="P35" s="386"/>
      <c r="Q35" s="386"/>
      <c r="R35" s="386"/>
      <c r="S35" s="386"/>
      <c r="T35" s="386"/>
      <c r="U35" s="386"/>
      <c r="V35" s="386"/>
      <c r="W35" s="423"/>
      <c r="X35" s="423"/>
      <c r="Y35" s="423"/>
      <c r="Z35" s="423"/>
    </row>
    <row r="36" spans="2:26" ht="13.75">
      <c r="U36" s="321"/>
      <c r="V36" s="321"/>
      <c r="W36" s="321"/>
      <c r="X36" s="321"/>
      <c r="Y36" s="321"/>
    </row>
    <row r="37" spans="2:26" ht="27.5">
      <c r="D37" s="357" t="s">
        <v>292</v>
      </c>
      <c r="E37" s="367" t="s">
        <v>337</v>
      </c>
      <c r="F37" s="78"/>
      <c r="G37" s="78"/>
      <c r="K37" s="387" t="s">
        <v>227</v>
      </c>
      <c r="L37" s="395"/>
      <c r="U37" s="321"/>
      <c r="V37" s="321"/>
      <c r="W37" s="321"/>
      <c r="X37" s="321"/>
      <c r="Y37" s="321"/>
    </row>
    <row r="38" spans="2:26" ht="18.75" customHeight="1">
      <c r="D38" s="141" t="s">
        <v>143</v>
      </c>
      <c r="E38" s="367" t="s">
        <v>346</v>
      </c>
      <c r="F38" s="78"/>
      <c r="G38" s="78"/>
      <c r="K38" s="388">
        <v>5</v>
      </c>
      <c r="L38" s="329"/>
      <c r="M38" s="329"/>
      <c r="N38" s="329"/>
      <c r="O38" s="329"/>
      <c r="P38" s="329"/>
      <c r="Q38" s="329"/>
      <c r="R38" s="329"/>
      <c r="S38" s="329"/>
      <c r="T38" s="329"/>
      <c r="U38" s="329"/>
      <c r="V38" s="329"/>
      <c r="W38" s="329"/>
      <c r="X38" s="329"/>
      <c r="Y38" s="329"/>
      <c r="Z38" s="329"/>
    </row>
    <row r="39" spans="2:26" ht="18.75" customHeight="1">
      <c r="H39" s="329"/>
      <c r="K39" s="336">
        <v>6</v>
      </c>
      <c r="L39" s="329"/>
      <c r="M39" s="329"/>
      <c r="N39" s="329"/>
      <c r="O39" s="329"/>
      <c r="P39" s="329"/>
      <c r="Q39" s="329"/>
      <c r="R39" s="329"/>
      <c r="S39" s="329"/>
      <c r="T39" s="329"/>
      <c r="U39" s="329"/>
      <c r="V39" s="329"/>
      <c r="W39" s="329"/>
      <c r="X39" s="329"/>
      <c r="Y39" s="329"/>
      <c r="Z39" s="329"/>
    </row>
    <row r="40" spans="2:26" ht="18.75" customHeight="1">
      <c r="H40" s="329"/>
      <c r="K40" s="389">
        <v>7</v>
      </c>
      <c r="L40" s="329"/>
      <c r="M40" s="329"/>
      <c r="N40" s="329"/>
      <c r="O40" s="329"/>
      <c r="P40" s="329"/>
      <c r="Q40" s="329"/>
      <c r="R40" s="329"/>
      <c r="S40" s="329"/>
      <c r="T40" s="329"/>
      <c r="U40" s="329"/>
      <c r="V40" s="329"/>
      <c r="W40" s="329"/>
      <c r="X40" s="329"/>
      <c r="Y40" s="329"/>
      <c r="Z40" s="329"/>
    </row>
    <row r="41" spans="2:26" ht="18.75" customHeight="1">
      <c r="K41" s="336">
        <v>8</v>
      </c>
      <c r="L41" s="329"/>
      <c r="M41" s="329"/>
      <c r="N41" s="329"/>
      <c r="O41" s="329"/>
      <c r="P41" s="329"/>
      <c r="Q41" s="329"/>
      <c r="R41" s="329"/>
      <c r="S41" s="329"/>
      <c r="T41" s="329"/>
      <c r="U41" s="329"/>
      <c r="V41" s="329"/>
      <c r="W41" s="329"/>
      <c r="X41" s="329"/>
      <c r="Y41" s="329"/>
      <c r="Z41" s="329"/>
    </row>
    <row r="42" spans="2:26" ht="18.75" customHeight="1">
      <c r="D42" s="358" t="s">
        <v>140</v>
      </c>
      <c r="E42" s="358"/>
      <c r="K42" s="336">
        <v>9</v>
      </c>
      <c r="L42" s="329"/>
      <c r="M42" s="329"/>
      <c r="N42" s="329"/>
      <c r="O42" s="329"/>
      <c r="P42" s="329"/>
      <c r="Q42" s="329"/>
      <c r="R42" s="329"/>
      <c r="S42" s="329"/>
      <c r="T42" s="329"/>
      <c r="U42" s="329"/>
      <c r="V42" s="329"/>
      <c r="W42" s="329"/>
      <c r="X42" s="329"/>
      <c r="Y42" s="329"/>
      <c r="Z42" s="329"/>
    </row>
    <row r="43" spans="2:26" ht="18.75" customHeight="1">
      <c r="D43" s="358"/>
      <c r="E43" s="358"/>
      <c r="K43" s="389">
        <v>10</v>
      </c>
      <c r="L43" s="329"/>
      <c r="M43" s="329"/>
      <c r="N43" s="329"/>
      <c r="O43" s="329"/>
      <c r="P43" s="329"/>
      <c r="Q43" s="329"/>
      <c r="R43" s="329"/>
      <c r="S43" s="329"/>
      <c r="T43" s="329"/>
      <c r="U43" s="329"/>
      <c r="V43" s="329"/>
      <c r="W43" s="329"/>
      <c r="X43" s="329"/>
      <c r="Y43" s="329"/>
      <c r="Z43" s="329"/>
    </row>
    <row r="44" spans="2:26" ht="18.75" customHeight="1">
      <c r="D44" s="358"/>
      <c r="E44" s="358"/>
      <c r="K44" s="389">
        <v>11</v>
      </c>
      <c r="L44" s="329"/>
      <c r="M44" s="329"/>
      <c r="N44" s="329"/>
      <c r="O44" s="329"/>
      <c r="P44" s="329"/>
      <c r="Q44" s="329"/>
      <c r="R44" s="329"/>
      <c r="S44" s="329"/>
      <c r="T44" s="329"/>
      <c r="U44" s="329"/>
      <c r="V44" s="329"/>
      <c r="W44" s="329"/>
      <c r="X44" s="329"/>
      <c r="Y44" s="329"/>
      <c r="Z44" s="329"/>
    </row>
    <row r="45" spans="2:26" ht="18.75" customHeight="1">
      <c r="K45" s="336">
        <v>12</v>
      </c>
      <c r="L45" s="329"/>
      <c r="M45" s="329"/>
      <c r="N45" s="329"/>
      <c r="O45" s="329"/>
      <c r="P45" s="329"/>
      <c r="Q45" s="329"/>
      <c r="R45" s="329"/>
      <c r="S45" s="329"/>
      <c r="T45" s="329"/>
      <c r="U45" s="329"/>
      <c r="V45" s="329"/>
      <c r="W45" s="329"/>
      <c r="X45" s="329"/>
      <c r="Y45" s="329"/>
      <c r="Z45" s="329"/>
    </row>
    <row r="46" spans="2:26" ht="18.75" customHeight="1">
      <c r="K46" s="336">
        <v>13</v>
      </c>
      <c r="L46" s="329"/>
      <c r="M46" s="329"/>
      <c r="N46" s="329"/>
      <c r="O46" s="329"/>
      <c r="P46" s="329"/>
      <c r="Q46" s="329"/>
      <c r="R46" s="329"/>
      <c r="S46" s="329"/>
      <c r="T46" s="329"/>
      <c r="U46" s="329"/>
      <c r="V46" s="329"/>
      <c r="W46" s="329"/>
      <c r="X46" s="329"/>
      <c r="Y46" s="329"/>
      <c r="Z46" s="329"/>
    </row>
    <row r="47" spans="2:26" ht="18.75" customHeight="1">
      <c r="K47" s="331">
        <v>14</v>
      </c>
      <c r="L47" s="329"/>
      <c r="M47" s="329"/>
      <c r="N47" s="329"/>
      <c r="O47" s="329"/>
      <c r="P47" s="329"/>
      <c r="Q47" s="329"/>
      <c r="R47" s="329"/>
      <c r="S47" s="329"/>
      <c r="T47" s="329"/>
      <c r="U47" s="329"/>
      <c r="V47" s="329"/>
      <c r="W47" s="329"/>
      <c r="X47" s="329"/>
      <c r="Y47" s="329"/>
      <c r="Z47" s="329"/>
    </row>
    <row r="48" spans="2:26" ht="18.75" customHeight="1">
      <c r="K48" s="336">
        <v>15</v>
      </c>
      <c r="L48" s="329"/>
      <c r="M48" s="329"/>
      <c r="N48" s="329"/>
      <c r="O48" s="329"/>
      <c r="P48" s="329"/>
      <c r="Q48" s="329"/>
      <c r="R48" s="329"/>
      <c r="S48" s="329"/>
      <c r="T48" s="329"/>
      <c r="U48" s="329"/>
      <c r="V48" s="329"/>
      <c r="W48" s="329"/>
      <c r="X48" s="329"/>
      <c r="Y48" s="329"/>
      <c r="Z48" s="329"/>
    </row>
    <row r="49" spans="11:26" ht="18.75" customHeight="1">
      <c r="K49" s="390"/>
      <c r="L49" s="329"/>
      <c r="M49" s="329"/>
      <c r="N49" s="329"/>
      <c r="O49" s="329"/>
      <c r="P49" s="329"/>
      <c r="Q49" s="329"/>
      <c r="R49" s="329"/>
      <c r="S49" s="329"/>
      <c r="T49" s="329"/>
      <c r="U49" s="329"/>
      <c r="V49" s="329"/>
      <c r="W49" s="329"/>
      <c r="X49" s="329"/>
      <c r="Y49" s="329"/>
      <c r="Z49" s="329"/>
    </row>
    <row r="50" spans="11:26" ht="18.75" customHeight="1">
      <c r="K50" s="329"/>
      <c r="L50" s="329"/>
      <c r="M50" s="329"/>
      <c r="N50" s="329"/>
      <c r="O50" s="329"/>
      <c r="P50" s="329"/>
      <c r="Q50" s="329"/>
      <c r="R50" s="329"/>
      <c r="S50" s="329"/>
      <c r="T50" s="329"/>
      <c r="U50" s="329"/>
      <c r="V50" s="329"/>
      <c r="W50" s="329"/>
      <c r="X50" s="329"/>
      <c r="Y50" s="329"/>
      <c r="Z50" s="329"/>
    </row>
    <row r="51" spans="11:26" ht="18.75" customHeight="1">
      <c r="K51" s="329"/>
      <c r="L51" s="329"/>
      <c r="M51" s="329"/>
      <c r="N51" s="329"/>
      <c r="O51" s="329"/>
      <c r="P51" s="329"/>
      <c r="Q51" s="329"/>
      <c r="R51" s="329"/>
      <c r="S51" s="329"/>
      <c r="T51" s="329"/>
      <c r="U51" s="329"/>
      <c r="V51" s="329"/>
      <c r="W51" s="329"/>
      <c r="X51" s="329"/>
      <c r="Y51" s="329"/>
      <c r="Z51" s="329"/>
    </row>
    <row r="52" spans="11:26" ht="18.75" customHeight="1">
      <c r="K52" s="329"/>
      <c r="L52" s="329"/>
      <c r="M52" s="329"/>
      <c r="N52" s="329"/>
      <c r="O52" s="329"/>
      <c r="P52" s="329"/>
      <c r="Q52" s="329"/>
      <c r="R52" s="329"/>
      <c r="S52" s="329"/>
      <c r="T52" s="329"/>
      <c r="U52" s="329"/>
      <c r="V52" s="329"/>
      <c r="W52" s="329"/>
      <c r="X52" s="329"/>
      <c r="Y52" s="329"/>
      <c r="Z52" s="329"/>
    </row>
  </sheetData>
  <mergeCells count="7">
    <mergeCell ref="B5:C5"/>
    <mergeCell ref="B6:C6"/>
    <mergeCell ref="B7:C7"/>
    <mergeCell ref="B9:C9"/>
    <mergeCell ref="K9:M9"/>
    <mergeCell ref="B3:Z4"/>
    <mergeCell ref="D42:E44"/>
  </mergeCells>
  <phoneticPr fontId="5"/>
  <dataValidations count="4">
    <dataValidation type="list" allowBlank="1" showDropDown="0" showInputMessage="1" showErrorMessage="1" sqref="L13:L34">
      <formula1>$K$38:$K$48</formula1>
    </dataValidation>
    <dataValidation imeMode="off" allowBlank="1" showDropDown="0" showInputMessage="1" showErrorMessage="1" sqref="D37:G37 T14"/>
    <dataValidation type="list" allowBlank="1" showDropDown="0" showInputMessage="1" showErrorMessage="1" sqref="D13:D34">
      <formula1>$D$37:$D$38</formula1>
    </dataValidation>
    <dataValidation type="list" allowBlank="1" showDropDown="0" showInputMessage="1" showErrorMessage="1" sqref="H13:H34">
      <formula1>$E$37:$E$38</formula1>
    </dataValidation>
  </dataValidations>
  <printOptions horizontalCentered="1"/>
  <pageMargins left="0.39370078740157483" right="0.39370078740157483" top="0.74803149606299213" bottom="0.74803149606299213" header="0.31496062992125984" footer="0.31496062992125984"/>
  <pageSetup paperSize="9" scale="32" fitToWidth="1" fitToHeight="0" orientation="landscape" usePrinterDefaults="1" r:id="rId1"/>
  <headerFooter>
    <oddFooter>&amp;C&amp;P／&amp;N</oddFooter>
  </headerFooter>
  <rowBreaks count="1" manualBreakCount="1">
    <brk id="52" min="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81"/>
  <sheetViews>
    <sheetView showGridLines="0" view="pageBreakPreview" zoomScale="90" zoomScaleNormal="90" zoomScaleSheetLayoutView="90" workbookViewId="0">
      <selection activeCell="O30" sqref="O30"/>
    </sheetView>
  </sheetViews>
  <sheetFormatPr defaultRowHeight="13.5"/>
  <cols>
    <col min="1" max="1" width="3.625" style="167" customWidth="1"/>
    <col min="2" max="10" width="22.375" style="167" customWidth="1"/>
    <col min="11" max="13" width="20.75" style="167" customWidth="1"/>
    <col min="14" max="14" width="5.625" style="167" customWidth="1" outlineLevel="1"/>
    <col min="15" max="16" width="9" style="167" customWidth="1" outlineLevel="1"/>
    <col min="18"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74</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23.25" customHeight="1">
      <c r="B4" s="168" t="s">
        <v>63</v>
      </c>
      <c r="C4" s="168"/>
      <c r="D4" s="169"/>
      <c r="E4" s="169"/>
      <c r="F4" s="169"/>
      <c r="G4" s="169"/>
      <c r="H4" s="169"/>
      <c r="I4" s="169"/>
      <c r="J4" s="169"/>
      <c r="K4" s="169"/>
      <c r="L4" s="437" t="s">
        <v>150</v>
      </c>
      <c r="M4" s="437"/>
    </row>
    <row r="5" spans="2:14" ht="18" customHeight="1">
      <c r="B5" s="170" t="s">
        <v>151</v>
      </c>
      <c r="C5" s="176"/>
      <c r="D5" s="179"/>
      <c r="E5" s="170" t="s">
        <v>466</v>
      </c>
      <c r="F5" s="179"/>
      <c r="G5" s="170" t="s">
        <v>68</v>
      </c>
      <c r="H5" s="176"/>
      <c r="I5" s="176"/>
      <c r="J5" s="176"/>
      <c r="K5" s="176"/>
      <c r="L5" s="176"/>
      <c r="M5" s="179"/>
      <c r="N5" s="200"/>
    </row>
    <row r="6" spans="2:14" ht="18" customHeight="1">
      <c r="B6" s="171"/>
      <c r="C6" s="177"/>
      <c r="D6" s="180"/>
      <c r="E6" s="182"/>
      <c r="F6" s="184" t="s">
        <v>154</v>
      </c>
      <c r="G6" s="188"/>
      <c r="H6" s="168"/>
      <c r="I6" s="168"/>
      <c r="J6" s="168"/>
      <c r="K6" s="168"/>
      <c r="L6" s="168"/>
      <c r="M6" s="196"/>
    </row>
    <row r="7" spans="2:14" ht="18" customHeight="1">
      <c r="B7" s="172" t="s">
        <v>29</v>
      </c>
      <c r="C7" s="178"/>
      <c r="D7" s="181"/>
      <c r="E7" s="182"/>
      <c r="F7" s="185"/>
      <c r="G7" s="189"/>
      <c r="H7" s="193"/>
      <c r="I7" s="193"/>
      <c r="J7" s="193"/>
      <c r="K7" s="193"/>
      <c r="L7" s="193"/>
      <c r="M7" s="197"/>
      <c r="N7" s="167">
        <v>4</v>
      </c>
    </row>
    <row r="8" spans="2:14" ht="18" customHeight="1">
      <c r="B8" s="173"/>
      <c r="C8" s="178"/>
      <c r="D8" s="181"/>
      <c r="E8" s="182"/>
      <c r="F8" s="185"/>
      <c r="G8" s="189"/>
      <c r="H8" s="193"/>
      <c r="I8" s="193"/>
      <c r="J8" s="193"/>
      <c r="K8" s="193"/>
      <c r="L8" s="193"/>
      <c r="M8" s="197"/>
      <c r="N8" s="167">
        <v>5</v>
      </c>
    </row>
    <row r="9" spans="2:14" ht="18" customHeight="1">
      <c r="B9" s="173"/>
      <c r="C9" s="178"/>
      <c r="D9" s="181"/>
      <c r="E9" s="182"/>
      <c r="F9" s="185"/>
      <c r="G9" s="190"/>
      <c r="H9" s="193"/>
      <c r="I9" s="193"/>
      <c r="J9" s="193"/>
      <c r="K9" s="193"/>
      <c r="L9" s="193"/>
      <c r="M9" s="197"/>
      <c r="N9" s="167">
        <v>6</v>
      </c>
    </row>
    <row r="10" spans="2:14" ht="18" customHeight="1">
      <c r="B10" s="173"/>
      <c r="C10" s="178"/>
      <c r="D10" s="181"/>
      <c r="E10" s="182"/>
      <c r="F10" s="185"/>
      <c r="G10" s="190"/>
      <c r="H10" s="193"/>
      <c r="I10" s="193"/>
      <c r="J10" s="193"/>
      <c r="K10" s="193"/>
      <c r="L10" s="193"/>
      <c r="M10" s="197"/>
      <c r="N10" s="167">
        <v>7</v>
      </c>
    </row>
    <row r="11" spans="2:14" ht="18" customHeight="1">
      <c r="B11" s="173" t="s">
        <v>331</v>
      </c>
      <c r="C11" s="178"/>
      <c r="D11" s="181"/>
      <c r="E11" s="182"/>
      <c r="F11" s="186"/>
      <c r="G11" s="190"/>
      <c r="H11" s="193"/>
      <c r="I11" s="193"/>
      <c r="J11" s="193"/>
      <c r="K11" s="193"/>
      <c r="L11" s="193"/>
      <c r="M11" s="197"/>
      <c r="N11" s="167">
        <v>8</v>
      </c>
    </row>
    <row r="12" spans="2:14" ht="18" customHeight="1">
      <c r="B12" s="173"/>
      <c r="C12" s="178"/>
      <c r="D12" s="181"/>
      <c r="E12" s="182"/>
      <c r="F12" s="185"/>
      <c r="G12" s="190"/>
      <c r="H12" s="193"/>
      <c r="I12" s="193"/>
      <c r="J12" s="193"/>
      <c r="K12" s="193"/>
      <c r="L12" s="193"/>
      <c r="M12" s="197"/>
      <c r="N12" s="167">
        <v>9</v>
      </c>
    </row>
    <row r="13" spans="2:14" ht="18" customHeight="1">
      <c r="B13" s="173"/>
      <c r="C13" s="178"/>
      <c r="D13" s="181"/>
      <c r="E13" s="182"/>
      <c r="F13" s="185"/>
      <c r="G13" s="190"/>
      <c r="H13" s="193"/>
      <c r="I13" s="193"/>
      <c r="J13" s="193"/>
      <c r="K13" s="193"/>
      <c r="L13" s="193"/>
      <c r="M13" s="197"/>
      <c r="N13" s="167">
        <v>10</v>
      </c>
    </row>
    <row r="14" spans="2:14" ht="18" customHeight="1">
      <c r="B14" s="173"/>
      <c r="C14" s="178"/>
      <c r="D14" s="181"/>
      <c r="E14" s="182"/>
      <c r="F14" s="185"/>
      <c r="G14" s="190"/>
      <c r="H14" s="193"/>
      <c r="I14" s="193"/>
      <c r="J14" s="193"/>
      <c r="K14" s="193"/>
      <c r="L14" s="193"/>
      <c r="M14" s="197"/>
      <c r="N14" s="167">
        <v>11</v>
      </c>
    </row>
    <row r="15" spans="2:14" ht="18" customHeight="1">
      <c r="B15" s="173" t="s">
        <v>347</v>
      </c>
      <c r="C15" s="178"/>
      <c r="D15" s="181"/>
      <c r="E15" s="182"/>
      <c r="F15" s="185"/>
      <c r="G15" s="190"/>
      <c r="H15" s="193"/>
      <c r="I15" s="193"/>
      <c r="J15" s="193"/>
      <c r="K15" s="193"/>
      <c r="L15" s="193"/>
      <c r="M15" s="197"/>
      <c r="N15" s="167">
        <v>12</v>
      </c>
    </row>
    <row r="16" spans="2:14" ht="18" customHeight="1">
      <c r="B16" s="173"/>
      <c r="C16" s="178"/>
      <c r="D16" s="181"/>
      <c r="E16" s="182"/>
      <c r="F16" s="185"/>
      <c r="G16" s="190"/>
      <c r="H16" s="193"/>
      <c r="I16" s="193"/>
      <c r="J16" s="193"/>
      <c r="K16" s="193"/>
      <c r="L16" s="193"/>
      <c r="M16" s="197"/>
      <c r="N16" s="167">
        <v>13</v>
      </c>
    </row>
    <row r="17" spans="2:14" ht="18" customHeight="1">
      <c r="B17" s="173"/>
      <c r="C17" s="178"/>
      <c r="D17" s="181"/>
      <c r="E17" s="182"/>
      <c r="F17" s="185"/>
      <c r="G17" s="190"/>
      <c r="H17" s="193"/>
      <c r="I17" s="193"/>
      <c r="J17" s="193"/>
      <c r="K17" s="193"/>
      <c r="L17" s="193"/>
      <c r="M17" s="197"/>
      <c r="N17" s="167">
        <v>14</v>
      </c>
    </row>
    <row r="18" spans="2:14" ht="18" customHeight="1">
      <c r="B18" s="173" t="s">
        <v>350</v>
      </c>
      <c r="C18" s="178"/>
      <c r="D18" s="181"/>
      <c r="E18" s="182"/>
      <c r="F18" s="185"/>
      <c r="G18" s="190"/>
      <c r="H18" s="193"/>
      <c r="I18" s="193"/>
      <c r="J18" s="193"/>
      <c r="K18" s="193"/>
      <c r="L18" s="193"/>
      <c r="M18" s="197"/>
      <c r="N18" s="167">
        <v>15</v>
      </c>
    </row>
    <row r="19" spans="2:14" ht="18" customHeight="1">
      <c r="B19" s="173"/>
      <c r="C19" s="178"/>
      <c r="D19" s="181"/>
      <c r="E19" s="182"/>
      <c r="F19" s="185"/>
      <c r="G19" s="190"/>
      <c r="H19" s="193"/>
      <c r="I19" s="193"/>
      <c r="J19" s="193"/>
      <c r="K19" s="193"/>
      <c r="L19" s="193"/>
      <c r="M19" s="197"/>
      <c r="N19" s="167">
        <v>16</v>
      </c>
    </row>
    <row r="20" spans="2:14" ht="18" customHeight="1">
      <c r="B20" s="173"/>
      <c r="C20" s="178"/>
      <c r="D20" s="181"/>
      <c r="E20" s="182"/>
      <c r="F20" s="185"/>
      <c r="G20" s="190"/>
      <c r="H20" s="193"/>
      <c r="I20" s="193"/>
      <c r="J20" s="193"/>
      <c r="K20" s="193"/>
      <c r="L20" s="193"/>
      <c r="M20" s="197"/>
      <c r="N20" s="167">
        <v>17</v>
      </c>
    </row>
    <row r="21" spans="2:14" ht="18" customHeight="1">
      <c r="B21" s="173"/>
      <c r="C21" s="178"/>
      <c r="D21" s="181"/>
      <c r="E21" s="182"/>
      <c r="F21" s="185"/>
      <c r="G21" s="190"/>
      <c r="H21" s="193"/>
      <c r="I21" s="193"/>
      <c r="J21" s="193"/>
      <c r="K21" s="193"/>
      <c r="L21" s="193"/>
      <c r="M21" s="197"/>
      <c r="N21" s="167">
        <v>18</v>
      </c>
    </row>
    <row r="22" spans="2:14" ht="18" customHeight="1">
      <c r="B22" s="173"/>
      <c r="C22" s="178"/>
      <c r="D22" s="181"/>
      <c r="E22" s="182"/>
      <c r="F22" s="185"/>
      <c r="G22" s="190"/>
      <c r="H22" s="193"/>
      <c r="I22" s="193"/>
      <c r="J22" s="193"/>
      <c r="K22" s="193"/>
      <c r="L22" s="193"/>
      <c r="M22" s="197"/>
      <c r="N22" s="167">
        <v>19</v>
      </c>
    </row>
    <row r="23" spans="2:14" ht="18" customHeight="1">
      <c r="B23" s="173"/>
      <c r="C23" s="178"/>
      <c r="D23" s="181"/>
      <c r="E23" s="182"/>
      <c r="F23" s="185"/>
      <c r="G23" s="190"/>
      <c r="H23" s="193"/>
      <c r="I23" s="193"/>
      <c r="J23" s="193"/>
      <c r="K23" s="193"/>
      <c r="L23" s="193"/>
      <c r="M23" s="197"/>
      <c r="N23" s="167">
        <v>20</v>
      </c>
    </row>
    <row r="24" spans="2:14" ht="18" customHeight="1">
      <c r="B24" s="173"/>
      <c r="C24" s="178"/>
      <c r="D24" s="181"/>
      <c r="E24" s="182"/>
      <c r="F24" s="185"/>
      <c r="G24" s="190"/>
      <c r="H24" s="193"/>
      <c r="I24" s="193"/>
      <c r="J24" s="193"/>
      <c r="K24" s="193"/>
      <c r="L24" s="193"/>
      <c r="M24" s="197"/>
      <c r="N24" s="167">
        <v>21</v>
      </c>
    </row>
    <row r="25" spans="2:14" ht="18" customHeight="1">
      <c r="B25" s="173"/>
      <c r="C25" s="178"/>
      <c r="D25" s="181"/>
      <c r="E25" s="182"/>
      <c r="F25" s="185"/>
      <c r="G25" s="190"/>
      <c r="H25" s="193"/>
      <c r="I25" s="193"/>
      <c r="J25" s="193"/>
      <c r="K25" s="193"/>
      <c r="L25" s="193"/>
      <c r="M25" s="197"/>
      <c r="N25" s="167">
        <v>22</v>
      </c>
    </row>
    <row r="26" spans="2:14" ht="18" customHeight="1">
      <c r="B26" s="173"/>
      <c r="C26" s="178"/>
      <c r="D26" s="181"/>
      <c r="E26" s="182"/>
      <c r="F26" s="185"/>
      <c r="G26" s="190"/>
      <c r="H26" s="193"/>
      <c r="I26" s="193"/>
      <c r="J26" s="193"/>
      <c r="K26" s="193"/>
      <c r="L26" s="193"/>
      <c r="M26" s="197"/>
      <c r="N26" s="167">
        <v>23</v>
      </c>
    </row>
    <row r="27" spans="2:14" ht="18" customHeight="1">
      <c r="B27" s="173"/>
      <c r="C27" s="178"/>
      <c r="D27" s="181"/>
      <c r="E27" s="182"/>
      <c r="F27" s="185"/>
      <c r="G27" s="190"/>
      <c r="H27" s="193"/>
      <c r="I27" s="193"/>
      <c r="J27" s="193"/>
      <c r="K27" s="193"/>
      <c r="L27" s="193"/>
      <c r="M27" s="197"/>
      <c r="N27" s="167">
        <v>24</v>
      </c>
    </row>
    <row r="28" spans="2:14" ht="18" customHeight="1">
      <c r="B28" s="173"/>
      <c r="C28" s="178"/>
      <c r="D28" s="181"/>
      <c r="E28" s="182"/>
      <c r="F28" s="185"/>
      <c r="G28" s="190"/>
      <c r="H28" s="193"/>
      <c r="I28" s="193"/>
      <c r="J28" s="193"/>
      <c r="K28" s="193"/>
      <c r="L28" s="193"/>
      <c r="M28" s="197"/>
      <c r="N28" s="167">
        <v>25</v>
      </c>
    </row>
    <row r="29" spans="2:14" ht="18" customHeight="1">
      <c r="B29" s="173"/>
      <c r="C29" s="178"/>
      <c r="D29" s="181"/>
      <c r="E29" s="182"/>
      <c r="F29" s="185"/>
      <c r="G29" s="190"/>
      <c r="H29" s="193"/>
      <c r="I29" s="193"/>
      <c r="J29" s="193"/>
      <c r="K29" s="193"/>
      <c r="L29" s="193"/>
      <c r="M29" s="197"/>
      <c r="N29" s="167">
        <v>26</v>
      </c>
    </row>
    <row r="30" spans="2:14" ht="18" customHeight="1">
      <c r="B30" s="173"/>
      <c r="C30" s="178"/>
      <c r="D30" s="181"/>
      <c r="E30" s="182"/>
      <c r="F30" s="185"/>
      <c r="G30" s="190"/>
      <c r="H30" s="193"/>
      <c r="I30" s="193"/>
      <c r="J30" s="193"/>
      <c r="K30" s="193"/>
      <c r="L30" s="193"/>
      <c r="M30" s="197"/>
      <c r="N30" s="167">
        <v>27</v>
      </c>
    </row>
    <row r="31" spans="2:14" ht="18" customHeight="1">
      <c r="B31" s="173"/>
      <c r="C31" s="178"/>
      <c r="D31" s="181"/>
      <c r="E31" s="182"/>
      <c r="F31" s="185"/>
      <c r="G31" s="190"/>
      <c r="H31" s="193"/>
      <c r="I31" s="193"/>
      <c r="J31" s="193"/>
      <c r="K31" s="193"/>
      <c r="L31" s="193"/>
      <c r="M31" s="197"/>
      <c r="N31" s="167">
        <v>28</v>
      </c>
    </row>
    <row r="32" spans="2:14" ht="18" customHeight="1">
      <c r="B32" s="173"/>
      <c r="C32" s="178"/>
      <c r="D32" s="181"/>
      <c r="E32" s="182"/>
      <c r="F32" s="185"/>
      <c r="G32" s="190"/>
      <c r="H32" s="193"/>
      <c r="I32" s="193"/>
      <c r="J32" s="193"/>
      <c r="K32" s="193"/>
      <c r="L32" s="193"/>
      <c r="M32" s="197"/>
      <c r="N32" s="167">
        <v>29</v>
      </c>
    </row>
    <row r="33" spans="2:14" ht="18" customHeight="1">
      <c r="B33" s="173"/>
      <c r="C33" s="178"/>
      <c r="D33" s="181"/>
      <c r="E33" s="182"/>
      <c r="F33" s="185"/>
      <c r="G33" s="190"/>
      <c r="H33" s="193"/>
      <c r="I33" s="193"/>
      <c r="J33" s="193"/>
      <c r="K33" s="193"/>
      <c r="L33" s="193"/>
      <c r="M33" s="197"/>
      <c r="N33" s="167">
        <v>30</v>
      </c>
    </row>
    <row r="34" spans="2:14" ht="18" customHeight="1">
      <c r="B34" s="173"/>
      <c r="C34" s="178"/>
      <c r="D34" s="181"/>
      <c r="E34" s="182"/>
      <c r="F34" s="185"/>
      <c r="G34" s="190"/>
      <c r="H34" s="193"/>
      <c r="I34" s="193"/>
      <c r="J34" s="193"/>
      <c r="K34" s="193"/>
      <c r="L34" s="193"/>
      <c r="M34" s="197"/>
      <c r="N34" s="167">
        <v>31</v>
      </c>
    </row>
    <row r="35" spans="2:14" ht="18" customHeight="1">
      <c r="B35" s="173"/>
      <c r="C35" s="178"/>
      <c r="D35" s="181"/>
      <c r="E35" s="182"/>
      <c r="F35" s="185"/>
      <c r="G35" s="190"/>
      <c r="H35" s="193"/>
      <c r="I35" s="193"/>
      <c r="J35" s="193"/>
      <c r="K35" s="193"/>
      <c r="L35" s="193"/>
      <c r="M35" s="197"/>
      <c r="N35" s="167">
        <v>32</v>
      </c>
    </row>
    <row r="36" spans="2:14" ht="18" customHeight="1">
      <c r="B36" s="173"/>
      <c r="C36" s="178"/>
      <c r="D36" s="181"/>
      <c r="E36" s="182"/>
      <c r="F36" s="185"/>
      <c r="G36" s="190"/>
      <c r="H36" s="193"/>
      <c r="I36" s="193"/>
      <c r="J36" s="193"/>
      <c r="K36" s="193"/>
      <c r="L36" s="193"/>
      <c r="M36" s="197"/>
      <c r="N36" s="167">
        <v>33</v>
      </c>
    </row>
    <row r="37" spans="2:14" ht="18" customHeight="1">
      <c r="B37" s="173"/>
      <c r="C37" s="178"/>
      <c r="D37" s="181"/>
      <c r="E37" s="182"/>
      <c r="F37" s="185"/>
      <c r="G37" s="190"/>
      <c r="H37" s="193"/>
      <c r="I37" s="193"/>
      <c r="J37" s="193"/>
      <c r="K37" s="193"/>
      <c r="L37" s="193"/>
      <c r="M37" s="197"/>
      <c r="N37" s="167">
        <v>34</v>
      </c>
    </row>
    <row r="38" spans="2:14" ht="18" customHeight="1">
      <c r="B38" s="173"/>
      <c r="C38" s="178"/>
      <c r="D38" s="181"/>
      <c r="E38" s="182"/>
      <c r="F38" s="185"/>
      <c r="G38" s="190"/>
      <c r="H38" s="193"/>
      <c r="I38" s="193"/>
      <c r="J38" s="193"/>
      <c r="K38" s="193"/>
      <c r="L38" s="193"/>
      <c r="M38" s="197"/>
      <c r="N38" s="167">
        <v>35</v>
      </c>
    </row>
    <row r="39" spans="2:14" ht="18" customHeight="1">
      <c r="B39" s="173"/>
      <c r="C39" s="178"/>
      <c r="D39" s="181"/>
      <c r="E39" s="182"/>
      <c r="F39" s="185"/>
      <c r="G39" s="190"/>
      <c r="H39" s="193"/>
      <c r="I39" s="193"/>
      <c r="J39" s="193"/>
      <c r="K39" s="193"/>
      <c r="L39" s="193"/>
      <c r="M39" s="197"/>
      <c r="N39" s="167">
        <v>36</v>
      </c>
    </row>
    <row r="40" spans="2:14" ht="18" customHeight="1">
      <c r="B40" s="173"/>
      <c r="C40" s="178"/>
      <c r="D40" s="181"/>
      <c r="E40" s="182"/>
      <c r="F40" s="185"/>
      <c r="G40" s="190"/>
      <c r="H40" s="193"/>
      <c r="I40" s="193"/>
      <c r="J40" s="193"/>
      <c r="K40" s="193"/>
      <c r="L40" s="193"/>
      <c r="M40" s="197"/>
      <c r="N40" s="167">
        <v>37</v>
      </c>
    </row>
    <row r="41" spans="2:14" ht="18" customHeight="1">
      <c r="B41" s="173"/>
      <c r="C41" s="178"/>
      <c r="D41" s="181"/>
      <c r="E41" s="182"/>
      <c r="F41" s="185"/>
      <c r="G41" s="190"/>
      <c r="H41" s="193"/>
      <c r="I41" s="193"/>
      <c r="J41" s="193"/>
      <c r="K41" s="193"/>
      <c r="L41" s="193"/>
      <c r="M41" s="197"/>
      <c r="N41" s="167">
        <v>38</v>
      </c>
    </row>
    <row r="42" spans="2:14" ht="18" customHeight="1">
      <c r="B42" s="173"/>
      <c r="C42" s="178"/>
      <c r="D42" s="181"/>
      <c r="E42" s="182"/>
      <c r="F42" s="185"/>
      <c r="G42" s="190"/>
      <c r="H42" s="193"/>
      <c r="I42" s="193"/>
      <c r="J42" s="193"/>
      <c r="K42" s="193"/>
      <c r="L42" s="193"/>
      <c r="M42" s="197"/>
      <c r="N42" s="167">
        <v>39</v>
      </c>
    </row>
    <row r="43" spans="2:14" ht="18" customHeight="1">
      <c r="B43" s="173"/>
      <c r="C43" s="178"/>
      <c r="D43" s="181"/>
      <c r="E43" s="182"/>
      <c r="F43" s="185"/>
      <c r="G43" s="190"/>
      <c r="H43" s="193"/>
      <c r="I43" s="193"/>
      <c r="J43" s="193"/>
      <c r="K43" s="193"/>
      <c r="L43" s="193"/>
      <c r="M43" s="197"/>
      <c r="N43" s="167">
        <v>40</v>
      </c>
    </row>
    <row r="44" spans="2:14" ht="18" customHeight="1">
      <c r="B44" s="173"/>
      <c r="C44" s="178"/>
      <c r="D44" s="181"/>
      <c r="E44" s="182"/>
      <c r="F44" s="185"/>
      <c r="G44" s="190"/>
      <c r="H44" s="193"/>
      <c r="I44" s="193"/>
      <c r="J44" s="193"/>
      <c r="K44" s="193"/>
      <c r="L44" s="193"/>
      <c r="M44" s="197"/>
      <c r="N44" s="167">
        <v>41</v>
      </c>
    </row>
    <row r="45" spans="2:14" ht="18" customHeight="1">
      <c r="B45" s="173"/>
      <c r="C45" s="178"/>
      <c r="D45" s="181"/>
      <c r="E45" s="182"/>
      <c r="F45" s="185"/>
      <c r="G45" s="190"/>
      <c r="H45" s="193"/>
      <c r="I45" s="193"/>
      <c r="J45" s="193"/>
      <c r="K45" s="193"/>
      <c r="L45" s="193"/>
      <c r="M45" s="197"/>
      <c r="N45" s="167">
        <v>42</v>
      </c>
    </row>
    <row r="46" spans="2:14" ht="18" customHeight="1">
      <c r="B46" s="173"/>
      <c r="C46" s="178"/>
      <c r="D46" s="181"/>
      <c r="E46" s="182"/>
      <c r="F46" s="185"/>
      <c r="G46" s="190"/>
      <c r="H46" s="193"/>
      <c r="I46" s="193"/>
      <c r="J46" s="193"/>
      <c r="K46" s="193"/>
      <c r="L46" s="193"/>
      <c r="M46" s="197"/>
      <c r="N46" s="167">
        <v>43</v>
      </c>
    </row>
    <row r="47" spans="2:14" ht="18" customHeight="1">
      <c r="B47" s="173"/>
      <c r="C47" s="178"/>
      <c r="D47" s="181"/>
      <c r="E47" s="182"/>
      <c r="F47" s="185"/>
      <c r="G47" s="190"/>
      <c r="H47" s="193"/>
      <c r="I47" s="193"/>
      <c r="J47" s="193"/>
      <c r="K47" s="193"/>
      <c r="L47" s="193"/>
      <c r="M47" s="197"/>
      <c r="N47" s="167">
        <v>44</v>
      </c>
    </row>
    <row r="48" spans="2:14" ht="18" customHeight="1">
      <c r="B48" s="173"/>
      <c r="C48" s="178"/>
      <c r="D48" s="181"/>
      <c r="E48" s="182"/>
      <c r="F48" s="185"/>
      <c r="G48" s="190"/>
      <c r="H48" s="193"/>
      <c r="I48" s="193"/>
      <c r="J48" s="193"/>
      <c r="K48" s="193"/>
      <c r="L48" s="193"/>
      <c r="M48" s="197"/>
      <c r="N48" s="167">
        <v>45</v>
      </c>
    </row>
    <row r="49" spans="2:14" ht="18" customHeight="1">
      <c r="B49" s="173"/>
      <c r="C49" s="178"/>
      <c r="D49" s="181"/>
      <c r="E49" s="182"/>
      <c r="F49" s="185"/>
      <c r="G49" s="190"/>
      <c r="H49" s="193"/>
      <c r="I49" s="193"/>
      <c r="J49" s="193"/>
      <c r="K49" s="193"/>
      <c r="L49" s="193"/>
      <c r="M49" s="197"/>
      <c r="N49" s="167">
        <v>46</v>
      </c>
    </row>
    <row r="50" spans="2:14" ht="18" customHeight="1">
      <c r="B50" s="173"/>
      <c r="C50" s="178"/>
      <c r="D50" s="181"/>
      <c r="E50" s="182"/>
      <c r="F50" s="185"/>
      <c r="G50" s="190"/>
      <c r="H50" s="193"/>
      <c r="I50" s="193"/>
      <c r="J50" s="193"/>
      <c r="K50" s="193"/>
      <c r="L50" s="193"/>
      <c r="M50" s="197"/>
      <c r="N50" s="167">
        <v>47</v>
      </c>
    </row>
    <row r="51" spans="2:14" ht="18" customHeight="1">
      <c r="B51" s="173"/>
      <c r="C51" s="178"/>
      <c r="D51" s="181"/>
      <c r="E51" s="182"/>
      <c r="F51" s="185"/>
      <c r="G51" s="190"/>
      <c r="H51" s="193"/>
      <c r="I51" s="193"/>
      <c r="J51" s="193"/>
      <c r="K51" s="193"/>
      <c r="L51" s="193"/>
      <c r="M51" s="197"/>
      <c r="N51" s="167">
        <v>48</v>
      </c>
    </row>
    <row r="52" spans="2:14" ht="18" customHeight="1">
      <c r="B52" s="173"/>
      <c r="C52" s="178"/>
      <c r="D52" s="181"/>
      <c r="E52" s="182"/>
      <c r="F52" s="185"/>
      <c r="G52" s="190"/>
      <c r="H52" s="193"/>
      <c r="I52" s="193"/>
      <c r="J52" s="193"/>
      <c r="K52" s="193"/>
      <c r="L52" s="193"/>
      <c r="M52" s="197"/>
      <c r="N52" s="167">
        <v>49</v>
      </c>
    </row>
    <row r="53" spans="2:14" ht="18" customHeight="1">
      <c r="B53" s="173"/>
      <c r="C53" s="178"/>
      <c r="D53" s="181"/>
      <c r="E53" s="182"/>
      <c r="F53" s="185"/>
      <c r="G53" s="190"/>
      <c r="H53" s="193"/>
      <c r="I53" s="193"/>
      <c r="J53" s="193"/>
      <c r="K53" s="193"/>
      <c r="L53" s="193"/>
      <c r="M53" s="197"/>
      <c r="N53" s="167">
        <v>50</v>
      </c>
    </row>
    <row r="54" spans="2:14" ht="18" customHeight="1">
      <c r="B54" s="173"/>
      <c r="C54" s="178"/>
      <c r="D54" s="181"/>
      <c r="E54" s="182"/>
      <c r="F54" s="185"/>
      <c r="G54" s="190"/>
      <c r="H54" s="193"/>
      <c r="I54" s="193"/>
      <c r="J54" s="193"/>
      <c r="K54" s="193"/>
      <c r="L54" s="193"/>
      <c r="M54" s="197"/>
      <c r="N54" s="167">
        <v>51</v>
      </c>
    </row>
    <row r="55" spans="2:14" ht="18" customHeight="1">
      <c r="B55" s="173"/>
      <c r="C55" s="178"/>
      <c r="D55" s="181"/>
      <c r="E55" s="182"/>
      <c r="F55" s="185"/>
      <c r="G55" s="190"/>
      <c r="H55" s="193"/>
      <c r="I55" s="193"/>
      <c r="J55" s="193"/>
      <c r="K55" s="193"/>
      <c r="L55" s="193"/>
      <c r="M55" s="197"/>
      <c r="N55" s="167">
        <v>52</v>
      </c>
    </row>
    <row r="56" spans="2:14" ht="18" customHeight="1">
      <c r="B56" s="173"/>
      <c r="C56" s="178"/>
      <c r="D56" s="181"/>
      <c r="E56" s="182"/>
      <c r="F56" s="185"/>
      <c r="G56" s="190"/>
      <c r="H56" s="193"/>
      <c r="I56" s="193"/>
      <c r="J56" s="193"/>
      <c r="K56" s="193"/>
      <c r="L56" s="193"/>
      <c r="M56" s="197"/>
      <c r="N56" s="167">
        <v>53</v>
      </c>
    </row>
    <row r="57" spans="2:14" ht="18" customHeight="1">
      <c r="B57" s="173"/>
      <c r="C57" s="178"/>
      <c r="D57" s="181"/>
      <c r="E57" s="182"/>
      <c r="F57" s="185"/>
      <c r="G57" s="190"/>
      <c r="H57" s="193"/>
      <c r="I57" s="193"/>
      <c r="J57" s="193"/>
      <c r="K57" s="193"/>
      <c r="L57" s="193"/>
      <c r="M57" s="197"/>
      <c r="N57" s="167">
        <v>54</v>
      </c>
    </row>
    <row r="58" spans="2:14" ht="18" customHeight="1">
      <c r="B58" s="173"/>
      <c r="C58" s="178"/>
      <c r="D58" s="181"/>
      <c r="E58" s="182"/>
      <c r="F58" s="185"/>
      <c r="G58" s="190"/>
      <c r="H58" s="193"/>
      <c r="I58" s="193"/>
      <c r="J58" s="193"/>
      <c r="K58" s="193"/>
      <c r="L58" s="193"/>
      <c r="M58" s="197"/>
      <c r="N58" s="167">
        <v>55</v>
      </c>
    </row>
    <row r="59" spans="2:14" ht="18" customHeight="1">
      <c r="B59" s="173"/>
      <c r="C59" s="178"/>
      <c r="D59" s="181"/>
      <c r="E59" s="182"/>
      <c r="F59" s="185"/>
      <c r="G59" s="190"/>
      <c r="H59" s="193"/>
      <c r="I59" s="193"/>
      <c r="J59" s="193"/>
      <c r="K59" s="193"/>
      <c r="L59" s="193"/>
      <c r="M59" s="197"/>
      <c r="N59" s="167">
        <v>56</v>
      </c>
    </row>
    <row r="60" spans="2:14" ht="18" customHeight="1">
      <c r="B60" s="173"/>
      <c r="C60" s="178"/>
      <c r="D60" s="181"/>
      <c r="E60" s="182"/>
      <c r="F60" s="185"/>
      <c r="G60" s="190"/>
      <c r="H60" s="193"/>
      <c r="I60" s="193"/>
      <c r="J60" s="193"/>
      <c r="K60" s="193"/>
      <c r="L60" s="193"/>
      <c r="M60" s="197"/>
      <c r="N60" s="167">
        <v>57</v>
      </c>
    </row>
    <row r="61" spans="2:14" ht="18" customHeight="1">
      <c r="B61" s="173"/>
      <c r="C61" s="178"/>
      <c r="D61" s="181"/>
      <c r="E61" s="182"/>
      <c r="F61" s="185"/>
      <c r="G61" s="190"/>
      <c r="H61" s="193"/>
      <c r="I61" s="193"/>
      <c r="J61" s="193"/>
      <c r="K61" s="193"/>
      <c r="L61" s="193"/>
      <c r="M61" s="197"/>
      <c r="N61" s="167">
        <v>58</v>
      </c>
    </row>
    <row r="62" spans="2:14" ht="18" customHeight="1">
      <c r="B62" s="173"/>
      <c r="C62" s="178"/>
      <c r="D62" s="181"/>
      <c r="E62" s="182"/>
      <c r="F62" s="185"/>
      <c r="G62" s="190"/>
      <c r="H62" s="193"/>
      <c r="I62" s="193"/>
      <c r="J62" s="193"/>
      <c r="K62" s="193"/>
      <c r="L62" s="193"/>
      <c r="M62" s="197"/>
      <c r="N62" s="167">
        <v>59</v>
      </c>
    </row>
    <row r="63" spans="2:14" ht="18" customHeight="1">
      <c r="B63" s="173"/>
      <c r="C63" s="178"/>
      <c r="D63" s="181"/>
      <c r="E63" s="182"/>
      <c r="F63" s="185"/>
      <c r="G63" s="190"/>
      <c r="H63" s="193"/>
      <c r="I63" s="193"/>
      <c r="J63" s="193"/>
      <c r="K63" s="193"/>
      <c r="L63" s="193"/>
      <c r="M63" s="197"/>
      <c r="N63" s="167">
        <v>60</v>
      </c>
    </row>
    <row r="64" spans="2:14" ht="18" customHeight="1">
      <c r="B64" s="173"/>
      <c r="C64" s="178"/>
      <c r="D64" s="181"/>
      <c r="E64" s="182"/>
      <c r="F64" s="185"/>
      <c r="G64" s="190"/>
      <c r="H64" s="193"/>
      <c r="I64" s="193"/>
      <c r="J64" s="193"/>
      <c r="K64" s="193"/>
      <c r="L64" s="193"/>
      <c r="M64" s="197"/>
      <c r="N64" s="167">
        <v>61</v>
      </c>
    </row>
    <row r="65" spans="2:14" ht="18" customHeight="1">
      <c r="B65" s="173"/>
      <c r="C65" s="178"/>
      <c r="D65" s="181"/>
      <c r="E65" s="182"/>
      <c r="F65" s="185"/>
      <c r="G65" s="190"/>
      <c r="H65" s="193"/>
      <c r="I65" s="193"/>
      <c r="J65" s="193"/>
      <c r="K65" s="193"/>
      <c r="L65" s="193"/>
      <c r="M65" s="197"/>
      <c r="N65" s="167">
        <v>62</v>
      </c>
    </row>
    <row r="66" spans="2:14" ht="18" customHeight="1">
      <c r="B66" s="173"/>
      <c r="C66" s="178"/>
      <c r="D66" s="181"/>
      <c r="E66" s="182"/>
      <c r="F66" s="185"/>
      <c r="G66" s="190"/>
      <c r="H66" s="193"/>
      <c r="I66" s="193"/>
      <c r="J66" s="193"/>
      <c r="K66" s="193"/>
      <c r="L66" s="193"/>
      <c r="M66" s="197"/>
      <c r="N66" s="167">
        <v>63</v>
      </c>
    </row>
    <row r="67" spans="2:14" ht="18" customHeight="1">
      <c r="B67" s="173"/>
      <c r="C67" s="178"/>
      <c r="D67" s="181"/>
      <c r="E67" s="182"/>
      <c r="F67" s="185"/>
      <c r="G67" s="190"/>
      <c r="H67" s="193"/>
      <c r="I67" s="193"/>
      <c r="J67" s="193"/>
      <c r="K67" s="193"/>
      <c r="L67" s="193"/>
      <c r="M67" s="197"/>
      <c r="N67" s="167">
        <v>64</v>
      </c>
    </row>
    <row r="68" spans="2:14" ht="18" customHeight="1">
      <c r="B68" s="173"/>
      <c r="C68" s="178"/>
      <c r="D68" s="181"/>
      <c r="E68" s="182"/>
      <c r="F68" s="185"/>
      <c r="G68" s="190"/>
      <c r="H68" s="193"/>
      <c r="I68" s="193"/>
      <c r="J68" s="193"/>
      <c r="K68" s="193"/>
      <c r="L68" s="193"/>
      <c r="M68" s="197"/>
      <c r="N68" s="167">
        <v>65</v>
      </c>
    </row>
    <row r="69" spans="2:14" ht="18" customHeight="1">
      <c r="B69" s="173"/>
      <c r="C69" s="178"/>
      <c r="D69" s="181"/>
      <c r="E69" s="182"/>
      <c r="F69" s="185"/>
      <c r="G69" s="190"/>
      <c r="H69" s="193"/>
      <c r="I69" s="193"/>
      <c r="J69" s="193"/>
      <c r="K69" s="193"/>
      <c r="L69" s="193"/>
      <c r="M69" s="197"/>
      <c r="N69" s="167">
        <v>66</v>
      </c>
    </row>
    <row r="70" spans="2:14" ht="18" customHeight="1">
      <c r="B70" s="173"/>
      <c r="C70" s="178"/>
      <c r="D70" s="181"/>
      <c r="E70" s="182"/>
      <c r="F70" s="185"/>
      <c r="G70" s="190"/>
      <c r="H70" s="193"/>
      <c r="I70" s="193"/>
      <c r="J70" s="193"/>
      <c r="K70" s="193"/>
      <c r="L70" s="193"/>
      <c r="M70" s="197"/>
      <c r="N70" s="167">
        <v>67</v>
      </c>
    </row>
    <row r="71" spans="2:14" ht="18" customHeight="1">
      <c r="B71" s="173"/>
      <c r="C71" s="178"/>
      <c r="D71" s="181"/>
      <c r="E71" s="182"/>
      <c r="F71" s="185"/>
      <c r="G71" s="190"/>
      <c r="H71" s="193"/>
      <c r="I71" s="193"/>
      <c r="J71" s="193"/>
      <c r="K71" s="193"/>
      <c r="L71" s="193"/>
      <c r="M71" s="197"/>
      <c r="N71" s="167">
        <v>68</v>
      </c>
    </row>
    <row r="72" spans="2:14" ht="18" customHeight="1">
      <c r="B72" s="173"/>
      <c r="C72" s="178"/>
      <c r="D72" s="181"/>
      <c r="E72" s="182"/>
      <c r="F72" s="185"/>
      <c r="G72" s="190"/>
      <c r="H72" s="193"/>
      <c r="I72" s="193"/>
      <c r="J72" s="193"/>
      <c r="K72" s="193"/>
      <c r="L72" s="193"/>
      <c r="M72" s="197"/>
      <c r="N72" s="167">
        <v>69</v>
      </c>
    </row>
    <row r="73" spans="2:14" ht="18" customHeight="1">
      <c r="B73" s="173"/>
      <c r="C73" s="178"/>
      <c r="D73" s="181"/>
      <c r="E73" s="182"/>
      <c r="F73" s="185"/>
      <c r="G73" s="190"/>
      <c r="H73" s="193"/>
      <c r="I73" s="193"/>
      <c r="J73" s="193"/>
      <c r="K73" s="193"/>
      <c r="L73" s="193"/>
      <c r="M73" s="197"/>
      <c r="N73" s="167">
        <v>70</v>
      </c>
    </row>
    <row r="74" spans="2:14" ht="18" customHeight="1">
      <c r="B74" s="173"/>
      <c r="C74" s="178"/>
      <c r="D74" s="181"/>
      <c r="E74" s="182"/>
      <c r="F74" s="185"/>
      <c r="G74" s="190"/>
      <c r="H74" s="193"/>
      <c r="I74" s="193"/>
      <c r="J74" s="193"/>
      <c r="K74" s="193"/>
      <c r="L74" s="193"/>
      <c r="M74" s="197"/>
      <c r="N74" s="167">
        <v>71</v>
      </c>
    </row>
    <row r="75" spans="2:14" ht="18" customHeight="1">
      <c r="B75" s="173"/>
      <c r="C75" s="178"/>
      <c r="D75" s="181"/>
      <c r="E75" s="182"/>
      <c r="F75" s="185"/>
      <c r="G75" s="190"/>
      <c r="H75" s="193"/>
      <c r="I75" s="193"/>
      <c r="J75" s="193"/>
      <c r="K75" s="193"/>
      <c r="L75" s="193"/>
      <c r="M75" s="197"/>
      <c r="N75" s="167">
        <v>72</v>
      </c>
    </row>
    <row r="76" spans="2:14" ht="18" customHeight="1">
      <c r="B76" s="173"/>
      <c r="C76" s="178"/>
      <c r="D76" s="181"/>
      <c r="E76" s="182"/>
      <c r="F76" s="185"/>
      <c r="G76" s="190"/>
      <c r="H76" s="193"/>
      <c r="I76" s="193"/>
      <c r="J76" s="193"/>
      <c r="K76" s="193"/>
      <c r="L76" s="193"/>
      <c r="M76" s="197"/>
    </row>
    <row r="77" spans="2:14" ht="18" customHeight="1">
      <c r="B77" s="173"/>
      <c r="C77" s="178"/>
      <c r="D77" s="181"/>
      <c r="E77" s="182"/>
      <c r="F77" s="185"/>
      <c r="G77" s="190"/>
      <c r="H77" s="193"/>
      <c r="I77" s="193"/>
      <c r="J77" s="193"/>
      <c r="K77" s="193"/>
      <c r="L77" s="193"/>
      <c r="M77" s="197"/>
    </row>
    <row r="78" spans="2:14" ht="18" customHeight="1">
      <c r="B78" s="173"/>
      <c r="C78" s="178"/>
      <c r="D78" s="181"/>
      <c r="E78" s="182"/>
      <c r="F78" s="185"/>
      <c r="G78" s="191"/>
      <c r="H78" s="192"/>
      <c r="I78" s="192"/>
      <c r="J78" s="192"/>
      <c r="K78" s="192"/>
      <c r="L78" s="192"/>
      <c r="M78" s="198"/>
    </row>
    <row r="79" spans="2:14" ht="23.25" customHeight="1">
      <c r="B79" s="170" t="s">
        <v>168</v>
      </c>
      <c r="C79" s="176"/>
      <c r="D79" s="179"/>
      <c r="E79" s="183"/>
      <c r="F79" s="187">
        <f>SUM(F7:F78)</f>
        <v>0</v>
      </c>
      <c r="G79" s="183"/>
      <c r="H79" s="194"/>
      <c r="I79" s="194"/>
      <c r="J79" s="194"/>
      <c r="K79" s="194"/>
      <c r="L79" s="194"/>
      <c r="M79" s="199"/>
    </row>
    <row r="80" spans="2:14" ht="19.5" customHeight="1">
      <c r="B80" s="169"/>
      <c r="C80" s="169"/>
      <c r="D80" s="169"/>
      <c r="E80" s="169"/>
      <c r="F80" s="169"/>
      <c r="G80" s="169"/>
      <c r="H80" s="169"/>
      <c r="I80" s="169"/>
      <c r="J80" s="169"/>
      <c r="K80" s="169"/>
      <c r="L80" s="169"/>
      <c r="M80" s="169"/>
    </row>
    <row r="81" spans="2:13">
      <c r="B81" s="169"/>
      <c r="C81" s="169"/>
      <c r="D81" s="169"/>
      <c r="E81" s="169"/>
      <c r="F81" s="169"/>
      <c r="G81" s="169"/>
      <c r="H81" s="169"/>
      <c r="I81" s="169"/>
      <c r="J81" s="169"/>
      <c r="K81" s="169"/>
      <c r="L81" s="169"/>
      <c r="M81" s="169"/>
    </row>
  </sheetData>
  <mergeCells count="78">
    <mergeCell ref="L4:M4"/>
    <mergeCell ref="B5:D5"/>
    <mergeCell ref="E5:F5"/>
    <mergeCell ref="G5:M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s>
  <phoneticPr fontId="5"/>
  <pageMargins left="0.7" right="0.7" top="0.75" bottom="0.75" header="0.3" footer="0.3"/>
  <pageSetup paperSize="9" scale="33"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AB50"/>
  <sheetViews>
    <sheetView showGridLines="0" view="pageBreakPreview" topLeftCell="A2" zoomScale="70" zoomScaleNormal="75" zoomScaleSheetLayoutView="70" workbookViewId="0">
      <selection activeCell="O30" sqref="O30"/>
    </sheetView>
  </sheetViews>
  <sheetFormatPr defaultRowHeight="13"/>
  <cols>
    <col min="1" max="1" width="4.375" customWidth="1"/>
    <col min="2" max="2" width="9.375" bestFit="1" customWidth="1"/>
    <col min="3" max="3" width="21.625" bestFit="1" customWidth="1"/>
    <col min="4" max="4" width="39.25" bestFit="1" customWidth="1"/>
    <col min="5" max="5" width="22.125" bestFit="1" customWidth="1"/>
    <col min="6" max="6" width="22.25" customWidth="1"/>
    <col min="7" max="7" width="21.75" bestFit="1" customWidth="1"/>
    <col min="8" max="8" width="13.375" bestFit="1" customWidth="1"/>
    <col min="9" max="9" width="13.25" customWidth="1"/>
    <col min="10" max="10" width="12.25" customWidth="1"/>
    <col min="11" max="11" width="14.375" customWidth="1"/>
    <col min="12" max="12" width="19.625" customWidth="1"/>
    <col min="13" max="13" width="23.875" customWidth="1"/>
    <col min="14" max="18" width="17.875" customWidth="1"/>
    <col min="19" max="19" width="8.625" customWidth="1"/>
    <col min="20" max="21" width="17.875" customWidth="1"/>
    <col min="22" max="22" width="20.375" customWidth="1"/>
    <col min="23" max="26" width="19.25" style="438" customWidth="1"/>
    <col min="27" max="27" width="17.875" style="438" customWidth="1"/>
  </cols>
  <sheetData>
    <row r="1" spans="1:28" ht="14.25">
      <c r="A1" s="1"/>
      <c r="W1" s="2"/>
      <c r="X1" s="2"/>
      <c r="Y1" s="2"/>
      <c r="Z1" s="2"/>
      <c r="AA1" s="2"/>
    </row>
    <row r="2" spans="1:28" ht="32.25" customHeight="1">
      <c r="B2" s="56" t="s">
        <v>352</v>
      </c>
      <c r="W2" s="2"/>
      <c r="X2" s="2"/>
      <c r="Y2" s="2"/>
      <c r="Z2" s="2"/>
      <c r="AA2" s="2"/>
    </row>
    <row r="3" spans="1:28" ht="47.25" customHeight="1">
      <c r="B3" s="439" t="s">
        <v>355</v>
      </c>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529"/>
    </row>
    <row r="4" spans="1:28" ht="30" customHeight="1">
      <c r="B4" s="44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530"/>
    </row>
    <row r="5" spans="1:28" ht="45" customHeight="1">
      <c r="B5" s="441" t="s">
        <v>310</v>
      </c>
      <c r="C5" s="441"/>
      <c r="D5" s="458"/>
      <c r="E5" s="468"/>
      <c r="F5" s="468"/>
      <c r="G5" s="468"/>
      <c r="H5" s="468"/>
      <c r="I5" s="468"/>
      <c r="J5" s="468"/>
      <c r="K5" s="468"/>
      <c r="L5" s="468"/>
      <c r="M5" s="468"/>
      <c r="N5" s="468"/>
      <c r="O5" s="468"/>
      <c r="P5" s="468"/>
      <c r="Q5" s="468"/>
      <c r="R5" s="468"/>
      <c r="S5" s="468"/>
      <c r="T5" s="468"/>
      <c r="U5" s="468"/>
      <c r="V5" s="468"/>
      <c r="W5" s="468"/>
      <c r="X5" s="468"/>
      <c r="Y5" s="468"/>
      <c r="Z5" s="468"/>
      <c r="AA5" s="468"/>
      <c r="AB5" s="468"/>
    </row>
    <row r="6" spans="1:28" ht="36.75" customHeight="1">
      <c r="B6" s="442" t="s">
        <v>311</v>
      </c>
      <c r="C6" s="442"/>
      <c r="D6" s="458"/>
      <c r="E6" s="468"/>
      <c r="F6" s="468"/>
      <c r="G6" s="468"/>
      <c r="H6" s="468"/>
      <c r="I6" s="468"/>
      <c r="J6" s="468"/>
      <c r="K6" s="468"/>
      <c r="L6" s="468"/>
      <c r="M6" s="468"/>
      <c r="N6" s="468"/>
      <c r="O6" s="468"/>
      <c r="P6" s="468"/>
      <c r="Q6" s="468"/>
      <c r="R6" s="468"/>
      <c r="S6" s="468"/>
      <c r="T6" s="468"/>
      <c r="U6" s="468"/>
      <c r="V6" s="468"/>
      <c r="W6" s="468"/>
      <c r="X6" s="468"/>
      <c r="Y6" s="468"/>
      <c r="Z6" s="468"/>
      <c r="AA6" s="468"/>
      <c r="AB6" s="468"/>
    </row>
    <row r="7" spans="1:28" ht="45" customHeight="1">
      <c r="B7" s="328" t="s">
        <v>357</v>
      </c>
      <c r="C7" s="328"/>
      <c r="D7" s="458"/>
      <c r="E7" s="468"/>
      <c r="F7" s="468"/>
      <c r="G7" s="468"/>
      <c r="H7" s="468"/>
      <c r="I7" s="468"/>
      <c r="J7" s="468"/>
      <c r="K7" s="468"/>
      <c r="L7" s="468"/>
      <c r="M7" s="468"/>
      <c r="N7" s="468"/>
      <c r="O7" s="468"/>
      <c r="P7" s="468"/>
      <c r="Q7" s="468"/>
      <c r="R7" s="468"/>
      <c r="S7" s="468"/>
      <c r="T7" s="468"/>
      <c r="U7" s="468"/>
      <c r="V7" s="468"/>
      <c r="W7" s="468"/>
      <c r="X7" s="468"/>
      <c r="Y7" s="468"/>
      <c r="Z7" s="468"/>
      <c r="AA7" s="468"/>
      <c r="AB7" s="468"/>
    </row>
    <row r="8" spans="1:28" ht="30" customHeight="1">
      <c r="B8" s="443"/>
      <c r="C8" s="443"/>
      <c r="D8" s="443"/>
      <c r="E8" s="443"/>
      <c r="F8" s="443"/>
      <c r="G8" s="443"/>
      <c r="H8" s="443"/>
      <c r="I8" s="443"/>
      <c r="J8" s="443"/>
      <c r="K8" s="443"/>
      <c r="W8" s="2"/>
      <c r="X8" s="2"/>
      <c r="Y8" s="2"/>
      <c r="Z8" s="2"/>
      <c r="AA8" s="2"/>
    </row>
    <row r="9" spans="1:28" ht="30" customHeight="1">
      <c r="B9" s="444"/>
      <c r="C9" s="452"/>
      <c r="D9" s="459" t="s">
        <v>314</v>
      </c>
      <c r="E9" s="443"/>
      <c r="F9" s="443"/>
      <c r="G9" s="443"/>
      <c r="H9" s="443"/>
      <c r="I9" s="443"/>
      <c r="J9" s="484"/>
      <c r="K9" s="484"/>
      <c r="L9" s="484"/>
      <c r="M9" s="484"/>
      <c r="N9" s="484"/>
      <c r="O9" s="458"/>
      <c r="P9" s="458"/>
      <c r="Q9" s="458"/>
      <c r="R9" s="458"/>
      <c r="S9" s="458"/>
      <c r="T9" s="458"/>
      <c r="U9" s="458"/>
      <c r="V9" s="458"/>
      <c r="W9" s="484"/>
      <c r="X9" s="458"/>
      <c r="Y9" s="458"/>
      <c r="Z9" s="458"/>
      <c r="AA9" s="458"/>
      <c r="AB9" s="443"/>
    </row>
    <row r="10" spans="1:28" ht="175">
      <c r="B10" s="331" t="s">
        <v>174</v>
      </c>
      <c r="C10" s="391" t="s">
        <v>173</v>
      </c>
      <c r="D10" s="460" t="s">
        <v>315</v>
      </c>
      <c r="E10" s="469" t="s">
        <v>210</v>
      </c>
      <c r="F10" s="477" t="s">
        <v>40</v>
      </c>
      <c r="G10" s="477" t="s">
        <v>358</v>
      </c>
      <c r="H10" s="477" t="s">
        <v>58</v>
      </c>
      <c r="I10" s="477" t="s">
        <v>359</v>
      </c>
      <c r="J10" s="485" t="s">
        <v>325</v>
      </c>
      <c r="K10" s="486" t="s">
        <v>362</v>
      </c>
      <c r="L10" s="391" t="s">
        <v>336</v>
      </c>
      <c r="M10" s="497" t="s">
        <v>157</v>
      </c>
      <c r="N10" s="499" t="s">
        <v>320</v>
      </c>
      <c r="O10" s="503" t="s">
        <v>322</v>
      </c>
      <c r="P10" s="504" t="s">
        <v>363</v>
      </c>
      <c r="Q10" s="503" t="s">
        <v>472</v>
      </c>
      <c r="R10" s="503" t="s">
        <v>324</v>
      </c>
      <c r="S10" s="503" t="s">
        <v>479</v>
      </c>
      <c r="T10" s="503" t="s">
        <v>480</v>
      </c>
      <c r="U10" s="469" t="s">
        <v>194</v>
      </c>
      <c r="V10" s="503" t="s">
        <v>114</v>
      </c>
      <c r="W10" s="517" t="s">
        <v>231</v>
      </c>
      <c r="X10" s="518" t="s">
        <v>326</v>
      </c>
      <c r="Y10" s="518" t="s">
        <v>41</v>
      </c>
      <c r="Z10" s="520" t="s">
        <v>327</v>
      </c>
      <c r="AA10" s="332" t="s">
        <v>1</v>
      </c>
    </row>
    <row r="11" spans="1:28" ht="35">
      <c r="B11" s="445"/>
      <c r="C11" s="453"/>
      <c r="D11" s="453"/>
      <c r="E11" s="470"/>
      <c r="F11" s="470" t="s">
        <v>79</v>
      </c>
      <c r="G11" s="470" t="s">
        <v>115</v>
      </c>
      <c r="H11" s="470" t="s">
        <v>135</v>
      </c>
      <c r="I11" s="470"/>
      <c r="J11" s="470"/>
      <c r="K11" s="470"/>
      <c r="L11" s="470" t="s">
        <v>341</v>
      </c>
      <c r="M11" s="470" t="s">
        <v>120</v>
      </c>
      <c r="N11" s="470" t="s">
        <v>447</v>
      </c>
      <c r="O11" s="470" t="s">
        <v>483</v>
      </c>
      <c r="P11" s="470" t="s">
        <v>333</v>
      </c>
      <c r="Q11" s="470" t="s">
        <v>478</v>
      </c>
      <c r="R11" s="470" t="s">
        <v>484</v>
      </c>
      <c r="S11" s="470"/>
      <c r="T11" s="470" t="s">
        <v>485</v>
      </c>
      <c r="U11" s="470" t="s">
        <v>127</v>
      </c>
      <c r="V11" s="516" t="s">
        <v>108</v>
      </c>
      <c r="W11" s="470" t="s">
        <v>486</v>
      </c>
      <c r="X11" s="470" t="s">
        <v>251</v>
      </c>
      <c r="Y11" s="470" t="s">
        <v>279</v>
      </c>
      <c r="Z11" s="470" t="s">
        <v>118</v>
      </c>
      <c r="AA11" s="523"/>
    </row>
    <row r="12" spans="1:28" ht="17.5">
      <c r="B12" s="445"/>
      <c r="C12" s="453"/>
      <c r="D12" s="461" t="s">
        <v>252</v>
      </c>
      <c r="E12" s="461" t="s">
        <v>252</v>
      </c>
      <c r="F12" s="461" t="s">
        <v>10</v>
      </c>
      <c r="G12" s="461" t="s">
        <v>10</v>
      </c>
      <c r="H12" s="461" t="s">
        <v>10</v>
      </c>
      <c r="I12" s="483" t="s">
        <v>248</v>
      </c>
      <c r="J12" s="483" t="s">
        <v>248</v>
      </c>
      <c r="K12" s="483" t="s">
        <v>329</v>
      </c>
      <c r="L12" s="483" t="s">
        <v>252</v>
      </c>
      <c r="M12" s="461" t="s">
        <v>364</v>
      </c>
      <c r="N12" s="483" t="s">
        <v>10</v>
      </c>
      <c r="O12" s="483" t="s">
        <v>10</v>
      </c>
      <c r="P12" s="483" t="s">
        <v>10</v>
      </c>
      <c r="Q12" s="483" t="s">
        <v>10</v>
      </c>
      <c r="R12" s="483" t="s">
        <v>10</v>
      </c>
      <c r="S12" s="483"/>
      <c r="T12" s="483" t="s">
        <v>10</v>
      </c>
      <c r="U12" s="483" t="s">
        <v>10</v>
      </c>
      <c r="V12" s="483" t="s">
        <v>10</v>
      </c>
      <c r="W12" s="483" t="s">
        <v>10</v>
      </c>
      <c r="X12" s="519" t="s">
        <v>10</v>
      </c>
      <c r="Y12" s="519" t="s">
        <v>10</v>
      </c>
      <c r="Z12" s="519" t="s">
        <v>10</v>
      </c>
      <c r="AA12" s="524"/>
    </row>
    <row r="13" spans="1:28" ht="36" customHeight="1">
      <c r="B13" s="333" t="s">
        <v>332</v>
      </c>
      <c r="C13" s="343" t="s">
        <v>132</v>
      </c>
      <c r="D13" s="353" t="s">
        <v>143</v>
      </c>
      <c r="E13" s="471" t="s">
        <v>345</v>
      </c>
      <c r="F13" s="362">
        <v>10000000</v>
      </c>
      <c r="G13" s="362">
        <v>0</v>
      </c>
      <c r="H13" s="362">
        <f>F13-G13</f>
        <v>10000000</v>
      </c>
      <c r="I13" s="368">
        <v>736</v>
      </c>
      <c r="J13" s="368">
        <v>713</v>
      </c>
      <c r="K13" s="383">
        <f t="shared" ref="K13:K34" si="0">(J13-I13)/I13</f>
        <v>-3.125e-002</v>
      </c>
      <c r="L13" s="392">
        <v>3</v>
      </c>
      <c r="M13" s="368">
        <v>30</v>
      </c>
      <c r="N13" s="397">
        <v>105200</v>
      </c>
      <c r="O13" s="397">
        <f t="shared" ref="O13:O34" si="1">L13*M13*N13</f>
        <v>9468000</v>
      </c>
      <c r="P13" s="402">
        <v>280000000</v>
      </c>
      <c r="Q13" s="507">
        <f t="shared" ref="Q13:Q34" si="2">P13*L13/100</f>
        <v>8400000</v>
      </c>
      <c r="R13" s="397">
        <f>MIN(H13,O13,Q13)</f>
        <v>8400000</v>
      </c>
      <c r="S13" s="405">
        <v>0.5</v>
      </c>
      <c r="T13" s="397">
        <f t="shared" ref="T13:T34" si="3">R13*S13</f>
        <v>4200000</v>
      </c>
      <c r="U13" s="411">
        <v>4200000</v>
      </c>
      <c r="V13" s="397">
        <f t="shared" ref="V13:V34" si="4">MIN(T13,U13)</f>
        <v>4200000</v>
      </c>
      <c r="W13" s="397">
        <f>ROUNDDOWN(V13,-3)</f>
        <v>4200000</v>
      </c>
      <c r="X13" s="402">
        <v>5000000</v>
      </c>
      <c r="Y13" s="402">
        <v>5000000</v>
      </c>
      <c r="Z13" s="424">
        <f t="shared" ref="Z13:Z34" si="5">W13-Y13</f>
        <v>-800000</v>
      </c>
      <c r="AA13" s="445"/>
    </row>
    <row r="14" spans="1:28" ht="37.5" customHeight="1">
      <c r="B14" s="334" t="s">
        <v>340</v>
      </c>
      <c r="C14" s="344" t="s">
        <v>216</v>
      </c>
      <c r="D14" s="354" t="s">
        <v>143</v>
      </c>
      <c r="E14" s="472" t="s">
        <v>367</v>
      </c>
      <c r="F14" s="478">
        <v>100000000</v>
      </c>
      <c r="G14" s="478">
        <v>0</v>
      </c>
      <c r="H14" s="478">
        <f>F14-G14</f>
        <v>100000000</v>
      </c>
      <c r="I14" s="376">
        <v>521</v>
      </c>
      <c r="J14" s="376">
        <v>428</v>
      </c>
      <c r="K14" s="487">
        <f t="shared" si="0"/>
        <v>-0.1785028790786948</v>
      </c>
      <c r="L14" s="369">
        <v>10</v>
      </c>
      <c r="M14" s="369">
        <v>18</v>
      </c>
      <c r="N14" s="500">
        <v>105200</v>
      </c>
      <c r="O14" s="398">
        <f t="shared" si="1"/>
        <v>18936000</v>
      </c>
      <c r="P14" s="403">
        <v>240000000</v>
      </c>
      <c r="Q14" s="398">
        <f t="shared" si="2"/>
        <v>24000000</v>
      </c>
      <c r="R14" s="509">
        <f>MIN(H14,O14,Q14)</f>
        <v>18936000</v>
      </c>
      <c r="S14" s="514">
        <v>0.5</v>
      </c>
      <c r="T14" s="398">
        <f t="shared" si="3"/>
        <v>9468000</v>
      </c>
      <c r="U14" s="412">
        <v>9468000</v>
      </c>
      <c r="V14" s="398">
        <f t="shared" si="4"/>
        <v>9468000</v>
      </c>
      <c r="W14" s="398">
        <f>ROUNDDOWN(V14,-3)</f>
        <v>9468000</v>
      </c>
      <c r="X14" s="403">
        <v>9468000</v>
      </c>
      <c r="Y14" s="403">
        <v>9468000</v>
      </c>
      <c r="Z14" s="425">
        <f t="shared" si="5"/>
        <v>0</v>
      </c>
      <c r="AA14" s="525"/>
    </row>
    <row r="15" spans="1:28" ht="17.5">
      <c r="B15" s="446">
        <v>1</v>
      </c>
      <c r="C15" s="454"/>
      <c r="D15" s="462"/>
      <c r="E15" s="473"/>
      <c r="F15" s="479"/>
      <c r="G15" s="479"/>
      <c r="H15" s="479"/>
      <c r="I15" s="377"/>
      <c r="J15" s="377"/>
      <c r="K15" s="488" t="e">
        <f t="shared" si="0"/>
        <v>#DIV/0!</v>
      </c>
      <c r="L15" s="393"/>
      <c r="M15" s="372"/>
      <c r="N15" s="501">
        <v>105200</v>
      </c>
      <c r="O15" s="399">
        <f t="shared" si="1"/>
        <v>0</v>
      </c>
      <c r="P15" s="505"/>
      <c r="Q15" s="508">
        <f t="shared" si="2"/>
        <v>0</v>
      </c>
      <c r="R15" s="510">
        <f t="shared" ref="R15:R34" si="6">MIN(O15,Q15)</f>
        <v>0</v>
      </c>
      <c r="S15" s="515">
        <v>0.5</v>
      </c>
      <c r="T15" s="399">
        <f t="shared" si="3"/>
        <v>0</v>
      </c>
      <c r="U15" s="413"/>
      <c r="V15" s="399">
        <f t="shared" si="4"/>
        <v>0</v>
      </c>
      <c r="W15" s="399">
        <f t="shared" ref="W15:W34" si="7">ROUNDDOWN(V15/2,-3)</f>
        <v>0</v>
      </c>
      <c r="X15" s="421">
        <v>0</v>
      </c>
      <c r="Y15" s="421">
        <v>0</v>
      </c>
      <c r="Z15" s="426">
        <f t="shared" si="5"/>
        <v>0</v>
      </c>
      <c r="AA15" s="526" t="s">
        <v>267</v>
      </c>
    </row>
    <row r="16" spans="1:28" ht="17.5">
      <c r="B16" s="447">
        <v>2</v>
      </c>
      <c r="C16" s="455"/>
      <c r="D16" s="442"/>
      <c r="E16" s="471"/>
      <c r="F16" s="480"/>
      <c r="G16" s="480"/>
      <c r="H16" s="480"/>
      <c r="I16" s="378"/>
      <c r="J16" s="377"/>
      <c r="K16" s="489" t="e">
        <f t="shared" si="0"/>
        <v>#DIV/0!</v>
      </c>
      <c r="L16" s="368"/>
      <c r="M16" s="368"/>
      <c r="N16" s="501">
        <v>105200</v>
      </c>
      <c r="O16" s="397">
        <f t="shared" si="1"/>
        <v>0</v>
      </c>
      <c r="P16" s="505"/>
      <c r="Q16" s="507">
        <f t="shared" si="2"/>
        <v>0</v>
      </c>
      <c r="R16" s="511">
        <f t="shared" si="6"/>
        <v>0</v>
      </c>
      <c r="S16" s="405">
        <v>0.5</v>
      </c>
      <c r="T16" s="397">
        <f t="shared" si="3"/>
        <v>0</v>
      </c>
      <c r="U16" s="413"/>
      <c r="V16" s="397">
        <f t="shared" si="4"/>
        <v>0</v>
      </c>
      <c r="W16" s="397">
        <f t="shared" si="7"/>
        <v>0</v>
      </c>
      <c r="X16" s="421">
        <v>0</v>
      </c>
      <c r="Y16" s="421">
        <v>0</v>
      </c>
      <c r="Z16" s="426">
        <f t="shared" si="5"/>
        <v>0</v>
      </c>
      <c r="AA16" s="526" t="s">
        <v>267</v>
      </c>
    </row>
    <row r="17" spans="2:27" ht="17.5">
      <c r="B17" s="447">
        <v>3</v>
      </c>
      <c r="C17" s="455"/>
      <c r="D17" s="442"/>
      <c r="E17" s="471"/>
      <c r="F17" s="480"/>
      <c r="G17" s="480"/>
      <c r="H17" s="480"/>
      <c r="I17" s="378"/>
      <c r="J17" s="377"/>
      <c r="K17" s="489" t="e">
        <f t="shared" si="0"/>
        <v>#DIV/0!</v>
      </c>
      <c r="L17" s="368"/>
      <c r="M17" s="368"/>
      <c r="N17" s="501">
        <v>105200</v>
      </c>
      <c r="O17" s="397">
        <f t="shared" si="1"/>
        <v>0</v>
      </c>
      <c r="P17" s="505"/>
      <c r="Q17" s="507">
        <f t="shared" si="2"/>
        <v>0</v>
      </c>
      <c r="R17" s="511">
        <f t="shared" si="6"/>
        <v>0</v>
      </c>
      <c r="S17" s="405">
        <v>0.5</v>
      </c>
      <c r="T17" s="397">
        <f t="shared" si="3"/>
        <v>0</v>
      </c>
      <c r="U17" s="413"/>
      <c r="V17" s="397">
        <f t="shared" si="4"/>
        <v>0</v>
      </c>
      <c r="W17" s="397">
        <f t="shared" si="7"/>
        <v>0</v>
      </c>
      <c r="X17" s="421">
        <v>0</v>
      </c>
      <c r="Y17" s="421">
        <v>0</v>
      </c>
      <c r="Z17" s="426">
        <f t="shared" si="5"/>
        <v>0</v>
      </c>
      <c r="AA17" s="526" t="s">
        <v>267</v>
      </c>
    </row>
    <row r="18" spans="2:27" ht="17.5">
      <c r="B18" s="447">
        <v>4</v>
      </c>
      <c r="C18" s="455"/>
      <c r="D18" s="442"/>
      <c r="E18" s="471"/>
      <c r="F18" s="480"/>
      <c r="G18" s="480"/>
      <c r="H18" s="480"/>
      <c r="I18" s="378"/>
      <c r="J18" s="377"/>
      <c r="K18" s="489" t="e">
        <f t="shared" si="0"/>
        <v>#DIV/0!</v>
      </c>
      <c r="L18" s="368"/>
      <c r="M18" s="368"/>
      <c r="N18" s="501">
        <v>105200</v>
      </c>
      <c r="O18" s="397">
        <f t="shared" si="1"/>
        <v>0</v>
      </c>
      <c r="P18" s="505"/>
      <c r="Q18" s="507">
        <f t="shared" si="2"/>
        <v>0</v>
      </c>
      <c r="R18" s="511">
        <f t="shared" si="6"/>
        <v>0</v>
      </c>
      <c r="S18" s="405">
        <v>0.5</v>
      </c>
      <c r="T18" s="397">
        <f t="shared" si="3"/>
        <v>0</v>
      </c>
      <c r="U18" s="413"/>
      <c r="V18" s="397">
        <f t="shared" si="4"/>
        <v>0</v>
      </c>
      <c r="W18" s="397">
        <f t="shared" si="7"/>
        <v>0</v>
      </c>
      <c r="X18" s="421">
        <v>0</v>
      </c>
      <c r="Y18" s="421">
        <v>0</v>
      </c>
      <c r="Z18" s="426">
        <f t="shared" si="5"/>
        <v>0</v>
      </c>
      <c r="AA18" s="526" t="s">
        <v>267</v>
      </c>
    </row>
    <row r="19" spans="2:27" ht="17.5">
      <c r="B19" s="447">
        <v>5</v>
      </c>
      <c r="C19" s="455"/>
      <c r="D19" s="442"/>
      <c r="E19" s="471"/>
      <c r="F19" s="480"/>
      <c r="G19" s="480"/>
      <c r="H19" s="480"/>
      <c r="I19" s="378"/>
      <c r="J19" s="377"/>
      <c r="K19" s="489" t="e">
        <f t="shared" si="0"/>
        <v>#DIV/0!</v>
      </c>
      <c r="L19" s="368"/>
      <c r="M19" s="368"/>
      <c r="N19" s="501">
        <v>105200</v>
      </c>
      <c r="O19" s="397">
        <f t="shared" si="1"/>
        <v>0</v>
      </c>
      <c r="P19" s="505"/>
      <c r="Q19" s="507">
        <f t="shared" si="2"/>
        <v>0</v>
      </c>
      <c r="R19" s="511">
        <f t="shared" si="6"/>
        <v>0</v>
      </c>
      <c r="S19" s="405">
        <v>0.5</v>
      </c>
      <c r="T19" s="397">
        <f t="shared" si="3"/>
        <v>0</v>
      </c>
      <c r="U19" s="413"/>
      <c r="V19" s="397">
        <f t="shared" si="4"/>
        <v>0</v>
      </c>
      <c r="W19" s="397">
        <f t="shared" si="7"/>
        <v>0</v>
      </c>
      <c r="X19" s="421">
        <v>0</v>
      </c>
      <c r="Y19" s="421">
        <v>0</v>
      </c>
      <c r="Z19" s="426">
        <f t="shared" si="5"/>
        <v>0</v>
      </c>
      <c r="AA19" s="526" t="s">
        <v>267</v>
      </c>
    </row>
    <row r="20" spans="2:27" ht="17.5">
      <c r="B20" s="447">
        <v>6</v>
      </c>
      <c r="C20" s="455"/>
      <c r="D20" s="442"/>
      <c r="E20" s="471"/>
      <c r="F20" s="480"/>
      <c r="G20" s="480"/>
      <c r="H20" s="480"/>
      <c r="I20" s="378"/>
      <c r="J20" s="377"/>
      <c r="K20" s="489" t="e">
        <f t="shared" si="0"/>
        <v>#DIV/0!</v>
      </c>
      <c r="L20" s="368"/>
      <c r="M20" s="368"/>
      <c r="N20" s="501">
        <v>105200</v>
      </c>
      <c r="O20" s="397">
        <f t="shared" si="1"/>
        <v>0</v>
      </c>
      <c r="P20" s="505"/>
      <c r="Q20" s="507">
        <f t="shared" si="2"/>
        <v>0</v>
      </c>
      <c r="R20" s="511">
        <f t="shared" si="6"/>
        <v>0</v>
      </c>
      <c r="S20" s="405">
        <v>0.5</v>
      </c>
      <c r="T20" s="397">
        <f t="shared" si="3"/>
        <v>0</v>
      </c>
      <c r="U20" s="413"/>
      <c r="V20" s="397">
        <f t="shared" si="4"/>
        <v>0</v>
      </c>
      <c r="W20" s="397">
        <f t="shared" si="7"/>
        <v>0</v>
      </c>
      <c r="X20" s="421">
        <v>0</v>
      </c>
      <c r="Y20" s="421">
        <v>0</v>
      </c>
      <c r="Z20" s="426">
        <f t="shared" si="5"/>
        <v>0</v>
      </c>
      <c r="AA20" s="526" t="s">
        <v>267</v>
      </c>
    </row>
    <row r="21" spans="2:27" ht="17.5">
      <c r="B21" s="447">
        <v>7</v>
      </c>
      <c r="C21" s="455"/>
      <c r="D21" s="442"/>
      <c r="E21" s="471"/>
      <c r="F21" s="480"/>
      <c r="G21" s="480"/>
      <c r="H21" s="480"/>
      <c r="I21" s="378"/>
      <c r="J21" s="377"/>
      <c r="K21" s="489" t="e">
        <f t="shared" si="0"/>
        <v>#DIV/0!</v>
      </c>
      <c r="L21" s="368"/>
      <c r="M21" s="368"/>
      <c r="N21" s="501">
        <v>105200</v>
      </c>
      <c r="O21" s="397">
        <f t="shared" si="1"/>
        <v>0</v>
      </c>
      <c r="P21" s="505"/>
      <c r="Q21" s="507">
        <f t="shared" si="2"/>
        <v>0</v>
      </c>
      <c r="R21" s="511">
        <f t="shared" si="6"/>
        <v>0</v>
      </c>
      <c r="S21" s="405">
        <v>0.5</v>
      </c>
      <c r="T21" s="397">
        <f t="shared" si="3"/>
        <v>0</v>
      </c>
      <c r="U21" s="413"/>
      <c r="V21" s="397">
        <f t="shared" si="4"/>
        <v>0</v>
      </c>
      <c r="W21" s="397">
        <f t="shared" si="7"/>
        <v>0</v>
      </c>
      <c r="X21" s="421">
        <v>0</v>
      </c>
      <c r="Y21" s="421">
        <v>0</v>
      </c>
      <c r="Z21" s="426">
        <f t="shared" si="5"/>
        <v>0</v>
      </c>
      <c r="AA21" s="526" t="s">
        <v>267</v>
      </c>
    </row>
    <row r="22" spans="2:27" ht="17.5">
      <c r="B22" s="447">
        <v>8</v>
      </c>
      <c r="C22" s="455"/>
      <c r="D22" s="442"/>
      <c r="E22" s="471"/>
      <c r="F22" s="480"/>
      <c r="G22" s="480"/>
      <c r="H22" s="480"/>
      <c r="I22" s="378"/>
      <c r="J22" s="377"/>
      <c r="K22" s="489" t="e">
        <f t="shared" si="0"/>
        <v>#DIV/0!</v>
      </c>
      <c r="L22" s="368"/>
      <c r="M22" s="368"/>
      <c r="N22" s="501">
        <v>105200</v>
      </c>
      <c r="O22" s="397">
        <f t="shared" si="1"/>
        <v>0</v>
      </c>
      <c r="P22" s="505"/>
      <c r="Q22" s="507">
        <f t="shared" si="2"/>
        <v>0</v>
      </c>
      <c r="R22" s="511">
        <f t="shared" si="6"/>
        <v>0</v>
      </c>
      <c r="S22" s="405">
        <v>0.5</v>
      </c>
      <c r="T22" s="397">
        <f t="shared" si="3"/>
        <v>0</v>
      </c>
      <c r="U22" s="413"/>
      <c r="V22" s="397">
        <f t="shared" si="4"/>
        <v>0</v>
      </c>
      <c r="W22" s="397">
        <f t="shared" si="7"/>
        <v>0</v>
      </c>
      <c r="X22" s="421">
        <v>0</v>
      </c>
      <c r="Y22" s="421">
        <v>0</v>
      </c>
      <c r="Z22" s="426">
        <f t="shared" si="5"/>
        <v>0</v>
      </c>
      <c r="AA22" s="526" t="s">
        <v>267</v>
      </c>
    </row>
    <row r="23" spans="2:27" ht="17.5">
      <c r="B23" s="447">
        <v>9</v>
      </c>
      <c r="C23" s="455"/>
      <c r="D23" s="442"/>
      <c r="E23" s="471"/>
      <c r="F23" s="480"/>
      <c r="G23" s="480"/>
      <c r="H23" s="480"/>
      <c r="I23" s="378"/>
      <c r="J23" s="377"/>
      <c r="K23" s="489" t="e">
        <f t="shared" si="0"/>
        <v>#DIV/0!</v>
      </c>
      <c r="L23" s="368"/>
      <c r="M23" s="368"/>
      <c r="N23" s="501">
        <v>105200</v>
      </c>
      <c r="O23" s="397">
        <f t="shared" si="1"/>
        <v>0</v>
      </c>
      <c r="P23" s="505"/>
      <c r="Q23" s="507">
        <f t="shared" si="2"/>
        <v>0</v>
      </c>
      <c r="R23" s="511">
        <f t="shared" si="6"/>
        <v>0</v>
      </c>
      <c r="S23" s="405">
        <v>0.5</v>
      </c>
      <c r="T23" s="397">
        <f t="shared" si="3"/>
        <v>0</v>
      </c>
      <c r="U23" s="413"/>
      <c r="V23" s="397">
        <f t="shared" si="4"/>
        <v>0</v>
      </c>
      <c r="W23" s="397">
        <f t="shared" si="7"/>
        <v>0</v>
      </c>
      <c r="X23" s="421">
        <v>0</v>
      </c>
      <c r="Y23" s="421">
        <v>0</v>
      </c>
      <c r="Z23" s="426">
        <f t="shared" si="5"/>
        <v>0</v>
      </c>
      <c r="AA23" s="526" t="s">
        <v>267</v>
      </c>
    </row>
    <row r="24" spans="2:27" ht="17.5">
      <c r="B24" s="447">
        <v>10</v>
      </c>
      <c r="C24" s="455"/>
      <c r="D24" s="442"/>
      <c r="E24" s="471"/>
      <c r="F24" s="480"/>
      <c r="G24" s="480"/>
      <c r="H24" s="480"/>
      <c r="I24" s="378"/>
      <c r="J24" s="377"/>
      <c r="K24" s="489" t="e">
        <f t="shared" si="0"/>
        <v>#DIV/0!</v>
      </c>
      <c r="L24" s="368"/>
      <c r="M24" s="368"/>
      <c r="N24" s="501">
        <v>105200</v>
      </c>
      <c r="O24" s="397">
        <f t="shared" si="1"/>
        <v>0</v>
      </c>
      <c r="P24" s="505"/>
      <c r="Q24" s="507">
        <f t="shared" si="2"/>
        <v>0</v>
      </c>
      <c r="R24" s="511">
        <f t="shared" si="6"/>
        <v>0</v>
      </c>
      <c r="S24" s="405">
        <v>0.5</v>
      </c>
      <c r="T24" s="397">
        <f t="shared" si="3"/>
        <v>0</v>
      </c>
      <c r="U24" s="413"/>
      <c r="V24" s="397">
        <f t="shared" si="4"/>
        <v>0</v>
      </c>
      <c r="W24" s="397">
        <f t="shared" si="7"/>
        <v>0</v>
      </c>
      <c r="X24" s="421">
        <v>0</v>
      </c>
      <c r="Y24" s="421">
        <v>0</v>
      </c>
      <c r="Z24" s="426">
        <f t="shared" si="5"/>
        <v>0</v>
      </c>
      <c r="AA24" s="526" t="s">
        <v>267</v>
      </c>
    </row>
    <row r="25" spans="2:27" ht="17.5">
      <c r="B25" s="447">
        <v>11</v>
      </c>
      <c r="C25" s="455"/>
      <c r="D25" s="442"/>
      <c r="E25" s="471"/>
      <c r="F25" s="480"/>
      <c r="G25" s="480"/>
      <c r="H25" s="480"/>
      <c r="I25" s="378"/>
      <c r="J25" s="377"/>
      <c r="K25" s="489" t="e">
        <f t="shared" si="0"/>
        <v>#DIV/0!</v>
      </c>
      <c r="L25" s="368"/>
      <c r="M25" s="368"/>
      <c r="N25" s="501">
        <v>105200</v>
      </c>
      <c r="O25" s="397">
        <f t="shared" si="1"/>
        <v>0</v>
      </c>
      <c r="P25" s="505"/>
      <c r="Q25" s="507">
        <f t="shared" si="2"/>
        <v>0</v>
      </c>
      <c r="R25" s="511">
        <f t="shared" si="6"/>
        <v>0</v>
      </c>
      <c r="S25" s="405">
        <v>0.5</v>
      </c>
      <c r="T25" s="397">
        <f t="shared" si="3"/>
        <v>0</v>
      </c>
      <c r="U25" s="413"/>
      <c r="V25" s="397">
        <f t="shared" si="4"/>
        <v>0</v>
      </c>
      <c r="W25" s="397">
        <f t="shared" si="7"/>
        <v>0</v>
      </c>
      <c r="X25" s="421">
        <v>0</v>
      </c>
      <c r="Y25" s="421">
        <v>0</v>
      </c>
      <c r="Z25" s="426">
        <f t="shared" si="5"/>
        <v>0</v>
      </c>
      <c r="AA25" s="526" t="s">
        <v>267</v>
      </c>
    </row>
    <row r="26" spans="2:27" ht="17.5">
      <c r="B26" s="447">
        <v>12</v>
      </c>
      <c r="C26" s="455"/>
      <c r="D26" s="442"/>
      <c r="E26" s="471"/>
      <c r="F26" s="480"/>
      <c r="G26" s="480"/>
      <c r="H26" s="480"/>
      <c r="I26" s="378"/>
      <c r="J26" s="377"/>
      <c r="K26" s="489" t="e">
        <f t="shared" si="0"/>
        <v>#DIV/0!</v>
      </c>
      <c r="L26" s="368"/>
      <c r="M26" s="368"/>
      <c r="N26" s="501">
        <v>105200</v>
      </c>
      <c r="O26" s="397">
        <f t="shared" si="1"/>
        <v>0</v>
      </c>
      <c r="P26" s="505"/>
      <c r="Q26" s="507">
        <f t="shared" si="2"/>
        <v>0</v>
      </c>
      <c r="R26" s="511">
        <f t="shared" si="6"/>
        <v>0</v>
      </c>
      <c r="S26" s="405">
        <v>0.5</v>
      </c>
      <c r="T26" s="397">
        <f t="shared" si="3"/>
        <v>0</v>
      </c>
      <c r="U26" s="413"/>
      <c r="V26" s="397">
        <f t="shared" si="4"/>
        <v>0</v>
      </c>
      <c r="W26" s="397">
        <f t="shared" si="7"/>
        <v>0</v>
      </c>
      <c r="X26" s="421">
        <v>0</v>
      </c>
      <c r="Y26" s="421">
        <v>0</v>
      </c>
      <c r="Z26" s="426">
        <f t="shared" si="5"/>
        <v>0</v>
      </c>
      <c r="AA26" s="526" t="s">
        <v>267</v>
      </c>
    </row>
    <row r="27" spans="2:27" ht="17.5">
      <c r="B27" s="447">
        <v>13</v>
      </c>
      <c r="C27" s="455"/>
      <c r="D27" s="442"/>
      <c r="E27" s="471"/>
      <c r="F27" s="480"/>
      <c r="G27" s="480"/>
      <c r="H27" s="480"/>
      <c r="I27" s="378"/>
      <c r="J27" s="377"/>
      <c r="K27" s="489" t="e">
        <f t="shared" si="0"/>
        <v>#DIV/0!</v>
      </c>
      <c r="L27" s="368"/>
      <c r="M27" s="368"/>
      <c r="N27" s="501">
        <v>105200</v>
      </c>
      <c r="O27" s="397">
        <f t="shared" si="1"/>
        <v>0</v>
      </c>
      <c r="P27" s="505"/>
      <c r="Q27" s="507">
        <f t="shared" si="2"/>
        <v>0</v>
      </c>
      <c r="R27" s="511">
        <f t="shared" si="6"/>
        <v>0</v>
      </c>
      <c r="S27" s="405">
        <v>0.5</v>
      </c>
      <c r="T27" s="397">
        <f t="shared" si="3"/>
        <v>0</v>
      </c>
      <c r="U27" s="413"/>
      <c r="V27" s="397">
        <f t="shared" si="4"/>
        <v>0</v>
      </c>
      <c r="W27" s="397">
        <f t="shared" si="7"/>
        <v>0</v>
      </c>
      <c r="X27" s="421">
        <v>0</v>
      </c>
      <c r="Y27" s="421">
        <v>0</v>
      </c>
      <c r="Z27" s="426">
        <f t="shared" si="5"/>
        <v>0</v>
      </c>
      <c r="AA27" s="526" t="s">
        <v>267</v>
      </c>
    </row>
    <row r="28" spans="2:27" ht="17.5">
      <c r="B28" s="447">
        <v>14</v>
      </c>
      <c r="C28" s="455"/>
      <c r="D28" s="442"/>
      <c r="E28" s="471"/>
      <c r="F28" s="480"/>
      <c r="G28" s="480"/>
      <c r="H28" s="480"/>
      <c r="I28" s="378"/>
      <c r="J28" s="377"/>
      <c r="K28" s="489" t="e">
        <f t="shared" si="0"/>
        <v>#DIV/0!</v>
      </c>
      <c r="L28" s="368"/>
      <c r="M28" s="368"/>
      <c r="N28" s="501">
        <v>105200</v>
      </c>
      <c r="O28" s="397">
        <f t="shared" si="1"/>
        <v>0</v>
      </c>
      <c r="P28" s="505"/>
      <c r="Q28" s="507">
        <f t="shared" si="2"/>
        <v>0</v>
      </c>
      <c r="R28" s="511">
        <f t="shared" si="6"/>
        <v>0</v>
      </c>
      <c r="S28" s="405">
        <v>0.5</v>
      </c>
      <c r="T28" s="397">
        <f t="shared" si="3"/>
        <v>0</v>
      </c>
      <c r="U28" s="413"/>
      <c r="V28" s="397">
        <f t="shared" si="4"/>
        <v>0</v>
      </c>
      <c r="W28" s="397">
        <f t="shared" si="7"/>
        <v>0</v>
      </c>
      <c r="X28" s="421">
        <v>0</v>
      </c>
      <c r="Y28" s="421">
        <v>0</v>
      </c>
      <c r="Z28" s="426">
        <f t="shared" si="5"/>
        <v>0</v>
      </c>
      <c r="AA28" s="526" t="s">
        <v>267</v>
      </c>
    </row>
    <row r="29" spans="2:27" ht="17.5">
      <c r="B29" s="447">
        <v>15</v>
      </c>
      <c r="C29" s="455"/>
      <c r="D29" s="442"/>
      <c r="E29" s="471"/>
      <c r="F29" s="480"/>
      <c r="G29" s="480"/>
      <c r="H29" s="480"/>
      <c r="I29" s="378"/>
      <c r="J29" s="377"/>
      <c r="K29" s="489" t="e">
        <f t="shared" si="0"/>
        <v>#DIV/0!</v>
      </c>
      <c r="L29" s="368"/>
      <c r="M29" s="368"/>
      <c r="N29" s="501">
        <v>105200</v>
      </c>
      <c r="O29" s="397">
        <f t="shared" si="1"/>
        <v>0</v>
      </c>
      <c r="P29" s="505"/>
      <c r="Q29" s="507">
        <f t="shared" si="2"/>
        <v>0</v>
      </c>
      <c r="R29" s="511">
        <f t="shared" si="6"/>
        <v>0</v>
      </c>
      <c r="S29" s="405">
        <v>0.5</v>
      </c>
      <c r="T29" s="397">
        <f t="shared" si="3"/>
        <v>0</v>
      </c>
      <c r="U29" s="413"/>
      <c r="V29" s="397">
        <f t="shared" si="4"/>
        <v>0</v>
      </c>
      <c r="W29" s="397">
        <f t="shared" si="7"/>
        <v>0</v>
      </c>
      <c r="X29" s="421">
        <v>0</v>
      </c>
      <c r="Y29" s="421">
        <v>0</v>
      </c>
      <c r="Z29" s="426">
        <f t="shared" si="5"/>
        <v>0</v>
      </c>
      <c r="AA29" s="526" t="s">
        <v>267</v>
      </c>
    </row>
    <row r="30" spans="2:27" ht="17.5">
      <c r="B30" s="447">
        <v>16</v>
      </c>
      <c r="C30" s="455"/>
      <c r="D30" s="442"/>
      <c r="E30" s="471"/>
      <c r="F30" s="480"/>
      <c r="G30" s="480"/>
      <c r="H30" s="480"/>
      <c r="I30" s="378"/>
      <c r="J30" s="377"/>
      <c r="K30" s="489" t="e">
        <f t="shared" si="0"/>
        <v>#DIV/0!</v>
      </c>
      <c r="L30" s="368"/>
      <c r="M30" s="368"/>
      <c r="N30" s="501">
        <v>105200</v>
      </c>
      <c r="O30" s="397">
        <f t="shared" si="1"/>
        <v>0</v>
      </c>
      <c r="P30" s="505"/>
      <c r="Q30" s="507">
        <f t="shared" si="2"/>
        <v>0</v>
      </c>
      <c r="R30" s="511">
        <f t="shared" si="6"/>
        <v>0</v>
      </c>
      <c r="S30" s="405">
        <v>0.5</v>
      </c>
      <c r="T30" s="397">
        <f t="shared" si="3"/>
        <v>0</v>
      </c>
      <c r="U30" s="413"/>
      <c r="V30" s="397">
        <f t="shared" si="4"/>
        <v>0</v>
      </c>
      <c r="W30" s="397">
        <f t="shared" si="7"/>
        <v>0</v>
      </c>
      <c r="X30" s="421">
        <v>0</v>
      </c>
      <c r="Y30" s="421">
        <v>0</v>
      </c>
      <c r="Z30" s="426">
        <f t="shared" si="5"/>
        <v>0</v>
      </c>
      <c r="AA30" s="526" t="s">
        <v>267</v>
      </c>
    </row>
    <row r="31" spans="2:27" ht="17.5">
      <c r="B31" s="447">
        <v>17</v>
      </c>
      <c r="C31" s="455"/>
      <c r="D31" s="442"/>
      <c r="E31" s="471"/>
      <c r="F31" s="480"/>
      <c r="G31" s="480"/>
      <c r="H31" s="480"/>
      <c r="I31" s="378"/>
      <c r="J31" s="377"/>
      <c r="K31" s="489" t="e">
        <f t="shared" si="0"/>
        <v>#DIV/0!</v>
      </c>
      <c r="L31" s="368"/>
      <c r="M31" s="368"/>
      <c r="N31" s="501">
        <v>105200</v>
      </c>
      <c r="O31" s="397">
        <f t="shared" si="1"/>
        <v>0</v>
      </c>
      <c r="P31" s="505"/>
      <c r="Q31" s="507">
        <f t="shared" si="2"/>
        <v>0</v>
      </c>
      <c r="R31" s="511">
        <f t="shared" si="6"/>
        <v>0</v>
      </c>
      <c r="S31" s="405">
        <v>0.5</v>
      </c>
      <c r="T31" s="397">
        <f t="shared" si="3"/>
        <v>0</v>
      </c>
      <c r="U31" s="413"/>
      <c r="V31" s="397">
        <f t="shared" si="4"/>
        <v>0</v>
      </c>
      <c r="W31" s="397">
        <f t="shared" si="7"/>
        <v>0</v>
      </c>
      <c r="X31" s="421">
        <v>0</v>
      </c>
      <c r="Y31" s="421">
        <v>0</v>
      </c>
      <c r="Z31" s="426">
        <f t="shared" si="5"/>
        <v>0</v>
      </c>
      <c r="AA31" s="526" t="s">
        <v>267</v>
      </c>
    </row>
    <row r="32" spans="2:27" ht="17.5">
      <c r="B32" s="447">
        <v>18</v>
      </c>
      <c r="C32" s="455"/>
      <c r="D32" s="442"/>
      <c r="E32" s="471"/>
      <c r="F32" s="480"/>
      <c r="G32" s="480"/>
      <c r="H32" s="480"/>
      <c r="I32" s="378"/>
      <c r="J32" s="377"/>
      <c r="K32" s="489" t="e">
        <f t="shared" si="0"/>
        <v>#DIV/0!</v>
      </c>
      <c r="L32" s="368"/>
      <c r="M32" s="368"/>
      <c r="N32" s="501">
        <v>105200</v>
      </c>
      <c r="O32" s="397">
        <f t="shared" si="1"/>
        <v>0</v>
      </c>
      <c r="P32" s="505"/>
      <c r="Q32" s="507">
        <f t="shared" si="2"/>
        <v>0</v>
      </c>
      <c r="R32" s="511">
        <f t="shared" si="6"/>
        <v>0</v>
      </c>
      <c r="S32" s="405">
        <v>0.5</v>
      </c>
      <c r="T32" s="397">
        <f t="shared" si="3"/>
        <v>0</v>
      </c>
      <c r="U32" s="413"/>
      <c r="V32" s="397">
        <f t="shared" si="4"/>
        <v>0</v>
      </c>
      <c r="W32" s="397">
        <f t="shared" si="7"/>
        <v>0</v>
      </c>
      <c r="X32" s="421">
        <v>0</v>
      </c>
      <c r="Y32" s="421">
        <v>0</v>
      </c>
      <c r="Z32" s="426">
        <f t="shared" si="5"/>
        <v>0</v>
      </c>
      <c r="AA32" s="526" t="s">
        <v>267</v>
      </c>
    </row>
    <row r="33" spans="2:28" ht="17.5">
      <c r="B33" s="447">
        <v>19</v>
      </c>
      <c r="C33" s="455"/>
      <c r="D33" s="442"/>
      <c r="E33" s="471"/>
      <c r="F33" s="480"/>
      <c r="G33" s="480"/>
      <c r="H33" s="480"/>
      <c r="I33" s="378"/>
      <c r="J33" s="377"/>
      <c r="K33" s="489" t="e">
        <f t="shared" si="0"/>
        <v>#DIV/0!</v>
      </c>
      <c r="L33" s="368"/>
      <c r="M33" s="368"/>
      <c r="N33" s="501">
        <v>105200</v>
      </c>
      <c r="O33" s="397">
        <f t="shared" si="1"/>
        <v>0</v>
      </c>
      <c r="P33" s="505"/>
      <c r="Q33" s="507">
        <f t="shared" si="2"/>
        <v>0</v>
      </c>
      <c r="R33" s="511">
        <f t="shared" si="6"/>
        <v>0</v>
      </c>
      <c r="S33" s="405">
        <v>0.5</v>
      </c>
      <c r="T33" s="397">
        <f t="shared" si="3"/>
        <v>0</v>
      </c>
      <c r="U33" s="413"/>
      <c r="V33" s="397">
        <f t="shared" si="4"/>
        <v>0</v>
      </c>
      <c r="W33" s="397">
        <f t="shared" si="7"/>
        <v>0</v>
      </c>
      <c r="X33" s="421">
        <v>0</v>
      </c>
      <c r="Y33" s="421">
        <v>0</v>
      </c>
      <c r="Z33" s="426">
        <f t="shared" si="5"/>
        <v>0</v>
      </c>
      <c r="AA33" s="526" t="s">
        <v>267</v>
      </c>
    </row>
    <row r="34" spans="2:28" ht="18.25">
      <c r="B34" s="448">
        <v>20</v>
      </c>
      <c r="C34" s="456"/>
      <c r="D34" s="463"/>
      <c r="E34" s="471"/>
      <c r="F34" s="481"/>
      <c r="G34" s="481"/>
      <c r="H34" s="481"/>
      <c r="I34" s="481"/>
      <c r="J34" s="404"/>
      <c r="K34" s="490" t="e">
        <f t="shared" si="0"/>
        <v>#DIV/0!</v>
      </c>
      <c r="L34" s="394"/>
      <c r="M34" s="368"/>
      <c r="N34" s="502">
        <v>105200</v>
      </c>
      <c r="O34" s="397">
        <f t="shared" si="1"/>
        <v>0</v>
      </c>
      <c r="P34" s="506"/>
      <c r="Q34" s="507">
        <f t="shared" si="2"/>
        <v>0</v>
      </c>
      <c r="R34" s="512">
        <f t="shared" si="6"/>
        <v>0</v>
      </c>
      <c r="S34" s="405">
        <v>0.5</v>
      </c>
      <c r="T34" s="397">
        <f t="shared" si="3"/>
        <v>0</v>
      </c>
      <c r="U34" s="414"/>
      <c r="V34" s="397">
        <f t="shared" si="4"/>
        <v>0</v>
      </c>
      <c r="W34" s="397">
        <f t="shared" si="7"/>
        <v>0</v>
      </c>
      <c r="X34" s="422">
        <v>0</v>
      </c>
      <c r="Y34" s="422">
        <v>0</v>
      </c>
      <c r="Z34" s="521">
        <f t="shared" si="5"/>
        <v>0</v>
      </c>
      <c r="AA34" s="527" t="s">
        <v>267</v>
      </c>
    </row>
    <row r="35" spans="2:28" ht="18.25">
      <c r="B35" s="449" t="s">
        <v>343</v>
      </c>
      <c r="C35" s="457"/>
      <c r="D35" s="464"/>
      <c r="E35" s="474"/>
      <c r="F35" s="482"/>
      <c r="G35" s="474"/>
      <c r="H35" s="474"/>
      <c r="I35" s="474"/>
      <c r="J35" s="474"/>
      <c r="K35" s="474"/>
      <c r="L35" s="474"/>
      <c r="M35" s="474"/>
      <c r="N35" s="474"/>
      <c r="O35" s="474"/>
      <c r="P35" s="474"/>
      <c r="Q35" s="474"/>
      <c r="R35" s="513"/>
      <c r="S35" s="513"/>
      <c r="T35" s="513"/>
      <c r="U35" s="474"/>
      <c r="V35" s="474"/>
      <c r="W35" s="474"/>
      <c r="X35" s="482"/>
      <c r="Y35" s="482"/>
      <c r="Z35" s="522"/>
      <c r="AA35" s="528"/>
    </row>
    <row r="36" spans="2:28" ht="13.75">
      <c r="W36" s="2"/>
      <c r="X36" s="2"/>
      <c r="Y36" s="2"/>
      <c r="Z36" s="2"/>
      <c r="AA36" s="2"/>
    </row>
    <row r="37" spans="2:28" ht="19">
      <c r="D37" s="465" t="s">
        <v>292</v>
      </c>
      <c r="E37" s="475" t="s">
        <v>345</v>
      </c>
      <c r="F37" s="443"/>
      <c r="G37" s="443"/>
      <c r="H37" s="443"/>
      <c r="I37" s="443"/>
      <c r="L37" s="491" t="s">
        <v>77</v>
      </c>
      <c r="W37" s="2"/>
      <c r="X37" s="2"/>
      <c r="Y37" s="2"/>
      <c r="Z37" s="2"/>
      <c r="AA37" s="2"/>
    </row>
    <row r="38" spans="2:28" ht="18.75" customHeight="1">
      <c r="D38" s="466" t="s">
        <v>143</v>
      </c>
      <c r="E38" s="475" t="s">
        <v>367</v>
      </c>
      <c r="F38" s="443"/>
      <c r="G38" s="443"/>
      <c r="H38" s="443"/>
      <c r="I38" s="443"/>
      <c r="L38" s="492">
        <v>2</v>
      </c>
      <c r="M38" s="498"/>
      <c r="N38" s="443"/>
      <c r="O38" s="443"/>
      <c r="P38" s="443"/>
      <c r="Q38" s="443"/>
      <c r="R38" s="443"/>
      <c r="S38" s="443"/>
      <c r="T38" s="443"/>
      <c r="U38" s="443"/>
      <c r="V38" s="443"/>
      <c r="W38" s="443"/>
      <c r="X38" s="443"/>
      <c r="Y38" s="443"/>
      <c r="Z38" s="443"/>
      <c r="AA38" s="443"/>
      <c r="AB38" s="443"/>
    </row>
    <row r="39" spans="2:28" ht="18.75" customHeight="1">
      <c r="E39" s="476"/>
      <c r="F39" s="443"/>
      <c r="G39" s="443"/>
      <c r="H39" s="443"/>
      <c r="I39" s="443"/>
      <c r="L39" s="493">
        <v>3</v>
      </c>
      <c r="M39" s="443"/>
      <c r="N39" s="443"/>
      <c r="O39" s="443"/>
      <c r="P39" s="443"/>
      <c r="Q39" s="443"/>
      <c r="R39" s="443"/>
      <c r="S39" s="443"/>
      <c r="T39" s="443"/>
      <c r="U39" s="443"/>
      <c r="V39" s="443"/>
      <c r="W39" s="443"/>
      <c r="X39" s="443"/>
      <c r="Y39" s="443"/>
      <c r="Z39" s="443"/>
      <c r="AA39" s="443"/>
      <c r="AB39" s="443"/>
    </row>
    <row r="40" spans="2:28" ht="18.75" customHeight="1">
      <c r="E40" s="443"/>
      <c r="F40" s="443"/>
      <c r="G40" s="443"/>
      <c r="H40" s="443"/>
      <c r="I40" s="443"/>
      <c r="L40" s="494">
        <v>4</v>
      </c>
      <c r="M40" s="443"/>
      <c r="N40" s="443"/>
      <c r="O40" s="443"/>
      <c r="P40" s="443"/>
      <c r="Q40" s="443"/>
      <c r="R40" s="443"/>
      <c r="S40" s="443"/>
      <c r="T40" s="443"/>
      <c r="U40" s="443"/>
      <c r="V40" s="443"/>
      <c r="W40" s="443"/>
      <c r="X40" s="443"/>
      <c r="Y40" s="443"/>
      <c r="Z40" s="443"/>
      <c r="AA40" s="443"/>
      <c r="AB40" s="443"/>
    </row>
    <row r="41" spans="2:28" ht="18.75" customHeight="1">
      <c r="D41" s="467" t="s">
        <v>368</v>
      </c>
      <c r="E41" s="467"/>
      <c r="L41" s="494">
        <v>5</v>
      </c>
      <c r="M41" s="443"/>
      <c r="N41" s="443"/>
      <c r="O41" s="443"/>
      <c r="P41" s="443"/>
      <c r="Q41" s="443"/>
      <c r="R41" s="443"/>
      <c r="S41" s="443"/>
      <c r="T41" s="443"/>
      <c r="U41" s="443"/>
      <c r="V41" s="443"/>
      <c r="W41" s="443"/>
      <c r="X41" s="443"/>
      <c r="Y41" s="443"/>
      <c r="Z41" s="443"/>
      <c r="AA41" s="443"/>
      <c r="AB41" s="443"/>
    </row>
    <row r="42" spans="2:28" ht="18.75" customHeight="1">
      <c r="D42" s="467"/>
      <c r="E42" s="467"/>
      <c r="L42" s="494">
        <v>6</v>
      </c>
      <c r="M42" s="443"/>
      <c r="N42" s="443"/>
      <c r="O42" s="443"/>
      <c r="P42" s="443"/>
      <c r="Q42" s="443"/>
      <c r="R42" s="443"/>
      <c r="S42" s="443"/>
      <c r="T42" s="443"/>
      <c r="U42" s="443"/>
      <c r="V42" s="443"/>
      <c r="W42" s="443"/>
      <c r="X42" s="443"/>
      <c r="Y42" s="443"/>
      <c r="Z42" s="443"/>
      <c r="AA42" s="443"/>
      <c r="AB42" s="443"/>
    </row>
    <row r="43" spans="2:28" ht="18.75" customHeight="1">
      <c r="L43" s="494">
        <v>7</v>
      </c>
      <c r="M43" s="443"/>
      <c r="N43" s="443"/>
      <c r="O43" s="443"/>
      <c r="P43" s="443"/>
      <c r="Q43" s="443"/>
      <c r="R43" s="443"/>
      <c r="S43" s="443"/>
      <c r="T43" s="443"/>
      <c r="U43" s="443"/>
      <c r="V43" s="443"/>
      <c r="W43" s="443"/>
      <c r="X43" s="443"/>
      <c r="Y43" s="443"/>
      <c r="Z43" s="443"/>
      <c r="AA43" s="443"/>
      <c r="AB43" s="443"/>
    </row>
    <row r="44" spans="2:28" ht="18.75" customHeight="1">
      <c r="L44" s="494">
        <v>8</v>
      </c>
      <c r="M44" s="443"/>
      <c r="N44" s="443"/>
      <c r="O44" s="443"/>
      <c r="P44" s="443"/>
      <c r="Q44" s="443"/>
      <c r="R44" s="443"/>
      <c r="S44" s="443"/>
      <c r="T44" s="443"/>
      <c r="U44" s="443"/>
      <c r="V44" s="443"/>
      <c r="W44" s="443"/>
      <c r="X44" s="443"/>
      <c r="Y44" s="443"/>
      <c r="Z44" s="443"/>
      <c r="AA44" s="443"/>
      <c r="AB44" s="443"/>
    </row>
    <row r="45" spans="2:28" ht="18.75" customHeight="1">
      <c r="L45" s="494">
        <v>9</v>
      </c>
      <c r="M45" s="443"/>
      <c r="N45" s="443"/>
      <c r="O45" s="443"/>
      <c r="P45" s="443"/>
      <c r="Q45" s="443"/>
      <c r="R45" s="443"/>
      <c r="S45" s="443"/>
      <c r="T45" s="443"/>
      <c r="U45" s="443"/>
      <c r="V45" s="443"/>
      <c r="W45" s="443"/>
      <c r="X45" s="443"/>
      <c r="Y45" s="443"/>
      <c r="Z45" s="443"/>
      <c r="AA45" s="443"/>
      <c r="AB45" s="443"/>
    </row>
    <row r="46" spans="2:28" ht="18.75" customHeight="1">
      <c r="L46" s="495">
        <v>10</v>
      </c>
      <c r="M46" s="443"/>
      <c r="N46" s="443"/>
      <c r="O46" s="443"/>
      <c r="P46" s="443"/>
      <c r="Q46" s="443"/>
      <c r="R46" s="443"/>
      <c r="S46" s="443"/>
      <c r="T46" s="443"/>
      <c r="U46" s="443"/>
      <c r="V46" s="443"/>
      <c r="W46" s="443"/>
      <c r="X46" s="443"/>
      <c r="Y46" s="443"/>
      <c r="Z46" s="443"/>
      <c r="AA46" s="443"/>
      <c r="AB46" s="443"/>
    </row>
    <row r="47" spans="2:28" ht="18.75" customHeight="1">
      <c r="L47" s="496"/>
      <c r="M47" s="443"/>
      <c r="N47" s="443"/>
      <c r="O47" s="443"/>
      <c r="P47" s="443"/>
      <c r="Q47" s="443"/>
      <c r="R47" s="443"/>
      <c r="S47" s="443"/>
      <c r="T47" s="443"/>
      <c r="U47" s="443"/>
      <c r="V47" s="443"/>
      <c r="W47" s="443"/>
      <c r="X47" s="443"/>
      <c r="Y47" s="443"/>
      <c r="Z47" s="443"/>
      <c r="AA47" s="443"/>
      <c r="AB47" s="443"/>
    </row>
    <row r="48" spans="2:28" ht="18.75" customHeight="1">
      <c r="L48" s="443"/>
      <c r="M48" s="443"/>
      <c r="N48" s="443"/>
      <c r="O48" s="443"/>
      <c r="P48" s="443"/>
      <c r="Q48" s="443"/>
      <c r="R48" s="443"/>
      <c r="S48" s="443"/>
      <c r="T48" s="443"/>
      <c r="U48" s="443"/>
      <c r="V48" s="443"/>
      <c r="W48" s="443"/>
      <c r="X48" s="443"/>
      <c r="Y48" s="443"/>
      <c r="Z48" s="443"/>
      <c r="AA48" s="443"/>
      <c r="AB48" s="443"/>
    </row>
    <row r="49" spans="12:28" ht="18.75" customHeight="1">
      <c r="L49" s="443"/>
      <c r="M49" s="443"/>
      <c r="N49" s="443"/>
      <c r="O49" s="443"/>
      <c r="P49" s="443"/>
      <c r="Q49" s="443"/>
      <c r="R49" s="443"/>
      <c r="S49" s="443"/>
      <c r="T49" s="443"/>
      <c r="U49" s="443"/>
      <c r="V49" s="443"/>
      <c r="W49" s="443"/>
      <c r="X49" s="443"/>
      <c r="Y49" s="443"/>
      <c r="Z49" s="443"/>
      <c r="AA49" s="443"/>
      <c r="AB49" s="443"/>
    </row>
    <row r="50" spans="12:28" ht="18.75" customHeight="1">
      <c r="L50" s="443"/>
      <c r="M50" s="443"/>
      <c r="N50" s="443"/>
      <c r="O50" s="443"/>
      <c r="P50" s="443"/>
      <c r="Q50" s="443"/>
      <c r="R50" s="443"/>
      <c r="S50" s="443"/>
      <c r="T50" s="443"/>
      <c r="U50" s="443"/>
      <c r="V50" s="443"/>
      <c r="W50" s="443"/>
      <c r="X50" s="443"/>
      <c r="Y50" s="443"/>
      <c r="Z50" s="443"/>
      <c r="AA50" s="443"/>
      <c r="AB50" s="443"/>
    </row>
  </sheetData>
  <mergeCells count="7">
    <mergeCell ref="B5:C5"/>
    <mergeCell ref="B6:C6"/>
    <mergeCell ref="B7:C7"/>
    <mergeCell ref="B9:C9"/>
    <mergeCell ref="L9:N9"/>
    <mergeCell ref="B3:AB4"/>
    <mergeCell ref="D41:E42"/>
  </mergeCells>
  <phoneticPr fontId="5"/>
  <dataValidations count="4">
    <dataValidation type="list" allowBlank="1" showDropDown="0" showInputMessage="1" showErrorMessage="1" sqref="D13:D34">
      <formula1>$D$37:$D$38</formula1>
    </dataValidation>
    <dataValidation imeMode="off" allowBlank="1" showDropDown="0" showInputMessage="1" showErrorMessage="1" sqref="U14 D37 R14:R34"/>
    <dataValidation type="list" allowBlank="1" showDropDown="0" showInputMessage="1" showErrorMessage="1" sqref="E13:E34">
      <formula1>$E$37:$E$38</formula1>
    </dataValidation>
    <dataValidation type="list" allowBlank="1" showDropDown="0" showInputMessage="1" showErrorMessage="1" sqref="L13:L34">
      <formula1>$L$38:$L$46</formula1>
    </dataValidation>
  </dataValidations>
  <printOptions horizontalCentered="1"/>
  <pageMargins left="0.39370078740157483" right="0.39370078740157483" top="0.74803149606299213" bottom="0.74803149606299213" header="0.31496062992125984" footer="0.31496062992125984"/>
  <pageSetup paperSize="9" scale="28" fitToWidth="1" fitToHeight="0" orientation="landscape" usePrinterDefaults="1"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36"/>
  <sheetViews>
    <sheetView showGridLines="0" view="pageBreakPreview" zoomScale="90" zoomScaleNormal="90" zoomScaleSheetLayoutView="90" workbookViewId="0">
      <selection activeCell="O30" sqref="O30"/>
    </sheetView>
  </sheetViews>
  <sheetFormatPr defaultRowHeight="13"/>
  <cols>
    <col min="1" max="1" width="3.625" style="167" customWidth="1"/>
    <col min="2" max="10" width="22.375" style="167" customWidth="1"/>
    <col min="11" max="13" width="20.75" style="167" customWidth="1"/>
    <col min="14" max="14" width="5.625" style="167" customWidth="1" outlineLevel="1"/>
    <col min="15" max="16" width="9" style="167" customWidth="1" outlineLevel="1"/>
    <col min="18"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193</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23.25" customHeight="1">
      <c r="B4" s="168" t="s">
        <v>71</v>
      </c>
      <c r="C4" s="168"/>
      <c r="D4" s="169"/>
      <c r="E4" s="169"/>
      <c r="F4" s="169"/>
      <c r="G4" s="169"/>
      <c r="H4" s="169"/>
      <c r="I4" s="169"/>
      <c r="J4" s="169"/>
      <c r="K4" s="169"/>
      <c r="L4" s="437" t="s">
        <v>150</v>
      </c>
      <c r="M4" s="437"/>
    </row>
    <row r="5" spans="2:14" ht="18" customHeight="1">
      <c r="B5" s="170" t="s">
        <v>151</v>
      </c>
      <c r="C5" s="176"/>
      <c r="D5" s="179"/>
      <c r="E5" s="170" t="s">
        <v>466</v>
      </c>
      <c r="F5" s="179"/>
      <c r="G5" s="170" t="s">
        <v>68</v>
      </c>
      <c r="H5" s="176"/>
      <c r="I5" s="176"/>
      <c r="J5" s="176"/>
      <c r="K5" s="176"/>
      <c r="L5" s="176"/>
      <c r="M5" s="179"/>
      <c r="N5" s="200"/>
    </row>
    <row r="6" spans="2:14" ht="18" customHeight="1">
      <c r="B6" s="171"/>
      <c r="C6" s="177"/>
      <c r="D6" s="180"/>
      <c r="E6" s="182"/>
      <c r="F6" s="184" t="s">
        <v>154</v>
      </c>
      <c r="G6" s="188"/>
      <c r="H6" s="168"/>
      <c r="I6" s="168"/>
      <c r="J6" s="168"/>
      <c r="K6" s="168"/>
      <c r="L6" s="168"/>
      <c r="M6" s="196"/>
    </row>
    <row r="7" spans="2:14" ht="18" customHeight="1">
      <c r="B7" s="172" t="s">
        <v>29</v>
      </c>
      <c r="C7" s="178"/>
      <c r="D7" s="181"/>
      <c r="E7" s="182"/>
      <c r="F7" s="185"/>
      <c r="G7" s="189"/>
      <c r="H7" s="193"/>
      <c r="I7" s="193"/>
      <c r="J7" s="193"/>
      <c r="K7" s="193"/>
      <c r="L7" s="193"/>
      <c r="M7" s="197"/>
      <c r="N7" s="167">
        <v>4</v>
      </c>
    </row>
    <row r="8" spans="2:14" ht="18" customHeight="1">
      <c r="B8" s="173"/>
      <c r="C8" s="178"/>
      <c r="D8" s="181"/>
      <c r="E8" s="182"/>
      <c r="F8" s="185"/>
      <c r="G8" s="189"/>
      <c r="H8" s="193"/>
      <c r="I8" s="193"/>
      <c r="J8" s="193"/>
      <c r="K8" s="193"/>
      <c r="L8" s="193"/>
      <c r="M8" s="197"/>
      <c r="N8" s="167">
        <v>5</v>
      </c>
    </row>
    <row r="9" spans="2:14" ht="18" customHeight="1">
      <c r="B9" s="173"/>
      <c r="C9" s="178"/>
      <c r="D9" s="181"/>
      <c r="E9" s="182"/>
      <c r="F9" s="185"/>
      <c r="G9" s="190"/>
      <c r="H9" s="193"/>
      <c r="I9" s="193"/>
      <c r="J9" s="193"/>
      <c r="K9" s="193"/>
      <c r="L9" s="193"/>
      <c r="M9" s="197"/>
      <c r="N9" s="167">
        <v>6</v>
      </c>
    </row>
    <row r="10" spans="2:14" ht="18" customHeight="1">
      <c r="B10" s="173"/>
      <c r="C10" s="178"/>
      <c r="D10" s="181"/>
      <c r="E10" s="182"/>
      <c r="F10" s="185"/>
      <c r="G10" s="190"/>
      <c r="H10" s="193"/>
      <c r="I10" s="193"/>
      <c r="J10" s="193"/>
      <c r="K10" s="193"/>
      <c r="L10" s="193"/>
      <c r="M10" s="197"/>
      <c r="N10" s="167">
        <v>7</v>
      </c>
    </row>
    <row r="11" spans="2:14" ht="18" customHeight="1">
      <c r="B11" s="173" t="s">
        <v>331</v>
      </c>
      <c r="C11" s="178"/>
      <c r="D11" s="181"/>
      <c r="E11" s="182"/>
      <c r="F11" s="186"/>
      <c r="G11" s="190"/>
      <c r="H11" s="193"/>
      <c r="I11" s="193"/>
      <c r="J11" s="193"/>
      <c r="K11" s="193"/>
      <c r="L11" s="193"/>
      <c r="M11" s="197"/>
      <c r="N11" s="167">
        <v>8</v>
      </c>
    </row>
    <row r="12" spans="2:14" ht="18" customHeight="1">
      <c r="B12" s="173"/>
      <c r="C12" s="178"/>
      <c r="D12" s="181"/>
      <c r="E12" s="182"/>
      <c r="F12" s="185"/>
      <c r="G12" s="190"/>
      <c r="H12" s="193"/>
      <c r="I12" s="193"/>
      <c r="J12" s="193"/>
      <c r="K12" s="193"/>
      <c r="L12" s="193"/>
      <c r="M12" s="197"/>
      <c r="N12" s="167">
        <v>9</v>
      </c>
    </row>
    <row r="13" spans="2:14" ht="18" customHeight="1">
      <c r="B13" s="173"/>
      <c r="C13" s="178"/>
      <c r="D13" s="181"/>
      <c r="E13" s="182"/>
      <c r="F13" s="185"/>
      <c r="G13" s="190"/>
      <c r="H13" s="193"/>
      <c r="I13" s="193"/>
      <c r="J13" s="193"/>
      <c r="K13" s="193"/>
      <c r="L13" s="193"/>
      <c r="M13" s="197"/>
      <c r="N13" s="167">
        <v>10</v>
      </c>
    </row>
    <row r="14" spans="2:14" ht="18" customHeight="1">
      <c r="B14" s="173"/>
      <c r="C14" s="178"/>
      <c r="D14" s="181"/>
      <c r="E14" s="182"/>
      <c r="F14" s="185"/>
      <c r="G14" s="190"/>
      <c r="H14" s="193"/>
      <c r="I14" s="193"/>
      <c r="J14" s="193"/>
      <c r="K14" s="193"/>
      <c r="L14" s="193"/>
      <c r="M14" s="197"/>
      <c r="N14" s="167">
        <v>11</v>
      </c>
    </row>
    <row r="15" spans="2:14" ht="18" customHeight="1">
      <c r="B15" s="173" t="s">
        <v>347</v>
      </c>
      <c r="C15" s="178"/>
      <c r="D15" s="181"/>
      <c r="E15" s="182"/>
      <c r="F15" s="185"/>
      <c r="G15" s="190"/>
      <c r="H15" s="193"/>
      <c r="I15" s="193"/>
      <c r="J15" s="193"/>
      <c r="K15" s="193"/>
      <c r="L15" s="193"/>
      <c r="M15" s="197"/>
      <c r="N15" s="167">
        <v>12</v>
      </c>
    </row>
    <row r="16" spans="2:14" ht="18" customHeight="1">
      <c r="B16" s="173"/>
      <c r="C16" s="178"/>
      <c r="D16" s="181"/>
      <c r="E16" s="182"/>
      <c r="F16" s="185"/>
      <c r="G16" s="190"/>
      <c r="H16" s="193"/>
      <c r="I16" s="193"/>
      <c r="J16" s="193"/>
      <c r="K16" s="193"/>
      <c r="L16" s="193"/>
      <c r="M16" s="197"/>
      <c r="N16" s="167">
        <v>13</v>
      </c>
    </row>
    <row r="17" spans="2:14" ht="18" customHeight="1">
      <c r="B17" s="173"/>
      <c r="C17" s="178"/>
      <c r="D17" s="181"/>
      <c r="E17" s="182"/>
      <c r="F17" s="185"/>
      <c r="G17" s="190"/>
      <c r="H17" s="193"/>
      <c r="I17" s="193"/>
      <c r="J17" s="193"/>
      <c r="K17" s="193"/>
      <c r="L17" s="193"/>
      <c r="M17" s="197"/>
      <c r="N17" s="167">
        <v>14</v>
      </c>
    </row>
    <row r="18" spans="2:14" ht="18" customHeight="1">
      <c r="B18" s="173" t="s">
        <v>350</v>
      </c>
      <c r="C18" s="178"/>
      <c r="D18" s="181"/>
      <c r="E18" s="182"/>
      <c r="F18" s="185"/>
      <c r="G18" s="190"/>
      <c r="H18" s="193"/>
      <c r="I18" s="193"/>
      <c r="J18" s="193"/>
      <c r="K18" s="193"/>
      <c r="L18" s="193"/>
      <c r="M18" s="197"/>
      <c r="N18" s="167">
        <v>15</v>
      </c>
    </row>
    <row r="19" spans="2:14" ht="18" customHeight="1">
      <c r="B19" s="173"/>
      <c r="C19" s="178"/>
      <c r="D19" s="181"/>
      <c r="E19" s="182"/>
      <c r="F19" s="185"/>
      <c r="G19" s="190"/>
      <c r="H19" s="193"/>
      <c r="I19" s="193"/>
      <c r="J19" s="193"/>
      <c r="K19" s="193"/>
      <c r="L19" s="193"/>
      <c r="M19" s="197"/>
      <c r="N19" s="167">
        <v>61</v>
      </c>
    </row>
    <row r="20" spans="2:14" ht="18" customHeight="1">
      <c r="B20" s="173"/>
      <c r="C20" s="178"/>
      <c r="D20" s="181"/>
      <c r="E20" s="182"/>
      <c r="F20" s="185"/>
      <c r="G20" s="190"/>
      <c r="H20" s="193"/>
      <c r="I20" s="193"/>
      <c r="J20" s="193"/>
      <c r="K20" s="193"/>
      <c r="L20" s="193"/>
      <c r="M20" s="197"/>
      <c r="N20" s="167">
        <v>62</v>
      </c>
    </row>
    <row r="21" spans="2:14" ht="18" customHeight="1">
      <c r="B21" s="173"/>
      <c r="C21" s="178"/>
      <c r="D21" s="181"/>
      <c r="E21" s="182"/>
      <c r="F21" s="185"/>
      <c r="G21" s="190"/>
      <c r="H21" s="193"/>
      <c r="I21" s="193"/>
      <c r="J21" s="193"/>
      <c r="K21" s="193"/>
      <c r="L21" s="193"/>
      <c r="M21" s="197"/>
      <c r="N21" s="167">
        <v>63</v>
      </c>
    </row>
    <row r="22" spans="2:14" ht="18" customHeight="1">
      <c r="B22" s="173"/>
      <c r="C22" s="178"/>
      <c r="D22" s="181"/>
      <c r="E22" s="182"/>
      <c r="F22" s="185"/>
      <c r="G22" s="190"/>
      <c r="H22" s="193"/>
      <c r="I22" s="193"/>
      <c r="J22" s="193"/>
      <c r="K22" s="193"/>
      <c r="L22" s="193"/>
      <c r="M22" s="197"/>
      <c r="N22" s="167">
        <v>64</v>
      </c>
    </row>
    <row r="23" spans="2:14" ht="18" customHeight="1">
      <c r="B23" s="173"/>
      <c r="C23" s="178"/>
      <c r="D23" s="181"/>
      <c r="E23" s="182"/>
      <c r="F23" s="185"/>
      <c r="G23" s="190"/>
      <c r="H23" s="193"/>
      <c r="I23" s="193"/>
      <c r="J23" s="193"/>
      <c r="K23" s="193"/>
      <c r="L23" s="193"/>
      <c r="M23" s="197"/>
      <c r="N23" s="167">
        <v>65</v>
      </c>
    </row>
    <row r="24" spans="2:14" ht="18" customHeight="1">
      <c r="B24" s="173"/>
      <c r="C24" s="178"/>
      <c r="D24" s="181"/>
      <c r="E24" s="182"/>
      <c r="F24" s="185"/>
      <c r="G24" s="190"/>
      <c r="H24" s="193"/>
      <c r="I24" s="193"/>
      <c r="J24" s="193"/>
      <c r="K24" s="193"/>
      <c r="L24" s="193"/>
      <c r="M24" s="197"/>
      <c r="N24" s="167">
        <v>66</v>
      </c>
    </row>
    <row r="25" spans="2:14" ht="18" customHeight="1">
      <c r="B25" s="173"/>
      <c r="C25" s="178"/>
      <c r="D25" s="181"/>
      <c r="E25" s="182"/>
      <c r="F25" s="185"/>
      <c r="G25" s="190"/>
      <c r="H25" s="193"/>
      <c r="I25" s="193"/>
      <c r="J25" s="193"/>
      <c r="K25" s="193"/>
      <c r="L25" s="193"/>
      <c r="M25" s="197"/>
      <c r="N25" s="167">
        <v>67</v>
      </c>
    </row>
    <row r="26" spans="2:14" ht="18" customHeight="1">
      <c r="B26" s="173"/>
      <c r="C26" s="178"/>
      <c r="D26" s="181"/>
      <c r="E26" s="182"/>
      <c r="F26" s="185"/>
      <c r="G26" s="190"/>
      <c r="H26" s="193"/>
      <c r="I26" s="193"/>
      <c r="J26" s="193"/>
      <c r="K26" s="193"/>
      <c r="L26" s="193"/>
      <c r="M26" s="197"/>
      <c r="N26" s="167">
        <v>68</v>
      </c>
    </row>
    <row r="27" spans="2:14" ht="18" customHeight="1">
      <c r="B27" s="173"/>
      <c r="C27" s="178"/>
      <c r="D27" s="181"/>
      <c r="E27" s="182"/>
      <c r="F27" s="185"/>
      <c r="G27" s="190"/>
      <c r="H27" s="193"/>
      <c r="I27" s="193"/>
      <c r="J27" s="193"/>
      <c r="K27" s="193"/>
      <c r="L27" s="193"/>
      <c r="M27" s="197"/>
      <c r="N27" s="167">
        <v>69</v>
      </c>
    </row>
    <row r="28" spans="2:14" ht="18" customHeight="1">
      <c r="B28" s="173"/>
      <c r="C28" s="178"/>
      <c r="D28" s="181"/>
      <c r="E28" s="182"/>
      <c r="F28" s="185"/>
      <c r="G28" s="190"/>
      <c r="H28" s="193"/>
      <c r="I28" s="193"/>
      <c r="J28" s="193"/>
      <c r="K28" s="193"/>
      <c r="L28" s="193"/>
      <c r="M28" s="197"/>
      <c r="N28" s="167">
        <v>70</v>
      </c>
    </row>
    <row r="29" spans="2:14" ht="18" customHeight="1">
      <c r="B29" s="173"/>
      <c r="C29" s="178"/>
      <c r="D29" s="181"/>
      <c r="E29" s="182"/>
      <c r="F29" s="185"/>
      <c r="G29" s="190"/>
      <c r="H29" s="193"/>
      <c r="I29" s="193"/>
      <c r="J29" s="193"/>
      <c r="K29" s="193"/>
      <c r="L29" s="193"/>
      <c r="M29" s="197"/>
      <c r="N29" s="167">
        <v>71</v>
      </c>
    </row>
    <row r="30" spans="2:14" ht="18" customHeight="1">
      <c r="B30" s="173"/>
      <c r="C30" s="178"/>
      <c r="D30" s="181"/>
      <c r="E30" s="182"/>
      <c r="F30" s="185"/>
      <c r="G30" s="190"/>
      <c r="H30" s="193"/>
      <c r="I30" s="193"/>
      <c r="J30" s="193"/>
      <c r="K30" s="193"/>
      <c r="L30" s="193"/>
      <c r="M30" s="197"/>
      <c r="N30" s="167">
        <v>72</v>
      </c>
    </row>
    <row r="31" spans="2:14" ht="18" customHeight="1">
      <c r="B31" s="173"/>
      <c r="C31" s="178"/>
      <c r="D31" s="181"/>
      <c r="E31" s="182"/>
      <c r="F31" s="185"/>
      <c r="G31" s="190"/>
      <c r="H31" s="193"/>
      <c r="I31" s="193"/>
      <c r="J31" s="193"/>
      <c r="K31" s="193"/>
      <c r="L31" s="193"/>
      <c r="M31" s="197"/>
    </row>
    <row r="32" spans="2:14" ht="18" customHeight="1">
      <c r="B32" s="173"/>
      <c r="C32" s="178"/>
      <c r="D32" s="181"/>
      <c r="E32" s="182"/>
      <c r="F32" s="185"/>
      <c r="G32" s="190"/>
      <c r="H32" s="193"/>
      <c r="I32" s="193"/>
      <c r="J32" s="193"/>
      <c r="K32" s="193"/>
      <c r="L32" s="193"/>
      <c r="M32" s="197"/>
    </row>
    <row r="33" spans="2:13" ht="18" customHeight="1">
      <c r="B33" s="173"/>
      <c r="C33" s="178"/>
      <c r="D33" s="181"/>
      <c r="E33" s="182"/>
      <c r="F33" s="185"/>
      <c r="G33" s="191"/>
      <c r="H33" s="192"/>
      <c r="I33" s="192"/>
      <c r="J33" s="192"/>
      <c r="K33" s="192"/>
      <c r="L33" s="192"/>
      <c r="M33" s="198"/>
    </row>
    <row r="34" spans="2:13" ht="23.25" customHeight="1">
      <c r="B34" s="170" t="s">
        <v>168</v>
      </c>
      <c r="C34" s="176"/>
      <c r="D34" s="179"/>
      <c r="E34" s="183"/>
      <c r="F34" s="187">
        <f>SUM(F7:F33)</f>
        <v>0</v>
      </c>
      <c r="G34" s="183"/>
      <c r="H34" s="194"/>
      <c r="I34" s="194"/>
      <c r="J34" s="194"/>
      <c r="K34" s="194"/>
      <c r="L34" s="194"/>
      <c r="M34" s="199"/>
    </row>
    <row r="35" spans="2:13" ht="19.5" customHeight="1">
      <c r="B35" s="169"/>
      <c r="C35" s="169"/>
      <c r="D35" s="169"/>
      <c r="E35" s="169"/>
      <c r="F35" s="169"/>
      <c r="G35" s="169"/>
      <c r="H35" s="169"/>
      <c r="I35" s="169"/>
      <c r="J35" s="169"/>
      <c r="K35" s="169"/>
      <c r="L35" s="169"/>
      <c r="M35" s="169"/>
    </row>
    <row r="36" spans="2:13">
      <c r="B36" s="169"/>
      <c r="C36" s="169"/>
      <c r="D36" s="169"/>
      <c r="E36" s="169"/>
      <c r="F36" s="169"/>
      <c r="G36" s="169"/>
      <c r="H36" s="169"/>
      <c r="I36" s="169"/>
      <c r="J36" s="169"/>
      <c r="K36" s="169"/>
      <c r="L36" s="169"/>
      <c r="M36" s="169"/>
    </row>
  </sheetData>
  <mergeCells count="33">
    <mergeCell ref="L4:M4"/>
    <mergeCell ref="B5:D5"/>
    <mergeCell ref="E5:F5"/>
    <mergeCell ref="G5:M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s>
  <phoneticPr fontId="5"/>
  <pageMargins left="0.7" right="0.7" top="0.75" bottom="0.75" header="0.3" footer="0.3"/>
  <pageSetup paperSize="9" scale="33"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R103"/>
  <sheetViews>
    <sheetView showGridLines="0" view="pageBreakPreview" topLeftCell="H2" zoomScale="115" zoomScaleNormal="160" zoomScaleSheetLayoutView="115" workbookViewId="0">
      <selection activeCell="O30" sqref="O30"/>
    </sheetView>
  </sheetViews>
  <sheetFormatPr defaultColWidth="9" defaultRowHeight="13.5"/>
  <cols>
    <col min="1" max="1" width="7.375" style="53" bestFit="1" customWidth="1"/>
    <col min="2" max="2" width="29" style="54" customWidth="1"/>
    <col min="3" max="3" width="36.375" style="55" bestFit="1" customWidth="1" outlineLevel="1"/>
    <col min="4" max="4" width="14" style="55" bestFit="1" customWidth="1"/>
    <col min="5" max="5" width="18.25" style="55" customWidth="1"/>
    <col min="6" max="6" width="13.625" style="55" customWidth="1"/>
    <col min="7" max="7" width="14" style="55" bestFit="1" customWidth="1"/>
    <col min="8" max="8" width="20.625" style="55" customWidth="1"/>
    <col min="9" max="9" width="12.125" style="55" customWidth="1"/>
    <col min="10" max="10" width="17.375" style="55" bestFit="1" customWidth="1"/>
    <col min="11" max="11" width="12.125" style="55" customWidth="1"/>
    <col min="12" max="12" width="20" style="55" customWidth="1"/>
    <col min="13" max="16" width="14.625" style="55" customWidth="1"/>
    <col min="17" max="17" width="12.625" style="55" customWidth="1"/>
    <col min="18" max="16384" width="9" style="55"/>
  </cols>
  <sheetData>
    <row r="1" spans="1:18" ht="29.25" customHeight="1">
      <c r="A1" s="531" t="s">
        <v>369</v>
      </c>
    </row>
    <row r="2" spans="1:18" ht="24" customHeight="1">
      <c r="B2" s="533" t="s">
        <v>370</v>
      </c>
      <c r="C2" s="543"/>
      <c r="D2" s="543"/>
      <c r="E2" s="543"/>
      <c r="F2" s="543"/>
      <c r="G2" s="543"/>
      <c r="H2" s="543"/>
      <c r="I2" s="543"/>
      <c r="J2" s="543"/>
      <c r="K2" s="543"/>
      <c r="L2" s="543"/>
      <c r="M2" s="543"/>
      <c r="N2" s="543"/>
      <c r="O2" s="543"/>
      <c r="P2" s="613"/>
    </row>
    <row r="3" spans="1:18" ht="18.75" customHeight="1">
      <c r="B3" s="62"/>
      <c r="C3" s="80"/>
    </row>
    <row r="4" spans="1:18" ht="18.75" customHeight="1">
      <c r="B4" s="62"/>
      <c r="C4" s="80"/>
    </row>
    <row r="5" spans="1:18" ht="18.75" customHeight="1">
      <c r="B5" s="62"/>
      <c r="C5" s="80"/>
    </row>
    <row r="6" spans="1:18" ht="18.75" customHeight="1">
      <c r="B6" s="62"/>
      <c r="C6" s="80"/>
    </row>
    <row r="7" spans="1:18" ht="18.75" customHeight="1">
      <c r="B7" s="534"/>
      <c r="C7" s="544"/>
      <c r="D7" s="555" t="s">
        <v>314</v>
      </c>
    </row>
    <row r="8" spans="1:18" ht="15.75" customHeight="1">
      <c r="B8" s="535" t="s">
        <v>106</v>
      </c>
      <c r="C8" s="545" t="s">
        <v>366</v>
      </c>
      <c r="D8" s="556" t="s">
        <v>110</v>
      </c>
      <c r="E8" s="556" t="s">
        <v>256</v>
      </c>
      <c r="F8" s="567" t="s">
        <v>84</v>
      </c>
      <c r="G8" s="556" t="s">
        <v>467</v>
      </c>
      <c r="H8" s="556" t="s">
        <v>335</v>
      </c>
      <c r="I8" s="567" t="s">
        <v>37</v>
      </c>
      <c r="J8" s="567" t="s">
        <v>113</v>
      </c>
      <c r="K8" s="582" t="s">
        <v>371</v>
      </c>
      <c r="L8" s="585" t="s">
        <v>114</v>
      </c>
      <c r="M8" s="585" t="s">
        <v>349</v>
      </c>
      <c r="N8" s="599" t="s">
        <v>326</v>
      </c>
      <c r="O8" s="556" t="s">
        <v>41</v>
      </c>
      <c r="P8" s="614" t="s">
        <v>67</v>
      </c>
    </row>
    <row r="9" spans="1:18" ht="15.75" customHeight="1">
      <c r="B9" s="536"/>
      <c r="C9" s="546"/>
      <c r="D9" s="557"/>
      <c r="E9" s="557"/>
      <c r="F9" s="568"/>
      <c r="G9" s="557"/>
      <c r="H9" s="557"/>
      <c r="I9" s="568"/>
      <c r="J9" s="568"/>
      <c r="K9" s="546"/>
      <c r="L9" s="586"/>
      <c r="M9" s="592"/>
      <c r="N9" s="600"/>
      <c r="O9" s="557"/>
      <c r="P9" s="615"/>
    </row>
    <row r="10" spans="1:18" ht="15.75" customHeight="1">
      <c r="B10" s="536"/>
      <c r="C10" s="546"/>
      <c r="D10" s="557"/>
      <c r="E10" s="557"/>
      <c r="F10" s="568"/>
      <c r="G10" s="557"/>
      <c r="H10" s="557"/>
      <c r="I10" s="568"/>
      <c r="J10" s="568"/>
      <c r="K10" s="546"/>
      <c r="L10" s="586"/>
      <c r="M10" s="592"/>
      <c r="N10" s="600"/>
      <c r="O10" s="557"/>
      <c r="P10" s="615"/>
      <c r="Q10" s="77"/>
      <c r="R10" s="77"/>
    </row>
    <row r="11" spans="1:18" ht="15.75" customHeight="1">
      <c r="B11" s="536"/>
      <c r="C11" s="546"/>
      <c r="D11" s="557"/>
      <c r="E11" s="557"/>
      <c r="F11" s="568"/>
      <c r="G11" s="557"/>
      <c r="H11" s="557"/>
      <c r="I11" s="568"/>
      <c r="J11" s="568"/>
      <c r="K11" s="546"/>
      <c r="L11" s="587"/>
      <c r="M11" s="593"/>
      <c r="N11" s="601"/>
      <c r="O11" s="557"/>
      <c r="P11" s="616"/>
      <c r="Q11" s="77"/>
      <c r="R11" s="77"/>
    </row>
    <row r="12" spans="1:18">
      <c r="B12" s="537"/>
      <c r="C12" s="547"/>
      <c r="D12" s="558" t="s">
        <v>79</v>
      </c>
      <c r="E12" s="558" t="s">
        <v>115</v>
      </c>
      <c r="F12" s="569" t="s">
        <v>117</v>
      </c>
      <c r="G12" s="558" t="s">
        <v>341</v>
      </c>
      <c r="H12" s="558"/>
      <c r="I12" s="558" t="s">
        <v>120</v>
      </c>
      <c r="J12" s="558" t="s">
        <v>122</v>
      </c>
      <c r="K12" s="558" t="s">
        <v>97</v>
      </c>
      <c r="L12" s="588" t="s">
        <v>373</v>
      </c>
      <c r="M12" s="558" t="s">
        <v>374</v>
      </c>
      <c r="N12" s="558" t="s">
        <v>123</v>
      </c>
      <c r="O12" s="558" t="s">
        <v>124</v>
      </c>
      <c r="P12" s="617" t="s">
        <v>375</v>
      </c>
    </row>
    <row r="13" spans="1:18">
      <c r="A13" s="57"/>
      <c r="B13" s="66"/>
      <c r="C13" s="84" t="s">
        <v>252</v>
      </c>
      <c r="D13" s="84" t="s">
        <v>10</v>
      </c>
      <c r="E13" s="84" t="s">
        <v>10</v>
      </c>
      <c r="F13" s="84" t="s">
        <v>10</v>
      </c>
      <c r="G13" s="84" t="s">
        <v>10</v>
      </c>
      <c r="H13" s="84" t="s">
        <v>252</v>
      </c>
      <c r="I13" s="84" t="s">
        <v>10</v>
      </c>
      <c r="J13" s="84" t="s">
        <v>10</v>
      </c>
      <c r="K13" s="84" t="s">
        <v>10</v>
      </c>
      <c r="L13" s="589" t="s">
        <v>10</v>
      </c>
      <c r="M13" s="589" t="s">
        <v>10</v>
      </c>
      <c r="N13" s="602" t="s">
        <v>17</v>
      </c>
      <c r="O13" s="608" t="s">
        <v>10</v>
      </c>
      <c r="P13" s="153" t="s">
        <v>17</v>
      </c>
      <c r="Q13" s="163"/>
      <c r="R13" s="166"/>
    </row>
    <row r="14" spans="1:18">
      <c r="A14" s="58" t="s">
        <v>131</v>
      </c>
      <c r="B14" s="538" t="s">
        <v>132</v>
      </c>
      <c r="C14" s="548" t="s">
        <v>143</v>
      </c>
      <c r="D14" s="559">
        <v>100000000</v>
      </c>
      <c r="E14" s="559">
        <v>75000000</v>
      </c>
      <c r="F14" s="570">
        <f t="shared" ref="F14:F33" si="0">D14-E14</f>
        <v>25000000</v>
      </c>
      <c r="G14" s="559">
        <v>32000000</v>
      </c>
      <c r="H14" s="574" t="s">
        <v>377</v>
      </c>
      <c r="I14" s="579">
        <f t="shared" ref="I14:I33" si="1">IF(H14="年間９月以上",11400000,IF(H14="年間６月以上９月未満",7600000,IF(H14="年間６月未満",3800000,0)))</f>
        <v>7600000</v>
      </c>
      <c r="J14" s="579">
        <f t="shared" ref="J14:J33" si="2">MIN(F14,G14,I14)</f>
        <v>7600000</v>
      </c>
      <c r="K14" s="583">
        <v>8000000</v>
      </c>
      <c r="L14" s="590">
        <f>MIN(J14,K14)</f>
        <v>7600000</v>
      </c>
      <c r="M14" s="590">
        <f>ROUNDDOWN(L14*1/2,-3)</f>
        <v>3800000</v>
      </c>
      <c r="N14" s="603">
        <v>4000000</v>
      </c>
      <c r="O14" s="609">
        <v>3800000</v>
      </c>
      <c r="P14" s="618">
        <f>M14-O14</f>
        <v>0</v>
      </c>
      <c r="Q14" s="164"/>
      <c r="R14" s="165"/>
    </row>
    <row r="15" spans="1:18">
      <c r="A15" s="58" t="s">
        <v>131</v>
      </c>
      <c r="B15" s="538" t="s">
        <v>92</v>
      </c>
      <c r="C15" s="548" t="s">
        <v>292</v>
      </c>
      <c r="D15" s="559">
        <v>95000000</v>
      </c>
      <c r="E15" s="559">
        <v>60000000</v>
      </c>
      <c r="F15" s="570">
        <f t="shared" si="0"/>
        <v>35000000</v>
      </c>
      <c r="G15" s="559">
        <v>20000000</v>
      </c>
      <c r="H15" s="574" t="s">
        <v>378</v>
      </c>
      <c r="I15" s="579">
        <f t="shared" si="1"/>
        <v>11400000</v>
      </c>
      <c r="J15" s="579">
        <f t="shared" si="2"/>
        <v>11400000</v>
      </c>
      <c r="K15" s="583"/>
      <c r="L15" s="590">
        <f>MIN(J15,K15)</f>
        <v>11400000</v>
      </c>
      <c r="M15" s="590">
        <f>ROUNDDOWN(L15*1/2,-3)</f>
        <v>5700000</v>
      </c>
      <c r="N15" s="603">
        <v>5700000</v>
      </c>
      <c r="O15" s="609">
        <v>5700000</v>
      </c>
      <c r="P15" s="618">
        <f>M15-O15</f>
        <v>0</v>
      </c>
      <c r="Q15" s="164"/>
      <c r="R15" s="165"/>
    </row>
    <row r="16" spans="1:18">
      <c r="B16" s="539"/>
      <c r="C16" s="549"/>
      <c r="D16" s="560"/>
      <c r="E16" s="560"/>
      <c r="F16" s="571">
        <f t="shared" si="0"/>
        <v>0</v>
      </c>
      <c r="G16" s="560"/>
      <c r="H16" s="575"/>
      <c r="I16" s="580">
        <f t="shared" si="1"/>
        <v>0</v>
      </c>
      <c r="J16" s="580">
        <f t="shared" si="2"/>
        <v>0</v>
      </c>
      <c r="K16" s="584"/>
      <c r="L16" s="591">
        <f>MIN(J16,K16)</f>
        <v>0</v>
      </c>
      <c r="M16" s="591">
        <f t="shared" ref="M16:M33" si="3">L16*1/2</f>
        <v>0</v>
      </c>
      <c r="N16" s="604">
        <v>0</v>
      </c>
      <c r="O16" s="610">
        <v>0</v>
      </c>
      <c r="P16" s="619" t="e">
        <f>#REF!-O16</f>
        <v>#REF!</v>
      </c>
      <c r="Q16" s="164"/>
      <c r="R16" s="165"/>
    </row>
    <row r="17" spans="2:18">
      <c r="B17" s="540"/>
      <c r="C17" s="549"/>
      <c r="D17" s="561"/>
      <c r="E17" s="561"/>
      <c r="F17" s="572">
        <f t="shared" si="0"/>
        <v>0</v>
      </c>
      <c r="G17" s="561"/>
      <c r="H17" s="575"/>
      <c r="I17" s="580">
        <f t="shared" si="1"/>
        <v>0</v>
      </c>
      <c r="J17" s="580">
        <f t="shared" si="2"/>
        <v>0</v>
      </c>
      <c r="K17" s="584"/>
      <c r="L17" s="591">
        <f>MIN(J17,K17)</f>
        <v>0</v>
      </c>
      <c r="M17" s="591">
        <f t="shared" si="3"/>
        <v>0</v>
      </c>
      <c r="N17" s="605">
        <v>0</v>
      </c>
      <c r="O17" s="611">
        <v>0</v>
      </c>
      <c r="P17" s="620" t="e">
        <f>#REF!-O17</f>
        <v>#REF!</v>
      </c>
      <c r="Q17" s="165"/>
      <c r="R17" s="165"/>
    </row>
    <row r="18" spans="2:18">
      <c r="B18" s="540"/>
      <c r="C18" s="549"/>
      <c r="D18" s="561"/>
      <c r="E18" s="561"/>
      <c r="F18" s="572">
        <f t="shared" si="0"/>
        <v>0</v>
      </c>
      <c r="G18" s="561"/>
      <c r="H18" s="575"/>
      <c r="I18" s="580">
        <f t="shared" si="1"/>
        <v>0</v>
      </c>
      <c r="J18" s="580">
        <f t="shared" si="2"/>
        <v>0</v>
      </c>
      <c r="K18" s="584"/>
      <c r="L18" s="591"/>
      <c r="M18" s="591">
        <f t="shared" si="3"/>
        <v>0</v>
      </c>
      <c r="N18" s="605">
        <v>0</v>
      </c>
      <c r="O18" s="611">
        <v>0</v>
      </c>
      <c r="P18" s="620" t="e">
        <f>#REF!-O18</f>
        <v>#REF!</v>
      </c>
      <c r="Q18" s="165"/>
      <c r="R18" s="165"/>
    </row>
    <row r="19" spans="2:18">
      <c r="B19" s="540"/>
      <c r="C19" s="549"/>
      <c r="D19" s="561"/>
      <c r="E19" s="561"/>
      <c r="F19" s="572">
        <f t="shared" si="0"/>
        <v>0</v>
      </c>
      <c r="G19" s="561"/>
      <c r="H19" s="575"/>
      <c r="I19" s="580">
        <f t="shared" si="1"/>
        <v>0</v>
      </c>
      <c r="J19" s="580">
        <f t="shared" si="2"/>
        <v>0</v>
      </c>
      <c r="K19" s="584"/>
      <c r="L19" s="591">
        <f t="shared" ref="L19:L33" si="4">MIN(J19,K19)</f>
        <v>0</v>
      </c>
      <c r="M19" s="591">
        <f t="shared" si="3"/>
        <v>0</v>
      </c>
      <c r="N19" s="605">
        <v>0</v>
      </c>
      <c r="O19" s="611">
        <v>0</v>
      </c>
      <c r="P19" s="620" t="e">
        <f>#REF!-O19</f>
        <v>#REF!</v>
      </c>
      <c r="Q19" s="165"/>
      <c r="R19" s="165"/>
    </row>
    <row r="20" spans="2:18">
      <c r="B20" s="540"/>
      <c r="C20" s="549"/>
      <c r="D20" s="561"/>
      <c r="E20" s="561"/>
      <c r="F20" s="572">
        <f t="shared" si="0"/>
        <v>0</v>
      </c>
      <c r="G20" s="561"/>
      <c r="H20" s="575"/>
      <c r="I20" s="580">
        <f t="shared" si="1"/>
        <v>0</v>
      </c>
      <c r="J20" s="580">
        <f t="shared" si="2"/>
        <v>0</v>
      </c>
      <c r="K20" s="584"/>
      <c r="L20" s="591">
        <f t="shared" si="4"/>
        <v>0</v>
      </c>
      <c r="M20" s="591">
        <f t="shared" si="3"/>
        <v>0</v>
      </c>
      <c r="N20" s="605">
        <v>0</v>
      </c>
      <c r="O20" s="611">
        <v>0</v>
      </c>
      <c r="P20" s="620" t="e">
        <f>#REF!-O20</f>
        <v>#REF!</v>
      </c>
      <c r="Q20" s="165"/>
      <c r="R20" s="165"/>
    </row>
    <row r="21" spans="2:18">
      <c r="B21" s="540"/>
      <c r="C21" s="549"/>
      <c r="D21" s="561"/>
      <c r="E21" s="561"/>
      <c r="F21" s="572">
        <f t="shared" si="0"/>
        <v>0</v>
      </c>
      <c r="G21" s="561"/>
      <c r="H21" s="575"/>
      <c r="I21" s="580">
        <f t="shared" si="1"/>
        <v>0</v>
      </c>
      <c r="J21" s="580">
        <f t="shared" si="2"/>
        <v>0</v>
      </c>
      <c r="K21" s="584"/>
      <c r="L21" s="591">
        <f t="shared" si="4"/>
        <v>0</v>
      </c>
      <c r="M21" s="591">
        <f t="shared" si="3"/>
        <v>0</v>
      </c>
      <c r="N21" s="605">
        <v>0</v>
      </c>
      <c r="O21" s="611">
        <v>0</v>
      </c>
      <c r="P21" s="620" t="e">
        <f>#REF!-O21</f>
        <v>#REF!</v>
      </c>
    </row>
    <row r="22" spans="2:18">
      <c r="B22" s="540"/>
      <c r="C22" s="549"/>
      <c r="D22" s="561"/>
      <c r="E22" s="561"/>
      <c r="F22" s="572">
        <f t="shared" si="0"/>
        <v>0</v>
      </c>
      <c r="G22" s="561"/>
      <c r="H22" s="575"/>
      <c r="I22" s="580">
        <f t="shared" si="1"/>
        <v>0</v>
      </c>
      <c r="J22" s="580">
        <f t="shared" si="2"/>
        <v>0</v>
      </c>
      <c r="K22" s="584"/>
      <c r="L22" s="591">
        <f t="shared" si="4"/>
        <v>0</v>
      </c>
      <c r="M22" s="591">
        <f t="shared" si="3"/>
        <v>0</v>
      </c>
      <c r="N22" s="605">
        <v>0</v>
      </c>
      <c r="O22" s="611">
        <v>0</v>
      </c>
      <c r="P22" s="620" t="e">
        <f>#REF!-O22</f>
        <v>#REF!</v>
      </c>
    </row>
    <row r="23" spans="2:18">
      <c r="B23" s="540"/>
      <c r="C23" s="549"/>
      <c r="D23" s="561"/>
      <c r="E23" s="561"/>
      <c r="F23" s="572">
        <f t="shared" si="0"/>
        <v>0</v>
      </c>
      <c r="G23" s="561"/>
      <c r="H23" s="575"/>
      <c r="I23" s="580">
        <f t="shared" si="1"/>
        <v>0</v>
      </c>
      <c r="J23" s="580">
        <f t="shared" si="2"/>
        <v>0</v>
      </c>
      <c r="K23" s="584"/>
      <c r="L23" s="591">
        <f t="shared" si="4"/>
        <v>0</v>
      </c>
      <c r="M23" s="591">
        <f t="shared" si="3"/>
        <v>0</v>
      </c>
      <c r="N23" s="605">
        <v>0</v>
      </c>
      <c r="O23" s="611">
        <v>0</v>
      </c>
      <c r="P23" s="620" t="e">
        <f>#REF!-O23</f>
        <v>#REF!</v>
      </c>
    </row>
    <row r="24" spans="2:18">
      <c r="B24" s="540"/>
      <c r="C24" s="549"/>
      <c r="D24" s="561"/>
      <c r="E24" s="561"/>
      <c r="F24" s="572">
        <f t="shared" si="0"/>
        <v>0</v>
      </c>
      <c r="G24" s="561"/>
      <c r="H24" s="575"/>
      <c r="I24" s="580">
        <f t="shared" si="1"/>
        <v>0</v>
      </c>
      <c r="J24" s="580">
        <f t="shared" si="2"/>
        <v>0</v>
      </c>
      <c r="K24" s="584"/>
      <c r="L24" s="591">
        <f t="shared" si="4"/>
        <v>0</v>
      </c>
      <c r="M24" s="591">
        <f t="shared" si="3"/>
        <v>0</v>
      </c>
      <c r="N24" s="605">
        <v>0</v>
      </c>
      <c r="O24" s="611">
        <v>0</v>
      </c>
      <c r="P24" s="620" t="e">
        <f>#REF!-O24</f>
        <v>#REF!</v>
      </c>
    </row>
    <row r="25" spans="2:18">
      <c r="B25" s="540"/>
      <c r="C25" s="549"/>
      <c r="D25" s="561"/>
      <c r="E25" s="561"/>
      <c r="F25" s="572">
        <f t="shared" si="0"/>
        <v>0</v>
      </c>
      <c r="G25" s="561"/>
      <c r="H25" s="575"/>
      <c r="I25" s="580">
        <f t="shared" si="1"/>
        <v>0</v>
      </c>
      <c r="J25" s="580">
        <f t="shared" si="2"/>
        <v>0</v>
      </c>
      <c r="K25" s="584"/>
      <c r="L25" s="591">
        <f t="shared" si="4"/>
        <v>0</v>
      </c>
      <c r="M25" s="591">
        <f t="shared" si="3"/>
        <v>0</v>
      </c>
      <c r="N25" s="605">
        <v>0</v>
      </c>
      <c r="O25" s="611">
        <v>0</v>
      </c>
      <c r="P25" s="620" t="e">
        <f>#REF!-O25</f>
        <v>#REF!</v>
      </c>
    </row>
    <row r="26" spans="2:18">
      <c r="B26" s="540"/>
      <c r="C26" s="549"/>
      <c r="D26" s="561"/>
      <c r="E26" s="561"/>
      <c r="F26" s="572">
        <f t="shared" si="0"/>
        <v>0</v>
      </c>
      <c r="G26" s="561"/>
      <c r="H26" s="575"/>
      <c r="I26" s="580">
        <f t="shared" si="1"/>
        <v>0</v>
      </c>
      <c r="J26" s="580">
        <f t="shared" si="2"/>
        <v>0</v>
      </c>
      <c r="K26" s="584"/>
      <c r="L26" s="591">
        <f t="shared" si="4"/>
        <v>0</v>
      </c>
      <c r="M26" s="591">
        <f t="shared" si="3"/>
        <v>0</v>
      </c>
      <c r="N26" s="605">
        <v>0</v>
      </c>
      <c r="O26" s="611">
        <v>0</v>
      </c>
      <c r="P26" s="620" t="e">
        <f>#REF!-O26</f>
        <v>#REF!</v>
      </c>
    </row>
    <row r="27" spans="2:18">
      <c r="B27" s="540"/>
      <c r="C27" s="549"/>
      <c r="D27" s="561"/>
      <c r="E27" s="561"/>
      <c r="F27" s="572">
        <f t="shared" si="0"/>
        <v>0</v>
      </c>
      <c r="G27" s="561"/>
      <c r="H27" s="575"/>
      <c r="I27" s="580">
        <f t="shared" si="1"/>
        <v>0</v>
      </c>
      <c r="J27" s="580">
        <f t="shared" si="2"/>
        <v>0</v>
      </c>
      <c r="K27" s="584"/>
      <c r="L27" s="591">
        <f t="shared" si="4"/>
        <v>0</v>
      </c>
      <c r="M27" s="591">
        <f t="shared" si="3"/>
        <v>0</v>
      </c>
      <c r="N27" s="605">
        <v>0</v>
      </c>
      <c r="O27" s="611">
        <v>0</v>
      </c>
      <c r="P27" s="620" t="e">
        <f>#REF!-O27</f>
        <v>#REF!</v>
      </c>
    </row>
    <row r="28" spans="2:18">
      <c r="B28" s="540"/>
      <c r="C28" s="549"/>
      <c r="D28" s="561"/>
      <c r="E28" s="561"/>
      <c r="F28" s="572">
        <f t="shared" si="0"/>
        <v>0</v>
      </c>
      <c r="G28" s="561"/>
      <c r="H28" s="575"/>
      <c r="I28" s="580">
        <f t="shared" si="1"/>
        <v>0</v>
      </c>
      <c r="J28" s="580">
        <f t="shared" si="2"/>
        <v>0</v>
      </c>
      <c r="K28" s="584"/>
      <c r="L28" s="591">
        <f t="shared" si="4"/>
        <v>0</v>
      </c>
      <c r="M28" s="591">
        <f t="shared" si="3"/>
        <v>0</v>
      </c>
      <c r="N28" s="605">
        <v>0</v>
      </c>
      <c r="O28" s="611">
        <v>0</v>
      </c>
      <c r="P28" s="620" t="e">
        <f>#REF!-O28</f>
        <v>#REF!</v>
      </c>
    </row>
    <row r="29" spans="2:18">
      <c r="B29" s="540"/>
      <c r="C29" s="549"/>
      <c r="D29" s="561"/>
      <c r="E29" s="561"/>
      <c r="F29" s="572">
        <f t="shared" si="0"/>
        <v>0</v>
      </c>
      <c r="G29" s="561"/>
      <c r="H29" s="575"/>
      <c r="I29" s="580">
        <f t="shared" si="1"/>
        <v>0</v>
      </c>
      <c r="J29" s="580">
        <f t="shared" si="2"/>
        <v>0</v>
      </c>
      <c r="K29" s="584"/>
      <c r="L29" s="591">
        <f t="shared" si="4"/>
        <v>0</v>
      </c>
      <c r="M29" s="591">
        <f t="shared" si="3"/>
        <v>0</v>
      </c>
      <c r="N29" s="605">
        <v>0</v>
      </c>
      <c r="O29" s="611">
        <v>0</v>
      </c>
      <c r="P29" s="620" t="e">
        <f>#REF!-O29</f>
        <v>#REF!</v>
      </c>
    </row>
    <row r="30" spans="2:18">
      <c r="B30" s="540"/>
      <c r="C30" s="549"/>
      <c r="D30" s="561"/>
      <c r="E30" s="561"/>
      <c r="F30" s="572">
        <f t="shared" si="0"/>
        <v>0</v>
      </c>
      <c r="G30" s="561"/>
      <c r="H30" s="575"/>
      <c r="I30" s="580">
        <f t="shared" si="1"/>
        <v>0</v>
      </c>
      <c r="J30" s="580">
        <f t="shared" si="2"/>
        <v>0</v>
      </c>
      <c r="K30" s="584"/>
      <c r="L30" s="591">
        <f t="shared" si="4"/>
        <v>0</v>
      </c>
      <c r="M30" s="591">
        <f t="shared" si="3"/>
        <v>0</v>
      </c>
      <c r="N30" s="605">
        <v>0</v>
      </c>
      <c r="O30" s="611">
        <v>0</v>
      </c>
      <c r="P30" s="620" t="e">
        <f>#REF!-O30</f>
        <v>#REF!</v>
      </c>
    </row>
    <row r="31" spans="2:18">
      <c r="B31" s="540"/>
      <c r="C31" s="549"/>
      <c r="D31" s="561"/>
      <c r="E31" s="561"/>
      <c r="F31" s="572">
        <f t="shared" si="0"/>
        <v>0</v>
      </c>
      <c r="G31" s="561"/>
      <c r="H31" s="575"/>
      <c r="I31" s="580">
        <f t="shared" si="1"/>
        <v>0</v>
      </c>
      <c r="J31" s="580">
        <f t="shared" si="2"/>
        <v>0</v>
      </c>
      <c r="K31" s="584"/>
      <c r="L31" s="591">
        <f t="shared" si="4"/>
        <v>0</v>
      </c>
      <c r="M31" s="591">
        <f t="shared" si="3"/>
        <v>0</v>
      </c>
      <c r="N31" s="605">
        <v>0</v>
      </c>
      <c r="O31" s="611">
        <v>0</v>
      </c>
      <c r="P31" s="620" t="e">
        <f>#REF!-O31</f>
        <v>#REF!</v>
      </c>
    </row>
    <row r="32" spans="2:18">
      <c r="B32" s="540"/>
      <c r="C32" s="549"/>
      <c r="D32" s="561"/>
      <c r="E32" s="561"/>
      <c r="F32" s="572">
        <f t="shared" si="0"/>
        <v>0</v>
      </c>
      <c r="G32" s="561"/>
      <c r="H32" s="575"/>
      <c r="I32" s="580">
        <f t="shared" si="1"/>
        <v>0</v>
      </c>
      <c r="J32" s="580">
        <f t="shared" si="2"/>
        <v>0</v>
      </c>
      <c r="K32" s="584"/>
      <c r="L32" s="591">
        <f t="shared" si="4"/>
        <v>0</v>
      </c>
      <c r="M32" s="591">
        <f t="shared" si="3"/>
        <v>0</v>
      </c>
      <c r="N32" s="605">
        <v>0</v>
      </c>
      <c r="O32" s="611">
        <v>0</v>
      </c>
      <c r="P32" s="620" t="e">
        <f>#REF!-O32</f>
        <v>#REF!</v>
      </c>
    </row>
    <row r="33" spans="1:16" ht="14.25">
      <c r="B33" s="541"/>
      <c r="C33" s="550"/>
      <c r="D33" s="562"/>
      <c r="E33" s="562"/>
      <c r="F33" s="573">
        <f t="shared" si="0"/>
        <v>0</v>
      </c>
      <c r="G33" s="562"/>
      <c r="H33" s="576"/>
      <c r="I33" s="580">
        <f t="shared" si="1"/>
        <v>0</v>
      </c>
      <c r="J33" s="580">
        <f t="shared" si="2"/>
        <v>0</v>
      </c>
      <c r="K33" s="584"/>
      <c r="L33" s="591">
        <f t="shared" si="4"/>
        <v>0</v>
      </c>
      <c r="M33" s="594">
        <f t="shared" si="3"/>
        <v>0</v>
      </c>
      <c r="N33" s="606">
        <v>0</v>
      </c>
      <c r="O33" s="612">
        <v>0</v>
      </c>
      <c r="P33" s="621" t="e">
        <f>#REF!-O33</f>
        <v>#REF!</v>
      </c>
    </row>
    <row r="34" spans="1:16" ht="15">
      <c r="B34" s="542" t="s">
        <v>102</v>
      </c>
      <c r="C34" s="551"/>
      <c r="D34" s="563"/>
      <c r="E34" s="566"/>
      <c r="F34" s="566"/>
      <c r="G34" s="566"/>
      <c r="H34" s="566"/>
      <c r="I34" s="581"/>
      <c r="J34" s="581"/>
      <c r="K34" s="581"/>
      <c r="L34" s="581"/>
      <c r="M34" s="595">
        <f>SUM(M16:M33)</f>
        <v>0</v>
      </c>
      <c r="N34" s="607"/>
      <c r="O34" s="607"/>
      <c r="P34" s="622"/>
    </row>
    <row r="36" spans="1:16">
      <c r="C36" s="465" t="s">
        <v>292</v>
      </c>
      <c r="D36" s="91"/>
      <c r="E36" s="91"/>
      <c r="F36" s="91"/>
      <c r="G36" s="91"/>
      <c r="H36" s="577" t="s">
        <v>378</v>
      </c>
    </row>
    <row r="37" spans="1:16">
      <c r="A37" s="532"/>
      <c r="B37" s="532"/>
      <c r="C37" s="466" t="s">
        <v>143</v>
      </c>
      <c r="D37" s="91"/>
      <c r="E37" s="91"/>
      <c r="F37" s="91"/>
      <c r="G37" s="91"/>
      <c r="H37" s="578" t="s">
        <v>377</v>
      </c>
    </row>
    <row r="38" spans="1:16" ht="15.75" customHeight="1">
      <c r="A38" s="59"/>
      <c r="B38" s="75"/>
      <c r="D38" s="91"/>
      <c r="E38" s="91"/>
      <c r="F38" s="91"/>
      <c r="G38" s="91"/>
      <c r="H38" s="466" t="s">
        <v>379</v>
      </c>
    </row>
    <row r="39" spans="1:16" ht="15.75" customHeight="1">
      <c r="A39" s="59"/>
      <c r="B39" s="75"/>
      <c r="D39" s="91"/>
      <c r="E39" s="91"/>
      <c r="F39" s="91"/>
      <c r="G39" s="91"/>
    </row>
    <row r="40" spans="1:16" ht="15.75" customHeight="1">
      <c r="A40" s="59"/>
      <c r="B40" s="77"/>
      <c r="C40" s="552" t="s">
        <v>381</v>
      </c>
      <c r="D40" s="564"/>
      <c r="E40" s="564"/>
      <c r="F40" s="564"/>
      <c r="G40" s="564"/>
      <c r="H40" s="564"/>
      <c r="I40" s="564"/>
      <c r="J40" s="564"/>
      <c r="K40" s="564"/>
      <c r="L40" s="564"/>
      <c r="M40" s="596"/>
      <c r="N40" s="162"/>
      <c r="O40" s="162"/>
      <c r="P40" s="162"/>
    </row>
    <row r="41" spans="1:16" ht="15.75" customHeight="1">
      <c r="A41" s="59"/>
      <c r="B41" s="77"/>
      <c r="C41" s="553"/>
      <c r="D41" s="162"/>
      <c r="E41" s="162"/>
      <c r="F41" s="162"/>
      <c r="G41" s="162"/>
      <c r="H41" s="162"/>
      <c r="I41" s="162"/>
      <c r="J41" s="162"/>
      <c r="K41" s="162"/>
      <c r="L41" s="162"/>
      <c r="M41" s="597"/>
      <c r="N41" s="162"/>
      <c r="O41" s="162"/>
      <c r="P41" s="162"/>
    </row>
    <row r="42" spans="1:16" ht="15.75" customHeight="1">
      <c r="A42" s="59"/>
      <c r="B42" s="77"/>
      <c r="C42" s="553"/>
      <c r="D42" s="162"/>
      <c r="E42" s="162"/>
      <c r="F42" s="162"/>
      <c r="G42" s="162"/>
      <c r="H42" s="162"/>
      <c r="I42" s="162"/>
      <c r="J42" s="162"/>
      <c r="K42" s="162"/>
      <c r="L42" s="162"/>
      <c r="M42" s="597"/>
      <c r="N42" s="162"/>
      <c r="O42" s="162"/>
      <c r="P42" s="162"/>
    </row>
    <row r="43" spans="1:16" ht="15.75" customHeight="1">
      <c r="A43" s="59"/>
      <c r="B43" s="76"/>
      <c r="C43" s="553"/>
      <c r="D43" s="162"/>
      <c r="E43" s="162"/>
      <c r="F43" s="162"/>
      <c r="G43" s="162"/>
      <c r="H43" s="162"/>
      <c r="I43" s="162"/>
      <c r="J43" s="162"/>
      <c r="K43" s="162"/>
      <c r="L43" s="162"/>
      <c r="M43" s="597"/>
      <c r="N43" s="162"/>
      <c r="O43" s="162"/>
      <c r="P43" s="162"/>
    </row>
    <row r="44" spans="1:16" ht="15.75" customHeight="1">
      <c r="A44" s="59"/>
      <c r="B44" s="76"/>
      <c r="C44" s="553"/>
      <c r="D44" s="162"/>
      <c r="E44" s="162"/>
      <c r="F44" s="162"/>
      <c r="G44" s="162"/>
      <c r="H44" s="162"/>
      <c r="I44" s="162"/>
      <c r="J44" s="162"/>
      <c r="K44" s="162"/>
      <c r="L44" s="162"/>
      <c r="M44" s="597"/>
      <c r="N44" s="162"/>
      <c r="O44" s="162"/>
      <c r="P44" s="162"/>
    </row>
    <row r="45" spans="1:16" ht="15.75" customHeight="1">
      <c r="A45" s="59"/>
      <c r="B45" s="77"/>
      <c r="C45" s="553"/>
      <c r="D45" s="162"/>
      <c r="E45" s="162"/>
      <c r="F45" s="162"/>
      <c r="G45" s="162"/>
      <c r="H45" s="162"/>
      <c r="I45" s="162"/>
      <c r="J45" s="162"/>
      <c r="K45" s="162"/>
      <c r="L45" s="162"/>
      <c r="M45" s="597"/>
      <c r="N45" s="162"/>
      <c r="O45" s="162"/>
      <c r="P45" s="162"/>
    </row>
    <row r="46" spans="1:16" ht="15.75" customHeight="1">
      <c r="A46" s="59"/>
      <c r="B46" s="77"/>
      <c r="C46" s="553"/>
      <c r="D46" s="162"/>
      <c r="E46" s="162"/>
      <c r="F46" s="162"/>
      <c r="G46" s="162"/>
      <c r="H46" s="162"/>
      <c r="I46" s="162"/>
      <c r="J46" s="162"/>
      <c r="K46" s="162"/>
      <c r="L46" s="162"/>
      <c r="M46" s="597"/>
      <c r="N46" s="162"/>
      <c r="O46" s="162"/>
      <c r="P46" s="162"/>
    </row>
    <row r="47" spans="1:16" ht="15.75" customHeight="1">
      <c r="A47" s="59"/>
      <c r="B47" s="79"/>
      <c r="C47" s="553"/>
      <c r="D47" s="162"/>
      <c r="E47" s="162"/>
      <c r="F47" s="162"/>
      <c r="G47" s="162"/>
      <c r="H47" s="162"/>
      <c r="I47" s="162"/>
      <c r="J47" s="162"/>
      <c r="K47" s="162"/>
      <c r="L47" s="162"/>
      <c r="M47" s="597"/>
      <c r="N47" s="162"/>
      <c r="O47" s="162"/>
      <c r="P47" s="162"/>
    </row>
    <row r="48" spans="1:16" ht="15.75" customHeight="1">
      <c r="A48" s="59"/>
      <c r="B48" s="79"/>
      <c r="C48" s="553"/>
      <c r="D48" s="162"/>
      <c r="E48" s="162"/>
      <c r="F48" s="162"/>
      <c r="G48" s="162"/>
      <c r="H48" s="162"/>
      <c r="I48" s="162"/>
      <c r="J48" s="162"/>
      <c r="K48" s="162"/>
      <c r="L48" s="162"/>
      <c r="M48" s="597"/>
      <c r="N48" s="162"/>
      <c r="O48" s="162"/>
      <c r="P48" s="162"/>
    </row>
    <row r="49" spans="1:16" ht="15.75" customHeight="1">
      <c r="A49" s="59"/>
      <c r="B49" s="58"/>
      <c r="C49" s="553"/>
      <c r="D49" s="162"/>
      <c r="E49" s="162"/>
      <c r="F49" s="162"/>
      <c r="G49" s="162"/>
      <c r="H49" s="162"/>
      <c r="I49" s="162"/>
      <c r="J49" s="162"/>
      <c r="K49" s="162"/>
      <c r="L49" s="162"/>
      <c r="M49" s="597"/>
      <c r="N49" s="162"/>
      <c r="O49" s="162"/>
      <c r="P49" s="162"/>
    </row>
    <row r="50" spans="1:16" ht="15.75" customHeight="1">
      <c r="A50" s="59"/>
      <c r="B50" s="75"/>
      <c r="C50" s="553"/>
      <c r="D50" s="162"/>
      <c r="E50" s="162"/>
      <c r="F50" s="162"/>
      <c r="G50" s="162"/>
      <c r="H50" s="162"/>
      <c r="I50" s="162"/>
      <c r="J50" s="162"/>
      <c r="K50" s="162"/>
      <c r="L50" s="162"/>
      <c r="M50" s="597"/>
      <c r="N50" s="162"/>
      <c r="O50" s="162"/>
      <c r="P50" s="162"/>
    </row>
    <row r="51" spans="1:16" ht="15.75" customHeight="1">
      <c r="A51" s="59"/>
      <c r="B51" s="76"/>
      <c r="C51" s="554"/>
      <c r="D51" s="565"/>
      <c r="E51" s="565"/>
      <c r="F51" s="565"/>
      <c r="G51" s="565"/>
      <c r="H51" s="565"/>
      <c r="I51" s="565"/>
      <c r="J51" s="565"/>
      <c r="K51" s="565"/>
      <c r="L51" s="565"/>
      <c r="M51" s="598"/>
      <c r="N51" s="162"/>
      <c r="O51" s="162"/>
      <c r="P51" s="162"/>
    </row>
    <row r="52" spans="1:16" ht="15.75" customHeight="1">
      <c r="A52" s="59"/>
      <c r="B52" s="76"/>
      <c r="D52" s="92"/>
    </row>
    <row r="53" spans="1:16" ht="15.75" customHeight="1">
      <c r="A53" s="59"/>
      <c r="B53" s="58"/>
      <c r="D53" s="92"/>
    </row>
    <row r="54" spans="1:16" ht="15.75" customHeight="1">
      <c r="A54" s="59"/>
      <c r="B54" s="75"/>
      <c r="D54" s="92"/>
    </row>
    <row r="55" spans="1:16" ht="15.75" customHeight="1">
      <c r="A55" s="59"/>
      <c r="B55" s="77"/>
      <c r="D55" s="92"/>
    </row>
    <row r="56" spans="1:16" ht="15.75" customHeight="1">
      <c r="A56" s="59"/>
      <c r="B56" s="77"/>
      <c r="D56" s="92"/>
    </row>
    <row r="57" spans="1:16" ht="15.75" customHeight="1">
      <c r="A57" s="59"/>
      <c r="B57" s="77"/>
      <c r="D57" s="92"/>
    </row>
    <row r="58" spans="1:16" ht="15.75" customHeight="1">
      <c r="A58" s="59"/>
      <c r="B58" s="77"/>
      <c r="D58" s="92"/>
    </row>
    <row r="59" spans="1:16" ht="15.75" customHeight="1">
      <c r="A59" s="59"/>
      <c r="B59" s="77"/>
      <c r="D59" s="92"/>
    </row>
    <row r="60" spans="1:16" ht="15.75" customHeight="1">
      <c r="A60" s="59"/>
      <c r="B60" s="58"/>
      <c r="D60" s="92"/>
    </row>
    <row r="61" spans="1:16" ht="15.75" customHeight="1">
      <c r="A61" s="59"/>
      <c r="B61" s="75"/>
      <c r="D61" s="92"/>
    </row>
    <row r="62" spans="1:16" ht="15.75" customHeight="1">
      <c r="A62" s="59"/>
      <c r="B62" s="77"/>
      <c r="D62" s="92"/>
    </row>
    <row r="63" spans="1:16" ht="15.75" customHeight="1">
      <c r="A63" s="59"/>
      <c r="B63" s="77"/>
      <c r="D63" s="92"/>
    </row>
    <row r="64" spans="1:16" ht="15.75" customHeight="1">
      <c r="A64" s="59"/>
      <c r="B64" s="58"/>
      <c r="D64" s="92"/>
    </row>
    <row r="65" spans="1:4" ht="15.75" customHeight="1">
      <c r="A65" s="59"/>
      <c r="B65" s="75"/>
      <c r="D65" s="92"/>
    </row>
    <row r="66" spans="1:4" ht="15.75" customHeight="1">
      <c r="A66" s="59"/>
      <c r="B66" s="75"/>
      <c r="D66" s="92"/>
    </row>
    <row r="67" spans="1:4" ht="15.75" customHeight="1">
      <c r="A67" s="59"/>
      <c r="B67" s="77"/>
      <c r="D67" s="92"/>
    </row>
    <row r="68" spans="1:4" ht="15.75" customHeight="1">
      <c r="A68" s="59"/>
      <c r="B68" s="77"/>
      <c r="D68" s="92"/>
    </row>
    <row r="69" spans="1:4" ht="15.75" customHeight="1">
      <c r="A69" s="59"/>
      <c r="B69" s="76"/>
      <c r="D69" s="92"/>
    </row>
    <row r="70" spans="1:4" ht="15.75" customHeight="1">
      <c r="A70" s="59"/>
      <c r="B70" s="76"/>
      <c r="D70" s="92"/>
    </row>
    <row r="71" spans="1:4" ht="15.75" customHeight="1">
      <c r="A71" s="59"/>
      <c r="B71" s="76"/>
      <c r="D71" s="92"/>
    </row>
    <row r="72" spans="1:4" ht="15.75" customHeight="1">
      <c r="A72" s="59"/>
      <c r="B72" s="77"/>
      <c r="D72" s="92"/>
    </row>
    <row r="73" spans="1:4" ht="15.75" customHeight="1">
      <c r="A73" s="59"/>
      <c r="B73" s="74"/>
      <c r="D73" s="92"/>
    </row>
    <row r="74" spans="1:4" ht="15.75" customHeight="1">
      <c r="A74" s="59"/>
      <c r="B74" s="58"/>
      <c r="D74" s="92"/>
    </row>
    <row r="75" spans="1:4" ht="15.75" customHeight="1">
      <c r="A75" s="59"/>
      <c r="B75" s="77"/>
      <c r="D75" s="92"/>
    </row>
    <row r="76" spans="1:4" ht="15.75" customHeight="1">
      <c r="A76" s="59"/>
      <c r="B76" s="77"/>
      <c r="D76" s="92"/>
    </row>
    <row r="77" spans="1:4" ht="15.75" customHeight="1">
      <c r="A77" s="59"/>
      <c r="B77" s="77"/>
      <c r="D77" s="92"/>
    </row>
    <row r="78" spans="1:4" ht="15.75" customHeight="1">
      <c r="A78" s="59"/>
      <c r="B78" s="78"/>
      <c r="D78" s="92"/>
    </row>
    <row r="79" spans="1:4" ht="15.75" customHeight="1">
      <c r="A79" s="59"/>
      <c r="B79" s="60"/>
      <c r="D79" s="93"/>
    </row>
    <row r="80" spans="1:4" ht="15.75" customHeight="1">
      <c r="A80" s="59"/>
      <c r="B80" s="75"/>
      <c r="D80" s="92"/>
    </row>
    <row r="81" spans="1:4" ht="15.75" customHeight="1">
      <c r="A81" s="59"/>
      <c r="B81" s="77"/>
      <c r="D81" s="92"/>
    </row>
    <row r="82" spans="1:4" ht="15.75" customHeight="1">
      <c r="A82" s="59"/>
      <c r="B82" s="77"/>
      <c r="D82" s="92"/>
    </row>
    <row r="83" spans="1:4" ht="15.75" customHeight="1">
      <c r="A83" s="59"/>
      <c r="B83" s="76"/>
      <c r="D83" s="92"/>
    </row>
    <row r="84" spans="1:4" ht="15.75" customHeight="1">
      <c r="A84" s="59"/>
      <c r="B84" s="76"/>
      <c r="D84" s="92"/>
    </row>
    <row r="85" spans="1:4" ht="15.75" customHeight="1">
      <c r="A85" s="59"/>
      <c r="B85" s="77"/>
      <c r="D85" s="93"/>
    </row>
    <row r="86" spans="1:4" ht="15.75" customHeight="1">
      <c r="A86" s="59"/>
      <c r="B86" s="79"/>
      <c r="D86" s="93"/>
    </row>
    <row r="87" spans="1:4" ht="15.75" customHeight="1">
      <c r="A87" s="59"/>
      <c r="B87" s="58"/>
      <c r="D87" s="92"/>
    </row>
    <row r="88" spans="1:4" ht="15.75" customHeight="1">
      <c r="A88" s="59"/>
      <c r="B88" s="75"/>
      <c r="D88" s="92"/>
    </row>
    <row r="89" spans="1:4" ht="15.75" customHeight="1">
      <c r="A89" s="59"/>
      <c r="B89" s="76"/>
      <c r="D89" s="92"/>
    </row>
    <row r="90" spans="1:4" ht="15.75" customHeight="1">
      <c r="A90" s="59"/>
      <c r="B90" s="58"/>
      <c r="D90" s="92"/>
    </row>
    <row r="91" spans="1:4" ht="15.75" customHeight="1">
      <c r="A91" s="59"/>
      <c r="B91" s="75"/>
      <c r="D91" s="92"/>
    </row>
    <row r="92" spans="1:4" ht="15.75" customHeight="1">
      <c r="A92" s="59"/>
      <c r="B92" s="75"/>
      <c r="D92" s="92"/>
    </row>
    <row r="93" spans="1:4" ht="15.75" customHeight="1">
      <c r="A93" s="59"/>
      <c r="B93" s="77"/>
      <c r="D93" s="92"/>
    </row>
    <row r="94" spans="1:4" ht="15.75" customHeight="1">
      <c r="A94" s="59"/>
      <c r="B94" s="77"/>
      <c r="D94" s="92"/>
    </row>
    <row r="95" spans="1:4" ht="15.75" customHeight="1">
      <c r="A95" s="59"/>
      <c r="B95" s="77"/>
      <c r="D95" s="92"/>
    </row>
    <row r="96" spans="1:4" ht="15.75" customHeight="1">
      <c r="A96" s="59"/>
      <c r="B96" s="58"/>
      <c r="D96" s="92"/>
    </row>
    <row r="97" spans="1:4" ht="15.75" customHeight="1">
      <c r="A97" s="59"/>
      <c r="B97" s="75"/>
      <c r="D97" s="92"/>
    </row>
    <row r="98" spans="1:4" ht="15.75" customHeight="1">
      <c r="A98" s="59"/>
      <c r="B98" s="77"/>
      <c r="D98" s="92"/>
    </row>
    <row r="99" spans="1:4" ht="15.75" customHeight="1">
      <c r="A99" s="59"/>
      <c r="B99" s="77"/>
      <c r="D99" s="92"/>
    </row>
    <row r="100" spans="1:4" ht="15.75" customHeight="1">
      <c r="A100" s="59"/>
      <c r="B100" s="78"/>
      <c r="D100" s="92"/>
    </row>
    <row r="101" spans="1:4" ht="15.75" customHeight="1">
      <c r="A101" s="59"/>
      <c r="B101" s="77"/>
      <c r="D101" s="92"/>
    </row>
    <row r="102" spans="1:4" ht="15.75" customHeight="1">
      <c r="A102" s="59"/>
      <c r="B102" s="60"/>
      <c r="D102" s="93"/>
    </row>
    <row r="103" spans="1:4">
      <c r="A103" s="60"/>
      <c r="B103" s="60"/>
      <c r="D103" s="93"/>
    </row>
  </sheetData>
  <mergeCells count="22">
    <mergeCell ref="B2:P2"/>
    <mergeCell ref="B7:C7"/>
    <mergeCell ref="B8:B11"/>
    <mergeCell ref="C8:C11"/>
    <mergeCell ref="D8:D11"/>
    <mergeCell ref="E8:E11"/>
    <mergeCell ref="F8:F11"/>
    <mergeCell ref="G8:G11"/>
    <mergeCell ref="H8:H11"/>
    <mergeCell ref="I8:I11"/>
    <mergeCell ref="J8:J11"/>
    <mergeCell ref="K8:K11"/>
    <mergeCell ref="L8:L11"/>
    <mergeCell ref="M8:M11"/>
    <mergeCell ref="N8:N11"/>
    <mergeCell ref="O8:O11"/>
    <mergeCell ref="P8:P11"/>
    <mergeCell ref="Q10:R11"/>
    <mergeCell ref="D36:G38"/>
    <mergeCell ref="A38:A79"/>
    <mergeCell ref="C40:M51"/>
    <mergeCell ref="A80:A102"/>
  </mergeCells>
  <phoneticPr fontId="5"/>
  <conditionalFormatting sqref="K14:K33">
    <cfRule type="expression" dxfId="3" priority="1">
      <formula>IF(C14="都道府県が行う事業（直接補助）",TRUE,FALSE)</formula>
    </cfRule>
  </conditionalFormatting>
  <dataValidations count="3">
    <dataValidation type="list" imeMode="off" allowBlank="1" showDropDown="0" showInputMessage="1" showErrorMessage="1" sqref="H14:H33">
      <formula1>$H$36:$H$38</formula1>
    </dataValidation>
    <dataValidation type="list" allowBlank="1" showDropDown="0" showInputMessage="1" showErrorMessage="1" sqref="C14:C33">
      <formula1>$C$36:$C$37</formula1>
    </dataValidation>
    <dataValidation imeMode="off" allowBlank="1" showDropDown="0" showInputMessage="1" showErrorMessage="1" sqref="B37:B103 I8:I13 C8:C13 D8:G33 G52:K103 C104:K1048576 H8 H12:H13 E34:H35 J8:K33 C34:D36 I34:K39 L34:P34"/>
  </dataValidations>
  <printOptions horizontalCentered="1"/>
  <pageMargins left="0.39370078740157483" right="0.39370078740157483" top="0.74803149606299213" bottom="0.74803149606299213" header="0.31496062992125984" footer="0.31496062992125984"/>
  <pageSetup paperSize="9" scale="48" fitToWidth="1" fitToHeight="0" orientation="landscape" usePrinterDefaults="1"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36"/>
  <sheetViews>
    <sheetView showGridLines="0" view="pageBreakPreview" zoomScale="90" zoomScaleNormal="90" zoomScaleSheetLayoutView="90" workbookViewId="0">
      <selection activeCell="O30" sqref="O30"/>
    </sheetView>
  </sheetViews>
  <sheetFormatPr defaultRowHeight="13.5"/>
  <cols>
    <col min="1" max="1" width="3.625" style="167" customWidth="1"/>
    <col min="2" max="10" width="22.375" style="167" customWidth="1"/>
    <col min="11" max="13" width="20.75" style="167" customWidth="1"/>
    <col min="14" max="14" width="5.625" style="167" customWidth="1" outlineLevel="1"/>
    <col min="15" max="16" width="9" style="167" customWidth="1" outlineLevel="1"/>
    <col min="18"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382</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23.25" customHeight="1">
      <c r="B4" s="168" t="s">
        <v>73</v>
      </c>
      <c r="C4" s="168"/>
      <c r="D4" s="169"/>
      <c r="E4" s="169"/>
      <c r="F4" s="169"/>
      <c r="G4" s="169"/>
      <c r="H4" s="169"/>
      <c r="I4" s="169"/>
      <c r="J4" s="169"/>
      <c r="K4" s="169"/>
      <c r="L4" s="623" t="s">
        <v>150</v>
      </c>
      <c r="M4" s="623"/>
    </row>
    <row r="5" spans="2:14" ht="18" customHeight="1">
      <c r="B5" s="170" t="s">
        <v>151</v>
      </c>
      <c r="C5" s="176"/>
      <c r="D5" s="179"/>
      <c r="E5" s="170" t="s">
        <v>466</v>
      </c>
      <c r="F5" s="179"/>
      <c r="G5" s="170" t="s">
        <v>68</v>
      </c>
      <c r="H5" s="176"/>
      <c r="I5" s="176"/>
      <c r="J5" s="176"/>
      <c r="K5" s="176"/>
      <c r="L5" s="176"/>
      <c r="M5" s="179"/>
      <c r="N5" s="200"/>
    </row>
    <row r="6" spans="2:14" ht="18" customHeight="1">
      <c r="B6" s="171"/>
      <c r="C6" s="177"/>
      <c r="D6" s="180"/>
      <c r="E6" s="182"/>
      <c r="F6" s="184" t="s">
        <v>154</v>
      </c>
      <c r="G6" s="188"/>
      <c r="H6" s="168"/>
      <c r="I6" s="168"/>
      <c r="J6" s="168"/>
      <c r="K6" s="168"/>
      <c r="L6" s="168"/>
      <c r="M6" s="196"/>
    </row>
    <row r="7" spans="2:14" ht="18" customHeight="1">
      <c r="B7" s="172" t="s">
        <v>29</v>
      </c>
      <c r="C7" s="178"/>
      <c r="D7" s="181"/>
      <c r="E7" s="182"/>
      <c r="F7" s="185"/>
      <c r="G7" s="189"/>
      <c r="H7" s="193"/>
      <c r="I7" s="193"/>
      <c r="J7" s="193"/>
      <c r="K7" s="193"/>
      <c r="L7" s="193"/>
      <c r="M7" s="197"/>
      <c r="N7" s="167">
        <v>4</v>
      </c>
    </row>
    <row r="8" spans="2:14" ht="18" customHeight="1">
      <c r="B8" s="173"/>
      <c r="C8" s="178"/>
      <c r="D8" s="181"/>
      <c r="E8" s="182"/>
      <c r="F8" s="185"/>
      <c r="G8" s="189"/>
      <c r="H8" s="193"/>
      <c r="I8" s="193"/>
      <c r="J8" s="193"/>
      <c r="K8" s="193"/>
      <c r="L8" s="193"/>
      <c r="M8" s="197"/>
      <c r="N8" s="167">
        <v>5</v>
      </c>
    </row>
    <row r="9" spans="2:14" ht="18" customHeight="1">
      <c r="B9" s="173"/>
      <c r="C9" s="178"/>
      <c r="D9" s="181"/>
      <c r="E9" s="182"/>
      <c r="F9" s="185"/>
      <c r="G9" s="190"/>
      <c r="H9" s="193"/>
      <c r="I9" s="193"/>
      <c r="J9" s="193"/>
      <c r="K9" s="193"/>
      <c r="L9" s="193"/>
      <c r="M9" s="197"/>
      <c r="N9" s="167">
        <v>6</v>
      </c>
    </row>
    <row r="10" spans="2:14" ht="18" customHeight="1">
      <c r="B10" s="173"/>
      <c r="C10" s="178"/>
      <c r="D10" s="181"/>
      <c r="E10" s="182"/>
      <c r="F10" s="185"/>
      <c r="G10" s="190"/>
      <c r="H10" s="193"/>
      <c r="I10" s="193"/>
      <c r="J10" s="193"/>
      <c r="K10" s="193"/>
      <c r="L10" s="193"/>
      <c r="M10" s="197"/>
      <c r="N10" s="167">
        <v>7</v>
      </c>
    </row>
    <row r="11" spans="2:14" ht="18" customHeight="1">
      <c r="B11" s="173" t="s">
        <v>331</v>
      </c>
      <c r="C11" s="178"/>
      <c r="D11" s="181"/>
      <c r="E11" s="182"/>
      <c r="F11" s="186"/>
      <c r="G11" s="190"/>
      <c r="H11" s="193"/>
      <c r="I11" s="193"/>
      <c r="J11" s="193"/>
      <c r="K11" s="193"/>
      <c r="L11" s="193"/>
      <c r="M11" s="197"/>
      <c r="N11" s="167">
        <v>8</v>
      </c>
    </row>
    <row r="12" spans="2:14" ht="18" customHeight="1">
      <c r="B12" s="173"/>
      <c r="C12" s="178"/>
      <c r="D12" s="181"/>
      <c r="E12" s="182"/>
      <c r="F12" s="185"/>
      <c r="G12" s="190"/>
      <c r="H12" s="193"/>
      <c r="I12" s="193"/>
      <c r="J12" s="193"/>
      <c r="K12" s="193"/>
      <c r="L12" s="193"/>
      <c r="M12" s="197"/>
      <c r="N12" s="167">
        <v>9</v>
      </c>
    </row>
    <row r="13" spans="2:14" ht="18" customHeight="1">
      <c r="B13" s="173"/>
      <c r="C13" s="178"/>
      <c r="D13" s="181"/>
      <c r="E13" s="182"/>
      <c r="F13" s="185"/>
      <c r="G13" s="190"/>
      <c r="H13" s="193"/>
      <c r="I13" s="193"/>
      <c r="J13" s="193"/>
      <c r="K13" s="193"/>
      <c r="L13" s="193"/>
      <c r="M13" s="197"/>
      <c r="N13" s="167">
        <v>10</v>
      </c>
    </row>
    <row r="14" spans="2:14" ht="18" customHeight="1">
      <c r="B14" s="173"/>
      <c r="C14" s="178"/>
      <c r="D14" s="181"/>
      <c r="E14" s="182"/>
      <c r="F14" s="185"/>
      <c r="G14" s="190"/>
      <c r="H14" s="193"/>
      <c r="I14" s="193"/>
      <c r="J14" s="193"/>
      <c r="K14" s="193"/>
      <c r="L14" s="193"/>
      <c r="M14" s="197"/>
      <c r="N14" s="167">
        <v>11</v>
      </c>
    </row>
    <row r="15" spans="2:14" ht="18" customHeight="1">
      <c r="B15" s="173" t="s">
        <v>347</v>
      </c>
      <c r="C15" s="178"/>
      <c r="D15" s="181"/>
      <c r="E15" s="182"/>
      <c r="F15" s="185"/>
      <c r="G15" s="190"/>
      <c r="H15" s="193"/>
      <c r="I15" s="193"/>
      <c r="J15" s="193"/>
      <c r="K15" s="193"/>
      <c r="L15" s="193"/>
      <c r="M15" s="197"/>
      <c r="N15" s="167">
        <v>12</v>
      </c>
    </row>
    <row r="16" spans="2:14" ht="18" customHeight="1">
      <c r="B16" s="173"/>
      <c r="C16" s="178"/>
      <c r="D16" s="181"/>
      <c r="E16" s="182"/>
      <c r="F16" s="185"/>
      <c r="G16" s="190"/>
      <c r="H16" s="193"/>
      <c r="I16" s="193"/>
      <c r="J16" s="193"/>
      <c r="K16" s="193"/>
      <c r="L16" s="193"/>
      <c r="M16" s="197"/>
      <c r="N16" s="167">
        <v>13</v>
      </c>
    </row>
    <row r="17" spans="2:14" ht="18" customHeight="1">
      <c r="B17" s="173"/>
      <c r="C17" s="178"/>
      <c r="D17" s="181"/>
      <c r="E17" s="182"/>
      <c r="F17" s="185"/>
      <c r="G17" s="190"/>
      <c r="H17" s="193"/>
      <c r="I17" s="193"/>
      <c r="J17" s="193"/>
      <c r="K17" s="193"/>
      <c r="L17" s="193"/>
      <c r="M17" s="197"/>
      <c r="N17" s="167">
        <v>14</v>
      </c>
    </row>
    <row r="18" spans="2:14" ht="18" customHeight="1">
      <c r="B18" s="173" t="s">
        <v>350</v>
      </c>
      <c r="C18" s="178"/>
      <c r="D18" s="181"/>
      <c r="E18" s="182"/>
      <c r="F18" s="185"/>
      <c r="G18" s="190"/>
      <c r="H18" s="193"/>
      <c r="I18" s="193"/>
      <c r="J18" s="193"/>
      <c r="K18" s="193"/>
      <c r="L18" s="193"/>
      <c r="M18" s="197"/>
      <c r="N18" s="167">
        <v>15</v>
      </c>
    </row>
    <row r="19" spans="2:14" ht="18" customHeight="1">
      <c r="B19" s="173"/>
      <c r="C19" s="178"/>
      <c r="D19" s="181"/>
      <c r="E19" s="182"/>
      <c r="F19" s="185"/>
      <c r="G19" s="190"/>
      <c r="H19" s="193"/>
      <c r="I19" s="193"/>
      <c r="J19" s="193"/>
      <c r="K19" s="193"/>
      <c r="L19" s="193"/>
      <c r="M19" s="197"/>
      <c r="N19" s="167">
        <v>16</v>
      </c>
    </row>
    <row r="20" spans="2:14" ht="18" customHeight="1">
      <c r="B20" s="173"/>
      <c r="C20" s="178"/>
      <c r="D20" s="181"/>
      <c r="E20" s="182"/>
      <c r="F20" s="185"/>
      <c r="G20" s="190"/>
      <c r="H20" s="193"/>
      <c r="I20" s="193"/>
      <c r="J20" s="193"/>
      <c r="K20" s="193"/>
      <c r="L20" s="193"/>
      <c r="M20" s="197"/>
      <c r="N20" s="167">
        <v>17</v>
      </c>
    </row>
    <row r="21" spans="2:14" ht="18" customHeight="1">
      <c r="B21" s="173"/>
      <c r="C21" s="178"/>
      <c r="D21" s="181"/>
      <c r="E21" s="182"/>
      <c r="F21" s="185"/>
      <c r="G21" s="190"/>
      <c r="H21" s="193"/>
      <c r="I21" s="193"/>
      <c r="J21" s="193"/>
      <c r="K21" s="193"/>
      <c r="L21" s="193"/>
      <c r="M21" s="197"/>
      <c r="N21" s="167">
        <v>63</v>
      </c>
    </row>
    <row r="22" spans="2:14" ht="18" customHeight="1">
      <c r="B22" s="173"/>
      <c r="C22" s="178"/>
      <c r="D22" s="181"/>
      <c r="E22" s="182"/>
      <c r="F22" s="185"/>
      <c r="G22" s="190"/>
      <c r="H22" s="193"/>
      <c r="I22" s="193"/>
      <c r="J22" s="193"/>
      <c r="K22" s="193"/>
      <c r="L22" s="193"/>
      <c r="M22" s="197"/>
      <c r="N22" s="167">
        <v>64</v>
      </c>
    </row>
    <row r="23" spans="2:14" ht="18" customHeight="1">
      <c r="B23" s="173"/>
      <c r="C23" s="178"/>
      <c r="D23" s="181"/>
      <c r="E23" s="182"/>
      <c r="F23" s="185"/>
      <c r="G23" s="190"/>
      <c r="H23" s="193"/>
      <c r="I23" s="193"/>
      <c r="J23" s="193"/>
      <c r="K23" s="193"/>
      <c r="L23" s="193"/>
      <c r="M23" s="197"/>
      <c r="N23" s="167">
        <v>65</v>
      </c>
    </row>
    <row r="24" spans="2:14" ht="18" customHeight="1">
      <c r="B24" s="173"/>
      <c r="C24" s="178"/>
      <c r="D24" s="181"/>
      <c r="E24" s="182"/>
      <c r="F24" s="185"/>
      <c r="G24" s="190"/>
      <c r="H24" s="193"/>
      <c r="I24" s="193"/>
      <c r="J24" s="193"/>
      <c r="K24" s="193"/>
      <c r="L24" s="193"/>
      <c r="M24" s="197"/>
      <c r="N24" s="167">
        <v>66</v>
      </c>
    </row>
    <row r="25" spans="2:14" ht="18" customHeight="1">
      <c r="B25" s="173"/>
      <c r="C25" s="178"/>
      <c r="D25" s="181"/>
      <c r="E25" s="182"/>
      <c r="F25" s="185"/>
      <c r="G25" s="190"/>
      <c r="H25" s="193"/>
      <c r="I25" s="193"/>
      <c r="J25" s="193"/>
      <c r="K25" s="193"/>
      <c r="L25" s="193"/>
      <c r="M25" s="197"/>
      <c r="N25" s="167">
        <v>67</v>
      </c>
    </row>
    <row r="26" spans="2:14" ht="18" customHeight="1">
      <c r="B26" s="173"/>
      <c r="C26" s="178"/>
      <c r="D26" s="181"/>
      <c r="E26" s="182"/>
      <c r="F26" s="185"/>
      <c r="G26" s="190"/>
      <c r="H26" s="193"/>
      <c r="I26" s="193"/>
      <c r="J26" s="193"/>
      <c r="K26" s="193"/>
      <c r="L26" s="193"/>
      <c r="M26" s="197"/>
      <c r="N26" s="167">
        <v>68</v>
      </c>
    </row>
    <row r="27" spans="2:14" ht="18" customHeight="1">
      <c r="B27" s="173"/>
      <c r="C27" s="178"/>
      <c r="D27" s="181"/>
      <c r="E27" s="182"/>
      <c r="F27" s="185"/>
      <c r="G27" s="190"/>
      <c r="H27" s="193"/>
      <c r="I27" s="193"/>
      <c r="J27" s="193"/>
      <c r="K27" s="193"/>
      <c r="L27" s="193"/>
      <c r="M27" s="197"/>
      <c r="N27" s="167">
        <v>69</v>
      </c>
    </row>
    <row r="28" spans="2:14" ht="18" customHeight="1">
      <c r="B28" s="173"/>
      <c r="C28" s="178"/>
      <c r="D28" s="181"/>
      <c r="E28" s="182"/>
      <c r="F28" s="185"/>
      <c r="G28" s="190"/>
      <c r="H28" s="193"/>
      <c r="I28" s="193"/>
      <c r="J28" s="193"/>
      <c r="K28" s="193"/>
      <c r="L28" s="193"/>
      <c r="M28" s="197"/>
      <c r="N28" s="167">
        <v>70</v>
      </c>
    </row>
    <row r="29" spans="2:14" ht="18" customHeight="1">
      <c r="B29" s="173"/>
      <c r="C29" s="178"/>
      <c r="D29" s="181"/>
      <c r="E29" s="182"/>
      <c r="F29" s="185"/>
      <c r="G29" s="190"/>
      <c r="H29" s="193"/>
      <c r="I29" s="193"/>
      <c r="J29" s="193"/>
      <c r="K29" s="193"/>
      <c r="L29" s="193"/>
      <c r="M29" s="197"/>
      <c r="N29" s="167">
        <v>71</v>
      </c>
    </row>
    <row r="30" spans="2:14" ht="18" customHeight="1">
      <c r="B30" s="173"/>
      <c r="C30" s="178"/>
      <c r="D30" s="181"/>
      <c r="E30" s="182"/>
      <c r="F30" s="185"/>
      <c r="G30" s="190"/>
      <c r="H30" s="193"/>
      <c r="I30" s="193"/>
      <c r="J30" s="193"/>
      <c r="K30" s="193"/>
      <c r="L30" s="193"/>
      <c r="M30" s="197"/>
      <c r="N30" s="167">
        <v>72</v>
      </c>
    </row>
    <row r="31" spans="2:14" ht="18" customHeight="1">
      <c r="B31" s="173"/>
      <c r="C31" s="178"/>
      <c r="D31" s="181"/>
      <c r="E31" s="182"/>
      <c r="F31" s="185"/>
      <c r="G31" s="190"/>
      <c r="H31" s="193"/>
      <c r="I31" s="193"/>
      <c r="J31" s="193"/>
      <c r="K31" s="193"/>
      <c r="L31" s="193"/>
      <c r="M31" s="197"/>
    </row>
    <row r="32" spans="2:14" ht="18" customHeight="1">
      <c r="B32" s="173"/>
      <c r="C32" s="178"/>
      <c r="D32" s="181"/>
      <c r="E32" s="182"/>
      <c r="F32" s="185"/>
      <c r="G32" s="190"/>
      <c r="H32" s="193"/>
      <c r="I32" s="193"/>
      <c r="J32" s="193"/>
      <c r="K32" s="193"/>
      <c r="L32" s="193"/>
      <c r="M32" s="197"/>
    </row>
    <row r="33" spans="2:13" ht="18" customHeight="1">
      <c r="B33" s="173"/>
      <c r="C33" s="178"/>
      <c r="D33" s="181"/>
      <c r="E33" s="182"/>
      <c r="F33" s="185"/>
      <c r="G33" s="191"/>
      <c r="H33" s="192"/>
      <c r="I33" s="192"/>
      <c r="J33" s="192"/>
      <c r="K33" s="192"/>
      <c r="L33" s="192"/>
      <c r="M33" s="198"/>
    </row>
    <row r="34" spans="2:13" ht="23.25" customHeight="1">
      <c r="B34" s="170" t="s">
        <v>168</v>
      </c>
      <c r="C34" s="176"/>
      <c r="D34" s="179"/>
      <c r="E34" s="183"/>
      <c r="F34" s="187">
        <f>SUM(F7:F33)</f>
        <v>0</v>
      </c>
      <c r="G34" s="183"/>
      <c r="H34" s="194"/>
      <c r="I34" s="194"/>
      <c r="J34" s="194"/>
      <c r="K34" s="194"/>
      <c r="L34" s="194"/>
      <c r="M34" s="199"/>
    </row>
    <row r="35" spans="2:13" ht="19.5" customHeight="1">
      <c r="B35" s="169"/>
      <c r="C35" s="169"/>
      <c r="D35" s="169"/>
      <c r="E35" s="169"/>
      <c r="F35" s="169"/>
      <c r="G35" s="169"/>
      <c r="H35" s="169"/>
      <c r="I35" s="169"/>
      <c r="J35" s="169"/>
      <c r="K35" s="169"/>
      <c r="L35" s="169"/>
      <c r="M35" s="169"/>
    </row>
    <row r="36" spans="2:13">
      <c r="B36" s="169"/>
      <c r="C36" s="169"/>
      <c r="D36" s="169"/>
      <c r="E36" s="169"/>
      <c r="F36" s="169"/>
      <c r="G36" s="169"/>
      <c r="H36" s="169"/>
      <c r="I36" s="169"/>
      <c r="J36" s="169"/>
      <c r="K36" s="169"/>
      <c r="L36" s="169"/>
      <c r="M36" s="169"/>
    </row>
  </sheetData>
  <mergeCells count="33">
    <mergeCell ref="L4:M4"/>
    <mergeCell ref="B5:D5"/>
    <mergeCell ref="E5:F5"/>
    <mergeCell ref="G5:M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s>
  <phoneticPr fontId="5"/>
  <pageMargins left="0.7" right="0.7" top="0.75" bottom="0.75" header="0.3" footer="0.3"/>
  <pageSetup paperSize="9" scale="33"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theme="0" tint="-0.25"/>
    <outlinePr summaryRight="0"/>
    <pageSetUpPr fitToPage="1"/>
  </sheetPr>
  <dimension ref="A3:K15"/>
  <sheetViews>
    <sheetView showGridLines="0" view="pageBreakPreview" topLeftCell="A4" zoomScale="70" zoomScaleSheetLayoutView="70" workbookViewId="0">
      <selection activeCell="M10" sqref="M10"/>
    </sheetView>
  </sheetViews>
  <sheetFormatPr defaultRowHeight="13"/>
  <sheetData>
    <row r="1" spans="1:11" ht="45.75" customHeight="1"/>
    <row r="2" spans="1:11" ht="45.75" customHeight="1"/>
    <row r="3" spans="1:11" ht="45.75" customHeight="1">
      <c r="A3" s="624" t="s">
        <v>370</v>
      </c>
      <c r="B3" s="624"/>
      <c r="C3" s="624"/>
      <c r="D3" s="624"/>
      <c r="E3" s="624"/>
      <c r="F3" s="624"/>
      <c r="G3" s="624"/>
      <c r="H3" s="624"/>
      <c r="I3" s="624"/>
      <c r="J3" s="624"/>
      <c r="K3" s="624"/>
    </row>
    <row r="4" spans="1:11" ht="45.75" customHeight="1">
      <c r="A4" s="1"/>
    </row>
    <row r="5" spans="1:11" ht="45.75" customHeight="1">
      <c r="A5" t="s">
        <v>455</v>
      </c>
      <c r="H5" s="636" t="s">
        <v>400</v>
      </c>
      <c r="I5" s="636"/>
      <c r="J5" s="636"/>
      <c r="K5" s="636"/>
    </row>
    <row r="6" spans="1:11" ht="45.75" customHeight="1">
      <c r="A6" s="625" t="s">
        <v>461</v>
      </c>
      <c r="B6" s="632"/>
      <c r="C6" s="632"/>
      <c r="D6" s="632"/>
      <c r="E6" s="632"/>
      <c r="F6" s="632"/>
      <c r="G6" s="632"/>
      <c r="H6" s="632"/>
      <c r="I6" s="637"/>
      <c r="J6" s="124" t="s">
        <v>417</v>
      </c>
      <c r="K6" s="642"/>
    </row>
    <row r="7" spans="1:11" ht="45.75" customHeight="1">
      <c r="A7" s="626" t="s">
        <v>283</v>
      </c>
      <c r="B7" s="633"/>
      <c r="C7" s="633"/>
      <c r="D7" s="633"/>
      <c r="E7" s="633"/>
      <c r="F7" s="633"/>
      <c r="G7" s="633"/>
      <c r="H7" s="633"/>
      <c r="I7" s="638"/>
      <c r="J7" s="641"/>
      <c r="K7" s="641"/>
    </row>
    <row r="8" spans="1:11" ht="45.75" customHeight="1">
      <c r="A8" s="627" t="s">
        <v>263</v>
      </c>
      <c r="B8" s="634"/>
      <c r="C8" s="634"/>
      <c r="D8" s="634"/>
      <c r="E8" s="634"/>
      <c r="F8" s="634"/>
      <c r="G8" s="634"/>
      <c r="H8" s="634"/>
      <c r="I8" s="639"/>
      <c r="J8" s="641"/>
      <c r="K8" s="641"/>
    </row>
    <row r="9" spans="1:11" ht="45.75" customHeight="1">
      <c r="A9" s="628" t="s">
        <v>462</v>
      </c>
      <c r="B9" s="635"/>
      <c r="C9" s="635"/>
      <c r="D9" s="635"/>
      <c r="E9" s="635"/>
      <c r="F9" s="635"/>
      <c r="G9" s="635"/>
      <c r="H9" s="635"/>
      <c r="I9" s="640"/>
      <c r="J9" s="641"/>
      <c r="K9" s="641"/>
    </row>
    <row r="10" spans="1:11" ht="45.75" customHeight="1">
      <c r="A10" s="627" t="s">
        <v>463</v>
      </c>
      <c r="B10" s="634"/>
      <c r="C10" s="634"/>
      <c r="D10" s="634"/>
      <c r="E10" s="634"/>
      <c r="F10" s="634"/>
      <c r="G10" s="634"/>
      <c r="H10" s="634"/>
      <c r="I10" s="639"/>
      <c r="J10" s="641"/>
      <c r="K10" s="641"/>
    </row>
    <row r="11" spans="1:11" ht="45.75" customHeight="1">
      <c r="A11" s="627" t="s">
        <v>464</v>
      </c>
      <c r="B11" s="634"/>
      <c r="C11" s="634"/>
      <c r="D11" s="634"/>
      <c r="E11" s="634"/>
      <c r="F11" s="634"/>
      <c r="G11" s="634"/>
      <c r="H11" s="634"/>
      <c r="I11" s="639"/>
      <c r="J11" s="641"/>
      <c r="K11" s="641"/>
    </row>
    <row r="12" spans="1:11" ht="45.75" customHeight="1">
      <c r="A12" s="629"/>
      <c r="B12" s="629"/>
    </row>
    <row r="13" spans="1:11" ht="45.75" customHeight="1">
      <c r="A13" s="630" t="s">
        <v>35</v>
      </c>
      <c r="B13" s="630"/>
      <c r="C13" s="630"/>
      <c r="D13" s="630"/>
      <c r="E13" s="630"/>
      <c r="F13" s="630"/>
      <c r="G13" s="630"/>
      <c r="H13" s="630"/>
      <c r="I13" s="630"/>
      <c r="J13" s="630"/>
      <c r="K13" s="630"/>
    </row>
    <row r="14" spans="1:11" ht="45.75" customHeight="1">
      <c r="A14" s="630"/>
      <c r="B14" s="630"/>
      <c r="C14" s="630"/>
      <c r="D14" s="630"/>
      <c r="E14" s="630"/>
      <c r="F14" s="630"/>
      <c r="G14" s="630"/>
      <c r="H14" s="630"/>
      <c r="I14" s="630"/>
      <c r="J14" s="630"/>
      <c r="K14" s="630"/>
    </row>
    <row r="15" spans="1:11" ht="45.75" customHeight="1">
      <c r="A15" s="631" t="s">
        <v>465</v>
      </c>
    </row>
  </sheetData>
  <mergeCells count="15">
    <mergeCell ref="A3:K3"/>
    <mergeCell ref="H5:K5"/>
    <mergeCell ref="A6:I6"/>
    <mergeCell ref="J6:K6"/>
    <mergeCell ref="A7:I7"/>
    <mergeCell ref="J7:K7"/>
    <mergeCell ref="A8:I8"/>
    <mergeCell ref="J8:K8"/>
    <mergeCell ref="A9:I9"/>
    <mergeCell ref="J9:K9"/>
    <mergeCell ref="A10:I10"/>
    <mergeCell ref="J10:K10"/>
    <mergeCell ref="A11:I11"/>
    <mergeCell ref="J11:K11"/>
    <mergeCell ref="A13:K14"/>
  </mergeCells>
  <phoneticPr fontId="5"/>
  <dataValidations count="1">
    <dataValidation type="list" allowBlank="1" showDropDown="0" showInputMessage="1" showErrorMessage="1" sqref="J7:K11">
      <formula1>"○,×"</formula1>
    </dataValidation>
  </dataValidations>
  <printOptions horizontalCentered="1"/>
  <pageMargins left="0.39370078740157483" right="0.39370078740157483" top="0.74803149606299213" bottom="0.74803149606299213" header="0.31496062992125984" footer="0.31496062992125984"/>
  <pageSetup paperSize="9" fitToWidth="1" fitToHeight="0" orientation="landscape" usePrinterDefaults="1" r:id="rId1"/>
  <headerFooter>
    <oddFooter>&amp;C&amp;P／&amp;N</oddFooter>
  </headerFooter>
  <rowBreaks count="1" manualBreakCount="1">
    <brk id="52" min="1"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AA23"/>
  <sheetViews>
    <sheetView showGridLines="0" view="pageBreakPreview" topLeftCell="L1" zoomScale="130" zoomScaleNormal="70" zoomScaleSheetLayoutView="130" workbookViewId="0">
      <selection activeCell="O30" sqref="O30"/>
    </sheetView>
  </sheetViews>
  <sheetFormatPr defaultColWidth="9" defaultRowHeight="13"/>
  <cols>
    <col min="1" max="1" width="7.125" style="2" bestFit="1" customWidth="1"/>
    <col min="2" max="5" width="24.75" style="2" customWidth="1"/>
    <col min="6" max="19" width="11.25" style="2" customWidth="1"/>
    <col min="20" max="22" width="5.75" style="2" customWidth="1"/>
    <col min="23" max="24" width="5.625" style="2" customWidth="1"/>
    <col min="25" max="16384" width="9" style="2"/>
  </cols>
  <sheetData>
    <row r="1" spans="1:27" ht="21" customHeight="1">
      <c r="A1" s="56" t="s">
        <v>383</v>
      </c>
    </row>
    <row r="2" spans="1:27" ht="24" customHeight="1">
      <c r="B2" s="643" t="s">
        <v>384</v>
      </c>
      <c r="C2" s="657"/>
      <c r="D2" s="657"/>
      <c r="E2" s="657"/>
      <c r="F2" s="657"/>
      <c r="G2" s="657"/>
      <c r="H2" s="657"/>
      <c r="I2" s="657"/>
      <c r="J2" s="657"/>
      <c r="K2" s="657"/>
      <c r="L2" s="657"/>
      <c r="M2" s="657"/>
      <c r="N2" s="657"/>
      <c r="O2" s="657"/>
      <c r="P2" s="657"/>
      <c r="Q2" s="657"/>
      <c r="R2" s="657"/>
      <c r="S2" s="722"/>
    </row>
    <row r="4" spans="1:27" ht="19.5" customHeight="1">
      <c r="B4" s="644"/>
      <c r="C4" s="644"/>
      <c r="D4" s="644"/>
      <c r="E4" s="644"/>
    </row>
    <row r="5" spans="1:27" ht="19.5" customHeight="1">
      <c r="B5" s="645"/>
      <c r="C5" s="645"/>
      <c r="D5" s="645"/>
      <c r="E5" s="645"/>
    </row>
    <row r="6" spans="1:27" ht="19.5" customHeight="1">
      <c r="B6" s="645"/>
      <c r="C6" s="645"/>
      <c r="D6" s="645"/>
      <c r="E6" s="645"/>
    </row>
    <row r="7" spans="1:27" ht="7.5" customHeight="1">
      <c r="B7" s="23"/>
      <c r="C7" s="23"/>
      <c r="D7" s="23"/>
      <c r="E7" s="23"/>
      <c r="F7" s="23"/>
      <c r="G7" s="23"/>
      <c r="H7" s="23"/>
      <c r="I7" s="23"/>
      <c r="J7" s="23"/>
      <c r="K7" s="23"/>
      <c r="L7" s="23"/>
      <c r="M7" s="23"/>
      <c r="N7" s="23"/>
      <c r="O7" s="23"/>
      <c r="P7" s="23"/>
      <c r="Q7" s="23"/>
      <c r="R7" s="23"/>
      <c r="S7" s="23"/>
    </row>
    <row r="8" spans="1:27" ht="18.25">
      <c r="B8" s="646"/>
      <c r="C8" s="658" t="s">
        <v>314</v>
      </c>
      <c r="D8" s="666"/>
      <c r="E8" s="666"/>
      <c r="F8" s="666"/>
      <c r="M8" s="692"/>
    </row>
    <row r="9" spans="1:27" ht="45" customHeight="1">
      <c r="B9" s="647" t="s">
        <v>386</v>
      </c>
      <c r="C9" s="659" t="s">
        <v>315</v>
      </c>
      <c r="D9" s="659" t="s">
        <v>138</v>
      </c>
      <c r="E9" s="659" t="s">
        <v>468</v>
      </c>
      <c r="F9" s="667" t="s">
        <v>133</v>
      </c>
      <c r="G9" s="674" t="s">
        <v>208</v>
      </c>
      <c r="H9" s="677" t="s">
        <v>58</v>
      </c>
      <c r="I9" s="674" t="s">
        <v>472</v>
      </c>
      <c r="J9" s="677" t="s">
        <v>105</v>
      </c>
      <c r="K9" s="677" t="s">
        <v>388</v>
      </c>
      <c r="L9" s="677" t="s">
        <v>43</v>
      </c>
      <c r="M9" s="693" t="s">
        <v>389</v>
      </c>
      <c r="N9" s="698" t="s">
        <v>5</v>
      </c>
      <c r="O9" s="702" t="s">
        <v>321</v>
      </c>
      <c r="P9" s="702" t="s">
        <v>24</v>
      </c>
      <c r="Q9" s="713" t="s">
        <v>326</v>
      </c>
      <c r="R9" s="713" t="s">
        <v>41</v>
      </c>
      <c r="S9" s="723" t="s">
        <v>67</v>
      </c>
      <c r="T9" s="731"/>
    </row>
    <row r="10" spans="1:27" ht="13.5" customHeight="1">
      <c r="B10" s="648"/>
      <c r="C10" s="660"/>
      <c r="D10" s="660"/>
      <c r="E10" s="660"/>
      <c r="F10" s="668" t="s">
        <v>19</v>
      </c>
      <c r="G10" s="675" t="s">
        <v>390</v>
      </c>
      <c r="H10" s="668" t="s">
        <v>334</v>
      </c>
      <c r="I10" s="675" t="s">
        <v>391</v>
      </c>
      <c r="J10" s="668" t="s">
        <v>392</v>
      </c>
      <c r="K10" s="684" t="s">
        <v>393</v>
      </c>
      <c r="L10" s="687"/>
      <c r="M10" s="694" t="s">
        <v>125</v>
      </c>
      <c r="N10" s="687" t="s">
        <v>394</v>
      </c>
      <c r="O10" s="687" t="s">
        <v>395</v>
      </c>
      <c r="P10" s="687" t="s">
        <v>487</v>
      </c>
      <c r="Q10" s="687" t="s">
        <v>398</v>
      </c>
      <c r="R10" s="687" t="s">
        <v>488</v>
      </c>
      <c r="S10" s="724" t="s">
        <v>489</v>
      </c>
      <c r="T10" s="731"/>
    </row>
    <row r="11" spans="1:27" ht="18.75" customHeight="1">
      <c r="B11" s="649"/>
      <c r="C11" s="661"/>
      <c r="D11" s="661"/>
      <c r="E11" s="661"/>
      <c r="F11" s="669" t="s">
        <v>277</v>
      </c>
      <c r="G11" s="669" t="s">
        <v>171</v>
      </c>
      <c r="H11" s="669" t="s">
        <v>277</v>
      </c>
      <c r="I11" s="669" t="s">
        <v>277</v>
      </c>
      <c r="J11" s="669" t="s">
        <v>13</v>
      </c>
      <c r="K11" s="669" t="s">
        <v>13</v>
      </c>
      <c r="L11" s="688"/>
      <c r="M11" s="688" t="s">
        <v>10</v>
      </c>
      <c r="N11" s="688" t="s">
        <v>10</v>
      </c>
      <c r="O11" s="703" t="s">
        <v>10</v>
      </c>
      <c r="P11" s="703" t="s">
        <v>10</v>
      </c>
      <c r="Q11" s="714" t="s">
        <v>17</v>
      </c>
      <c r="R11" s="714" t="s">
        <v>17</v>
      </c>
      <c r="S11" s="725" t="s">
        <v>17</v>
      </c>
      <c r="T11" s="731"/>
    </row>
    <row r="12" spans="1:27" ht="22.5" customHeight="1">
      <c r="A12" s="2" t="s">
        <v>131</v>
      </c>
      <c r="B12" s="650" t="s">
        <v>399</v>
      </c>
      <c r="C12" s="662" t="s">
        <v>143</v>
      </c>
      <c r="D12" s="662" t="s">
        <v>337</v>
      </c>
      <c r="E12" s="662" t="s">
        <v>470</v>
      </c>
      <c r="F12" s="670">
        <v>50000000</v>
      </c>
      <c r="G12" s="670">
        <v>8500000</v>
      </c>
      <c r="H12" s="678">
        <f t="shared" ref="H12:H17" si="0">F12-G12</f>
        <v>41500000</v>
      </c>
      <c r="I12" s="670">
        <v>40000000</v>
      </c>
      <c r="J12" s="681">
        <v>7239000</v>
      </c>
      <c r="K12" s="678">
        <f t="shared" ref="K12:K17" si="1">MIN(H12,I12,J12)</f>
        <v>7239000</v>
      </c>
      <c r="L12" s="689">
        <v>0.5</v>
      </c>
      <c r="M12" s="695">
        <f t="shared" ref="M12:M17" si="2">K12*1/2</f>
        <v>3619500</v>
      </c>
      <c r="N12" s="699">
        <v>16800000</v>
      </c>
      <c r="O12" s="704">
        <f t="shared" ref="O12:O17" si="3">MIN(M12,K12)</f>
        <v>3619500</v>
      </c>
      <c r="P12" s="704">
        <f t="shared" ref="P12:P17" si="4">ROUNDDOWN(O12,-3)</f>
        <v>3619000</v>
      </c>
      <c r="Q12" s="715">
        <v>9000000</v>
      </c>
      <c r="R12" s="715">
        <v>9000000</v>
      </c>
      <c r="S12" s="726">
        <f>P12-R12</f>
        <v>-5381000</v>
      </c>
      <c r="T12" s="732"/>
      <c r="U12" s="733"/>
      <c r="V12" s="733"/>
      <c r="W12" s="733"/>
      <c r="X12" s="733"/>
    </row>
    <row r="13" spans="1:27" ht="22.5" customHeight="1">
      <c r="A13" s="2" t="s">
        <v>131</v>
      </c>
      <c r="B13" s="650" t="s">
        <v>401</v>
      </c>
      <c r="C13" s="662" t="s">
        <v>143</v>
      </c>
      <c r="D13" s="662" t="s">
        <v>337</v>
      </c>
      <c r="E13" s="662" t="s">
        <v>471</v>
      </c>
      <c r="F13" s="670">
        <v>50000000</v>
      </c>
      <c r="G13" s="670">
        <v>8500000</v>
      </c>
      <c r="H13" s="678">
        <f t="shared" si="0"/>
        <v>41500000</v>
      </c>
      <c r="I13" s="670">
        <v>40000000</v>
      </c>
      <c r="J13" s="681">
        <v>7239000</v>
      </c>
      <c r="K13" s="678">
        <f t="shared" si="1"/>
        <v>7239000</v>
      </c>
      <c r="L13" s="689">
        <v>0.5</v>
      </c>
      <c r="M13" s="695">
        <f t="shared" si="2"/>
        <v>3619500</v>
      </c>
      <c r="N13" s="699">
        <v>16800000</v>
      </c>
      <c r="O13" s="704">
        <f t="shared" si="3"/>
        <v>3619500</v>
      </c>
      <c r="P13" s="704">
        <f t="shared" si="4"/>
        <v>3619000</v>
      </c>
      <c r="Q13" s="715">
        <v>9000000</v>
      </c>
      <c r="R13" s="715">
        <v>9000000</v>
      </c>
      <c r="S13" s="726">
        <f>P13-R13</f>
        <v>-5381000</v>
      </c>
      <c r="T13" s="732"/>
      <c r="U13" s="733"/>
      <c r="V13" s="733"/>
      <c r="W13" s="733"/>
      <c r="X13" s="733"/>
    </row>
    <row r="14" spans="1:27" ht="22.5" customHeight="1">
      <c r="B14" s="651"/>
      <c r="C14" s="663"/>
      <c r="D14" s="663"/>
      <c r="E14" s="663"/>
      <c r="F14" s="671"/>
      <c r="G14" s="671"/>
      <c r="H14" s="679">
        <f t="shared" si="0"/>
        <v>0</v>
      </c>
      <c r="I14" s="671"/>
      <c r="J14" s="682">
        <v>7239000</v>
      </c>
      <c r="K14" s="679">
        <f t="shared" si="1"/>
        <v>0</v>
      </c>
      <c r="L14" s="690">
        <v>0.5</v>
      </c>
      <c r="M14" s="696">
        <f t="shared" si="2"/>
        <v>0</v>
      </c>
      <c r="N14" s="700">
        <v>0</v>
      </c>
      <c r="O14" s="705">
        <f t="shared" si="3"/>
        <v>0</v>
      </c>
      <c r="P14" s="710">
        <f t="shared" si="4"/>
        <v>0</v>
      </c>
      <c r="Q14" s="716"/>
      <c r="R14" s="716"/>
      <c r="S14" s="727"/>
      <c r="T14" s="629"/>
      <c r="U14" s="733"/>
      <c r="V14" s="733"/>
      <c r="W14" s="733"/>
      <c r="X14" s="733"/>
    </row>
    <row r="15" spans="1:27" ht="22.5" customHeight="1">
      <c r="B15" s="651"/>
      <c r="C15" s="663"/>
      <c r="D15" s="663"/>
      <c r="E15" s="663"/>
      <c r="F15" s="671"/>
      <c r="G15" s="671"/>
      <c r="H15" s="679">
        <f t="shared" si="0"/>
        <v>0</v>
      </c>
      <c r="I15" s="671"/>
      <c r="J15" s="682">
        <v>7239000</v>
      </c>
      <c r="K15" s="679">
        <f t="shared" si="1"/>
        <v>0</v>
      </c>
      <c r="L15" s="690">
        <v>0.5</v>
      </c>
      <c r="M15" s="696">
        <f t="shared" si="2"/>
        <v>0</v>
      </c>
      <c r="N15" s="700">
        <v>0</v>
      </c>
      <c r="O15" s="706">
        <f t="shared" si="3"/>
        <v>0</v>
      </c>
      <c r="P15" s="711">
        <f t="shared" si="4"/>
        <v>0</v>
      </c>
      <c r="Q15" s="717"/>
      <c r="R15" s="717"/>
      <c r="S15" s="728"/>
      <c r="T15" s="629"/>
      <c r="U15" s="733"/>
      <c r="V15" s="733"/>
      <c r="W15" s="733"/>
      <c r="X15" s="733"/>
    </row>
    <row r="16" spans="1:27" ht="22.5" customHeight="1">
      <c r="B16" s="651"/>
      <c r="C16" s="663"/>
      <c r="D16" s="663"/>
      <c r="E16" s="663"/>
      <c r="F16" s="671"/>
      <c r="G16" s="671"/>
      <c r="H16" s="679">
        <f t="shared" si="0"/>
        <v>0</v>
      </c>
      <c r="I16" s="671"/>
      <c r="J16" s="682">
        <v>7239000</v>
      </c>
      <c r="K16" s="679">
        <f t="shared" si="1"/>
        <v>0</v>
      </c>
      <c r="L16" s="690">
        <v>0.5</v>
      </c>
      <c r="M16" s="696">
        <f t="shared" si="2"/>
        <v>0</v>
      </c>
      <c r="N16" s="700">
        <v>0</v>
      </c>
      <c r="O16" s="707">
        <f t="shared" si="3"/>
        <v>0</v>
      </c>
      <c r="P16" s="712">
        <f t="shared" si="4"/>
        <v>0</v>
      </c>
      <c r="Q16" s="717"/>
      <c r="R16" s="717"/>
      <c r="S16" s="728"/>
      <c r="T16" s="629"/>
      <c r="U16" s="733"/>
      <c r="V16" s="733"/>
      <c r="W16" s="733"/>
      <c r="X16" s="733"/>
      <c r="AA16" s="686"/>
    </row>
    <row r="17" spans="2:24" ht="22.5" customHeight="1">
      <c r="B17" s="652"/>
      <c r="C17" s="664"/>
      <c r="D17" s="664"/>
      <c r="E17" s="664"/>
      <c r="F17" s="672"/>
      <c r="G17" s="672"/>
      <c r="H17" s="679">
        <f t="shared" si="0"/>
        <v>0</v>
      </c>
      <c r="I17" s="672"/>
      <c r="J17" s="683">
        <v>7239000</v>
      </c>
      <c r="K17" s="685">
        <f t="shared" si="1"/>
        <v>0</v>
      </c>
      <c r="L17" s="691">
        <v>0.5</v>
      </c>
      <c r="M17" s="696">
        <f t="shared" si="2"/>
        <v>0</v>
      </c>
      <c r="N17" s="701">
        <v>0</v>
      </c>
      <c r="O17" s="708">
        <f t="shared" si="3"/>
        <v>0</v>
      </c>
      <c r="P17" s="708">
        <f t="shared" si="4"/>
        <v>0</v>
      </c>
      <c r="Q17" s="718"/>
      <c r="R17" s="718"/>
      <c r="S17" s="729"/>
      <c r="T17" s="629"/>
      <c r="U17" s="733"/>
      <c r="V17" s="733"/>
      <c r="W17" s="733"/>
      <c r="X17" s="733"/>
    </row>
    <row r="18" spans="2:24" ht="22.5" customHeight="1">
      <c r="B18" s="653" t="s">
        <v>102</v>
      </c>
      <c r="C18" s="665"/>
      <c r="D18" s="665"/>
      <c r="E18" s="665"/>
      <c r="F18" s="673"/>
      <c r="G18" s="676"/>
      <c r="H18" s="680"/>
      <c r="I18" s="673"/>
      <c r="J18" s="676"/>
      <c r="K18" s="680"/>
      <c r="L18" s="676"/>
      <c r="M18" s="697"/>
      <c r="N18" s="676"/>
      <c r="O18" s="709"/>
      <c r="P18" s="709"/>
      <c r="Q18" s="719"/>
      <c r="R18" s="720"/>
      <c r="S18" s="730"/>
    </row>
    <row r="19" spans="2:24" ht="13.75">
      <c r="B19" s="30"/>
      <c r="C19" s="30"/>
      <c r="D19" s="30"/>
      <c r="E19" s="30"/>
      <c r="R19" s="721"/>
      <c r="S19" s="721"/>
    </row>
    <row r="20" spans="2:24">
      <c r="B20" s="654" t="s">
        <v>250</v>
      </c>
      <c r="C20" s="654"/>
      <c r="D20" s="654"/>
      <c r="E20" s="654"/>
      <c r="K20" s="686"/>
      <c r="L20" s="686"/>
      <c r="M20" s="686"/>
      <c r="N20" s="686"/>
      <c r="O20" s="686"/>
    </row>
    <row r="21" spans="2:24">
      <c r="B21" s="655" t="s">
        <v>191</v>
      </c>
      <c r="C21" s="655"/>
      <c r="D21" s="655"/>
      <c r="E21" s="655"/>
      <c r="F21" s="655"/>
      <c r="G21" s="655"/>
      <c r="H21" s="655"/>
      <c r="I21" s="655"/>
      <c r="J21" s="655"/>
      <c r="K21" s="201"/>
      <c r="L21" s="201"/>
      <c r="M21" s="201"/>
      <c r="N21" s="201"/>
      <c r="O21" s="201"/>
    </row>
    <row r="22" spans="2:24" ht="84" customHeight="1">
      <c r="B22" s="656" t="s">
        <v>291</v>
      </c>
      <c r="C22" s="656"/>
      <c r="D22" s="656"/>
      <c r="E22" s="656"/>
      <c r="F22" s="656"/>
      <c r="G22" s="656"/>
      <c r="H22" s="656"/>
      <c r="I22" s="656"/>
      <c r="J22" s="656"/>
      <c r="K22" s="656"/>
      <c r="L22" s="656"/>
      <c r="M22" s="656"/>
      <c r="N22" s="656"/>
      <c r="O22" s="656"/>
      <c r="P22" s="656"/>
      <c r="Q22" s="656"/>
      <c r="R22" s="656"/>
      <c r="S22" s="656"/>
      <c r="T22" s="656"/>
      <c r="U22" s="656"/>
    </row>
    <row r="23" spans="2:24">
      <c r="B23" s="655" t="s">
        <v>365</v>
      </c>
      <c r="C23" s="655"/>
      <c r="D23" s="655"/>
      <c r="E23" s="655"/>
      <c r="F23" s="655"/>
      <c r="G23" s="655"/>
      <c r="H23" s="655"/>
      <c r="I23" s="655"/>
      <c r="J23" s="655"/>
      <c r="K23" s="201"/>
      <c r="L23" s="201"/>
      <c r="M23" s="201"/>
      <c r="N23" s="201"/>
      <c r="O23" s="201"/>
    </row>
  </sheetData>
  <mergeCells count="6">
    <mergeCell ref="B2:S2"/>
    <mergeCell ref="B22:U22"/>
    <mergeCell ref="B9:B10"/>
    <mergeCell ref="C9:C10"/>
    <mergeCell ref="D9:D10"/>
    <mergeCell ref="E9:E10"/>
  </mergeCells>
  <phoneticPr fontId="5"/>
  <conditionalFormatting sqref="T14:T32">
    <cfRule type="expression" dxfId="2" priority="1">
      <formula>IF(F14="都道府県が行う事業（直接補助）",TRUE,FALSE)</formula>
    </cfRule>
  </conditionalFormatting>
  <dataValidations count="5">
    <dataValidation type="list" imeMode="off" allowBlank="1" showDropDown="0" showInputMessage="1" showErrorMessage="1" sqref="M18">
      <formula1>$K$37:$K$39</formula1>
    </dataValidation>
    <dataValidation type="list" imeMode="off" allowBlank="1" showDropDown="0" showInputMessage="1" showErrorMessage="1" sqref="K21:O32 L19:M20 K14:K20 N18:N20 O19:O20">
      <formula1>$K$35:$K$37</formula1>
    </dataValidation>
    <dataValidation type="list" allowBlank="1" showDropDown="0" showInputMessage="1" showErrorMessage="1" sqref="F14:F32">
      <formula1>$F$35:$F$36</formula1>
    </dataValidation>
    <dataValidation imeMode="off" allowBlank="1" showDropDown="0" showInputMessage="1" showErrorMessage="1" sqref="B36:E102 F8:F13 U33:V33 H33:O34 F33:G35 G9:J32 T8:T32 L9:L10 O12:O18 P8:S10 P33:T38 F103:T1048576 J51:T102 C8 H8:O8 K12:N13 O9:O10 P12:S32"/>
    <dataValidation type="list" allowBlank="1" showDropDown="0" showInputMessage="1" showErrorMessage="1" sqref="C12:C13">
      <formula1>$C$19:$C$20</formula1>
    </dataValidation>
  </dataValidations>
  <printOptions horizontalCentered="1"/>
  <pageMargins left="0.39370078740157483" right="0.39370078740157483" top="0.74803149606299213" bottom="0.74803149606299213" header="0.31496062992125984" footer="0.31496062992125984"/>
  <pageSetup paperSize="9" scale="51" fitToWidth="1" fitToHeight="0" orientation="landscape" usePrinterDefaults="1" r:id="rId1"/>
  <headerFoot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AD23"/>
  <sheetViews>
    <sheetView showGridLines="0" view="pageBreakPreview" topLeftCell="C4" zoomScaleNormal="115" zoomScaleSheetLayoutView="100" workbookViewId="0">
      <selection activeCell="O30" sqref="O30"/>
    </sheetView>
  </sheetViews>
  <sheetFormatPr defaultColWidth="9" defaultRowHeight="13.5"/>
  <cols>
    <col min="1" max="1" width="7.125" style="2" bestFit="1" customWidth="1"/>
    <col min="2" max="2" width="24.75" style="2" customWidth="1"/>
    <col min="3" max="3" width="30.125" style="2" customWidth="1"/>
    <col min="4" max="4" width="20" style="2" customWidth="1"/>
    <col min="5" max="8" width="12.75" style="2" customWidth="1"/>
    <col min="9" max="22" width="11.25" style="2" customWidth="1"/>
    <col min="23" max="25" width="5.75" style="2" customWidth="1"/>
    <col min="26" max="27" width="5.625" style="2" customWidth="1"/>
    <col min="28" max="16384" width="9" style="2"/>
  </cols>
  <sheetData>
    <row r="1" spans="1:30" ht="21" customHeight="1">
      <c r="A1" s="56" t="s">
        <v>240</v>
      </c>
    </row>
    <row r="2" spans="1:30" ht="24" customHeight="1">
      <c r="B2" s="643" t="s">
        <v>294</v>
      </c>
      <c r="C2" s="657"/>
      <c r="D2" s="657"/>
      <c r="E2" s="657"/>
      <c r="F2" s="657"/>
      <c r="G2" s="657"/>
      <c r="H2" s="657"/>
      <c r="I2" s="657"/>
      <c r="J2" s="657"/>
      <c r="K2" s="657"/>
      <c r="L2" s="657"/>
      <c r="M2" s="657"/>
      <c r="N2" s="657"/>
      <c r="O2" s="657"/>
      <c r="P2" s="657"/>
      <c r="Q2" s="657"/>
      <c r="R2" s="657"/>
      <c r="S2" s="657"/>
      <c r="T2" s="657"/>
      <c r="U2" s="657"/>
      <c r="V2" s="722"/>
    </row>
    <row r="4" spans="1:30" ht="19.5" customHeight="1">
      <c r="B4" s="644"/>
      <c r="C4" s="644"/>
      <c r="D4" s="644"/>
      <c r="E4" s="644"/>
      <c r="F4" s="644"/>
      <c r="G4" s="644"/>
      <c r="H4" s="644"/>
    </row>
    <row r="5" spans="1:30" ht="19.5" customHeight="1">
      <c r="B5" s="645"/>
      <c r="C5" s="645"/>
      <c r="D5" s="645"/>
      <c r="E5" s="645"/>
      <c r="F5" s="645"/>
      <c r="G5" s="645"/>
      <c r="H5" s="645"/>
    </row>
    <row r="6" spans="1:30" ht="19.5" customHeight="1">
      <c r="B6" s="645"/>
      <c r="C6" s="645"/>
      <c r="D6" s="645"/>
      <c r="E6" s="645"/>
      <c r="F6" s="645"/>
      <c r="G6" s="645"/>
      <c r="H6" s="645"/>
    </row>
    <row r="7" spans="1:30" ht="7.5" customHeight="1">
      <c r="B7" s="23"/>
      <c r="C7" s="23"/>
      <c r="D7" s="736"/>
      <c r="E7" s="736"/>
      <c r="F7" s="736"/>
      <c r="G7" s="736"/>
      <c r="H7" s="736"/>
      <c r="I7" s="736"/>
      <c r="J7" s="23"/>
      <c r="K7" s="23"/>
      <c r="L7" s="23"/>
      <c r="M7" s="23"/>
      <c r="N7" s="23"/>
      <c r="O7" s="23"/>
      <c r="P7" s="23"/>
      <c r="Q7" s="23"/>
      <c r="R7" s="23"/>
      <c r="S7" s="23"/>
      <c r="T7" s="23"/>
      <c r="U7" s="23"/>
      <c r="V7" s="23"/>
    </row>
    <row r="8" spans="1:30" ht="19.5">
      <c r="B8" s="734"/>
      <c r="C8" s="2" t="s">
        <v>314</v>
      </c>
      <c r="D8" s="737"/>
      <c r="E8" s="737"/>
      <c r="F8" s="737"/>
      <c r="G8" s="737"/>
      <c r="H8" s="737"/>
      <c r="I8" s="738"/>
      <c r="P8" s="692"/>
    </row>
    <row r="9" spans="1:30" ht="45" customHeight="1">
      <c r="B9" s="647" t="s">
        <v>386</v>
      </c>
      <c r="C9" s="735" t="s">
        <v>315</v>
      </c>
      <c r="D9" s="735" t="s">
        <v>473</v>
      </c>
      <c r="E9" s="735" t="s">
        <v>474</v>
      </c>
      <c r="F9" s="735" t="s">
        <v>348</v>
      </c>
      <c r="G9" s="735" t="s">
        <v>475</v>
      </c>
      <c r="H9" s="735" t="s">
        <v>269</v>
      </c>
      <c r="I9" s="674" t="s">
        <v>133</v>
      </c>
      <c r="J9" s="674" t="s">
        <v>402</v>
      </c>
      <c r="K9" s="677" t="s">
        <v>58</v>
      </c>
      <c r="L9" s="674" t="s">
        <v>472</v>
      </c>
      <c r="M9" s="677" t="s">
        <v>105</v>
      </c>
      <c r="N9" s="677" t="s">
        <v>388</v>
      </c>
      <c r="O9" s="677" t="s">
        <v>43</v>
      </c>
      <c r="P9" s="693" t="s">
        <v>389</v>
      </c>
      <c r="Q9" s="698" t="s">
        <v>5</v>
      </c>
      <c r="R9" s="702" t="s">
        <v>321</v>
      </c>
      <c r="S9" s="702" t="s">
        <v>24</v>
      </c>
      <c r="T9" s="742" t="s">
        <v>326</v>
      </c>
      <c r="U9" s="744" t="s">
        <v>41</v>
      </c>
      <c r="V9" s="745" t="s">
        <v>67</v>
      </c>
    </row>
    <row r="10" spans="1:30" ht="13.5" customHeight="1">
      <c r="B10" s="648"/>
      <c r="C10" s="660"/>
      <c r="D10" s="660"/>
      <c r="E10" s="660"/>
      <c r="F10" s="660"/>
      <c r="G10" s="660"/>
      <c r="H10" s="660"/>
      <c r="I10" s="668" t="s">
        <v>19</v>
      </c>
      <c r="J10" s="675" t="s">
        <v>390</v>
      </c>
      <c r="K10" s="668" t="s">
        <v>334</v>
      </c>
      <c r="L10" s="675" t="s">
        <v>391</v>
      </c>
      <c r="M10" s="668" t="s">
        <v>392</v>
      </c>
      <c r="N10" s="684" t="s">
        <v>393</v>
      </c>
      <c r="O10" s="687"/>
      <c r="P10" s="694" t="s">
        <v>125</v>
      </c>
      <c r="Q10" s="687" t="s">
        <v>394</v>
      </c>
      <c r="R10" s="687" t="s">
        <v>395</v>
      </c>
      <c r="S10" s="687" t="s">
        <v>487</v>
      </c>
      <c r="T10" s="687" t="s">
        <v>398</v>
      </c>
      <c r="U10" s="687" t="s">
        <v>488</v>
      </c>
      <c r="V10" s="687" t="s">
        <v>489</v>
      </c>
      <c r="W10" s="307"/>
    </row>
    <row r="11" spans="1:30" ht="18.75" customHeight="1">
      <c r="B11" s="649"/>
      <c r="C11" s="661"/>
      <c r="D11" s="661"/>
      <c r="E11" s="661"/>
      <c r="F11" s="661"/>
      <c r="G11" s="661"/>
      <c r="H11" s="661"/>
      <c r="I11" s="669" t="s">
        <v>277</v>
      </c>
      <c r="J11" s="669" t="s">
        <v>171</v>
      </c>
      <c r="K11" s="669" t="s">
        <v>277</v>
      </c>
      <c r="L11" s="669" t="s">
        <v>277</v>
      </c>
      <c r="M11" s="669" t="s">
        <v>13</v>
      </c>
      <c r="N11" s="669" t="s">
        <v>13</v>
      </c>
      <c r="O11" s="688" t="s">
        <v>10</v>
      </c>
      <c r="P11" s="688" t="s">
        <v>10</v>
      </c>
      <c r="Q11" s="688" t="s">
        <v>10</v>
      </c>
      <c r="R11" s="703" t="s">
        <v>10</v>
      </c>
      <c r="S11" s="703" t="s">
        <v>10</v>
      </c>
      <c r="T11" s="714" t="s">
        <v>17</v>
      </c>
      <c r="U11" s="714" t="s">
        <v>17</v>
      </c>
      <c r="V11" s="725" t="s">
        <v>17</v>
      </c>
      <c r="W11" s="307"/>
    </row>
    <row r="12" spans="1:30" ht="22.5" customHeight="1">
      <c r="A12" s="2" t="s">
        <v>131</v>
      </c>
      <c r="B12" s="650" t="s">
        <v>399</v>
      </c>
      <c r="C12" s="662" t="s">
        <v>469</v>
      </c>
      <c r="D12" s="662" t="s">
        <v>337</v>
      </c>
      <c r="E12" s="662">
        <v>3000000</v>
      </c>
      <c r="F12" s="662">
        <v>500000</v>
      </c>
      <c r="G12" s="662">
        <v>2000000</v>
      </c>
      <c r="H12" s="662">
        <v>5500000</v>
      </c>
      <c r="I12" s="670">
        <v>50000000</v>
      </c>
      <c r="J12" s="670">
        <v>8500000</v>
      </c>
      <c r="K12" s="678">
        <f t="shared" ref="K12:K17" si="0">I12-J12</f>
        <v>41500000</v>
      </c>
      <c r="L12" s="670">
        <v>40000000</v>
      </c>
      <c r="M12" s="681">
        <v>4630000</v>
      </c>
      <c r="N12" s="678">
        <f t="shared" ref="N12:N17" si="1">MIN(K12,L12,M12)</f>
        <v>4630000</v>
      </c>
      <c r="O12" s="689">
        <v>0.5</v>
      </c>
      <c r="P12" s="695">
        <f t="shared" ref="P12:P17" si="2">N12*1/2</f>
        <v>2315000</v>
      </c>
      <c r="Q12" s="699">
        <v>16800000</v>
      </c>
      <c r="R12" s="704">
        <f t="shared" ref="R12:R17" si="3">MIN(N12,P12)</f>
        <v>2315000</v>
      </c>
      <c r="S12" s="704">
        <f t="shared" ref="S12:S17" si="4">ROUNDDOWN(R12,-3)</f>
        <v>2315000</v>
      </c>
      <c r="T12" s="715">
        <v>9000000</v>
      </c>
      <c r="U12" s="715">
        <v>9000000</v>
      </c>
      <c r="V12" s="726">
        <f>S12-U12</f>
        <v>-6685000</v>
      </c>
      <c r="W12" s="750"/>
      <c r="X12" s="733"/>
      <c r="Y12" s="733"/>
      <c r="Z12" s="733"/>
      <c r="AA12" s="733"/>
    </row>
    <row r="13" spans="1:30" ht="22.5" customHeight="1">
      <c r="A13" s="2" t="s">
        <v>131</v>
      </c>
      <c r="B13" s="650" t="s">
        <v>401</v>
      </c>
      <c r="C13" s="662" t="s">
        <v>476</v>
      </c>
      <c r="D13" s="662" t="s">
        <v>337</v>
      </c>
      <c r="E13" s="662">
        <v>3000000</v>
      </c>
      <c r="F13" s="662">
        <v>0</v>
      </c>
      <c r="G13" s="662">
        <v>0</v>
      </c>
      <c r="H13" s="662">
        <v>3000000</v>
      </c>
      <c r="I13" s="670">
        <v>50000000</v>
      </c>
      <c r="J13" s="670">
        <v>8500000</v>
      </c>
      <c r="K13" s="678">
        <f t="shared" si="0"/>
        <v>41500000</v>
      </c>
      <c r="L13" s="670">
        <v>40000000</v>
      </c>
      <c r="M13" s="681">
        <v>4630000</v>
      </c>
      <c r="N13" s="678">
        <f t="shared" si="1"/>
        <v>4630000</v>
      </c>
      <c r="O13" s="689">
        <v>0.5</v>
      </c>
      <c r="P13" s="695">
        <f t="shared" si="2"/>
        <v>2315000</v>
      </c>
      <c r="Q13" s="699">
        <v>16800000</v>
      </c>
      <c r="R13" s="704">
        <f t="shared" si="3"/>
        <v>2315000</v>
      </c>
      <c r="S13" s="704">
        <f t="shared" si="4"/>
        <v>2315000</v>
      </c>
      <c r="T13" s="715">
        <v>9000000</v>
      </c>
      <c r="U13" s="715">
        <v>9000000</v>
      </c>
      <c r="V13" s="726">
        <f>S13-U13</f>
        <v>-6685000</v>
      </c>
      <c r="W13" s="750"/>
      <c r="X13" s="733"/>
      <c r="Y13" s="733"/>
      <c r="Z13" s="733"/>
      <c r="AA13" s="733"/>
    </row>
    <row r="14" spans="1:30" ht="22.5" customHeight="1">
      <c r="B14" s="651"/>
      <c r="C14" s="663"/>
      <c r="D14" s="663"/>
      <c r="E14" s="663"/>
      <c r="F14" s="663"/>
      <c r="G14" s="663"/>
      <c r="H14" s="663"/>
      <c r="I14" s="671"/>
      <c r="J14" s="671"/>
      <c r="K14" s="679">
        <f t="shared" si="0"/>
        <v>0</v>
      </c>
      <c r="L14" s="671"/>
      <c r="M14" s="682">
        <v>4630000</v>
      </c>
      <c r="N14" s="679">
        <f t="shared" si="1"/>
        <v>0</v>
      </c>
      <c r="O14" s="690">
        <v>0.5</v>
      </c>
      <c r="P14" s="696">
        <f t="shared" si="2"/>
        <v>0</v>
      </c>
      <c r="Q14" s="700">
        <v>0</v>
      </c>
      <c r="R14" s="705">
        <f t="shared" si="3"/>
        <v>0</v>
      </c>
      <c r="S14" s="710">
        <f t="shared" si="4"/>
        <v>0</v>
      </c>
      <c r="T14" s="716"/>
      <c r="U14" s="716"/>
      <c r="V14" s="746"/>
      <c r="W14" s="629"/>
      <c r="X14" s="733"/>
      <c r="Y14" s="733"/>
      <c r="Z14" s="733"/>
      <c r="AA14" s="733"/>
    </row>
    <row r="15" spans="1:30" ht="22.5" customHeight="1">
      <c r="B15" s="651"/>
      <c r="C15" s="663"/>
      <c r="D15" s="663"/>
      <c r="E15" s="663"/>
      <c r="F15" s="663"/>
      <c r="G15" s="663"/>
      <c r="H15" s="663"/>
      <c r="I15" s="671"/>
      <c r="J15" s="671"/>
      <c r="K15" s="679">
        <f t="shared" si="0"/>
        <v>0</v>
      </c>
      <c r="L15" s="671"/>
      <c r="M15" s="682">
        <v>4630000</v>
      </c>
      <c r="N15" s="679">
        <f t="shared" si="1"/>
        <v>0</v>
      </c>
      <c r="O15" s="690">
        <v>0.5</v>
      </c>
      <c r="P15" s="696">
        <f t="shared" si="2"/>
        <v>0</v>
      </c>
      <c r="Q15" s="700">
        <v>0</v>
      </c>
      <c r="R15" s="707">
        <f t="shared" si="3"/>
        <v>0</v>
      </c>
      <c r="S15" s="712">
        <f t="shared" si="4"/>
        <v>0</v>
      </c>
      <c r="T15" s="717"/>
      <c r="U15" s="717"/>
      <c r="V15" s="747"/>
      <c r="W15" s="629"/>
      <c r="X15" s="733"/>
      <c r="Y15" s="733"/>
      <c r="Z15" s="733"/>
      <c r="AA15" s="733"/>
    </row>
    <row r="16" spans="1:30" ht="22.5" customHeight="1">
      <c r="B16" s="651"/>
      <c r="C16" s="663"/>
      <c r="D16" s="663"/>
      <c r="E16" s="663"/>
      <c r="F16" s="663"/>
      <c r="G16" s="663"/>
      <c r="H16" s="663"/>
      <c r="I16" s="671"/>
      <c r="J16" s="671"/>
      <c r="K16" s="679">
        <f t="shared" si="0"/>
        <v>0</v>
      </c>
      <c r="L16" s="671"/>
      <c r="M16" s="682">
        <v>4630000</v>
      </c>
      <c r="N16" s="679">
        <f t="shared" si="1"/>
        <v>0</v>
      </c>
      <c r="O16" s="690">
        <v>0.5</v>
      </c>
      <c r="P16" s="696">
        <f t="shared" si="2"/>
        <v>0</v>
      </c>
      <c r="Q16" s="700">
        <v>0</v>
      </c>
      <c r="R16" s="685">
        <f t="shared" si="3"/>
        <v>0</v>
      </c>
      <c r="S16" s="706">
        <f t="shared" si="4"/>
        <v>0</v>
      </c>
      <c r="T16" s="717"/>
      <c r="U16" s="717"/>
      <c r="V16" s="747"/>
      <c r="W16" s="629"/>
      <c r="X16" s="733"/>
      <c r="Y16" s="733"/>
      <c r="Z16" s="733"/>
      <c r="AA16" s="733"/>
      <c r="AD16" s="686"/>
    </row>
    <row r="17" spans="2:27" ht="22.5" customHeight="1">
      <c r="B17" s="652"/>
      <c r="C17" s="664"/>
      <c r="D17" s="664"/>
      <c r="E17" s="664"/>
      <c r="F17" s="664"/>
      <c r="G17" s="664"/>
      <c r="H17" s="664"/>
      <c r="I17" s="672"/>
      <c r="J17" s="672"/>
      <c r="K17" s="679">
        <f t="shared" si="0"/>
        <v>0</v>
      </c>
      <c r="L17" s="672"/>
      <c r="M17" s="683">
        <v>4630000</v>
      </c>
      <c r="N17" s="685">
        <f t="shared" si="1"/>
        <v>0</v>
      </c>
      <c r="O17" s="691">
        <v>0.5</v>
      </c>
      <c r="P17" s="696">
        <f t="shared" si="2"/>
        <v>0</v>
      </c>
      <c r="Q17" s="701">
        <v>0</v>
      </c>
      <c r="R17" s="739">
        <f t="shared" si="3"/>
        <v>0</v>
      </c>
      <c r="S17" s="741">
        <f t="shared" si="4"/>
        <v>0</v>
      </c>
      <c r="T17" s="718"/>
      <c r="U17" s="718"/>
      <c r="V17" s="748"/>
      <c r="W17" s="629"/>
      <c r="X17" s="733"/>
      <c r="Y17" s="733"/>
      <c r="Z17" s="733"/>
      <c r="AA17" s="733"/>
    </row>
    <row r="18" spans="2:27" ht="22.5" customHeight="1">
      <c r="B18" s="653" t="s">
        <v>102</v>
      </c>
      <c r="C18" s="665"/>
      <c r="D18" s="665"/>
      <c r="E18" s="665"/>
      <c r="F18" s="665"/>
      <c r="G18" s="665"/>
      <c r="H18" s="665"/>
      <c r="I18" s="673"/>
      <c r="J18" s="676"/>
      <c r="K18" s="680"/>
      <c r="L18" s="673"/>
      <c r="M18" s="676"/>
      <c r="N18" s="680"/>
      <c r="O18" s="676"/>
      <c r="P18" s="697"/>
      <c r="Q18" s="676"/>
      <c r="R18" s="740">
        <f>SUM(R14:R17)</f>
        <v>0</v>
      </c>
      <c r="S18" s="709">
        <f>SUM(S14:S17)</f>
        <v>0</v>
      </c>
      <c r="T18" s="743">
        <f>SUM(T14:T17)</f>
        <v>0</v>
      </c>
      <c r="U18" s="743">
        <f>SUM(U14:U17)</f>
        <v>0</v>
      </c>
      <c r="V18" s="749">
        <f>SUM(V14:V17)</f>
        <v>0</v>
      </c>
    </row>
    <row r="19" spans="2:27" ht="14.25">
      <c r="B19" s="30"/>
      <c r="C19" s="30"/>
      <c r="D19" s="30"/>
      <c r="E19" s="30"/>
      <c r="F19" s="30"/>
      <c r="G19" s="30"/>
      <c r="H19" s="30"/>
    </row>
    <row r="20" spans="2:27">
      <c r="B20" s="654" t="s">
        <v>250</v>
      </c>
      <c r="C20" s="654"/>
      <c r="D20" s="654"/>
      <c r="E20" s="654"/>
      <c r="F20" s="654"/>
      <c r="G20" s="654"/>
      <c r="H20" s="654"/>
      <c r="N20" s="686"/>
      <c r="O20" s="686"/>
      <c r="P20" s="686"/>
      <c r="Q20" s="686"/>
      <c r="R20" s="686"/>
    </row>
    <row r="21" spans="2:27">
      <c r="B21" s="655" t="s">
        <v>247</v>
      </c>
      <c r="C21" s="655"/>
      <c r="D21" s="655"/>
      <c r="E21" s="655"/>
      <c r="F21" s="655"/>
      <c r="G21" s="655"/>
      <c r="H21" s="655"/>
      <c r="I21" s="655"/>
      <c r="J21" s="655"/>
      <c r="K21" s="655"/>
      <c r="L21" s="655"/>
      <c r="M21" s="655"/>
      <c r="N21" s="201"/>
      <c r="O21" s="201"/>
      <c r="P21" s="201"/>
      <c r="Q21" s="201"/>
      <c r="R21" s="201"/>
    </row>
    <row r="22" spans="2:27" ht="84" customHeight="1">
      <c r="B22" s="656" t="s">
        <v>291</v>
      </c>
      <c r="C22" s="656"/>
      <c r="D22" s="656"/>
      <c r="E22" s="656"/>
      <c r="F22" s="656"/>
      <c r="G22" s="656"/>
      <c r="H22" s="656"/>
      <c r="I22" s="656"/>
      <c r="J22" s="656"/>
      <c r="K22" s="656"/>
      <c r="L22" s="656"/>
      <c r="M22" s="656"/>
      <c r="N22" s="656"/>
      <c r="O22" s="656"/>
      <c r="P22" s="656"/>
      <c r="Q22" s="656"/>
      <c r="R22" s="656"/>
      <c r="S22" s="656"/>
      <c r="T22" s="656"/>
      <c r="U22" s="656"/>
      <c r="V22" s="656"/>
      <c r="W22" s="656"/>
      <c r="X22" s="656"/>
    </row>
    <row r="23" spans="2:27">
      <c r="B23" s="655" t="s">
        <v>403</v>
      </c>
      <c r="C23" s="655"/>
      <c r="D23" s="655"/>
      <c r="E23" s="655"/>
      <c r="F23" s="655"/>
      <c r="G23" s="655"/>
      <c r="H23" s="655"/>
      <c r="I23" s="655"/>
      <c r="J23" s="655"/>
      <c r="K23" s="655"/>
      <c r="L23" s="655"/>
      <c r="M23" s="655"/>
      <c r="N23" s="201"/>
      <c r="O23" s="201"/>
      <c r="P23" s="201"/>
      <c r="Q23" s="201"/>
      <c r="R23" s="201"/>
    </row>
  </sheetData>
  <mergeCells count="9">
    <mergeCell ref="B2:V2"/>
    <mergeCell ref="B22:X22"/>
    <mergeCell ref="B9:B10"/>
    <mergeCell ref="C9:C10"/>
    <mergeCell ref="D9:D10"/>
    <mergeCell ref="E9:E10"/>
    <mergeCell ref="F9:F10"/>
    <mergeCell ref="G9:G10"/>
    <mergeCell ref="H9:H10"/>
  </mergeCells>
  <phoneticPr fontId="5"/>
  <conditionalFormatting sqref="W14:W32">
    <cfRule type="expression" dxfId="1" priority="1">
      <formula>IF(I14="都道府県が行う事業（直接補助）",TRUE,FALSE)</formula>
    </cfRule>
  </conditionalFormatting>
  <dataValidations count="4">
    <dataValidation type="list" imeMode="off" allowBlank="1" showDropDown="0" showInputMessage="1" showErrorMessage="1" sqref="P18">
      <formula1>$N$37:$N$39</formula1>
    </dataValidation>
    <dataValidation type="list" allowBlank="1" showDropDown="0" showInputMessage="1" showErrorMessage="1" sqref="I14:I32">
      <formula1>$I$35:$I$36</formula1>
    </dataValidation>
    <dataValidation type="list" imeMode="off" allowBlank="1" showDropDown="0" showInputMessage="1" showErrorMessage="1" sqref="N21:R32 O19:P20 N14:N20 Q18:Q20 R19:R20">
      <formula1>$N$35:$N$37</formula1>
    </dataValidation>
    <dataValidation imeMode="off" allowBlank="1" showDropDown="0" showInputMessage="1" showErrorMessage="1" sqref="B36:H102 I8:I13 X33:Y33 K33:R34 I33:J35 K8:R8 W8:W32 O9:O10 R12:R18 S8:V10 S33:W38 I103:W1048576 M51:W102 C8 J9:M32 N12:Q13 R9:R10 S12:V32"/>
  </dataValidations>
  <printOptions horizontalCentered="1"/>
  <pageMargins left="0.39370078740157483" right="0.39370078740157483" top="0.74803149606299213" bottom="0.74803149606299213" header="0.31496062992125984" footer="0.31496062992125984"/>
  <pageSetup paperSize="9" scale="46" fitToWidth="1" fitToHeight="0" orientation="landscape" usePrinterDefaults="1" r:id="rId1"/>
  <headerFoot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P14"/>
  <sheetViews>
    <sheetView showGridLines="0" view="pageBreakPreview" zoomScaleSheetLayoutView="100" workbookViewId="0">
      <selection activeCell="O30" sqref="O30"/>
    </sheetView>
  </sheetViews>
  <sheetFormatPr defaultColWidth="9" defaultRowHeight="13.5"/>
  <cols>
    <col min="1" max="1" width="9" style="2"/>
    <col min="2" max="2" width="16" style="2" customWidth="1"/>
    <col min="3" max="3" width="16.375" style="2" customWidth="1"/>
    <col min="4" max="4" width="14" style="2" customWidth="1"/>
    <col min="5" max="5" width="15.375" style="2" customWidth="1"/>
    <col min="6" max="6" width="12.375" style="2" customWidth="1"/>
    <col min="7" max="7" width="12" style="2" customWidth="1"/>
    <col min="8" max="8" width="11.25" style="2" bestFit="1" customWidth="1"/>
    <col min="9" max="9" width="11.875" style="2" customWidth="1"/>
    <col min="10" max="10" width="9.125" style="2" bestFit="1" customWidth="1"/>
    <col min="11" max="11" width="14.375" style="2" customWidth="1"/>
    <col min="12" max="12" width="15.375" style="2" customWidth="1"/>
    <col min="13" max="15" width="15" style="2" customWidth="1"/>
    <col min="16" max="16384" width="9" style="2"/>
  </cols>
  <sheetData>
    <row r="1" spans="1:16" ht="19.5" customHeight="1">
      <c r="B1" s="358" t="s">
        <v>301</v>
      </c>
      <c r="C1" s="358"/>
    </row>
    <row r="2" spans="1:16" ht="24.75" customHeight="1">
      <c r="B2" s="751" t="s">
        <v>86</v>
      </c>
      <c r="J2" s="2" t="str">
        <f>'[1]第１号様式_交付申請書（都道府県→国）'!G10</f>
        <v>（都道府県知事名）</v>
      </c>
    </row>
    <row r="3" spans="1:16" ht="72" customHeight="1">
      <c r="B3" s="752" t="s">
        <v>404</v>
      </c>
      <c r="C3" s="757" t="s">
        <v>133</v>
      </c>
      <c r="D3" s="762" t="s">
        <v>402</v>
      </c>
      <c r="E3" s="764" t="s">
        <v>58</v>
      </c>
      <c r="F3" s="768" t="s">
        <v>472</v>
      </c>
      <c r="G3" s="764" t="s">
        <v>105</v>
      </c>
      <c r="H3" s="764" t="s">
        <v>199</v>
      </c>
      <c r="I3" s="771" t="s">
        <v>5</v>
      </c>
      <c r="J3" s="775" t="s">
        <v>43</v>
      </c>
      <c r="K3" s="779" t="s">
        <v>321</v>
      </c>
      <c r="L3" s="779" t="s">
        <v>24</v>
      </c>
      <c r="M3" s="782" t="s">
        <v>326</v>
      </c>
      <c r="N3" s="782" t="s">
        <v>100</v>
      </c>
      <c r="O3" s="788" t="s">
        <v>327</v>
      </c>
    </row>
    <row r="4" spans="1:16" ht="25.5" customHeight="1">
      <c r="B4" s="753"/>
      <c r="C4" s="758" t="s">
        <v>19</v>
      </c>
      <c r="D4" s="763" t="s">
        <v>390</v>
      </c>
      <c r="E4" s="765" t="s">
        <v>334</v>
      </c>
      <c r="F4" s="763" t="s">
        <v>391</v>
      </c>
      <c r="G4" s="765" t="s">
        <v>392</v>
      </c>
      <c r="H4" s="321" t="s">
        <v>393</v>
      </c>
      <c r="I4" s="758" t="s">
        <v>257</v>
      </c>
      <c r="J4" s="758"/>
      <c r="K4" s="758" t="s">
        <v>387</v>
      </c>
      <c r="L4" s="758" t="s">
        <v>405</v>
      </c>
      <c r="M4" s="783" t="s">
        <v>397</v>
      </c>
      <c r="N4" s="783" t="s">
        <v>398</v>
      </c>
      <c r="O4" s="789" t="s">
        <v>354</v>
      </c>
    </row>
    <row r="5" spans="1:16" ht="59.25" customHeight="1">
      <c r="A5" s="2" t="s">
        <v>298</v>
      </c>
      <c r="B5" s="754" t="s">
        <v>406</v>
      </c>
      <c r="C5" s="759">
        <v>5000000</v>
      </c>
      <c r="D5" s="759">
        <v>0</v>
      </c>
      <c r="E5" s="766">
        <f t="shared" ref="E5:E11" si="0">C5-D5</f>
        <v>5000000</v>
      </c>
      <c r="F5" s="769">
        <v>5000000</v>
      </c>
      <c r="G5" s="766">
        <f t="shared" ref="G5:G11" si="1">F5</f>
        <v>5000000</v>
      </c>
      <c r="H5" s="766">
        <f t="shared" ref="H5:H11" si="2">MIN(E5,F5,G5)</f>
        <v>5000000</v>
      </c>
      <c r="I5" s="772" t="s">
        <v>211</v>
      </c>
      <c r="J5" s="776">
        <v>1</v>
      </c>
      <c r="K5" s="780">
        <f t="shared" ref="K5:K11" si="3">G5</f>
        <v>5000000</v>
      </c>
      <c r="L5" s="780">
        <f t="shared" ref="L5:L11" si="4">ROUNDDOWN(H5,-3)</f>
        <v>5000000</v>
      </c>
      <c r="M5" s="784">
        <v>5000000</v>
      </c>
      <c r="N5" s="784">
        <v>5000000</v>
      </c>
      <c r="O5" s="790">
        <f>L5-N5</f>
        <v>0</v>
      </c>
    </row>
    <row r="6" spans="1:16" ht="59.25" customHeight="1">
      <c r="A6" s="2" t="s">
        <v>298</v>
      </c>
      <c r="B6" s="755" t="s">
        <v>287</v>
      </c>
      <c r="C6" s="760">
        <v>2500000</v>
      </c>
      <c r="D6" s="760">
        <v>0</v>
      </c>
      <c r="E6" s="767">
        <f t="shared" si="0"/>
        <v>2500000</v>
      </c>
      <c r="F6" s="770">
        <v>2500000</v>
      </c>
      <c r="G6" s="766">
        <f t="shared" si="1"/>
        <v>2500000</v>
      </c>
      <c r="H6" s="767">
        <f t="shared" si="2"/>
        <v>2500000</v>
      </c>
      <c r="I6" s="773">
        <f t="shared" ref="I6:I11" si="5">H6</f>
        <v>2500000</v>
      </c>
      <c r="J6" s="777">
        <v>1</v>
      </c>
      <c r="K6" s="780">
        <f t="shared" si="3"/>
        <v>2500000</v>
      </c>
      <c r="L6" s="780">
        <f t="shared" si="4"/>
        <v>2500000</v>
      </c>
      <c r="M6" s="784">
        <v>3000000</v>
      </c>
      <c r="N6" s="784">
        <v>3000000</v>
      </c>
      <c r="O6" s="790">
        <f>L6-N6</f>
        <v>-500000</v>
      </c>
      <c r="P6" s="794"/>
    </row>
    <row r="7" spans="1:16" ht="59.25" customHeight="1">
      <c r="A7" s="2"/>
      <c r="B7" s="754"/>
      <c r="C7" s="759"/>
      <c r="D7" s="759">
        <v>0</v>
      </c>
      <c r="E7" s="766">
        <f t="shared" si="0"/>
        <v>0</v>
      </c>
      <c r="F7" s="769"/>
      <c r="G7" s="766">
        <f t="shared" si="1"/>
        <v>0</v>
      </c>
      <c r="H7" s="766">
        <f t="shared" si="2"/>
        <v>0</v>
      </c>
      <c r="I7" s="774">
        <f t="shared" si="5"/>
        <v>0</v>
      </c>
      <c r="J7" s="776">
        <v>1</v>
      </c>
      <c r="K7" s="780">
        <f t="shared" si="3"/>
        <v>0</v>
      </c>
      <c r="L7" s="780">
        <f t="shared" si="4"/>
        <v>0</v>
      </c>
      <c r="M7" s="715"/>
      <c r="N7" s="715"/>
      <c r="O7" s="791"/>
    </row>
    <row r="8" spans="1:16" ht="59.25" customHeight="1">
      <c r="A8" s="2"/>
      <c r="B8" s="754"/>
      <c r="C8" s="759"/>
      <c r="D8" s="759">
        <v>0</v>
      </c>
      <c r="E8" s="766">
        <f t="shared" si="0"/>
        <v>0</v>
      </c>
      <c r="F8" s="769"/>
      <c r="G8" s="766">
        <f t="shared" si="1"/>
        <v>0</v>
      </c>
      <c r="H8" s="766">
        <f t="shared" si="2"/>
        <v>0</v>
      </c>
      <c r="I8" s="774">
        <f t="shared" si="5"/>
        <v>0</v>
      </c>
      <c r="J8" s="776">
        <v>1</v>
      </c>
      <c r="K8" s="780">
        <f t="shared" si="3"/>
        <v>0</v>
      </c>
      <c r="L8" s="780">
        <f t="shared" si="4"/>
        <v>0</v>
      </c>
      <c r="M8" s="715"/>
      <c r="N8" s="715"/>
      <c r="O8" s="791"/>
    </row>
    <row r="9" spans="1:16" ht="59.25" customHeight="1">
      <c r="A9" s="2"/>
      <c r="B9" s="754"/>
      <c r="C9" s="759"/>
      <c r="D9" s="759">
        <v>0</v>
      </c>
      <c r="E9" s="766">
        <f t="shared" si="0"/>
        <v>0</v>
      </c>
      <c r="F9" s="769"/>
      <c r="G9" s="766">
        <f t="shared" si="1"/>
        <v>0</v>
      </c>
      <c r="H9" s="766">
        <f t="shared" si="2"/>
        <v>0</v>
      </c>
      <c r="I9" s="774">
        <f t="shared" si="5"/>
        <v>0</v>
      </c>
      <c r="J9" s="776">
        <v>1</v>
      </c>
      <c r="K9" s="780">
        <f t="shared" si="3"/>
        <v>0</v>
      </c>
      <c r="L9" s="780">
        <f t="shared" si="4"/>
        <v>0</v>
      </c>
      <c r="M9" s="785"/>
      <c r="N9" s="785"/>
      <c r="O9" s="792"/>
    </row>
    <row r="10" spans="1:16" ht="59.25" customHeight="1">
      <c r="A10" s="2"/>
      <c r="B10" s="754"/>
      <c r="C10" s="759"/>
      <c r="D10" s="759">
        <v>0</v>
      </c>
      <c r="E10" s="766">
        <f t="shared" si="0"/>
        <v>0</v>
      </c>
      <c r="F10" s="769"/>
      <c r="G10" s="766">
        <f t="shared" si="1"/>
        <v>0</v>
      </c>
      <c r="H10" s="766">
        <f t="shared" si="2"/>
        <v>0</v>
      </c>
      <c r="I10" s="774">
        <f t="shared" si="5"/>
        <v>0</v>
      </c>
      <c r="J10" s="776">
        <v>1</v>
      </c>
      <c r="K10" s="780">
        <f t="shared" si="3"/>
        <v>0</v>
      </c>
      <c r="L10" s="780">
        <f t="shared" si="4"/>
        <v>0</v>
      </c>
      <c r="M10" s="785"/>
      <c r="N10" s="785"/>
      <c r="O10" s="792"/>
    </row>
    <row r="11" spans="1:16" ht="72.75" customHeight="1">
      <c r="B11" s="754"/>
      <c r="C11" s="759"/>
      <c r="D11" s="759">
        <v>0</v>
      </c>
      <c r="E11" s="766">
        <f t="shared" si="0"/>
        <v>0</v>
      </c>
      <c r="F11" s="769"/>
      <c r="G11" s="766">
        <f t="shared" si="1"/>
        <v>0</v>
      </c>
      <c r="H11" s="766">
        <f t="shared" si="2"/>
        <v>0</v>
      </c>
      <c r="I11" s="774">
        <f t="shared" si="5"/>
        <v>0</v>
      </c>
      <c r="J11" s="777">
        <v>1</v>
      </c>
      <c r="K11" s="780">
        <f t="shared" si="3"/>
        <v>0</v>
      </c>
      <c r="L11" s="780">
        <f t="shared" si="4"/>
        <v>0</v>
      </c>
      <c r="M11" s="785"/>
      <c r="N11" s="785"/>
      <c r="O11" s="792"/>
    </row>
    <row r="12" spans="1:16" ht="58.5" customHeight="1">
      <c r="B12" s="756" t="s">
        <v>89</v>
      </c>
      <c r="C12" s="761"/>
      <c r="D12" s="761"/>
      <c r="E12" s="761"/>
      <c r="F12" s="761"/>
      <c r="G12" s="761"/>
      <c r="H12" s="761"/>
      <c r="I12" s="761"/>
      <c r="J12" s="778"/>
      <c r="K12" s="781">
        <f>SUM(K5:K11)</f>
        <v>7500000</v>
      </c>
      <c r="L12" s="781">
        <f>SUM(L5:L11)</f>
        <v>7500000</v>
      </c>
      <c r="M12" s="786"/>
      <c r="N12" s="786"/>
      <c r="O12" s="793"/>
    </row>
    <row r="13" spans="1:16">
      <c r="M13" s="787"/>
      <c r="N13" s="787"/>
      <c r="O13" s="787"/>
    </row>
    <row r="14" spans="1:16">
      <c r="B14" s="9"/>
    </row>
  </sheetData>
  <mergeCells count="2">
    <mergeCell ref="B1:C1"/>
    <mergeCell ref="B12:J12"/>
  </mergeCells>
  <phoneticPr fontId="5"/>
  <dataValidations count="1">
    <dataValidation imeMode="off" allowBlank="1" showDropDown="0" showInputMessage="1" showErrorMessage="1" sqref="C3:G11 J3:L4 M3:O12"/>
  </dataValidations>
  <printOptions horizontalCentered="1"/>
  <pageMargins left="0.39370078740157483" right="0.39370078740157483" top="0.74803149606299213" bottom="0.74803149606299213" header="0.31496062992125984" footer="0.31496062992125984"/>
  <pageSetup paperSize="9" scale="70" fitToWidth="1" fitToHeight="0" orientation="landscape" usePrinterDefaults="1" r:id="rId1"/>
  <headerFoot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81"/>
  <sheetViews>
    <sheetView showGridLines="0" view="pageBreakPreview" zoomScale="90" zoomScaleNormal="90" zoomScaleSheetLayoutView="90" workbookViewId="0">
      <selection activeCell="O30" sqref="O30"/>
    </sheetView>
  </sheetViews>
  <sheetFormatPr defaultRowHeight="13"/>
  <cols>
    <col min="1" max="1" width="3.625" style="167" customWidth="1"/>
    <col min="2" max="10" width="22.375" style="167" customWidth="1"/>
    <col min="11" max="13" width="20.75" style="167" customWidth="1"/>
    <col min="14" max="14" width="5.625" style="167" customWidth="1" outlineLevel="1"/>
    <col min="15" max="16" width="9" style="167" customWidth="1" outlineLevel="1"/>
    <col min="18"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112</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23.25" customHeight="1">
      <c r="B4" s="168" t="str">
        <f>'第１号様式_別表８　事業計画書（施設整備促進支援執行事業）'!B2</f>
        <v>施設整備促進支援執行事業</v>
      </c>
      <c r="C4" s="168"/>
      <c r="D4" s="169"/>
      <c r="E4" s="169"/>
      <c r="F4" s="169"/>
      <c r="G4" s="169"/>
      <c r="H4" s="169"/>
      <c r="I4" s="169"/>
      <c r="J4" s="169"/>
      <c r="K4" s="169"/>
      <c r="L4" s="437" t="s">
        <v>150</v>
      </c>
      <c r="M4" s="437"/>
    </row>
    <row r="5" spans="2:14" ht="18" customHeight="1">
      <c r="B5" s="170" t="s">
        <v>151</v>
      </c>
      <c r="C5" s="176"/>
      <c r="D5" s="179"/>
      <c r="E5" s="170" t="s">
        <v>466</v>
      </c>
      <c r="F5" s="179"/>
      <c r="G5" s="170" t="s">
        <v>68</v>
      </c>
      <c r="H5" s="176"/>
      <c r="I5" s="176"/>
      <c r="J5" s="176"/>
      <c r="K5" s="176"/>
      <c r="L5" s="176"/>
      <c r="M5" s="179"/>
      <c r="N5" s="200"/>
    </row>
    <row r="6" spans="2:14" ht="18" customHeight="1">
      <c r="B6" s="171"/>
      <c r="C6" s="177"/>
      <c r="D6" s="180"/>
      <c r="E6" s="182"/>
      <c r="F6" s="184" t="s">
        <v>154</v>
      </c>
      <c r="G6" s="188"/>
      <c r="H6" s="168"/>
      <c r="I6" s="168"/>
      <c r="J6" s="168"/>
      <c r="K6" s="168"/>
      <c r="L6" s="168"/>
      <c r="M6" s="196"/>
    </row>
    <row r="7" spans="2:14" ht="18" customHeight="1">
      <c r="B7" s="172" t="s">
        <v>408</v>
      </c>
      <c r="C7" s="178"/>
      <c r="D7" s="181"/>
      <c r="E7" s="182"/>
      <c r="F7" s="185"/>
      <c r="G7" s="189"/>
      <c r="H7" s="193"/>
      <c r="I7" s="193"/>
      <c r="J7" s="193"/>
      <c r="K7" s="193"/>
      <c r="L7" s="193"/>
      <c r="M7" s="197"/>
      <c r="N7" s="167">
        <v>4</v>
      </c>
    </row>
    <row r="8" spans="2:14" ht="18" customHeight="1">
      <c r="B8" s="173"/>
      <c r="C8" s="178"/>
      <c r="D8" s="181"/>
      <c r="E8" s="182"/>
      <c r="F8" s="185"/>
      <c r="G8" s="189"/>
      <c r="H8" s="193"/>
      <c r="I8" s="193"/>
      <c r="J8" s="193"/>
      <c r="K8" s="193"/>
      <c r="L8" s="193"/>
      <c r="M8" s="197"/>
      <c r="N8" s="167">
        <v>5</v>
      </c>
    </row>
    <row r="9" spans="2:14" ht="18" customHeight="1">
      <c r="B9" s="173" t="s">
        <v>409</v>
      </c>
      <c r="C9" s="178"/>
      <c r="D9" s="181"/>
      <c r="E9" s="182"/>
      <c r="F9" s="185"/>
      <c r="G9" s="190"/>
      <c r="H9" s="193"/>
      <c r="I9" s="193"/>
      <c r="J9" s="193"/>
      <c r="K9" s="193"/>
      <c r="L9" s="193"/>
      <c r="M9" s="197"/>
      <c r="N9" s="167">
        <v>6</v>
      </c>
    </row>
    <row r="10" spans="2:14" ht="18" customHeight="1">
      <c r="B10" s="173"/>
      <c r="C10" s="178"/>
      <c r="D10" s="181"/>
      <c r="E10" s="182"/>
      <c r="F10" s="185"/>
      <c r="G10" s="190"/>
      <c r="H10" s="193"/>
      <c r="I10" s="193"/>
      <c r="J10" s="193"/>
      <c r="K10" s="193"/>
      <c r="L10" s="193"/>
      <c r="M10" s="197"/>
      <c r="N10" s="167">
        <v>7</v>
      </c>
    </row>
    <row r="11" spans="2:14" ht="18" customHeight="1">
      <c r="B11" s="173" t="s">
        <v>410</v>
      </c>
      <c r="C11" s="178"/>
      <c r="D11" s="181"/>
      <c r="E11" s="182"/>
      <c r="F11" s="186"/>
      <c r="G11" s="190"/>
      <c r="H11" s="193"/>
      <c r="I11" s="193"/>
      <c r="J11" s="193"/>
      <c r="K11" s="193"/>
      <c r="L11" s="193"/>
      <c r="M11" s="197"/>
      <c r="N11" s="167">
        <v>8</v>
      </c>
    </row>
    <row r="12" spans="2:14" ht="18" customHeight="1">
      <c r="B12" s="173"/>
      <c r="C12" s="178"/>
      <c r="D12" s="181"/>
      <c r="E12" s="182"/>
      <c r="F12" s="185"/>
      <c r="G12" s="190"/>
      <c r="H12" s="193"/>
      <c r="I12" s="193"/>
      <c r="J12" s="193"/>
      <c r="K12" s="193"/>
      <c r="L12" s="193"/>
      <c r="M12" s="197"/>
      <c r="N12" s="167">
        <v>9</v>
      </c>
    </row>
    <row r="13" spans="2:14" ht="18" customHeight="1">
      <c r="B13" s="173" t="s">
        <v>305</v>
      </c>
      <c r="C13" s="178"/>
      <c r="D13" s="181"/>
      <c r="E13" s="182"/>
      <c r="F13" s="185"/>
      <c r="G13" s="190"/>
      <c r="H13" s="193"/>
      <c r="I13" s="193"/>
      <c r="J13" s="193"/>
      <c r="K13" s="193"/>
      <c r="L13" s="193"/>
      <c r="M13" s="197"/>
      <c r="N13" s="167">
        <v>10</v>
      </c>
    </row>
    <row r="14" spans="2:14" ht="18" customHeight="1">
      <c r="B14" s="173"/>
      <c r="C14" s="178"/>
      <c r="D14" s="181"/>
      <c r="E14" s="182"/>
      <c r="F14" s="185"/>
      <c r="G14" s="190"/>
      <c r="H14" s="193"/>
      <c r="I14" s="193"/>
      <c r="J14" s="193"/>
      <c r="K14" s="193"/>
      <c r="L14" s="193"/>
      <c r="M14" s="197"/>
      <c r="N14" s="167">
        <v>11</v>
      </c>
    </row>
    <row r="15" spans="2:14" ht="18" customHeight="1">
      <c r="B15" s="173" t="s">
        <v>183</v>
      </c>
      <c r="C15" s="178"/>
      <c r="D15" s="181"/>
      <c r="E15" s="182"/>
      <c r="F15" s="185"/>
      <c r="G15" s="190"/>
      <c r="H15" s="193"/>
      <c r="I15" s="193"/>
      <c r="J15" s="193"/>
      <c r="K15" s="193"/>
      <c r="L15" s="193"/>
      <c r="M15" s="197"/>
      <c r="N15" s="167">
        <v>12</v>
      </c>
    </row>
    <row r="16" spans="2:14" ht="18" customHeight="1">
      <c r="B16" s="173" t="s">
        <v>411</v>
      </c>
      <c r="C16" s="178"/>
      <c r="D16" s="181"/>
      <c r="E16" s="182"/>
      <c r="F16" s="185"/>
      <c r="G16" s="190"/>
      <c r="H16" s="193"/>
      <c r="I16" s="193"/>
      <c r="J16" s="193"/>
      <c r="K16" s="193"/>
      <c r="L16" s="193"/>
      <c r="M16" s="197"/>
      <c r="N16" s="167">
        <v>13</v>
      </c>
    </row>
    <row r="17" spans="2:14" ht="18" customHeight="1">
      <c r="B17" s="173" t="s">
        <v>308</v>
      </c>
      <c r="C17" s="178"/>
      <c r="D17" s="181"/>
      <c r="E17" s="182"/>
      <c r="F17" s="185"/>
      <c r="G17" s="190"/>
      <c r="H17" s="193"/>
      <c r="I17" s="193"/>
      <c r="J17" s="193"/>
      <c r="K17" s="193"/>
      <c r="L17" s="193"/>
      <c r="M17" s="197"/>
      <c r="N17" s="167">
        <v>14</v>
      </c>
    </row>
    <row r="18" spans="2:14" ht="18" customHeight="1">
      <c r="B18" s="173" t="s">
        <v>109</v>
      </c>
      <c r="C18" s="178"/>
      <c r="D18" s="181"/>
      <c r="E18" s="182"/>
      <c r="F18" s="185"/>
      <c r="G18" s="190"/>
      <c r="H18" s="193"/>
      <c r="I18" s="193"/>
      <c r="J18" s="193"/>
      <c r="K18" s="193"/>
      <c r="L18" s="193"/>
      <c r="M18" s="197"/>
      <c r="N18" s="167">
        <v>15</v>
      </c>
    </row>
    <row r="19" spans="2:14" ht="18" customHeight="1">
      <c r="B19" s="173" t="s">
        <v>244</v>
      </c>
      <c r="C19" s="178"/>
      <c r="D19" s="181"/>
      <c r="E19" s="182"/>
      <c r="F19" s="185"/>
      <c r="G19" s="190"/>
      <c r="H19" s="193"/>
      <c r="I19" s="193"/>
      <c r="J19" s="193"/>
      <c r="K19" s="193"/>
      <c r="L19" s="193"/>
      <c r="M19" s="197"/>
      <c r="N19" s="167">
        <v>16</v>
      </c>
    </row>
    <row r="20" spans="2:14" ht="18" customHeight="1">
      <c r="B20" s="173"/>
      <c r="C20" s="178"/>
      <c r="D20" s="181"/>
      <c r="E20" s="182"/>
      <c r="F20" s="185"/>
      <c r="G20" s="190"/>
      <c r="H20" s="193"/>
      <c r="I20" s="193"/>
      <c r="J20" s="193"/>
      <c r="K20" s="193"/>
      <c r="L20" s="193"/>
      <c r="M20" s="197"/>
      <c r="N20" s="167">
        <v>17</v>
      </c>
    </row>
    <row r="21" spans="2:14" ht="18" customHeight="1">
      <c r="B21" s="173" t="s">
        <v>347</v>
      </c>
      <c r="C21" s="178"/>
      <c r="D21" s="181"/>
      <c r="E21" s="182"/>
      <c r="F21" s="185"/>
      <c r="G21" s="190"/>
      <c r="H21" s="193"/>
      <c r="I21" s="193"/>
      <c r="J21" s="193"/>
      <c r="K21" s="193"/>
      <c r="L21" s="193"/>
      <c r="M21" s="197"/>
      <c r="N21" s="167">
        <v>18</v>
      </c>
    </row>
    <row r="22" spans="2:14" ht="18" customHeight="1">
      <c r="B22" s="173"/>
      <c r="C22" s="178"/>
      <c r="D22" s="181"/>
      <c r="E22" s="182"/>
      <c r="F22" s="185"/>
      <c r="G22" s="190"/>
      <c r="H22" s="193"/>
      <c r="I22" s="193"/>
      <c r="J22" s="193"/>
      <c r="K22" s="193"/>
      <c r="L22" s="193"/>
      <c r="M22" s="197"/>
      <c r="N22" s="167">
        <v>19</v>
      </c>
    </row>
    <row r="23" spans="2:14" ht="18" customHeight="1">
      <c r="B23" s="173" t="s">
        <v>319</v>
      </c>
      <c r="C23" s="178"/>
      <c r="D23" s="181"/>
      <c r="E23" s="182"/>
      <c r="F23" s="185"/>
      <c r="G23" s="190"/>
      <c r="H23" s="193"/>
      <c r="I23" s="193"/>
      <c r="J23" s="193"/>
      <c r="K23" s="193"/>
      <c r="L23" s="193"/>
      <c r="M23" s="197"/>
      <c r="N23" s="167">
        <v>20</v>
      </c>
    </row>
    <row r="24" spans="2:14" ht="18" customHeight="1">
      <c r="B24" s="173"/>
      <c r="C24" s="178"/>
      <c r="D24" s="181"/>
      <c r="E24" s="182"/>
      <c r="F24" s="185"/>
      <c r="G24" s="190"/>
      <c r="H24" s="193"/>
      <c r="I24" s="193"/>
      <c r="J24" s="193"/>
      <c r="K24" s="193"/>
      <c r="L24" s="193"/>
      <c r="M24" s="197"/>
      <c r="N24" s="167">
        <v>21</v>
      </c>
    </row>
    <row r="25" spans="2:14" ht="18" customHeight="1">
      <c r="B25" s="173" t="s">
        <v>412</v>
      </c>
      <c r="C25" s="178"/>
      <c r="D25" s="181"/>
      <c r="E25" s="182"/>
      <c r="F25" s="185"/>
      <c r="G25" s="190"/>
      <c r="H25" s="193"/>
      <c r="I25" s="193"/>
      <c r="J25" s="193"/>
      <c r="K25" s="193"/>
      <c r="L25" s="193"/>
      <c r="M25" s="197"/>
      <c r="N25" s="167">
        <v>22</v>
      </c>
    </row>
    <row r="26" spans="2:14" ht="18" customHeight="1">
      <c r="B26" s="173"/>
      <c r="C26" s="178"/>
      <c r="D26" s="181"/>
      <c r="E26" s="182"/>
      <c r="F26" s="185"/>
      <c r="G26" s="190"/>
      <c r="H26" s="193"/>
      <c r="I26" s="193"/>
      <c r="J26" s="193"/>
      <c r="K26" s="193"/>
      <c r="L26" s="193"/>
      <c r="M26" s="197"/>
      <c r="N26" s="167">
        <v>23</v>
      </c>
    </row>
    <row r="27" spans="2:14" ht="18" customHeight="1">
      <c r="B27" s="173" t="s">
        <v>413</v>
      </c>
      <c r="C27" s="178"/>
      <c r="D27" s="181"/>
      <c r="E27" s="182"/>
      <c r="F27" s="185"/>
      <c r="G27" s="190"/>
      <c r="H27" s="193"/>
      <c r="I27" s="193"/>
      <c r="J27" s="193"/>
      <c r="K27" s="193"/>
      <c r="L27" s="193"/>
      <c r="M27" s="197"/>
      <c r="N27" s="167">
        <v>24</v>
      </c>
    </row>
    <row r="28" spans="2:14" ht="18" customHeight="1">
      <c r="B28" s="173"/>
      <c r="C28" s="178"/>
      <c r="D28" s="181"/>
      <c r="E28" s="182"/>
      <c r="F28" s="185"/>
      <c r="G28" s="190"/>
      <c r="H28" s="193"/>
      <c r="I28" s="193"/>
      <c r="J28" s="193"/>
      <c r="K28" s="193"/>
      <c r="L28" s="193"/>
      <c r="M28" s="197"/>
      <c r="N28" s="167">
        <v>25</v>
      </c>
    </row>
    <row r="29" spans="2:14" ht="18" customHeight="1">
      <c r="B29" s="173" t="s">
        <v>414</v>
      </c>
      <c r="C29" s="178"/>
      <c r="D29" s="181"/>
      <c r="E29" s="182"/>
      <c r="F29" s="185"/>
      <c r="G29" s="190"/>
      <c r="H29" s="193"/>
      <c r="I29" s="193"/>
      <c r="J29" s="193"/>
      <c r="K29" s="193"/>
      <c r="L29" s="193"/>
      <c r="M29" s="197"/>
      <c r="N29" s="167">
        <v>26</v>
      </c>
    </row>
    <row r="30" spans="2:14" ht="18" customHeight="1">
      <c r="B30" s="173"/>
      <c r="C30" s="178"/>
      <c r="D30" s="181"/>
      <c r="E30" s="182"/>
      <c r="F30" s="185"/>
      <c r="G30" s="190"/>
      <c r="H30" s="193"/>
      <c r="I30" s="193"/>
      <c r="J30" s="193"/>
      <c r="K30" s="193"/>
      <c r="L30" s="193"/>
      <c r="M30" s="197"/>
      <c r="N30" s="167">
        <v>27</v>
      </c>
    </row>
    <row r="31" spans="2:14" ht="18" customHeight="1">
      <c r="B31" s="173" t="s">
        <v>415</v>
      </c>
      <c r="C31" s="178"/>
      <c r="D31" s="181"/>
      <c r="E31" s="182"/>
      <c r="F31" s="185"/>
      <c r="G31" s="190"/>
      <c r="H31" s="193"/>
      <c r="I31" s="193"/>
      <c r="J31" s="193"/>
      <c r="K31" s="193"/>
      <c r="L31" s="193"/>
      <c r="M31" s="197"/>
      <c r="N31" s="167">
        <v>28</v>
      </c>
    </row>
    <row r="32" spans="2:14" ht="18" customHeight="1">
      <c r="B32" s="173"/>
      <c r="C32" s="178"/>
      <c r="D32" s="181"/>
      <c r="E32" s="182"/>
      <c r="F32" s="185"/>
      <c r="G32" s="190"/>
      <c r="H32" s="193"/>
      <c r="I32" s="193"/>
      <c r="J32" s="193"/>
      <c r="K32" s="193"/>
      <c r="L32" s="193"/>
      <c r="M32" s="197"/>
      <c r="N32" s="167">
        <v>29</v>
      </c>
    </row>
    <row r="33" spans="2:14" ht="18" customHeight="1">
      <c r="B33" s="173" t="s">
        <v>416</v>
      </c>
      <c r="C33" s="178"/>
      <c r="D33" s="181"/>
      <c r="E33" s="182"/>
      <c r="F33" s="185"/>
      <c r="G33" s="190"/>
      <c r="H33" s="193"/>
      <c r="I33" s="193"/>
      <c r="J33" s="193"/>
      <c r="K33" s="193"/>
      <c r="L33" s="193"/>
      <c r="M33" s="197"/>
      <c r="N33" s="167">
        <v>30</v>
      </c>
    </row>
    <row r="34" spans="2:14" ht="18" customHeight="1">
      <c r="B34" s="173"/>
      <c r="C34" s="178"/>
      <c r="D34" s="181"/>
      <c r="E34" s="182"/>
      <c r="F34" s="185"/>
      <c r="G34" s="190"/>
      <c r="H34" s="193"/>
      <c r="I34" s="193"/>
      <c r="J34" s="193"/>
      <c r="K34" s="193"/>
      <c r="L34" s="193"/>
      <c r="M34" s="197"/>
      <c r="N34" s="167">
        <v>31</v>
      </c>
    </row>
    <row r="35" spans="2:14" ht="18" customHeight="1">
      <c r="B35" s="173"/>
      <c r="C35" s="178"/>
      <c r="D35" s="181"/>
      <c r="E35" s="182"/>
      <c r="F35" s="185"/>
      <c r="G35" s="190"/>
      <c r="H35" s="193"/>
      <c r="I35" s="193"/>
      <c r="J35" s="193"/>
      <c r="K35" s="193"/>
      <c r="L35" s="193"/>
      <c r="M35" s="197"/>
      <c r="N35" s="167">
        <v>32</v>
      </c>
    </row>
    <row r="36" spans="2:14" ht="18" customHeight="1">
      <c r="B36" s="173"/>
      <c r="C36" s="178"/>
      <c r="D36" s="181"/>
      <c r="E36" s="182"/>
      <c r="F36" s="185"/>
      <c r="G36" s="190"/>
      <c r="H36" s="193"/>
      <c r="I36" s="193"/>
      <c r="J36" s="193"/>
      <c r="K36" s="193"/>
      <c r="L36" s="193"/>
      <c r="M36" s="197"/>
      <c r="N36" s="167">
        <v>33</v>
      </c>
    </row>
    <row r="37" spans="2:14" ht="18" customHeight="1">
      <c r="B37" s="173"/>
      <c r="C37" s="178"/>
      <c r="D37" s="181"/>
      <c r="E37" s="182"/>
      <c r="F37" s="185"/>
      <c r="G37" s="190"/>
      <c r="H37" s="193"/>
      <c r="I37" s="193"/>
      <c r="J37" s="193"/>
      <c r="K37" s="193"/>
      <c r="L37" s="193"/>
      <c r="M37" s="197"/>
      <c r="N37" s="167">
        <v>34</v>
      </c>
    </row>
    <row r="38" spans="2:14" ht="18" customHeight="1">
      <c r="B38" s="173"/>
      <c r="C38" s="178"/>
      <c r="D38" s="181"/>
      <c r="E38" s="182"/>
      <c r="F38" s="185"/>
      <c r="G38" s="190"/>
      <c r="H38" s="193"/>
      <c r="I38" s="193"/>
      <c r="J38" s="193"/>
      <c r="K38" s="193"/>
      <c r="L38" s="193"/>
      <c r="M38" s="197"/>
      <c r="N38" s="167">
        <v>35</v>
      </c>
    </row>
    <row r="39" spans="2:14" ht="18" customHeight="1">
      <c r="B39" s="173"/>
      <c r="C39" s="178"/>
      <c r="D39" s="181"/>
      <c r="E39" s="182"/>
      <c r="F39" s="185"/>
      <c r="G39" s="190"/>
      <c r="H39" s="193"/>
      <c r="I39" s="193"/>
      <c r="J39" s="193"/>
      <c r="K39" s="193"/>
      <c r="L39" s="193"/>
      <c r="M39" s="197"/>
      <c r="N39" s="167">
        <v>36</v>
      </c>
    </row>
    <row r="40" spans="2:14" ht="18" customHeight="1">
      <c r="B40" s="173"/>
      <c r="C40" s="178"/>
      <c r="D40" s="181"/>
      <c r="E40" s="182"/>
      <c r="F40" s="185"/>
      <c r="G40" s="190"/>
      <c r="H40" s="193"/>
      <c r="I40" s="193"/>
      <c r="J40" s="193"/>
      <c r="K40" s="193"/>
      <c r="L40" s="193"/>
      <c r="M40" s="197"/>
      <c r="N40" s="167">
        <v>37</v>
      </c>
    </row>
    <row r="41" spans="2:14" ht="18" customHeight="1">
      <c r="B41" s="173"/>
      <c r="C41" s="178"/>
      <c r="D41" s="181"/>
      <c r="E41" s="182"/>
      <c r="F41" s="185"/>
      <c r="G41" s="190"/>
      <c r="H41" s="193"/>
      <c r="I41" s="193"/>
      <c r="J41" s="193"/>
      <c r="K41" s="193"/>
      <c r="L41" s="193"/>
      <c r="M41" s="197"/>
      <c r="N41" s="167">
        <v>38</v>
      </c>
    </row>
    <row r="42" spans="2:14" ht="18" customHeight="1">
      <c r="B42" s="173"/>
      <c r="C42" s="178"/>
      <c r="D42" s="181"/>
      <c r="E42" s="182"/>
      <c r="F42" s="185"/>
      <c r="G42" s="190"/>
      <c r="H42" s="193"/>
      <c r="I42" s="193"/>
      <c r="J42" s="193"/>
      <c r="K42" s="193"/>
      <c r="L42" s="193"/>
      <c r="M42" s="197"/>
      <c r="N42" s="167">
        <v>39</v>
      </c>
    </row>
    <row r="43" spans="2:14" ht="18" customHeight="1">
      <c r="B43" s="173"/>
      <c r="C43" s="178"/>
      <c r="D43" s="181"/>
      <c r="E43" s="182"/>
      <c r="F43" s="185"/>
      <c r="G43" s="190"/>
      <c r="H43" s="193"/>
      <c r="I43" s="193"/>
      <c r="J43" s="193"/>
      <c r="K43" s="193"/>
      <c r="L43" s="193"/>
      <c r="M43" s="197"/>
      <c r="N43" s="167">
        <v>40</v>
      </c>
    </row>
    <row r="44" spans="2:14" ht="18" customHeight="1">
      <c r="B44" s="173"/>
      <c r="C44" s="178"/>
      <c r="D44" s="181"/>
      <c r="E44" s="182"/>
      <c r="F44" s="185"/>
      <c r="G44" s="190"/>
      <c r="H44" s="193"/>
      <c r="I44" s="193"/>
      <c r="J44" s="193"/>
      <c r="K44" s="193"/>
      <c r="L44" s="193"/>
      <c r="M44" s="197"/>
      <c r="N44" s="167">
        <v>41</v>
      </c>
    </row>
    <row r="45" spans="2:14" ht="18" customHeight="1">
      <c r="B45" s="173"/>
      <c r="C45" s="178"/>
      <c r="D45" s="181"/>
      <c r="E45" s="182"/>
      <c r="F45" s="185"/>
      <c r="G45" s="190"/>
      <c r="H45" s="193"/>
      <c r="I45" s="193"/>
      <c r="J45" s="193"/>
      <c r="K45" s="193"/>
      <c r="L45" s="193"/>
      <c r="M45" s="197"/>
      <c r="N45" s="167">
        <v>42</v>
      </c>
    </row>
    <row r="46" spans="2:14" ht="18" customHeight="1">
      <c r="B46" s="173"/>
      <c r="C46" s="178"/>
      <c r="D46" s="181"/>
      <c r="E46" s="182"/>
      <c r="F46" s="185"/>
      <c r="G46" s="190"/>
      <c r="H46" s="193"/>
      <c r="I46" s="193"/>
      <c r="J46" s="193"/>
      <c r="K46" s="193"/>
      <c r="L46" s="193"/>
      <c r="M46" s="197"/>
      <c r="N46" s="167">
        <v>43</v>
      </c>
    </row>
    <row r="47" spans="2:14" ht="18" customHeight="1">
      <c r="B47" s="173"/>
      <c r="C47" s="178"/>
      <c r="D47" s="181"/>
      <c r="E47" s="182"/>
      <c r="F47" s="185"/>
      <c r="G47" s="190"/>
      <c r="H47" s="193"/>
      <c r="I47" s="193"/>
      <c r="J47" s="193"/>
      <c r="K47" s="193"/>
      <c r="L47" s="193"/>
      <c r="M47" s="197"/>
      <c r="N47" s="167">
        <v>44</v>
      </c>
    </row>
    <row r="48" spans="2:14" ht="18" customHeight="1">
      <c r="B48" s="173"/>
      <c r="C48" s="178"/>
      <c r="D48" s="181"/>
      <c r="E48" s="182"/>
      <c r="F48" s="185"/>
      <c r="G48" s="190"/>
      <c r="H48" s="193"/>
      <c r="I48" s="193"/>
      <c r="J48" s="193"/>
      <c r="K48" s="193"/>
      <c r="L48" s="193"/>
      <c r="M48" s="197"/>
      <c r="N48" s="167">
        <v>45</v>
      </c>
    </row>
    <row r="49" spans="2:14" ht="18" customHeight="1">
      <c r="B49" s="173"/>
      <c r="C49" s="178"/>
      <c r="D49" s="181"/>
      <c r="E49" s="182"/>
      <c r="F49" s="185"/>
      <c r="G49" s="190"/>
      <c r="H49" s="193"/>
      <c r="I49" s="193"/>
      <c r="J49" s="193"/>
      <c r="K49" s="193"/>
      <c r="L49" s="193"/>
      <c r="M49" s="197"/>
      <c r="N49" s="167">
        <v>46</v>
      </c>
    </row>
    <row r="50" spans="2:14" ht="18" customHeight="1">
      <c r="B50" s="173"/>
      <c r="C50" s="178"/>
      <c r="D50" s="181"/>
      <c r="E50" s="182"/>
      <c r="F50" s="185"/>
      <c r="G50" s="190"/>
      <c r="H50" s="193"/>
      <c r="I50" s="193"/>
      <c r="J50" s="193"/>
      <c r="K50" s="193"/>
      <c r="L50" s="193"/>
      <c r="M50" s="197"/>
      <c r="N50" s="167">
        <v>47</v>
      </c>
    </row>
    <row r="51" spans="2:14" ht="18" customHeight="1">
      <c r="B51" s="173"/>
      <c r="C51" s="178"/>
      <c r="D51" s="181"/>
      <c r="E51" s="182"/>
      <c r="F51" s="185"/>
      <c r="G51" s="190"/>
      <c r="H51" s="193"/>
      <c r="I51" s="193"/>
      <c r="J51" s="193"/>
      <c r="K51" s="193"/>
      <c r="L51" s="193"/>
      <c r="M51" s="197"/>
      <c r="N51" s="167">
        <v>48</v>
      </c>
    </row>
    <row r="52" spans="2:14" ht="18" customHeight="1">
      <c r="B52" s="173"/>
      <c r="C52" s="178"/>
      <c r="D52" s="181"/>
      <c r="E52" s="182"/>
      <c r="F52" s="185"/>
      <c r="G52" s="190"/>
      <c r="H52" s="193"/>
      <c r="I52" s="193"/>
      <c r="J52" s="193"/>
      <c r="K52" s="193"/>
      <c r="L52" s="193"/>
      <c r="M52" s="197"/>
      <c r="N52" s="167">
        <v>49</v>
      </c>
    </row>
    <row r="53" spans="2:14" ht="18" customHeight="1">
      <c r="B53" s="173"/>
      <c r="C53" s="178"/>
      <c r="D53" s="181"/>
      <c r="E53" s="182"/>
      <c r="F53" s="185"/>
      <c r="G53" s="190"/>
      <c r="H53" s="193"/>
      <c r="I53" s="193"/>
      <c r="J53" s="193"/>
      <c r="K53" s="193"/>
      <c r="L53" s="193"/>
      <c r="M53" s="197"/>
      <c r="N53" s="167">
        <v>50</v>
      </c>
    </row>
    <row r="54" spans="2:14" ht="18" customHeight="1">
      <c r="B54" s="173"/>
      <c r="C54" s="178"/>
      <c r="D54" s="181"/>
      <c r="E54" s="182"/>
      <c r="F54" s="185"/>
      <c r="G54" s="190"/>
      <c r="H54" s="193"/>
      <c r="I54" s="193"/>
      <c r="J54" s="193"/>
      <c r="K54" s="193"/>
      <c r="L54" s="193"/>
      <c r="M54" s="197"/>
      <c r="N54" s="167">
        <v>51</v>
      </c>
    </row>
    <row r="55" spans="2:14" ht="18" customHeight="1">
      <c r="B55" s="173"/>
      <c r="C55" s="178"/>
      <c r="D55" s="181"/>
      <c r="E55" s="182"/>
      <c r="F55" s="185"/>
      <c r="G55" s="190"/>
      <c r="H55" s="193"/>
      <c r="I55" s="193"/>
      <c r="J55" s="193"/>
      <c r="K55" s="193"/>
      <c r="L55" s="193"/>
      <c r="M55" s="197"/>
      <c r="N55" s="167">
        <v>52</v>
      </c>
    </row>
    <row r="56" spans="2:14" ht="18" customHeight="1">
      <c r="B56" s="173"/>
      <c r="C56" s="178"/>
      <c r="D56" s="181"/>
      <c r="E56" s="182"/>
      <c r="F56" s="185"/>
      <c r="G56" s="190"/>
      <c r="H56" s="193"/>
      <c r="I56" s="193"/>
      <c r="J56" s="193"/>
      <c r="K56" s="193"/>
      <c r="L56" s="193"/>
      <c r="M56" s="197"/>
      <c r="N56" s="167">
        <v>53</v>
      </c>
    </row>
    <row r="57" spans="2:14" ht="18" customHeight="1">
      <c r="B57" s="173"/>
      <c r="C57" s="178"/>
      <c r="D57" s="181"/>
      <c r="E57" s="182"/>
      <c r="F57" s="185"/>
      <c r="G57" s="190"/>
      <c r="H57" s="193"/>
      <c r="I57" s="193"/>
      <c r="J57" s="193"/>
      <c r="K57" s="193"/>
      <c r="L57" s="193"/>
      <c r="M57" s="197"/>
      <c r="N57" s="167">
        <v>54</v>
      </c>
    </row>
    <row r="58" spans="2:14" ht="18" customHeight="1">
      <c r="B58" s="173"/>
      <c r="C58" s="178"/>
      <c r="D58" s="181"/>
      <c r="E58" s="182"/>
      <c r="F58" s="185"/>
      <c r="G58" s="190"/>
      <c r="H58" s="193"/>
      <c r="I58" s="193"/>
      <c r="J58" s="193"/>
      <c r="K58" s="193"/>
      <c r="L58" s="193"/>
      <c r="M58" s="197"/>
      <c r="N58" s="167">
        <v>55</v>
      </c>
    </row>
    <row r="59" spans="2:14" ht="18" customHeight="1">
      <c r="B59" s="173"/>
      <c r="C59" s="178"/>
      <c r="D59" s="181"/>
      <c r="E59" s="182"/>
      <c r="F59" s="185"/>
      <c r="G59" s="190"/>
      <c r="H59" s="193"/>
      <c r="I59" s="193"/>
      <c r="J59" s="193"/>
      <c r="K59" s="193"/>
      <c r="L59" s="193"/>
      <c r="M59" s="197"/>
      <c r="N59" s="167">
        <v>56</v>
      </c>
    </row>
    <row r="60" spans="2:14" ht="18" customHeight="1">
      <c r="B60" s="173"/>
      <c r="C60" s="178"/>
      <c r="D60" s="181"/>
      <c r="E60" s="182"/>
      <c r="F60" s="185"/>
      <c r="G60" s="190"/>
      <c r="H60" s="193"/>
      <c r="I60" s="193"/>
      <c r="J60" s="193"/>
      <c r="K60" s="193"/>
      <c r="L60" s="193"/>
      <c r="M60" s="197"/>
      <c r="N60" s="167">
        <v>57</v>
      </c>
    </row>
    <row r="61" spans="2:14" ht="18" customHeight="1">
      <c r="B61" s="173"/>
      <c r="C61" s="178"/>
      <c r="D61" s="181"/>
      <c r="E61" s="182"/>
      <c r="F61" s="185"/>
      <c r="G61" s="190"/>
      <c r="H61" s="193"/>
      <c r="I61" s="193"/>
      <c r="J61" s="193"/>
      <c r="K61" s="193"/>
      <c r="L61" s="193"/>
      <c r="M61" s="197"/>
      <c r="N61" s="167">
        <v>58</v>
      </c>
    </row>
    <row r="62" spans="2:14" ht="18" customHeight="1">
      <c r="B62" s="173"/>
      <c r="C62" s="178"/>
      <c r="D62" s="181"/>
      <c r="E62" s="182"/>
      <c r="F62" s="185"/>
      <c r="G62" s="190"/>
      <c r="H62" s="193"/>
      <c r="I62" s="193"/>
      <c r="J62" s="193"/>
      <c r="K62" s="193"/>
      <c r="L62" s="193"/>
      <c r="M62" s="197"/>
      <c r="N62" s="167">
        <v>59</v>
      </c>
    </row>
    <row r="63" spans="2:14" ht="18" customHeight="1">
      <c r="B63" s="173"/>
      <c r="C63" s="178"/>
      <c r="D63" s="181"/>
      <c r="E63" s="182"/>
      <c r="F63" s="185"/>
      <c r="G63" s="190"/>
      <c r="H63" s="193"/>
      <c r="I63" s="193"/>
      <c r="J63" s="193"/>
      <c r="K63" s="193"/>
      <c r="L63" s="193"/>
      <c r="M63" s="197"/>
      <c r="N63" s="167">
        <v>60</v>
      </c>
    </row>
    <row r="64" spans="2:14" ht="18" customHeight="1">
      <c r="B64" s="173"/>
      <c r="C64" s="178"/>
      <c r="D64" s="181"/>
      <c r="E64" s="182"/>
      <c r="F64" s="185"/>
      <c r="G64" s="190"/>
      <c r="H64" s="193"/>
      <c r="I64" s="193"/>
      <c r="J64" s="193"/>
      <c r="K64" s="193"/>
      <c r="L64" s="193"/>
      <c r="M64" s="197"/>
      <c r="N64" s="167">
        <v>61</v>
      </c>
    </row>
    <row r="65" spans="2:14" ht="18" customHeight="1">
      <c r="B65" s="173"/>
      <c r="C65" s="178"/>
      <c r="D65" s="181"/>
      <c r="E65" s="182"/>
      <c r="F65" s="185"/>
      <c r="G65" s="190"/>
      <c r="H65" s="193"/>
      <c r="I65" s="193"/>
      <c r="J65" s="193"/>
      <c r="K65" s="193"/>
      <c r="L65" s="193"/>
      <c r="M65" s="197"/>
      <c r="N65" s="167">
        <v>62</v>
      </c>
    </row>
    <row r="66" spans="2:14" ht="18" customHeight="1">
      <c r="B66" s="173"/>
      <c r="C66" s="178"/>
      <c r="D66" s="181"/>
      <c r="E66" s="182"/>
      <c r="F66" s="185"/>
      <c r="G66" s="190"/>
      <c r="H66" s="193"/>
      <c r="I66" s="193"/>
      <c r="J66" s="193"/>
      <c r="K66" s="193"/>
      <c r="L66" s="193"/>
      <c r="M66" s="197"/>
      <c r="N66" s="167">
        <v>63</v>
      </c>
    </row>
    <row r="67" spans="2:14" ht="18" customHeight="1">
      <c r="B67" s="173"/>
      <c r="C67" s="178"/>
      <c r="D67" s="181"/>
      <c r="E67" s="182"/>
      <c r="F67" s="185"/>
      <c r="G67" s="190"/>
      <c r="H67" s="193"/>
      <c r="I67" s="193"/>
      <c r="J67" s="193"/>
      <c r="K67" s="193"/>
      <c r="L67" s="193"/>
      <c r="M67" s="197"/>
      <c r="N67" s="167">
        <v>64</v>
      </c>
    </row>
    <row r="68" spans="2:14" ht="18" customHeight="1">
      <c r="B68" s="173"/>
      <c r="C68" s="178"/>
      <c r="D68" s="181"/>
      <c r="E68" s="182"/>
      <c r="F68" s="185"/>
      <c r="G68" s="190"/>
      <c r="H68" s="193"/>
      <c r="I68" s="193"/>
      <c r="J68" s="193"/>
      <c r="K68" s="193"/>
      <c r="L68" s="193"/>
      <c r="M68" s="197"/>
      <c r="N68" s="167">
        <v>65</v>
      </c>
    </row>
    <row r="69" spans="2:14" ht="18" customHeight="1">
      <c r="B69" s="173"/>
      <c r="C69" s="178"/>
      <c r="D69" s="181"/>
      <c r="E69" s="182"/>
      <c r="F69" s="185"/>
      <c r="G69" s="190"/>
      <c r="H69" s="193"/>
      <c r="I69" s="193"/>
      <c r="J69" s="193"/>
      <c r="K69" s="193"/>
      <c r="L69" s="193"/>
      <c r="M69" s="197"/>
      <c r="N69" s="167">
        <v>66</v>
      </c>
    </row>
    <row r="70" spans="2:14" ht="18" customHeight="1">
      <c r="B70" s="173"/>
      <c r="C70" s="178"/>
      <c r="D70" s="181"/>
      <c r="E70" s="182"/>
      <c r="F70" s="185"/>
      <c r="G70" s="190"/>
      <c r="H70" s="193"/>
      <c r="I70" s="193"/>
      <c r="J70" s="193"/>
      <c r="K70" s="193"/>
      <c r="L70" s="193"/>
      <c r="M70" s="197"/>
      <c r="N70" s="167">
        <v>67</v>
      </c>
    </row>
    <row r="71" spans="2:14" ht="18" customHeight="1">
      <c r="B71" s="173"/>
      <c r="C71" s="178"/>
      <c r="D71" s="181"/>
      <c r="E71" s="182"/>
      <c r="F71" s="185"/>
      <c r="G71" s="190"/>
      <c r="H71" s="193"/>
      <c r="I71" s="193"/>
      <c r="J71" s="193"/>
      <c r="K71" s="193"/>
      <c r="L71" s="193"/>
      <c r="M71" s="197"/>
      <c r="N71" s="167">
        <v>68</v>
      </c>
    </row>
    <row r="72" spans="2:14" ht="18" customHeight="1">
      <c r="B72" s="173"/>
      <c r="C72" s="178"/>
      <c r="D72" s="181"/>
      <c r="E72" s="182"/>
      <c r="F72" s="185"/>
      <c r="G72" s="190"/>
      <c r="H72" s="193"/>
      <c r="I72" s="193"/>
      <c r="J72" s="193"/>
      <c r="K72" s="193"/>
      <c r="L72" s="193"/>
      <c r="M72" s="197"/>
      <c r="N72" s="167">
        <v>69</v>
      </c>
    </row>
    <row r="73" spans="2:14" ht="18" customHeight="1">
      <c r="B73" s="173"/>
      <c r="C73" s="178"/>
      <c r="D73" s="181"/>
      <c r="E73" s="182"/>
      <c r="F73" s="185"/>
      <c r="G73" s="190"/>
      <c r="H73" s="193"/>
      <c r="I73" s="193"/>
      <c r="J73" s="193"/>
      <c r="K73" s="193"/>
      <c r="L73" s="193"/>
      <c r="M73" s="197"/>
      <c r="N73" s="167">
        <v>70</v>
      </c>
    </row>
    <row r="74" spans="2:14" ht="18" customHeight="1">
      <c r="B74" s="173"/>
      <c r="C74" s="178"/>
      <c r="D74" s="181"/>
      <c r="E74" s="182"/>
      <c r="F74" s="185"/>
      <c r="G74" s="190"/>
      <c r="H74" s="193"/>
      <c r="I74" s="193"/>
      <c r="J74" s="193"/>
      <c r="K74" s="193"/>
      <c r="L74" s="193"/>
      <c r="M74" s="197"/>
      <c r="N74" s="167">
        <v>71</v>
      </c>
    </row>
    <row r="75" spans="2:14" ht="18" customHeight="1">
      <c r="B75" s="173"/>
      <c r="C75" s="178"/>
      <c r="D75" s="181"/>
      <c r="E75" s="182"/>
      <c r="F75" s="185"/>
      <c r="G75" s="190"/>
      <c r="H75" s="193"/>
      <c r="I75" s="193"/>
      <c r="J75" s="193"/>
      <c r="K75" s="193"/>
      <c r="L75" s="193"/>
      <c r="M75" s="197"/>
      <c r="N75" s="167">
        <v>72</v>
      </c>
    </row>
    <row r="76" spans="2:14" ht="18" customHeight="1">
      <c r="B76" s="173"/>
      <c r="C76" s="178"/>
      <c r="D76" s="181"/>
      <c r="E76" s="182"/>
      <c r="F76" s="185"/>
      <c r="G76" s="190"/>
      <c r="H76" s="193"/>
      <c r="I76" s="193"/>
      <c r="J76" s="193"/>
      <c r="K76" s="193"/>
      <c r="L76" s="193"/>
      <c r="M76" s="197"/>
    </row>
    <row r="77" spans="2:14" ht="18" customHeight="1">
      <c r="B77" s="173"/>
      <c r="C77" s="178"/>
      <c r="D77" s="181"/>
      <c r="E77" s="182"/>
      <c r="F77" s="185"/>
      <c r="G77" s="190"/>
      <c r="H77" s="193"/>
      <c r="I77" s="193"/>
      <c r="J77" s="193"/>
      <c r="K77" s="193"/>
      <c r="L77" s="193"/>
      <c r="M77" s="197"/>
    </row>
    <row r="78" spans="2:14" ht="18" customHeight="1">
      <c r="B78" s="173"/>
      <c r="C78" s="178"/>
      <c r="D78" s="181"/>
      <c r="E78" s="182"/>
      <c r="F78" s="185"/>
      <c r="G78" s="191"/>
      <c r="H78" s="192"/>
      <c r="I78" s="192"/>
      <c r="J78" s="192"/>
      <c r="K78" s="192"/>
      <c r="L78" s="192"/>
      <c r="M78" s="198"/>
    </row>
    <row r="79" spans="2:14" ht="23.25" customHeight="1">
      <c r="B79" s="170" t="s">
        <v>168</v>
      </c>
      <c r="C79" s="176"/>
      <c r="D79" s="179"/>
      <c r="E79" s="183"/>
      <c r="F79" s="187">
        <f>SUM(F7:F78)</f>
        <v>0</v>
      </c>
      <c r="G79" s="183"/>
      <c r="H79" s="194"/>
      <c r="I79" s="194"/>
      <c r="J79" s="194"/>
      <c r="K79" s="194"/>
      <c r="L79" s="194"/>
      <c r="M79" s="199"/>
    </row>
    <row r="80" spans="2:14" ht="19.5" customHeight="1">
      <c r="B80" s="169"/>
      <c r="C80" s="169"/>
      <c r="D80" s="169"/>
      <c r="E80" s="169"/>
      <c r="F80" s="169"/>
      <c r="G80" s="169"/>
      <c r="H80" s="169"/>
      <c r="I80" s="169"/>
      <c r="J80" s="169"/>
      <c r="K80" s="169"/>
      <c r="L80" s="169"/>
      <c r="M80" s="169"/>
    </row>
    <row r="81" spans="2:13">
      <c r="B81" s="169"/>
      <c r="C81" s="169"/>
      <c r="D81" s="169"/>
      <c r="E81" s="169"/>
      <c r="F81" s="169"/>
      <c r="G81" s="169"/>
      <c r="H81" s="169"/>
      <c r="I81" s="169"/>
      <c r="J81" s="169"/>
      <c r="K81" s="169"/>
      <c r="L81" s="169"/>
      <c r="M81" s="169"/>
    </row>
  </sheetData>
  <mergeCells count="78">
    <mergeCell ref="L4:M4"/>
    <mergeCell ref="B5:D5"/>
    <mergeCell ref="E5:F5"/>
    <mergeCell ref="G5:M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s>
  <phoneticPr fontId="5"/>
  <pageMargins left="0.7" right="0.7" top="0.75" bottom="0.75" header="0.3" footer="0.3"/>
  <pageSetup paperSize="9" scale="33"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5" tint="0.4"/>
    <outlinePr summaryRight="0"/>
    <pageSetUpPr fitToPage="1"/>
  </sheetPr>
  <dimension ref="A1:O13"/>
  <sheetViews>
    <sheetView showGridLines="0" view="pageBreakPreview" zoomScaleSheetLayoutView="100" workbookViewId="0">
      <selection activeCell="I20" sqref="I20"/>
    </sheetView>
  </sheetViews>
  <sheetFormatPr defaultColWidth="9" defaultRowHeight="13"/>
  <cols>
    <col min="1" max="1" width="11" style="2" bestFit="1" customWidth="1"/>
    <col min="2" max="2" width="16" style="2" customWidth="1"/>
    <col min="3" max="3" width="16.375" style="2" customWidth="1"/>
    <col min="4" max="4" width="14" style="2" customWidth="1"/>
    <col min="5" max="5" width="15.375" style="2" customWidth="1"/>
    <col min="6" max="6" width="12.375" style="2" customWidth="1"/>
    <col min="7" max="9" width="11.25" style="2" bestFit="1" customWidth="1"/>
    <col min="10" max="10" width="9.125" style="2" bestFit="1" customWidth="1"/>
    <col min="11" max="11" width="11.625" style="2" bestFit="1" customWidth="1"/>
    <col min="12" max="15" width="15.375" style="2" customWidth="1"/>
    <col min="16" max="16384" width="9" style="2"/>
  </cols>
  <sheetData>
    <row r="1" spans="1:15" ht="19.5" customHeight="1">
      <c r="B1" s="358" t="s">
        <v>170</v>
      </c>
      <c r="C1" s="358"/>
    </row>
    <row r="2" spans="1:15" ht="24.75" customHeight="1">
      <c r="B2" s="795" t="s">
        <v>87</v>
      </c>
      <c r="O2" s="2" t="str">
        <f>'[1]第１号様式_交付申請書（都道府県→国）'!G10</f>
        <v>（都道府県知事名）</v>
      </c>
    </row>
    <row r="3" spans="1:15" ht="66.75" customHeight="1">
      <c r="B3" s="752" t="s">
        <v>404</v>
      </c>
      <c r="C3" s="757" t="s">
        <v>133</v>
      </c>
      <c r="D3" s="796" t="s">
        <v>402</v>
      </c>
      <c r="E3" s="797" t="s">
        <v>58</v>
      </c>
      <c r="F3" s="798" t="s">
        <v>111</v>
      </c>
      <c r="G3" s="797" t="s">
        <v>105</v>
      </c>
      <c r="H3" s="797" t="s">
        <v>199</v>
      </c>
      <c r="I3" s="800" t="s">
        <v>5</v>
      </c>
      <c r="J3" s="802" t="s">
        <v>43</v>
      </c>
      <c r="K3" s="805" t="s">
        <v>351</v>
      </c>
      <c r="L3" s="807" t="s">
        <v>24</v>
      </c>
      <c r="M3" s="810" t="s">
        <v>326</v>
      </c>
      <c r="N3" s="810" t="s">
        <v>100</v>
      </c>
      <c r="O3" s="813" t="s">
        <v>327</v>
      </c>
    </row>
    <row r="4" spans="1:15" ht="25.5" customHeight="1">
      <c r="B4" s="753"/>
      <c r="C4" s="758" t="s">
        <v>19</v>
      </c>
      <c r="D4" s="763" t="s">
        <v>390</v>
      </c>
      <c r="E4" s="765" t="s">
        <v>334</v>
      </c>
      <c r="F4" s="763" t="s">
        <v>391</v>
      </c>
      <c r="G4" s="765" t="s">
        <v>392</v>
      </c>
      <c r="H4" s="321" t="s">
        <v>393</v>
      </c>
      <c r="I4" s="758" t="s">
        <v>418</v>
      </c>
      <c r="J4" s="803"/>
      <c r="K4" s="758" t="s">
        <v>420</v>
      </c>
      <c r="L4" s="321" t="s">
        <v>421</v>
      </c>
      <c r="M4" s="758" t="s">
        <v>397</v>
      </c>
      <c r="N4" s="758" t="s">
        <v>398</v>
      </c>
      <c r="O4" s="758" t="s">
        <v>354</v>
      </c>
    </row>
    <row r="5" spans="1:15" ht="59.25" customHeight="1">
      <c r="A5" s="2" t="s">
        <v>298</v>
      </c>
      <c r="B5" s="755" t="s">
        <v>406</v>
      </c>
      <c r="C5" s="760">
        <v>5000000</v>
      </c>
      <c r="D5" s="760">
        <v>0</v>
      </c>
      <c r="E5" s="767">
        <f t="shared" ref="E5:E11" si="0">C5-D5</f>
        <v>5000000</v>
      </c>
      <c r="F5" s="799">
        <v>5000000</v>
      </c>
      <c r="G5" s="767">
        <f t="shared" ref="G5:G11" si="1">F5</f>
        <v>5000000</v>
      </c>
      <c r="H5" s="767">
        <f t="shared" ref="H5:H11" si="2">MIN(E5,F5,G5)</f>
        <v>5000000</v>
      </c>
      <c r="I5" s="801" t="s">
        <v>211</v>
      </c>
      <c r="J5" s="804">
        <v>1</v>
      </c>
      <c r="K5" s="806">
        <f>H5*J5</f>
        <v>5000000</v>
      </c>
      <c r="L5" s="808">
        <f>H5</f>
        <v>5000000</v>
      </c>
      <c r="M5" s="760">
        <v>5000000</v>
      </c>
      <c r="N5" s="760">
        <v>5000000</v>
      </c>
      <c r="O5" s="814">
        <v>0</v>
      </c>
    </row>
    <row r="6" spans="1:15" ht="59.25" customHeight="1">
      <c r="A6" s="2" t="s">
        <v>298</v>
      </c>
      <c r="B6" s="755" t="s">
        <v>287</v>
      </c>
      <c r="C6" s="760">
        <v>2500000</v>
      </c>
      <c r="D6" s="760">
        <v>0</v>
      </c>
      <c r="E6" s="767">
        <f t="shared" si="0"/>
        <v>2500000</v>
      </c>
      <c r="F6" s="799">
        <v>2500000</v>
      </c>
      <c r="G6" s="767">
        <f t="shared" si="1"/>
        <v>2500000</v>
      </c>
      <c r="H6" s="767">
        <f t="shared" si="2"/>
        <v>2500000</v>
      </c>
      <c r="I6" s="773">
        <f t="shared" ref="I6:I11" si="3">H6</f>
        <v>2500000</v>
      </c>
      <c r="J6" s="804">
        <v>1</v>
      </c>
      <c r="K6" s="806">
        <f>H6*J6</f>
        <v>2500000</v>
      </c>
      <c r="L6" s="808">
        <f t="shared" ref="L6:L11" si="4">I6</f>
        <v>2500000</v>
      </c>
      <c r="M6" s="760">
        <v>3000000</v>
      </c>
      <c r="N6" s="760">
        <v>3000000</v>
      </c>
      <c r="O6" s="814">
        <f>L6-N6</f>
        <v>-500000</v>
      </c>
    </row>
    <row r="7" spans="1:15" ht="59.25" customHeight="1">
      <c r="B7" s="755"/>
      <c r="C7" s="760"/>
      <c r="D7" s="760">
        <v>0</v>
      </c>
      <c r="E7" s="767">
        <f t="shared" si="0"/>
        <v>0</v>
      </c>
      <c r="F7" s="799"/>
      <c r="G7" s="767">
        <f t="shared" si="1"/>
        <v>0</v>
      </c>
      <c r="H7" s="767">
        <f t="shared" si="2"/>
        <v>0</v>
      </c>
      <c r="I7" s="773">
        <f t="shared" si="3"/>
        <v>0</v>
      </c>
      <c r="J7" s="804">
        <v>1</v>
      </c>
      <c r="K7" s="806" t="s">
        <v>10</v>
      </c>
      <c r="L7" s="808">
        <f t="shared" si="4"/>
        <v>0</v>
      </c>
      <c r="M7" s="760"/>
      <c r="N7" s="760"/>
      <c r="O7" s="814"/>
    </row>
    <row r="8" spans="1:15" ht="59.25" customHeight="1">
      <c r="B8" s="755"/>
      <c r="C8" s="760"/>
      <c r="D8" s="760">
        <v>0</v>
      </c>
      <c r="E8" s="767">
        <f t="shared" si="0"/>
        <v>0</v>
      </c>
      <c r="F8" s="799"/>
      <c r="G8" s="767">
        <f t="shared" si="1"/>
        <v>0</v>
      </c>
      <c r="H8" s="767">
        <f t="shared" si="2"/>
        <v>0</v>
      </c>
      <c r="I8" s="773">
        <f t="shared" si="3"/>
        <v>0</v>
      </c>
      <c r="J8" s="804">
        <v>1</v>
      </c>
      <c r="K8" s="806" t="s">
        <v>10</v>
      </c>
      <c r="L8" s="808">
        <f t="shared" si="4"/>
        <v>0</v>
      </c>
      <c r="M8" s="760"/>
      <c r="N8" s="760"/>
      <c r="O8" s="814"/>
    </row>
    <row r="9" spans="1:15" ht="59.25" customHeight="1">
      <c r="B9" s="755"/>
      <c r="C9" s="760"/>
      <c r="D9" s="760">
        <v>0</v>
      </c>
      <c r="E9" s="767">
        <f t="shared" si="0"/>
        <v>0</v>
      </c>
      <c r="F9" s="799"/>
      <c r="G9" s="767">
        <f t="shared" si="1"/>
        <v>0</v>
      </c>
      <c r="H9" s="767">
        <f t="shared" si="2"/>
        <v>0</v>
      </c>
      <c r="I9" s="773">
        <f t="shared" si="3"/>
        <v>0</v>
      </c>
      <c r="J9" s="804">
        <v>1</v>
      </c>
      <c r="K9" s="806" t="s">
        <v>10</v>
      </c>
      <c r="L9" s="808">
        <f t="shared" si="4"/>
        <v>0</v>
      </c>
      <c r="M9" s="760"/>
      <c r="N9" s="760"/>
      <c r="O9" s="814"/>
    </row>
    <row r="10" spans="1:15" ht="59.25" customHeight="1">
      <c r="B10" s="755"/>
      <c r="C10" s="760"/>
      <c r="D10" s="760">
        <v>0</v>
      </c>
      <c r="E10" s="767">
        <f t="shared" si="0"/>
        <v>0</v>
      </c>
      <c r="F10" s="799"/>
      <c r="G10" s="767">
        <f t="shared" si="1"/>
        <v>0</v>
      </c>
      <c r="H10" s="767">
        <f t="shared" si="2"/>
        <v>0</v>
      </c>
      <c r="I10" s="773">
        <f t="shared" si="3"/>
        <v>0</v>
      </c>
      <c r="J10" s="804">
        <v>1</v>
      </c>
      <c r="K10" s="806" t="s">
        <v>10</v>
      </c>
      <c r="L10" s="808">
        <f t="shared" si="4"/>
        <v>0</v>
      </c>
      <c r="M10" s="760"/>
      <c r="N10" s="760"/>
      <c r="O10" s="814"/>
    </row>
    <row r="11" spans="1:15" ht="72.75" customHeight="1">
      <c r="B11" s="755"/>
      <c r="C11" s="760"/>
      <c r="D11" s="760">
        <v>0</v>
      </c>
      <c r="E11" s="767">
        <f t="shared" si="0"/>
        <v>0</v>
      </c>
      <c r="F11" s="799"/>
      <c r="G11" s="767">
        <f t="shared" si="1"/>
        <v>0</v>
      </c>
      <c r="H11" s="767">
        <f t="shared" si="2"/>
        <v>0</v>
      </c>
      <c r="I11" s="773">
        <f t="shared" si="3"/>
        <v>0</v>
      </c>
      <c r="J11" s="804">
        <v>1</v>
      </c>
      <c r="K11" s="806" t="s">
        <v>10</v>
      </c>
      <c r="L11" s="808">
        <f t="shared" si="4"/>
        <v>0</v>
      </c>
      <c r="M11" s="760"/>
      <c r="N11" s="760"/>
      <c r="O11" s="814"/>
    </row>
    <row r="12" spans="1:15" ht="58.5" customHeight="1">
      <c r="B12" s="756" t="s">
        <v>89</v>
      </c>
      <c r="C12" s="761"/>
      <c r="D12" s="761"/>
      <c r="E12" s="761"/>
      <c r="F12" s="761"/>
      <c r="G12" s="761"/>
      <c r="H12" s="761"/>
      <c r="I12" s="761"/>
      <c r="J12" s="778"/>
      <c r="K12" s="761" t="s">
        <v>10</v>
      </c>
      <c r="L12" s="809">
        <f>SUM(L7:L11)</f>
        <v>0</v>
      </c>
      <c r="M12" s="811" t="s">
        <v>10</v>
      </c>
      <c r="N12" s="812" t="s">
        <v>10</v>
      </c>
      <c r="O12" s="811" t="s">
        <v>10</v>
      </c>
    </row>
    <row r="13" spans="1:15">
      <c r="M13" s="787"/>
      <c r="N13" s="787"/>
    </row>
  </sheetData>
  <mergeCells count="2">
    <mergeCell ref="B1:C1"/>
    <mergeCell ref="B12:J12"/>
  </mergeCells>
  <phoneticPr fontId="5"/>
  <dataValidations count="1">
    <dataValidation imeMode="off" allowBlank="1" showDropDown="0" showInputMessage="1" showErrorMessage="1" sqref="C3:G11 J3:O4"/>
  </dataValidations>
  <printOptions horizontalCentered="1"/>
  <pageMargins left="0.39370078740157483" right="0.39370078740157483" top="0.74803149606299213" bottom="0.74803149606299213" header="0.31496062992125984" footer="0.31496062992125984"/>
  <pageSetup paperSize="9" scale="67" fitToWidth="1" fitToHeight="0" orientation="landscape" usePrinterDefaults="1" r:id="rId1"/>
  <headerFooter>
    <oddFooter>&amp;C&amp;P／&amp;N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theme="5" tint="0.4"/>
    <pageSetUpPr fitToPage="1"/>
  </sheetPr>
  <dimension ref="B1:N81"/>
  <sheetViews>
    <sheetView showGridLines="0" view="pageBreakPreview" zoomScale="90" zoomScaleNormal="90" zoomScaleSheetLayoutView="90" workbookViewId="0">
      <selection activeCell="I20" sqref="I20"/>
    </sheetView>
  </sheetViews>
  <sheetFormatPr defaultRowHeight="13"/>
  <cols>
    <col min="1" max="1" width="3.625" style="167" customWidth="1"/>
    <col min="2" max="10" width="22.375" style="167" customWidth="1"/>
    <col min="11" max="13" width="20.75" style="167" customWidth="1"/>
    <col min="14" max="14" width="5.625" style="167" customWidth="1" outlineLevel="1"/>
    <col min="15" max="16" width="9" style="167" customWidth="1" outlineLevel="1"/>
    <col min="17" max="262" width="9" style="167" customWidth="1"/>
    <col min="263" max="263" width="15.75" style="167" customWidth="1"/>
    <col min="264" max="269" width="12.125" style="167" customWidth="1"/>
    <col min="270" max="270" width="11.875" style="167" customWidth="1"/>
    <col min="271" max="518" width="9" style="167" customWidth="1"/>
    <col min="519" max="519" width="15.75" style="167" customWidth="1"/>
    <col min="520" max="525" width="12.125" style="167" customWidth="1"/>
    <col min="526" max="526" width="11.875" style="167" customWidth="1"/>
    <col min="527" max="774" width="9" style="167" customWidth="1"/>
    <col min="775" max="775" width="15.75" style="167" customWidth="1"/>
    <col min="776" max="781" width="12.125" style="167" customWidth="1"/>
    <col min="782" max="782" width="11.875" style="167" customWidth="1"/>
    <col min="783" max="1030" width="9" style="167" customWidth="1"/>
    <col min="1031" max="1031" width="15.75" style="167" customWidth="1"/>
    <col min="1032" max="1037" width="12.125" style="167" customWidth="1"/>
    <col min="1038" max="1038" width="11.875" style="167" customWidth="1"/>
    <col min="1039" max="1286" width="9" style="167" customWidth="1"/>
    <col min="1287" max="1287" width="15.75" style="167" customWidth="1"/>
    <col min="1288" max="1293" width="12.125" style="167" customWidth="1"/>
    <col min="1294" max="1294" width="11.875" style="167" customWidth="1"/>
    <col min="1295" max="1542" width="9" style="167" customWidth="1"/>
    <col min="1543" max="1543" width="15.75" style="167" customWidth="1"/>
    <col min="1544" max="1549" width="12.125" style="167" customWidth="1"/>
    <col min="1550" max="1550" width="11.875" style="167" customWidth="1"/>
    <col min="1551" max="1798" width="9" style="167" customWidth="1"/>
    <col min="1799" max="1799" width="15.75" style="167" customWidth="1"/>
    <col min="1800" max="1805" width="12.125" style="167" customWidth="1"/>
    <col min="1806" max="1806" width="11.875" style="167" customWidth="1"/>
    <col min="1807" max="2054" width="9" style="167" customWidth="1"/>
    <col min="2055" max="2055" width="15.75" style="167" customWidth="1"/>
    <col min="2056" max="2061" width="12.125" style="167" customWidth="1"/>
    <col min="2062" max="2062" width="11.875" style="167" customWidth="1"/>
    <col min="2063" max="2310" width="9" style="167" customWidth="1"/>
    <col min="2311" max="2311" width="15.75" style="167" customWidth="1"/>
    <col min="2312" max="2317" width="12.125" style="167" customWidth="1"/>
    <col min="2318" max="2318" width="11.875" style="167" customWidth="1"/>
    <col min="2319" max="2566" width="9" style="167" customWidth="1"/>
    <col min="2567" max="2567" width="15.75" style="167" customWidth="1"/>
    <col min="2568" max="2573" width="12.125" style="167" customWidth="1"/>
    <col min="2574" max="2574" width="11.875" style="167" customWidth="1"/>
    <col min="2575" max="2822" width="9" style="167" customWidth="1"/>
    <col min="2823" max="2823" width="15.75" style="167" customWidth="1"/>
    <col min="2824" max="2829" width="12.125" style="167" customWidth="1"/>
    <col min="2830" max="2830" width="11.875" style="167" customWidth="1"/>
    <col min="2831" max="3078" width="9" style="167" customWidth="1"/>
    <col min="3079" max="3079" width="15.75" style="167" customWidth="1"/>
    <col min="3080" max="3085" width="12.125" style="167" customWidth="1"/>
    <col min="3086" max="3086" width="11.875" style="167" customWidth="1"/>
    <col min="3087" max="3334" width="9" style="167" customWidth="1"/>
    <col min="3335" max="3335" width="15.75" style="167" customWidth="1"/>
    <col min="3336" max="3341" width="12.125" style="167" customWidth="1"/>
    <col min="3342" max="3342" width="11.875" style="167" customWidth="1"/>
    <col min="3343" max="3590" width="9" style="167" customWidth="1"/>
    <col min="3591" max="3591" width="15.75" style="167" customWidth="1"/>
    <col min="3592" max="3597" width="12.125" style="167" customWidth="1"/>
    <col min="3598" max="3598" width="11.875" style="167" customWidth="1"/>
    <col min="3599" max="3846" width="9" style="167" customWidth="1"/>
    <col min="3847" max="3847" width="15.75" style="167" customWidth="1"/>
    <col min="3848" max="3853" width="12.125" style="167" customWidth="1"/>
    <col min="3854" max="3854" width="11.875" style="167" customWidth="1"/>
    <col min="3855" max="4102" width="9" style="167" customWidth="1"/>
    <col min="4103" max="4103" width="15.75" style="167" customWidth="1"/>
    <col min="4104" max="4109" width="12.125" style="167" customWidth="1"/>
    <col min="4110" max="4110" width="11.875" style="167" customWidth="1"/>
    <col min="4111" max="4358" width="9" style="167" customWidth="1"/>
    <col min="4359" max="4359" width="15.75" style="167" customWidth="1"/>
    <col min="4360" max="4365" width="12.125" style="167" customWidth="1"/>
    <col min="4366" max="4366" width="11.875" style="167" customWidth="1"/>
    <col min="4367" max="4614" width="9" style="167" customWidth="1"/>
    <col min="4615" max="4615" width="15.75" style="167" customWidth="1"/>
    <col min="4616" max="4621" width="12.125" style="167" customWidth="1"/>
    <col min="4622" max="4622" width="11.875" style="167" customWidth="1"/>
    <col min="4623" max="4870" width="9" style="167" customWidth="1"/>
    <col min="4871" max="4871" width="15.75" style="167" customWidth="1"/>
    <col min="4872" max="4877" width="12.125" style="167" customWidth="1"/>
    <col min="4878" max="4878" width="11.875" style="167" customWidth="1"/>
    <col min="4879" max="5126" width="9" style="167" customWidth="1"/>
    <col min="5127" max="5127" width="15.75" style="167" customWidth="1"/>
    <col min="5128" max="5133" width="12.125" style="167" customWidth="1"/>
    <col min="5134" max="5134" width="11.875" style="167" customWidth="1"/>
    <col min="5135" max="5382" width="9" style="167" customWidth="1"/>
    <col min="5383" max="5383" width="15.75" style="167" customWidth="1"/>
    <col min="5384" max="5389" width="12.125" style="167" customWidth="1"/>
    <col min="5390" max="5390" width="11.875" style="167" customWidth="1"/>
    <col min="5391" max="5638" width="9" style="167" customWidth="1"/>
    <col min="5639" max="5639" width="15.75" style="167" customWidth="1"/>
    <col min="5640" max="5645" width="12.125" style="167" customWidth="1"/>
    <col min="5646" max="5646" width="11.875" style="167" customWidth="1"/>
    <col min="5647" max="5894" width="9" style="167" customWidth="1"/>
    <col min="5895" max="5895" width="15.75" style="167" customWidth="1"/>
    <col min="5896" max="5901" width="12.125" style="167" customWidth="1"/>
    <col min="5902" max="5902" width="11.875" style="167" customWidth="1"/>
    <col min="5903" max="6150" width="9" style="167" customWidth="1"/>
    <col min="6151" max="6151" width="15.75" style="167" customWidth="1"/>
    <col min="6152" max="6157" width="12.125" style="167" customWidth="1"/>
    <col min="6158" max="6158" width="11.875" style="167" customWidth="1"/>
    <col min="6159" max="6406" width="9" style="167" customWidth="1"/>
    <col min="6407" max="6407" width="15.75" style="167" customWidth="1"/>
    <col min="6408" max="6413" width="12.125" style="167" customWidth="1"/>
    <col min="6414" max="6414" width="11.875" style="167" customWidth="1"/>
    <col min="6415" max="6662" width="9" style="167" customWidth="1"/>
    <col min="6663" max="6663" width="15.75" style="167" customWidth="1"/>
    <col min="6664" max="6669" width="12.125" style="167" customWidth="1"/>
    <col min="6670" max="6670" width="11.875" style="167" customWidth="1"/>
    <col min="6671" max="6918" width="9" style="167" customWidth="1"/>
    <col min="6919" max="6919" width="15.75" style="167" customWidth="1"/>
    <col min="6920" max="6925" width="12.125" style="167" customWidth="1"/>
    <col min="6926" max="6926" width="11.875" style="167" customWidth="1"/>
    <col min="6927" max="7174" width="9" style="167" customWidth="1"/>
    <col min="7175" max="7175" width="15.75" style="167" customWidth="1"/>
    <col min="7176" max="7181" width="12.125" style="167" customWidth="1"/>
    <col min="7182" max="7182" width="11.875" style="167" customWidth="1"/>
    <col min="7183" max="7430" width="9" style="167" customWidth="1"/>
    <col min="7431" max="7431" width="15.75" style="167" customWidth="1"/>
    <col min="7432" max="7437" width="12.125" style="167" customWidth="1"/>
    <col min="7438" max="7438" width="11.875" style="167" customWidth="1"/>
    <col min="7439" max="7686" width="9" style="167" customWidth="1"/>
    <col min="7687" max="7687" width="15.75" style="167" customWidth="1"/>
    <col min="7688" max="7693" width="12.125" style="167" customWidth="1"/>
    <col min="7694" max="7694" width="11.875" style="167" customWidth="1"/>
    <col min="7695" max="7942" width="9" style="167" customWidth="1"/>
    <col min="7943" max="7943" width="15.75" style="167" customWidth="1"/>
    <col min="7944" max="7949" width="12.125" style="167" customWidth="1"/>
    <col min="7950" max="7950" width="11.875" style="167" customWidth="1"/>
    <col min="7951" max="8198" width="9" style="167" customWidth="1"/>
    <col min="8199" max="8199" width="15.75" style="167" customWidth="1"/>
    <col min="8200" max="8205" width="12.125" style="167" customWidth="1"/>
    <col min="8206" max="8206" width="11.875" style="167" customWidth="1"/>
    <col min="8207" max="8454" width="9" style="167" customWidth="1"/>
    <col min="8455" max="8455" width="15.75" style="167" customWidth="1"/>
    <col min="8456" max="8461" width="12.125" style="167" customWidth="1"/>
    <col min="8462" max="8462" width="11.875" style="167" customWidth="1"/>
    <col min="8463" max="8710" width="9" style="167" customWidth="1"/>
    <col min="8711" max="8711" width="15.75" style="167" customWidth="1"/>
    <col min="8712" max="8717" width="12.125" style="167" customWidth="1"/>
    <col min="8718" max="8718" width="11.875" style="167" customWidth="1"/>
    <col min="8719" max="8966" width="9" style="167" customWidth="1"/>
    <col min="8967" max="8967" width="15.75" style="167" customWidth="1"/>
    <col min="8968" max="8973" width="12.125" style="167" customWidth="1"/>
    <col min="8974" max="8974" width="11.875" style="167" customWidth="1"/>
    <col min="8975" max="9222" width="9" style="167" customWidth="1"/>
    <col min="9223" max="9223" width="15.75" style="167" customWidth="1"/>
    <col min="9224" max="9229" width="12.125" style="167" customWidth="1"/>
    <col min="9230" max="9230" width="11.875" style="167" customWidth="1"/>
    <col min="9231" max="9478" width="9" style="167" customWidth="1"/>
    <col min="9479" max="9479" width="15.75" style="167" customWidth="1"/>
    <col min="9480" max="9485" width="12.125" style="167" customWidth="1"/>
    <col min="9486" max="9486" width="11.875" style="167" customWidth="1"/>
    <col min="9487" max="9734" width="9" style="167" customWidth="1"/>
    <col min="9735" max="9735" width="15.75" style="167" customWidth="1"/>
    <col min="9736" max="9741" width="12.125" style="167" customWidth="1"/>
    <col min="9742" max="9742" width="11.875" style="167" customWidth="1"/>
    <col min="9743" max="9990" width="9" style="167" customWidth="1"/>
    <col min="9991" max="9991" width="15.75" style="167" customWidth="1"/>
    <col min="9992" max="9997" width="12.125" style="167" customWidth="1"/>
    <col min="9998" max="9998" width="11.875" style="167" customWidth="1"/>
    <col min="9999" max="10246" width="9" style="167" customWidth="1"/>
    <col min="10247" max="10247" width="15.75" style="167" customWidth="1"/>
    <col min="10248" max="10253" width="12.125" style="167" customWidth="1"/>
    <col min="10254" max="10254" width="11.875" style="167" customWidth="1"/>
    <col min="10255" max="10502" width="9" style="167" customWidth="1"/>
    <col min="10503" max="10503" width="15.75" style="167" customWidth="1"/>
    <col min="10504" max="10509" width="12.125" style="167" customWidth="1"/>
    <col min="10510" max="10510" width="11.875" style="167" customWidth="1"/>
    <col min="10511" max="10758" width="9" style="167" customWidth="1"/>
    <col min="10759" max="10759" width="15.75" style="167" customWidth="1"/>
    <col min="10760" max="10765" width="12.125" style="167" customWidth="1"/>
    <col min="10766" max="10766" width="11.875" style="167" customWidth="1"/>
    <col min="10767" max="11014" width="9" style="167" customWidth="1"/>
    <col min="11015" max="11015" width="15.75" style="167" customWidth="1"/>
    <col min="11016" max="11021" width="12.125" style="167" customWidth="1"/>
    <col min="11022" max="11022" width="11.875" style="167" customWidth="1"/>
    <col min="11023" max="11270" width="9" style="167" customWidth="1"/>
    <col min="11271" max="11271" width="15.75" style="167" customWidth="1"/>
    <col min="11272" max="11277" width="12.125" style="167" customWidth="1"/>
    <col min="11278" max="11278" width="11.875" style="167" customWidth="1"/>
    <col min="11279" max="11526" width="9" style="167" customWidth="1"/>
    <col min="11527" max="11527" width="15.75" style="167" customWidth="1"/>
    <col min="11528" max="11533" width="12.125" style="167" customWidth="1"/>
    <col min="11534" max="11534" width="11.875" style="167" customWidth="1"/>
    <col min="11535" max="11782" width="9" style="167" customWidth="1"/>
    <col min="11783" max="11783" width="15.75" style="167" customWidth="1"/>
    <col min="11784" max="11789" width="12.125" style="167" customWidth="1"/>
    <col min="11790" max="11790" width="11.875" style="167" customWidth="1"/>
    <col min="11791" max="12038" width="9" style="167" customWidth="1"/>
    <col min="12039" max="12039" width="15.75" style="167" customWidth="1"/>
    <col min="12040" max="12045" width="12.125" style="167" customWidth="1"/>
    <col min="12046" max="12046" width="11.875" style="167" customWidth="1"/>
    <col min="12047" max="12294" width="9" style="167" customWidth="1"/>
    <col min="12295" max="12295" width="15.75" style="167" customWidth="1"/>
    <col min="12296" max="12301" width="12.125" style="167" customWidth="1"/>
    <col min="12302" max="12302" width="11.875" style="167" customWidth="1"/>
    <col min="12303" max="12550" width="9" style="167" customWidth="1"/>
    <col min="12551" max="12551" width="15.75" style="167" customWidth="1"/>
    <col min="12552" max="12557" width="12.125" style="167" customWidth="1"/>
    <col min="12558" max="12558" width="11.875" style="167" customWidth="1"/>
    <col min="12559" max="12806" width="9" style="167" customWidth="1"/>
    <col min="12807" max="12807" width="15.75" style="167" customWidth="1"/>
    <col min="12808" max="12813" width="12.125" style="167" customWidth="1"/>
    <col min="12814" max="12814" width="11.875" style="167" customWidth="1"/>
    <col min="12815" max="13062" width="9" style="167" customWidth="1"/>
    <col min="13063" max="13063" width="15.75" style="167" customWidth="1"/>
    <col min="13064" max="13069" width="12.125" style="167" customWidth="1"/>
    <col min="13070" max="13070" width="11.875" style="167" customWidth="1"/>
    <col min="13071" max="13318" width="9" style="167" customWidth="1"/>
    <col min="13319" max="13319" width="15.75" style="167" customWidth="1"/>
    <col min="13320" max="13325" width="12.125" style="167" customWidth="1"/>
    <col min="13326" max="13326" width="11.875" style="167" customWidth="1"/>
    <col min="13327" max="13574" width="9" style="167" customWidth="1"/>
    <col min="13575" max="13575" width="15.75" style="167" customWidth="1"/>
    <col min="13576" max="13581" width="12.125" style="167" customWidth="1"/>
    <col min="13582" max="13582" width="11.875" style="167" customWidth="1"/>
    <col min="13583" max="13830" width="9" style="167" customWidth="1"/>
    <col min="13831" max="13831" width="15.75" style="167" customWidth="1"/>
    <col min="13832" max="13837" width="12.125" style="167" customWidth="1"/>
    <col min="13838" max="13838" width="11.875" style="167" customWidth="1"/>
    <col min="13839" max="14086" width="9" style="167" customWidth="1"/>
    <col min="14087" max="14087" width="15.75" style="167" customWidth="1"/>
    <col min="14088" max="14093" width="12.125" style="167" customWidth="1"/>
    <col min="14094" max="14094" width="11.875" style="167" customWidth="1"/>
    <col min="14095" max="14342" width="9" style="167" customWidth="1"/>
    <col min="14343" max="14343" width="15.75" style="167" customWidth="1"/>
    <col min="14344" max="14349" width="12.125" style="167" customWidth="1"/>
    <col min="14350" max="14350" width="11.875" style="167" customWidth="1"/>
    <col min="14351" max="14598" width="9" style="167" customWidth="1"/>
    <col min="14599" max="14599" width="15.75" style="167" customWidth="1"/>
    <col min="14600" max="14605" width="12.125" style="167" customWidth="1"/>
    <col min="14606" max="14606" width="11.875" style="167" customWidth="1"/>
    <col min="14607" max="14854" width="9" style="167" customWidth="1"/>
    <col min="14855" max="14855" width="15.75" style="167" customWidth="1"/>
    <col min="14856" max="14861" width="12.125" style="167" customWidth="1"/>
    <col min="14862" max="14862" width="11.875" style="167" customWidth="1"/>
    <col min="14863" max="15110" width="9" style="167" customWidth="1"/>
    <col min="15111" max="15111" width="15.75" style="167" customWidth="1"/>
    <col min="15112" max="15117" width="12.125" style="167" customWidth="1"/>
    <col min="15118" max="15118" width="11.875" style="167" customWidth="1"/>
    <col min="15119" max="15366" width="9" style="167" customWidth="1"/>
    <col min="15367" max="15367" width="15.75" style="167" customWidth="1"/>
    <col min="15368" max="15373" width="12.125" style="167" customWidth="1"/>
    <col min="15374" max="15374" width="11.875" style="167" customWidth="1"/>
    <col min="15375" max="15622" width="9" style="167" customWidth="1"/>
    <col min="15623" max="15623" width="15.75" style="167" customWidth="1"/>
    <col min="15624" max="15629" width="12.125" style="167" customWidth="1"/>
    <col min="15630" max="15630" width="11.875" style="167" customWidth="1"/>
    <col min="15631" max="15878" width="9" style="167" customWidth="1"/>
    <col min="15879" max="15879" width="15.75" style="167" customWidth="1"/>
    <col min="15880" max="15885" width="12.125" style="167" customWidth="1"/>
    <col min="15886" max="15886" width="11.875" style="167" customWidth="1"/>
    <col min="15887" max="16134" width="9" style="167" customWidth="1"/>
    <col min="16135" max="16135" width="15.75" style="167" customWidth="1"/>
    <col min="16136" max="16141" width="12.125" style="167" customWidth="1"/>
    <col min="16142" max="16142" width="11.875" style="167" customWidth="1"/>
    <col min="16143" max="16384" width="9" style="167" customWidth="1"/>
  </cols>
  <sheetData>
    <row r="1" spans="2:14" ht="16.5" customHeight="1">
      <c r="B1" s="168" t="s">
        <v>376</v>
      </c>
      <c r="C1" s="174"/>
      <c r="D1" s="169"/>
      <c r="E1" s="169"/>
      <c r="F1" s="169"/>
      <c r="G1" s="169"/>
      <c r="H1" s="169"/>
      <c r="I1" s="169"/>
      <c r="J1" s="169"/>
      <c r="K1" s="169"/>
      <c r="L1" s="169"/>
      <c r="M1" s="169"/>
    </row>
    <row r="2" spans="2:14" ht="13.5" customHeight="1">
      <c r="B2" s="169"/>
      <c r="C2" s="169"/>
      <c r="D2" s="169"/>
      <c r="E2" s="169"/>
      <c r="F2" s="169"/>
      <c r="G2" s="169"/>
      <c r="H2" s="169"/>
      <c r="I2" s="169"/>
      <c r="J2" s="169"/>
      <c r="K2" s="169"/>
      <c r="L2" s="169"/>
      <c r="M2" s="169"/>
    </row>
    <row r="3" spans="2:14" ht="13.5" customHeight="1">
      <c r="B3" s="169"/>
      <c r="C3" s="175"/>
      <c r="D3" s="175"/>
      <c r="E3" s="175"/>
      <c r="F3" s="175"/>
      <c r="G3" s="175"/>
      <c r="H3" s="175"/>
      <c r="I3" s="175"/>
      <c r="J3" s="175"/>
      <c r="K3" s="175"/>
      <c r="L3" s="175"/>
      <c r="M3" s="175"/>
    </row>
    <row r="4" spans="2:14" ht="23.25" customHeight="1">
      <c r="B4" s="795" t="s">
        <v>87</v>
      </c>
      <c r="C4" s="168"/>
      <c r="D4" s="169"/>
      <c r="E4" s="169"/>
      <c r="F4" s="169"/>
      <c r="G4" s="169"/>
      <c r="H4" s="169"/>
      <c r="I4" s="169"/>
      <c r="J4" s="169"/>
      <c r="K4" s="169"/>
      <c r="L4" s="437" t="s">
        <v>150</v>
      </c>
      <c r="M4" s="437"/>
    </row>
    <row r="5" spans="2:14" ht="18" customHeight="1">
      <c r="B5" s="170" t="s">
        <v>151</v>
      </c>
      <c r="C5" s="176"/>
      <c r="D5" s="179"/>
      <c r="E5" s="170" t="s">
        <v>466</v>
      </c>
      <c r="F5" s="179"/>
      <c r="G5" s="170" t="s">
        <v>68</v>
      </c>
      <c r="H5" s="176"/>
      <c r="I5" s="176"/>
      <c r="J5" s="176"/>
      <c r="K5" s="176"/>
      <c r="L5" s="176"/>
      <c r="M5" s="179"/>
      <c r="N5" s="200"/>
    </row>
    <row r="6" spans="2:14" ht="18" customHeight="1">
      <c r="B6" s="171"/>
      <c r="C6" s="177"/>
      <c r="D6" s="180"/>
      <c r="E6" s="182"/>
      <c r="F6" s="184" t="s">
        <v>154</v>
      </c>
      <c r="G6" s="188"/>
      <c r="H6" s="168"/>
      <c r="I6" s="168"/>
      <c r="J6" s="168"/>
      <c r="K6" s="168"/>
      <c r="L6" s="168"/>
      <c r="M6" s="196"/>
    </row>
    <row r="7" spans="2:14" ht="18" customHeight="1">
      <c r="B7" s="172" t="s">
        <v>408</v>
      </c>
      <c r="C7" s="178"/>
      <c r="D7" s="181"/>
      <c r="E7" s="182"/>
      <c r="F7" s="815"/>
      <c r="G7" s="816"/>
      <c r="H7" s="819"/>
      <c r="I7" s="819"/>
      <c r="J7" s="819"/>
      <c r="K7" s="819"/>
      <c r="L7" s="819"/>
      <c r="M7" s="820"/>
      <c r="N7" s="167">
        <v>4</v>
      </c>
    </row>
    <row r="8" spans="2:14" ht="18" customHeight="1">
      <c r="B8" s="173"/>
      <c r="C8" s="178"/>
      <c r="D8" s="181"/>
      <c r="E8" s="182"/>
      <c r="F8" s="815"/>
      <c r="G8" s="816"/>
      <c r="H8" s="819"/>
      <c r="I8" s="819"/>
      <c r="J8" s="819"/>
      <c r="K8" s="819"/>
      <c r="L8" s="819"/>
      <c r="M8" s="820"/>
      <c r="N8" s="167">
        <v>5</v>
      </c>
    </row>
    <row r="9" spans="2:14" ht="18" customHeight="1">
      <c r="B9" s="173" t="s">
        <v>409</v>
      </c>
      <c r="C9" s="178"/>
      <c r="D9" s="181"/>
      <c r="E9" s="182"/>
      <c r="F9" s="815"/>
      <c r="G9" s="816"/>
      <c r="H9" s="819"/>
      <c r="I9" s="819"/>
      <c r="J9" s="819"/>
      <c r="K9" s="819"/>
      <c r="L9" s="819"/>
      <c r="M9" s="820"/>
      <c r="N9" s="167">
        <v>6</v>
      </c>
    </row>
    <row r="10" spans="2:14" ht="18" customHeight="1">
      <c r="B10" s="173"/>
      <c r="C10" s="178"/>
      <c r="D10" s="181"/>
      <c r="E10" s="182"/>
      <c r="F10" s="815"/>
      <c r="G10" s="816"/>
      <c r="H10" s="819"/>
      <c r="I10" s="819"/>
      <c r="J10" s="819"/>
      <c r="K10" s="819"/>
      <c r="L10" s="819"/>
      <c r="M10" s="820"/>
      <c r="N10" s="167">
        <v>7</v>
      </c>
    </row>
    <row r="11" spans="2:14" ht="18" customHeight="1">
      <c r="B11" s="173" t="s">
        <v>410</v>
      </c>
      <c r="C11" s="178"/>
      <c r="D11" s="181"/>
      <c r="E11" s="182"/>
      <c r="F11" s="815"/>
      <c r="G11" s="816"/>
      <c r="H11" s="819"/>
      <c r="I11" s="819"/>
      <c r="J11" s="819"/>
      <c r="K11" s="819"/>
      <c r="L11" s="819"/>
      <c r="M11" s="820"/>
      <c r="N11" s="167">
        <v>8</v>
      </c>
    </row>
    <row r="12" spans="2:14" ht="18" customHeight="1">
      <c r="B12" s="173"/>
      <c r="C12" s="178"/>
      <c r="D12" s="181"/>
      <c r="E12" s="182"/>
      <c r="F12" s="815"/>
      <c r="G12" s="816"/>
      <c r="H12" s="819"/>
      <c r="I12" s="819"/>
      <c r="J12" s="819"/>
      <c r="K12" s="819"/>
      <c r="L12" s="819"/>
      <c r="M12" s="820"/>
      <c r="N12" s="167">
        <v>9</v>
      </c>
    </row>
    <row r="13" spans="2:14" ht="18" customHeight="1">
      <c r="B13" s="173" t="s">
        <v>305</v>
      </c>
      <c r="C13" s="178"/>
      <c r="D13" s="181"/>
      <c r="E13" s="182"/>
      <c r="F13" s="815"/>
      <c r="G13" s="816"/>
      <c r="H13" s="819"/>
      <c r="I13" s="819"/>
      <c r="J13" s="819"/>
      <c r="K13" s="819"/>
      <c r="L13" s="819"/>
      <c r="M13" s="820"/>
      <c r="N13" s="167">
        <v>10</v>
      </c>
    </row>
    <row r="14" spans="2:14" ht="18" customHeight="1">
      <c r="B14" s="173"/>
      <c r="C14" s="178"/>
      <c r="D14" s="181"/>
      <c r="E14" s="182"/>
      <c r="F14" s="815"/>
      <c r="G14" s="816"/>
      <c r="H14" s="819"/>
      <c r="I14" s="819"/>
      <c r="J14" s="819"/>
      <c r="K14" s="819"/>
      <c r="L14" s="819"/>
      <c r="M14" s="820"/>
      <c r="N14" s="167">
        <v>11</v>
      </c>
    </row>
    <row r="15" spans="2:14" ht="18" customHeight="1">
      <c r="B15" s="173" t="s">
        <v>183</v>
      </c>
      <c r="C15" s="178"/>
      <c r="D15" s="181"/>
      <c r="E15" s="182"/>
      <c r="F15" s="815"/>
      <c r="G15" s="816"/>
      <c r="H15" s="819"/>
      <c r="I15" s="819"/>
      <c r="J15" s="819"/>
      <c r="K15" s="819"/>
      <c r="L15" s="819"/>
      <c r="M15" s="820"/>
      <c r="N15" s="167">
        <v>12</v>
      </c>
    </row>
    <row r="16" spans="2:14" ht="18" customHeight="1">
      <c r="B16" s="173" t="s">
        <v>411</v>
      </c>
      <c r="C16" s="178"/>
      <c r="D16" s="181"/>
      <c r="E16" s="182"/>
      <c r="F16" s="815"/>
      <c r="G16" s="816"/>
      <c r="H16" s="819"/>
      <c r="I16" s="819"/>
      <c r="J16" s="819"/>
      <c r="K16" s="819"/>
      <c r="L16" s="819"/>
      <c r="M16" s="820"/>
      <c r="N16" s="167">
        <v>13</v>
      </c>
    </row>
    <row r="17" spans="2:14" ht="18" customHeight="1">
      <c r="B17" s="173" t="s">
        <v>308</v>
      </c>
      <c r="C17" s="178"/>
      <c r="D17" s="181"/>
      <c r="E17" s="182"/>
      <c r="F17" s="815"/>
      <c r="G17" s="816"/>
      <c r="H17" s="819"/>
      <c r="I17" s="819"/>
      <c r="J17" s="819"/>
      <c r="K17" s="819"/>
      <c r="L17" s="819"/>
      <c r="M17" s="820"/>
      <c r="N17" s="167">
        <v>14</v>
      </c>
    </row>
    <row r="18" spans="2:14" ht="18" customHeight="1">
      <c r="B18" s="173" t="s">
        <v>109</v>
      </c>
      <c r="C18" s="178"/>
      <c r="D18" s="181"/>
      <c r="E18" s="182"/>
      <c r="F18" s="815"/>
      <c r="G18" s="816"/>
      <c r="H18" s="819"/>
      <c r="I18" s="819"/>
      <c r="J18" s="819"/>
      <c r="K18" s="819"/>
      <c r="L18" s="819"/>
      <c r="M18" s="820"/>
      <c r="N18" s="167">
        <v>15</v>
      </c>
    </row>
    <row r="19" spans="2:14" ht="18" customHeight="1">
      <c r="B19" s="173" t="s">
        <v>244</v>
      </c>
      <c r="C19" s="178"/>
      <c r="D19" s="181"/>
      <c r="E19" s="182"/>
      <c r="F19" s="815"/>
      <c r="G19" s="816"/>
      <c r="H19" s="819"/>
      <c r="I19" s="819"/>
      <c r="J19" s="819"/>
      <c r="K19" s="819"/>
      <c r="L19" s="819"/>
      <c r="M19" s="820"/>
      <c r="N19" s="167">
        <v>16</v>
      </c>
    </row>
    <row r="20" spans="2:14" ht="18" customHeight="1">
      <c r="B20" s="173"/>
      <c r="C20" s="178"/>
      <c r="D20" s="181"/>
      <c r="E20" s="182"/>
      <c r="F20" s="815"/>
      <c r="G20" s="816"/>
      <c r="H20" s="819"/>
      <c r="I20" s="819"/>
      <c r="J20" s="819"/>
      <c r="K20" s="819"/>
      <c r="L20" s="819"/>
      <c r="M20" s="820"/>
      <c r="N20" s="167">
        <v>17</v>
      </c>
    </row>
    <row r="21" spans="2:14" ht="18" customHeight="1">
      <c r="B21" s="173" t="s">
        <v>347</v>
      </c>
      <c r="C21" s="178"/>
      <c r="D21" s="181"/>
      <c r="E21" s="182"/>
      <c r="F21" s="815"/>
      <c r="G21" s="816"/>
      <c r="H21" s="819"/>
      <c r="I21" s="819"/>
      <c r="J21" s="819"/>
      <c r="K21" s="819"/>
      <c r="L21" s="819"/>
      <c r="M21" s="820"/>
      <c r="N21" s="167">
        <v>18</v>
      </c>
    </row>
    <row r="22" spans="2:14" ht="18" customHeight="1">
      <c r="B22" s="173"/>
      <c r="C22" s="178"/>
      <c r="D22" s="181"/>
      <c r="E22" s="182"/>
      <c r="F22" s="815"/>
      <c r="G22" s="816"/>
      <c r="H22" s="819"/>
      <c r="I22" s="819"/>
      <c r="J22" s="819"/>
      <c r="K22" s="819"/>
      <c r="L22" s="819"/>
      <c r="M22" s="820"/>
      <c r="N22" s="167">
        <v>19</v>
      </c>
    </row>
    <row r="23" spans="2:14" ht="18" customHeight="1">
      <c r="B23" s="173" t="s">
        <v>319</v>
      </c>
      <c r="C23" s="178"/>
      <c r="D23" s="181"/>
      <c r="E23" s="182"/>
      <c r="F23" s="815"/>
      <c r="G23" s="816"/>
      <c r="H23" s="819"/>
      <c r="I23" s="819"/>
      <c r="J23" s="819"/>
      <c r="K23" s="819"/>
      <c r="L23" s="819"/>
      <c r="M23" s="820"/>
      <c r="N23" s="167">
        <v>20</v>
      </c>
    </row>
    <row r="24" spans="2:14" ht="18" customHeight="1">
      <c r="B24" s="173"/>
      <c r="C24" s="178"/>
      <c r="D24" s="181"/>
      <c r="E24" s="182"/>
      <c r="F24" s="815"/>
      <c r="G24" s="816"/>
      <c r="H24" s="819"/>
      <c r="I24" s="819"/>
      <c r="J24" s="819"/>
      <c r="K24" s="819"/>
      <c r="L24" s="819"/>
      <c r="M24" s="820"/>
      <c r="N24" s="167">
        <v>21</v>
      </c>
    </row>
    <row r="25" spans="2:14" ht="18" customHeight="1">
      <c r="B25" s="173" t="s">
        <v>412</v>
      </c>
      <c r="C25" s="178"/>
      <c r="D25" s="181"/>
      <c r="E25" s="182"/>
      <c r="F25" s="815"/>
      <c r="G25" s="816"/>
      <c r="H25" s="819"/>
      <c r="I25" s="819"/>
      <c r="J25" s="819"/>
      <c r="K25" s="819"/>
      <c r="L25" s="819"/>
      <c r="M25" s="820"/>
      <c r="N25" s="167">
        <v>22</v>
      </c>
    </row>
    <row r="26" spans="2:14" ht="18" customHeight="1">
      <c r="B26" s="173"/>
      <c r="C26" s="178"/>
      <c r="D26" s="181"/>
      <c r="E26" s="182"/>
      <c r="F26" s="815"/>
      <c r="G26" s="816"/>
      <c r="H26" s="819"/>
      <c r="I26" s="819"/>
      <c r="J26" s="819"/>
      <c r="K26" s="819"/>
      <c r="L26" s="819"/>
      <c r="M26" s="820"/>
      <c r="N26" s="167">
        <v>23</v>
      </c>
    </row>
    <row r="27" spans="2:14" ht="18" customHeight="1">
      <c r="B27" s="173" t="s">
        <v>413</v>
      </c>
      <c r="C27" s="178"/>
      <c r="D27" s="181"/>
      <c r="E27" s="182"/>
      <c r="F27" s="815"/>
      <c r="G27" s="816"/>
      <c r="H27" s="819"/>
      <c r="I27" s="819"/>
      <c r="J27" s="819"/>
      <c r="K27" s="819"/>
      <c r="L27" s="819"/>
      <c r="M27" s="820"/>
      <c r="N27" s="167">
        <v>24</v>
      </c>
    </row>
    <row r="28" spans="2:14" ht="18" customHeight="1">
      <c r="B28" s="173"/>
      <c r="C28" s="178"/>
      <c r="D28" s="181"/>
      <c r="E28" s="182"/>
      <c r="F28" s="815"/>
      <c r="G28" s="816"/>
      <c r="H28" s="819"/>
      <c r="I28" s="819"/>
      <c r="J28" s="819"/>
      <c r="K28" s="819"/>
      <c r="L28" s="819"/>
      <c r="M28" s="820"/>
      <c r="N28" s="167">
        <v>25</v>
      </c>
    </row>
    <row r="29" spans="2:14" ht="18" customHeight="1">
      <c r="B29" s="173" t="s">
        <v>414</v>
      </c>
      <c r="C29" s="178"/>
      <c r="D29" s="181"/>
      <c r="E29" s="182"/>
      <c r="F29" s="815"/>
      <c r="G29" s="816"/>
      <c r="H29" s="819"/>
      <c r="I29" s="819"/>
      <c r="J29" s="819"/>
      <c r="K29" s="819"/>
      <c r="L29" s="819"/>
      <c r="M29" s="820"/>
      <c r="N29" s="167">
        <v>26</v>
      </c>
    </row>
    <row r="30" spans="2:14" ht="18" customHeight="1">
      <c r="B30" s="173"/>
      <c r="C30" s="178"/>
      <c r="D30" s="181"/>
      <c r="E30" s="182"/>
      <c r="F30" s="815"/>
      <c r="G30" s="816"/>
      <c r="H30" s="819"/>
      <c r="I30" s="819"/>
      <c r="J30" s="819"/>
      <c r="K30" s="819"/>
      <c r="L30" s="819"/>
      <c r="M30" s="820"/>
      <c r="N30" s="167">
        <v>27</v>
      </c>
    </row>
    <row r="31" spans="2:14" ht="18" customHeight="1">
      <c r="B31" s="173" t="s">
        <v>415</v>
      </c>
      <c r="C31" s="178"/>
      <c r="D31" s="181"/>
      <c r="E31" s="182"/>
      <c r="F31" s="815"/>
      <c r="G31" s="816"/>
      <c r="H31" s="819"/>
      <c r="I31" s="819"/>
      <c r="J31" s="819"/>
      <c r="K31" s="819"/>
      <c r="L31" s="819"/>
      <c r="M31" s="820"/>
      <c r="N31" s="167">
        <v>28</v>
      </c>
    </row>
    <row r="32" spans="2:14" ht="18" customHeight="1">
      <c r="B32" s="173"/>
      <c r="C32" s="178"/>
      <c r="D32" s="181"/>
      <c r="E32" s="182"/>
      <c r="F32" s="815"/>
      <c r="G32" s="816"/>
      <c r="H32" s="819"/>
      <c r="I32" s="819"/>
      <c r="J32" s="819"/>
      <c r="K32" s="819"/>
      <c r="L32" s="819"/>
      <c r="M32" s="820"/>
      <c r="N32" s="167">
        <v>29</v>
      </c>
    </row>
    <row r="33" spans="2:14" ht="18" customHeight="1">
      <c r="B33" s="173" t="s">
        <v>416</v>
      </c>
      <c r="C33" s="178"/>
      <c r="D33" s="181"/>
      <c r="E33" s="182"/>
      <c r="F33" s="815"/>
      <c r="G33" s="816"/>
      <c r="H33" s="819"/>
      <c r="I33" s="819"/>
      <c r="J33" s="819"/>
      <c r="K33" s="819"/>
      <c r="L33" s="819"/>
      <c r="M33" s="820"/>
      <c r="N33" s="167">
        <v>30</v>
      </c>
    </row>
    <row r="34" spans="2:14" ht="18" customHeight="1">
      <c r="B34" s="173"/>
      <c r="C34" s="178"/>
      <c r="D34" s="181"/>
      <c r="E34" s="182"/>
      <c r="F34" s="815"/>
      <c r="G34" s="816"/>
      <c r="H34" s="819"/>
      <c r="I34" s="819"/>
      <c r="J34" s="819"/>
      <c r="K34" s="819"/>
      <c r="L34" s="819"/>
      <c r="M34" s="820"/>
      <c r="N34" s="167">
        <v>31</v>
      </c>
    </row>
    <row r="35" spans="2:14" ht="18" customHeight="1">
      <c r="B35" s="173"/>
      <c r="C35" s="178"/>
      <c r="D35" s="181"/>
      <c r="E35" s="182"/>
      <c r="F35" s="815"/>
      <c r="G35" s="816"/>
      <c r="H35" s="819"/>
      <c r="I35" s="819"/>
      <c r="J35" s="819"/>
      <c r="K35" s="819"/>
      <c r="L35" s="819"/>
      <c r="M35" s="820"/>
      <c r="N35" s="167">
        <v>32</v>
      </c>
    </row>
    <row r="36" spans="2:14" ht="18" customHeight="1">
      <c r="B36" s="173"/>
      <c r="C36" s="178"/>
      <c r="D36" s="181"/>
      <c r="E36" s="182"/>
      <c r="F36" s="815"/>
      <c r="G36" s="816"/>
      <c r="H36" s="819"/>
      <c r="I36" s="819"/>
      <c r="J36" s="819"/>
      <c r="K36" s="819"/>
      <c r="L36" s="819"/>
      <c r="M36" s="820"/>
      <c r="N36" s="167">
        <v>33</v>
      </c>
    </row>
    <row r="37" spans="2:14" ht="18" customHeight="1">
      <c r="B37" s="173"/>
      <c r="C37" s="178"/>
      <c r="D37" s="181"/>
      <c r="E37" s="182"/>
      <c r="F37" s="815"/>
      <c r="G37" s="816"/>
      <c r="H37" s="819"/>
      <c r="I37" s="819"/>
      <c r="J37" s="819"/>
      <c r="K37" s="819"/>
      <c r="L37" s="819"/>
      <c r="M37" s="820"/>
      <c r="N37" s="167">
        <v>34</v>
      </c>
    </row>
    <row r="38" spans="2:14" ht="18" customHeight="1">
      <c r="B38" s="173"/>
      <c r="C38" s="178"/>
      <c r="D38" s="181"/>
      <c r="E38" s="182"/>
      <c r="F38" s="815"/>
      <c r="G38" s="816"/>
      <c r="H38" s="819"/>
      <c r="I38" s="819"/>
      <c r="J38" s="819"/>
      <c r="K38" s="819"/>
      <c r="L38" s="819"/>
      <c r="M38" s="820"/>
      <c r="N38" s="167">
        <v>35</v>
      </c>
    </row>
    <row r="39" spans="2:14" ht="18" customHeight="1">
      <c r="B39" s="173"/>
      <c r="C39" s="178"/>
      <c r="D39" s="181"/>
      <c r="E39" s="182"/>
      <c r="F39" s="815"/>
      <c r="G39" s="816"/>
      <c r="H39" s="819"/>
      <c r="I39" s="819"/>
      <c r="J39" s="819"/>
      <c r="K39" s="819"/>
      <c r="L39" s="819"/>
      <c r="M39" s="820"/>
      <c r="N39" s="167">
        <v>36</v>
      </c>
    </row>
    <row r="40" spans="2:14" ht="18" customHeight="1">
      <c r="B40" s="173"/>
      <c r="C40" s="178"/>
      <c r="D40" s="181"/>
      <c r="E40" s="182"/>
      <c r="F40" s="815"/>
      <c r="G40" s="816"/>
      <c r="H40" s="819"/>
      <c r="I40" s="819"/>
      <c r="J40" s="819"/>
      <c r="K40" s="819"/>
      <c r="L40" s="819"/>
      <c r="M40" s="820"/>
      <c r="N40" s="167">
        <v>37</v>
      </c>
    </row>
    <row r="41" spans="2:14" ht="18" customHeight="1">
      <c r="B41" s="173"/>
      <c r="C41" s="178"/>
      <c r="D41" s="181"/>
      <c r="E41" s="182"/>
      <c r="F41" s="815"/>
      <c r="G41" s="816"/>
      <c r="H41" s="819"/>
      <c r="I41" s="819"/>
      <c r="J41" s="819"/>
      <c r="K41" s="819"/>
      <c r="L41" s="819"/>
      <c r="M41" s="820"/>
      <c r="N41" s="167">
        <v>38</v>
      </c>
    </row>
    <row r="42" spans="2:14" ht="18" customHeight="1">
      <c r="B42" s="173"/>
      <c r="C42" s="178"/>
      <c r="D42" s="181"/>
      <c r="E42" s="182"/>
      <c r="F42" s="815"/>
      <c r="G42" s="816"/>
      <c r="H42" s="819"/>
      <c r="I42" s="819"/>
      <c r="J42" s="819"/>
      <c r="K42" s="819"/>
      <c r="L42" s="819"/>
      <c r="M42" s="820"/>
      <c r="N42" s="167">
        <v>39</v>
      </c>
    </row>
    <row r="43" spans="2:14" ht="18" customHeight="1">
      <c r="B43" s="173"/>
      <c r="C43" s="178"/>
      <c r="D43" s="181"/>
      <c r="E43" s="182"/>
      <c r="F43" s="815"/>
      <c r="G43" s="816"/>
      <c r="H43" s="819"/>
      <c r="I43" s="819"/>
      <c r="J43" s="819"/>
      <c r="K43" s="819"/>
      <c r="L43" s="819"/>
      <c r="M43" s="820"/>
      <c r="N43" s="167">
        <v>40</v>
      </c>
    </row>
    <row r="44" spans="2:14" ht="18" customHeight="1">
      <c r="B44" s="173"/>
      <c r="C44" s="178"/>
      <c r="D44" s="181"/>
      <c r="E44" s="182"/>
      <c r="F44" s="815"/>
      <c r="G44" s="816"/>
      <c r="H44" s="819"/>
      <c r="I44" s="819"/>
      <c r="J44" s="819"/>
      <c r="K44" s="819"/>
      <c r="L44" s="819"/>
      <c r="M44" s="820"/>
      <c r="N44" s="167">
        <v>41</v>
      </c>
    </row>
    <row r="45" spans="2:14" ht="18" customHeight="1">
      <c r="B45" s="173"/>
      <c r="C45" s="178"/>
      <c r="D45" s="181"/>
      <c r="E45" s="182"/>
      <c r="F45" s="815"/>
      <c r="G45" s="816"/>
      <c r="H45" s="819"/>
      <c r="I45" s="819"/>
      <c r="J45" s="819"/>
      <c r="K45" s="819"/>
      <c r="L45" s="819"/>
      <c r="M45" s="820"/>
      <c r="N45" s="167">
        <v>42</v>
      </c>
    </row>
    <row r="46" spans="2:14" ht="18" customHeight="1">
      <c r="B46" s="173"/>
      <c r="C46" s="178"/>
      <c r="D46" s="181"/>
      <c r="E46" s="182"/>
      <c r="F46" s="815"/>
      <c r="G46" s="816"/>
      <c r="H46" s="819"/>
      <c r="I46" s="819"/>
      <c r="J46" s="819"/>
      <c r="K46" s="819"/>
      <c r="L46" s="819"/>
      <c r="M46" s="820"/>
      <c r="N46" s="167">
        <v>43</v>
      </c>
    </row>
    <row r="47" spans="2:14" ht="18" customHeight="1">
      <c r="B47" s="173"/>
      <c r="C47" s="178"/>
      <c r="D47" s="181"/>
      <c r="E47" s="182"/>
      <c r="F47" s="815"/>
      <c r="G47" s="816"/>
      <c r="H47" s="819"/>
      <c r="I47" s="819"/>
      <c r="J47" s="819"/>
      <c r="K47" s="819"/>
      <c r="L47" s="819"/>
      <c r="M47" s="820"/>
      <c r="N47" s="167">
        <v>44</v>
      </c>
    </row>
    <row r="48" spans="2:14" ht="18" customHeight="1">
      <c r="B48" s="173"/>
      <c r="C48" s="178"/>
      <c r="D48" s="181"/>
      <c r="E48" s="182"/>
      <c r="F48" s="815"/>
      <c r="G48" s="816"/>
      <c r="H48" s="819"/>
      <c r="I48" s="819"/>
      <c r="J48" s="819"/>
      <c r="K48" s="819"/>
      <c r="L48" s="819"/>
      <c r="M48" s="820"/>
      <c r="N48" s="167">
        <v>45</v>
      </c>
    </row>
    <row r="49" spans="2:14" ht="18" customHeight="1">
      <c r="B49" s="173"/>
      <c r="C49" s="178"/>
      <c r="D49" s="181"/>
      <c r="E49" s="182"/>
      <c r="F49" s="815"/>
      <c r="G49" s="816"/>
      <c r="H49" s="819"/>
      <c r="I49" s="819"/>
      <c r="J49" s="819"/>
      <c r="K49" s="819"/>
      <c r="L49" s="819"/>
      <c r="M49" s="820"/>
      <c r="N49" s="167">
        <v>46</v>
      </c>
    </row>
    <row r="50" spans="2:14" ht="18" customHeight="1">
      <c r="B50" s="173"/>
      <c r="C50" s="178"/>
      <c r="D50" s="181"/>
      <c r="E50" s="182"/>
      <c r="F50" s="815"/>
      <c r="G50" s="816"/>
      <c r="H50" s="819"/>
      <c r="I50" s="819"/>
      <c r="J50" s="819"/>
      <c r="K50" s="819"/>
      <c r="L50" s="819"/>
      <c r="M50" s="820"/>
      <c r="N50" s="167">
        <v>47</v>
      </c>
    </row>
    <row r="51" spans="2:14" ht="18" customHeight="1">
      <c r="B51" s="173"/>
      <c r="C51" s="178"/>
      <c r="D51" s="181"/>
      <c r="E51" s="182"/>
      <c r="F51" s="815"/>
      <c r="G51" s="816"/>
      <c r="H51" s="819"/>
      <c r="I51" s="819"/>
      <c r="J51" s="819"/>
      <c r="K51" s="819"/>
      <c r="L51" s="819"/>
      <c r="M51" s="820"/>
      <c r="N51" s="167">
        <v>48</v>
      </c>
    </row>
    <row r="52" spans="2:14" ht="18" customHeight="1">
      <c r="B52" s="173"/>
      <c r="C52" s="178"/>
      <c r="D52" s="181"/>
      <c r="E52" s="182"/>
      <c r="F52" s="815"/>
      <c r="G52" s="816"/>
      <c r="H52" s="819"/>
      <c r="I52" s="819"/>
      <c r="J52" s="819"/>
      <c r="K52" s="819"/>
      <c r="L52" s="819"/>
      <c r="M52" s="820"/>
      <c r="N52" s="167">
        <v>49</v>
      </c>
    </row>
    <row r="53" spans="2:14" ht="18" customHeight="1">
      <c r="B53" s="173"/>
      <c r="C53" s="178"/>
      <c r="D53" s="181"/>
      <c r="E53" s="182"/>
      <c r="F53" s="815"/>
      <c r="G53" s="816"/>
      <c r="H53" s="819"/>
      <c r="I53" s="819"/>
      <c r="J53" s="819"/>
      <c r="K53" s="819"/>
      <c r="L53" s="819"/>
      <c r="M53" s="820"/>
      <c r="N53" s="167">
        <v>50</v>
      </c>
    </row>
    <row r="54" spans="2:14" ht="18" customHeight="1">
      <c r="B54" s="173"/>
      <c r="C54" s="178"/>
      <c r="D54" s="181"/>
      <c r="E54" s="182"/>
      <c r="F54" s="815"/>
      <c r="G54" s="816"/>
      <c r="H54" s="819"/>
      <c r="I54" s="819"/>
      <c r="J54" s="819"/>
      <c r="K54" s="819"/>
      <c r="L54" s="819"/>
      <c r="M54" s="820"/>
      <c r="N54" s="167">
        <v>51</v>
      </c>
    </row>
    <row r="55" spans="2:14" ht="18" customHeight="1">
      <c r="B55" s="173"/>
      <c r="C55" s="178"/>
      <c r="D55" s="181"/>
      <c r="E55" s="182"/>
      <c r="F55" s="815"/>
      <c r="G55" s="816"/>
      <c r="H55" s="819"/>
      <c r="I55" s="819"/>
      <c r="J55" s="819"/>
      <c r="K55" s="819"/>
      <c r="L55" s="819"/>
      <c r="M55" s="820"/>
      <c r="N55" s="167">
        <v>52</v>
      </c>
    </row>
    <row r="56" spans="2:14" ht="18" customHeight="1">
      <c r="B56" s="173"/>
      <c r="C56" s="178"/>
      <c r="D56" s="181"/>
      <c r="E56" s="182"/>
      <c r="F56" s="815"/>
      <c r="G56" s="816"/>
      <c r="H56" s="819"/>
      <c r="I56" s="819"/>
      <c r="J56" s="819"/>
      <c r="K56" s="819"/>
      <c r="L56" s="819"/>
      <c r="M56" s="820"/>
      <c r="N56" s="167">
        <v>53</v>
      </c>
    </row>
    <row r="57" spans="2:14" ht="18" customHeight="1">
      <c r="B57" s="173"/>
      <c r="C57" s="178"/>
      <c r="D57" s="181"/>
      <c r="E57" s="182"/>
      <c r="F57" s="815"/>
      <c r="G57" s="816"/>
      <c r="H57" s="819"/>
      <c r="I57" s="819"/>
      <c r="J57" s="819"/>
      <c r="K57" s="819"/>
      <c r="L57" s="819"/>
      <c r="M57" s="820"/>
      <c r="N57" s="167">
        <v>54</v>
      </c>
    </row>
    <row r="58" spans="2:14" ht="18" customHeight="1">
      <c r="B58" s="173"/>
      <c r="C58" s="178"/>
      <c r="D58" s="181"/>
      <c r="E58" s="182"/>
      <c r="F58" s="815"/>
      <c r="G58" s="816"/>
      <c r="H58" s="819"/>
      <c r="I58" s="819"/>
      <c r="J58" s="819"/>
      <c r="K58" s="819"/>
      <c r="L58" s="819"/>
      <c r="M58" s="820"/>
      <c r="N58" s="167">
        <v>55</v>
      </c>
    </row>
    <row r="59" spans="2:14" ht="18" customHeight="1">
      <c r="B59" s="173"/>
      <c r="C59" s="178"/>
      <c r="D59" s="181"/>
      <c r="E59" s="182"/>
      <c r="F59" s="815"/>
      <c r="G59" s="816"/>
      <c r="H59" s="819"/>
      <c r="I59" s="819"/>
      <c r="J59" s="819"/>
      <c r="K59" s="819"/>
      <c r="L59" s="819"/>
      <c r="M59" s="820"/>
      <c r="N59" s="167">
        <v>56</v>
      </c>
    </row>
    <row r="60" spans="2:14" ht="18" customHeight="1">
      <c r="B60" s="173"/>
      <c r="C60" s="178"/>
      <c r="D60" s="181"/>
      <c r="E60" s="182"/>
      <c r="F60" s="815"/>
      <c r="G60" s="816"/>
      <c r="H60" s="819"/>
      <c r="I60" s="819"/>
      <c r="J60" s="819"/>
      <c r="K60" s="819"/>
      <c r="L60" s="819"/>
      <c r="M60" s="820"/>
      <c r="N60" s="167">
        <v>57</v>
      </c>
    </row>
    <row r="61" spans="2:14" ht="18" customHeight="1">
      <c r="B61" s="173"/>
      <c r="C61" s="178"/>
      <c r="D61" s="181"/>
      <c r="E61" s="182"/>
      <c r="F61" s="815"/>
      <c r="G61" s="816"/>
      <c r="H61" s="819"/>
      <c r="I61" s="819"/>
      <c r="J61" s="819"/>
      <c r="K61" s="819"/>
      <c r="L61" s="819"/>
      <c r="M61" s="820"/>
      <c r="N61" s="167">
        <v>58</v>
      </c>
    </row>
    <row r="62" spans="2:14" ht="18" customHeight="1">
      <c r="B62" s="173"/>
      <c r="C62" s="178"/>
      <c r="D62" s="181"/>
      <c r="E62" s="182"/>
      <c r="F62" s="815"/>
      <c r="G62" s="816"/>
      <c r="H62" s="819"/>
      <c r="I62" s="819"/>
      <c r="J62" s="819"/>
      <c r="K62" s="819"/>
      <c r="L62" s="819"/>
      <c r="M62" s="820"/>
      <c r="N62" s="167">
        <v>59</v>
      </c>
    </row>
    <row r="63" spans="2:14" ht="18" customHeight="1">
      <c r="B63" s="173"/>
      <c r="C63" s="178"/>
      <c r="D63" s="181"/>
      <c r="E63" s="182"/>
      <c r="F63" s="815"/>
      <c r="G63" s="816"/>
      <c r="H63" s="819"/>
      <c r="I63" s="819"/>
      <c r="J63" s="819"/>
      <c r="K63" s="819"/>
      <c r="L63" s="819"/>
      <c r="M63" s="820"/>
      <c r="N63" s="167">
        <v>60</v>
      </c>
    </row>
    <row r="64" spans="2:14" ht="18" customHeight="1">
      <c r="B64" s="173"/>
      <c r="C64" s="178"/>
      <c r="D64" s="181"/>
      <c r="E64" s="182"/>
      <c r="F64" s="815"/>
      <c r="G64" s="816"/>
      <c r="H64" s="819"/>
      <c r="I64" s="819"/>
      <c r="J64" s="819"/>
      <c r="K64" s="819"/>
      <c r="L64" s="819"/>
      <c r="M64" s="820"/>
      <c r="N64" s="167">
        <v>61</v>
      </c>
    </row>
    <row r="65" spans="2:14" ht="18" customHeight="1">
      <c r="B65" s="173"/>
      <c r="C65" s="178"/>
      <c r="D65" s="181"/>
      <c r="E65" s="182"/>
      <c r="F65" s="815"/>
      <c r="G65" s="816"/>
      <c r="H65" s="819"/>
      <c r="I65" s="819"/>
      <c r="J65" s="819"/>
      <c r="K65" s="819"/>
      <c r="L65" s="819"/>
      <c r="M65" s="820"/>
      <c r="N65" s="167">
        <v>62</v>
      </c>
    </row>
    <row r="66" spans="2:14" ht="18" customHeight="1">
      <c r="B66" s="173"/>
      <c r="C66" s="178"/>
      <c r="D66" s="181"/>
      <c r="E66" s="182"/>
      <c r="F66" s="815"/>
      <c r="G66" s="816"/>
      <c r="H66" s="819"/>
      <c r="I66" s="819"/>
      <c r="J66" s="819"/>
      <c r="K66" s="819"/>
      <c r="L66" s="819"/>
      <c r="M66" s="820"/>
      <c r="N66" s="167">
        <v>63</v>
      </c>
    </row>
    <row r="67" spans="2:14" ht="18" customHeight="1">
      <c r="B67" s="173"/>
      <c r="C67" s="178"/>
      <c r="D67" s="181"/>
      <c r="E67" s="182"/>
      <c r="F67" s="815"/>
      <c r="G67" s="816"/>
      <c r="H67" s="819"/>
      <c r="I67" s="819"/>
      <c r="J67" s="819"/>
      <c r="K67" s="819"/>
      <c r="L67" s="819"/>
      <c r="M67" s="820"/>
      <c r="N67" s="167">
        <v>64</v>
      </c>
    </row>
    <row r="68" spans="2:14" ht="18" customHeight="1">
      <c r="B68" s="173"/>
      <c r="C68" s="178"/>
      <c r="D68" s="181"/>
      <c r="E68" s="182"/>
      <c r="F68" s="815"/>
      <c r="G68" s="816"/>
      <c r="H68" s="819"/>
      <c r="I68" s="819"/>
      <c r="J68" s="819"/>
      <c r="K68" s="819"/>
      <c r="L68" s="819"/>
      <c r="M68" s="820"/>
      <c r="N68" s="167">
        <v>65</v>
      </c>
    </row>
    <row r="69" spans="2:14" ht="18" customHeight="1">
      <c r="B69" s="173"/>
      <c r="C69" s="178"/>
      <c r="D69" s="181"/>
      <c r="E69" s="182"/>
      <c r="F69" s="815"/>
      <c r="G69" s="816"/>
      <c r="H69" s="819"/>
      <c r="I69" s="819"/>
      <c r="J69" s="819"/>
      <c r="K69" s="819"/>
      <c r="L69" s="819"/>
      <c r="M69" s="820"/>
      <c r="N69" s="167">
        <v>66</v>
      </c>
    </row>
    <row r="70" spans="2:14" ht="18" customHeight="1">
      <c r="B70" s="173"/>
      <c r="C70" s="178"/>
      <c r="D70" s="181"/>
      <c r="E70" s="182"/>
      <c r="F70" s="815"/>
      <c r="G70" s="816"/>
      <c r="H70" s="819"/>
      <c r="I70" s="819"/>
      <c r="J70" s="819"/>
      <c r="K70" s="819"/>
      <c r="L70" s="819"/>
      <c r="M70" s="820"/>
      <c r="N70" s="167">
        <v>67</v>
      </c>
    </row>
    <row r="71" spans="2:14" ht="18" customHeight="1">
      <c r="B71" s="173"/>
      <c r="C71" s="178"/>
      <c r="D71" s="181"/>
      <c r="E71" s="182"/>
      <c r="F71" s="815"/>
      <c r="G71" s="816"/>
      <c r="H71" s="819"/>
      <c r="I71" s="819"/>
      <c r="J71" s="819"/>
      <c r="K71" s="819"/>
      <c r="L71" s="819"/>
      <c r="M71" s="820"/>
      <c r="N71" s="167">
        <v>68</v>
      </c>
    </row>
    <row r="72" spans="2:14" ht="18" customHeight="1">
      <c r="B72" s="173"/>
      <c r="C72" s="178"/>
      <c r="D72" s="181"/>
      <c r="E72" s="182"/>
      <c r="F72" s="815"/>
      <c r="G72" s="816"/>
      <c r="H72" s="819"/>
      <c r="I72" s="819"/>
      <c r="J72" s="819"/>
      <c r="K72" s="819"/>
      <c r="L72" s="819"/>
      <c r="M72" s="820"/>
      <c r="N72" s="167">
        <v>69</v>
      </c>
    </row>
    <row r="73" spans="2:14" ht="18" customHeight="1">
      <c r="B73" s="173"/>
      <c r="C73" s="178"/>
      <c r="D73" s="181"/>
      <c r="E73" s="182"/>
      <c r="F73" s="815"/>
      <c r="G73" s="816"/>
      <c r="H73" s="819"/>
      <c r="I73" s="819"/>
      <c r="J73" s="819"/>
      <c r="K73" s="819"/>
      <c r="L73" s="819"/>
      <c r="M73" s="820"/>
      <c r="N73" s="167">
        <v>70</v>
      </c>
    </row>
    <row r="74" spans="2:14" ht="18" customHeight="1">
      <c r="B74" s="173"/>
      <c r="C74" s="178"/>
      <c r="D74" s="181"/>
      <c r="E74" s="182"/>
      <c r="F74" s="815"/>
      <c r="G74" s="816"/>
      <c r="H74" s="819"/>
      <c r="I74" s="819"/>
      <c r="J74" s="819"/>
      <c r="K74" s="819"/>
      <c r="L74" s="819"/>
      <c r="M74" s="820"/>
      <c r="N74" s="167">
        <v>71</v>
      </c>
    </row>
    <row r="75" spans="2:14" ht="18" customHeight="1">
      <c r="B75" s="173"/>
      <c r="C75" s="178"/>
      <c r="D75" s="181"/>
      <c r="E75" s="182"/>
      <c r="F75" s="815"/>
      <c r="G75" s="816"/>
      <c r="H75" s="819"/>
      <c r="I75" s="819"/>
      <c r="J75" s="819"/>
      <c r="K75" s="819"/>
      <c r="L75" s="819"/>
      <c r="M75" s="820"/>
      <c r="N75" s="167">
        <v>72</v>
      </c>
    </row>
    <row r="76" spans="2:14" ht="18" customHeight="1">
      <c r="B76" s="173"/>
      <c r="C76" s="178"/>
      <c r="D76" s="181"/>
      <c r="E76" s="182"/>
      <c r="F76" s="815"/>
      <c r="G76" s="816"/>
      <c r="H76" s="819"/>
      <c r="I76" s="819"/>
      <c r="J76" s="819"/>
      <c r="K76" s="819"/>
      <c r="L76" s="819"/>
      <c r="M76" s="820"/>
    </row>
    <row r="77" spans="2:14" ht="18" customHeight="1">
      <c r="B77" s="173"/>
      <c r="C77" s="178"/>
      <c r="D77" s="181"/>
      <c r="E77" s="182"/>
      <c r="F77" s="815"/>
      <c r="G77" s="816"/>
      <c r="H77" s="819"/>
      <c r="I77" s="819"/>
      <c r="J77" s="819"/>
      <c r="K77" s="819"/>
      <c r="L77" s="819"/>
      <c r="M77" s="820"/>
    </row>
    <row r="78" spans="2:14" ht="18" customHeight="1">
      <c r="B78" s="173"/>
      <c r="C78" s="178"/>
      <c r="D78" s="181"/>
      <c r="E78" s="182"/>
      <c r="F78" s="815"/>
      <c r="G78" s="817"/>
      <c r="H78" s="818"/>
      <c r="I78" s="818"/>
      <c r="J78" s="818"/>
      <c r="K78" s="818"/>
      <c r="L78" s="818"/>
      <c r="M78" s="821"/>
    </row>
    <row r="79" spans="2:14" ht="23.25" customHeight="1">
      <c r="B79" s="170" t="s">
        <v>168</v>
      </c>
      <c r="C79" s="176"/>
      <c r="D79" s="179"/>
      <c r="E79" s="183"/>
      <c r="F79" s="187">
        <f>SUM(F7:F78)</f>
        <v>0</v>
      </c>
      <c r="G79" s="183"/>
      <c r="H79" s="194"/>
      <c r="I79" s="194"/>
      <c r="J79" s="194"/>
      <c r="K79" s="194"/>
      <c r="L79" s="194"/>
      <c r="M79" s="199"/>
    </row>
    <row r="80" spans="2:14" ht="19.5" customHeight="1">
      <c r="B80" s="169"/>
      <c r="C80" s="169"/>
      <c r="D80" s="169"/>
      <c r="E80" s="169"/>
      <c r="F80" s="169"/>
      <c r="G80" s="169"/>
      <c r="H80" s="169"/>
      <c r="I80" s="169"/>
      <c r="J80" s="169"/>
      <c r="K80" s="169"/>
      <c r="L80" s="169"/>
      <c r="M80" s="169"/>
    </row>
    <row r="81" spans="2:13">
      <c r="B81" s="169"/>
      <c r="C81" s="169"/>
      <c r="D81" s="169"/>
      <c r="E81" s="169"/>
      <c r="F81" s="169"/>
      <c r="G81" s="169"/>
      <c r="H81" s="169"/>
      <c r="I81" s="169"/>
      <c r="J81" s="169"/>
      <c r="K81" s="169"/>
      <c r="L81" s="169"/>
      <c r="M81" s="169"/>
    </row>
  </sheetData>
  <mergeCells count="78">
    <mergeCell ref="L4:M4"/>
    <mergeCell ref="B5:D5"/>
    <mergeCell ref="E5:F5"/>
    <mergeCell ref="G5:M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s>
  <phoneticPr fontId="5"/>
  <pageMargins left="0.7" right="0.7" top="0.75" bottom="0.75" header="0.3" footer="0.3"/>
  <pageSetup paperSize="9" scale="33"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dimension ref="B1:AJ88"/>
  <sheetViews>
    <sheetView workbookViewId="0">
      <selection activeCell="P9" sqref="P9"/>
    </sheetView>
  </sheetViews>
  <sheetFormatPr defaultRowHeight="13"/>
  <cols>
    <col min="2" max="2" width="53.625" customWidth="1"/>
    <col min="4" max="4" width="35.125" customWidth="1"/>
    <col min="5" max="5" width="37.375" customWidth="1"/>
    <col min="6" max="6" width="3" customWidth="1"/>
    <col min="7" max="7" width="25.375" bestFit="1" customWidth="1"/>
    <col min="8" max="8" width="69.375" bestFit="1" customWidth="1"/>
    <col min="9" max="9" width="69.375" customWidth="1"/>
    <col min="10" max="10" width="73" bestFit="1" customWidth="1"/>
    <col min="11" max="11" width="8.375" customWidth="1"/>
    <col min="12" max="12" width="27.125" customWidth="1"/>
    <col min="13" max="13" width="18.375" customWidth="1"/>
    <col min="14" max="14" width="9" customWidth="1"/>
    <col min="16" max="16" width="8" customWidth="1"/>
  </cols>
  <sheetData>
    <row r="1" spans="2:19">
      <c r="B1" t="s">
        <v>45</v>
      </c>
      <c r="E1" t="s">
        <v>422</v>
      </c>
      <c r="G1" s="629" t="s">
        <v>423</v>
      </c>
      <c r="H1" s="629"/>
      <c r="I1" s="629"/>
      <c r="J1" s="629"/>
      <c r="K1" s="629"/>
      <c r="L1" t="s">
        <v>177</v>
      </c>
    </row>
    <row r="2" spans="2:19">
      <c r="D2" t="s">
        <v>339</v>
      </c>
      <c r="G2" s="823" t="s">
        <v>201</v>
      </c>
      <c r="H2" s="629" t="s">
        <v>239</v>
      </c>
      <c r="I2" s="826" t="s">
        <v>54</v>
      </c>
      <c r="K2" s="629"/>
      <c r="L2" t="s">
        <v>134</v>
      </c>
      <c r="M2" s="827">
        <v>430000</v>
      </c>
      <c r="N2" s="827">
        <v>360000</v>
      </c>
      <c r="O2" s="629"/>
      <c r="P2" s="629"/>
      <c r="Q2" s="629"/>
      <c r="R2" s="825"/>
      <c r="S2" s="825"/>
    </row>
    <row r="3" spans="2:19">
      <c r="B3" t="s">
        <v>33</v>
      </c>
      <c r="E3" s="630" t="s">
        <v>424</v>
      </c>
      <c r="F3" s="630"/>
      <c r="G3" s="824" t="s">
        <v>70</v>
      </c>
      <c r="H3" s="301" t="s">
        <v>215</v>
      </c>
      <c r="I3" s="301" t="s">
        <v>284</v>
      </c>
      <c r="J3" s="825"/>
      <c r="K3" t="s">
        <v>266</v>
      </c>
      <c r="L3" s="827">
        <v>558000</v>
      </c>
      <c r="M3" s="827"/>
      <c r="N3" s="836">
        <v>172200</v>
      </c>
      <c r="O3" s="838">
        <f>1/3</f>
        <v>0.33333333333333331</v>
      </c>
      <c r="P3" s="826" t="s">
        <v>206</v>
      </c>
    </row>
    <row r="4" spans="2:19">
      <c r="B4" t="s">
        <v>65</v>
      </c>
      <c r="E4" s="630" t="s">
        <v>425</v>
      </c>
      <c r="F4" s="630"/>
      <c r="G4" s="823"/>
      <c r="H4" s="301" t="s">
        <v>226</v>
      </c>
      <c r="I4" s="301" t="s">
        <v>172</v>
      </c>
      <c r="J4" s="825"/>
      <c r="K4" t="s">
        <v>217</v>
      </c>
      <c r="L4" s="827">
        <v>444000</v>
      </c>
      <c r="M4" s="827"/>
      <c r="N4" s="836">
        <v>180900</v>
      </c>
      <c r="O4" s="838">
        <f>1/2</f>
        <v>0.5</v>
      </c>
    </row>
    <row r="5" spans="2:19">
      <c r="B5" t="s">
        <v>296</v>
      </c>
      <c r="E5" s="630" t="s">
        <v>53</v>
      </c>
      <c r="F5" s="630"/>
      <c r="G5" s="823"/>
      <c r="H5" s="301" t="s">
        <v>228</v>
      </c>
      <c r="I5" s="301" t="s">
        <v>59</v>
      </c>
      <c r="J5" s="825"/>
      <c r="K5" t="s">
        <v>82</v>
      </c>
      <c r="L5" s="827">
        <v>362000</v>
      </c>
      <c r="M5" s="827"/>
      <c r="N5" s="836">
        <v>185000</v>
      </c>
      <c r="O5" s="838">
        <f>2/3</f>
        <v>0.66666666666666663</v>
      </c>
    </row>
    <row r="6" spans="2:19">
      <c r="B6" t="s">
        <v>116</v>
      </c>
      <c r="E6" s="822" t="s">
        <v>63</v>
      </c>
      <c r="G6" s="823"/>
      <c r="H6" s="301" t="s">
        <v>229</v>
      </c>
      <c r="I6" s="301" t="s">
        <v>285</v>
      </c>
      <c r="J6" s="825"/>
      <c r="N6" s="836">
        <v>198000</v>
      </c>
      <c r="O6">
        <v>0.33</v>
      </c>
    </row>
    <row r="7" spans="2:19">
      <c r="B7" t="s">
        <v>271</v>
      </c>
      <c r="E7" s="822" t="s">
        <v>71</v>
      </c>
      <c r="G7" s="823"/>
      <c r="H7" s="301" t="s">
        <v>188</v>
      </c>
      <c r="I7" s="301" t="s">
        <v>286</v>
      </c>
      <c r="J7" s="825"/>
      <c r="N7" s="836">
        <v>208200</v>
      </c>
      <c r="O7">
        <v>0.5</v>
      </c>
    </row>
    <row r="8" spans="2:19">
      <c r="B8" t="s">
        <v>407</v>
      </c>
      <c r="E8" s="630" t="s">
        <v>73</v>
      </c>
      <c r="G8" s="823"/>
      <c r="H8" s="301" t="s">
        <v>126</v>
      </c>
      <c r="I8" s="301" t="s">
        <v>288</v>
      </c>
      <c r="J8" s="825"/>
      <c r="N8" s="836">
        <v>212200</v>
      </c>
    </row>
    <row r="9" spans="2:19">
      <c r="B9" t="s">
        <v>178</v>
      </c>
      <c r="E9" s="630" t="s">
        <v>426</v>
      </c>
      <c r="G9" s="823"/>
      <c r="H9" s="301" t="s">
        <v>49</v>
      </c>
      <c r="I9" s="301" t="s">
        <v>101</v>
      </c>
      <c r="J9" s="825"/>
      <c r="N9" s="836">
        <v>212500</v>
      </c>
    </row>
    <row r="10" spans="2:19" ht="26">
      <c r="B10" t="s">
        <v>353</v>
      </c>
      <c r="E10" s="630" t="s">
        <v>361</v>
      </c>
      <c r="G10" s="823"/>
      <c r="H10" s="301" t="s">
        <v>230</v>
      </c>
      <c r="I10" s="301" t="s">
        <v>289</v>
      </c>
      <c r="J10" s="825"/>
      <c r="N10" s="836">
        <v>230500</v>
      </c>
    </row>
    <row r="11" spans="2:19" ht="26">
      <c r="B11" t="s">
        <v>300</v>
      </c>
      <c r="E11" s="630" t="s">
        <v>427</v>
      </c>
      <c r="G11" s="823"/>
      <c r="H11" s="301" t="s">
        <v>233</v>
      </c>
      <c r="I11" s="301" t="s">
        <v>290</v>
      </c>
      <c r="J11" s="825"/>
      <c r="N11" s="836">
        <v>243300</v>
      </c>
    </row>
    <row r="12" spans="2:19">
      <c r="B12" t="s">
        <v>88</v>
      </c>
      <c r="G12" s="823"/>
      <c r="H12" s="301" t="s">
        <v>275</v>
      </c>
      <c r="I12" s="301" t="s">
        <v>293</v>
      </c>
      <c r="J12" s="825"/>
      <c r="N12" s="836">
        <v>258000</v>
      </c>
    </row>
    <row r="13" spans="2:19">
      <c r="B13" t="s">
        <v>64</v>
      </c>
      <c r="G13" s="823"/>
      <c r="H13" s="301" t="s">
        <v>164</v>
      </c>
      <c r="I13" s="301" t="s">
        <v>295</v>
      </c>
      <c r="J13" s="825"/>
      <c r="N13" s="836">
        <v>264400</v>
      </c>
    </row>
    <row r="14" spans="2:19">
      <c r="B14" t="s">
        <v>428</v>
      </c>
      <c r="G14" s="823"/>
      <c r="H14" s="301" t="s">
        <v>94</v>
      </c>
      <c r="I14" s="301" t="s">
        <v>209</v>
      </c>
      <c r="J14" s="825"/>
      <c r="N14" s="836">
        <v>295100</v>
      </c>
    </row>
    <row r="15" spans="2:19">
      <c r="B15" t="s">
        <v>429</v>
      </c>
      <c r="G15" s="825"/>
      <c r="H15" s="301" t="s">
        <v>235</v>
      </c>
      <c r="I15" s="301" t="s">
        <v>302</v>
      </c>
      <c r="J15" s="825"/>
      <c r="N15" s="836">
        <v>626700</v>
      </c>
    </row>
    <row r="16" spans="2:19">
      <c r="B16" t="s">
        <v>169</v>
      </c>
      <c r="G16" s="825"/>
      <c r="H16" s="301" t="s">
        <v>237</v>
      </c>
      <c r="I16" s="301" t="s">
        <v>90</v>
      </c>
      <c r="J16" s="825"/>
      <c r="N16" s="837"/>
    </row>
    <row r="17" spans="2:36">
      <c r="G17" s="825"/>
      <c r="H17" s="301" t="s">
        <v>241</v>
      </c>
      <c r="I17" s="825"/>
      <c r="J17" s="825"/>
      <c r="N17" s="837"/>
    </row>
    <row r="18" spans="2:36">
      <c r="G18" s="825"/>
      <c r="H18" s="301" t="s">
        <v>245</v>
      </c>
      <c r="I18" s="825"/>
      <c r="J18" s="825"/>
      <c r="N18" s="837"/>
    </row>
    <row r="19" spans="2:36">
      <c r="B19" t="s">
        <v>430</v>
      </c>
      <c r="G19" s="825"/>
      <c r="H19" s="301" t="s">
        <v>255</v>
      </c>
      <c r="I19" s="825"/>
      <c r="J19" s="825"/>
      <c r="N19" s="837"/>
    </row>
    <row r="20" spans="2:36">
      <c r="G20" s="825"/>
      <c r="H20" s="301" t="s">
        <v>2</v>
      </c>
      <c r="I20" s="825"/>
      <c r="J20" s="825"/>
      <c r="K20" s="825"/>
      <c r="L20" s="828" t="s">
        <v>201</v>
      </c>
      <c r="O20" s="837"/>
    </row>
    <row r="21" spans="2:36">
      <c r="B21" t="s">
        <v>270</v>
      </c>
      <c r="G21" s="825"/>
      <c r="H21" s="301" t="s">
        <v>258</v>
      </c>
      <c r="I21" s="825"/>
      <c r="J21" s="825"/>
      <c r="K21" s="825"/>
      <c r="L21" s="829" t="s">
        <v>220</v>
      </c>
      <c r="O21" s="837"/>
    </row>
    <row r="22" spans="2:36">
      <c r="B22" t="s">
        <v>356</v>
      </c>
      <c r="G22" s="825"/>
      <c r="H22" s="301" t="s">
        <v>259</v>
      </c>
      <c r="I22" s="825"/>
      <c r="J22" s="825"/>
      <c r="K22" s="825"/>
      <c r="L22" s="830" t="s">
        <v>203</v>
      </c>
      <c r="O22" s="837"/>
    </row>
    <row r="23" spans="2:36">
      <c r="B23" t="s">
        <v>380</v>
      </c>
      <c r="G23" s="825"/>
      <c r="H23" s="301" t="s">
        <v>262</v>
      </c>
      <c r="I23" s="825"/>
      <c r="J23" s="825"/>
      <c r="K23" s="825"/>
      <c r="L23" s="827"/>
      <c r="O23" s="837"/>
    </row>
    <row r="24" spans="2:36">
      <c r="B24" t="s">
        <v>274</v>
      </c>
      <c r="G24" s="825"/>
      <c r="H24" s="301" t="s">
        <v>268</v>
      </c>
      <c r="I24" s="825"/>
      <c r="J24" s="825"/>
      <c r="K24" s="825"/>
      <c r="L24" s="827"/>
      <c r="O24" s="837"/>
    </row>
    <row r="25" spans="2:36">
      <c r="B25" t="s">
        <v>344</v>
      </c>
      <c r="G25" s="825"/>
      <c r="H25" s="301" t="s">
        <v>280</v>
      </c>
      <c r="I25" s="825"/>
      <c r="J25" s="825"/>
      <c r="K25" s="825"/>
      <c r="L25" s="831" t="s">
        <v>153</v>
      </c>
      <c r="O25" s="837"/>
    </row>
    <row r="26" spans="2:36">
      <c r="B26" t="s">
        <v>431</v>
      </c>
      <c r="G26" s="825"/>
      <c r="H26" s="301" t="s">
        <v>282</v>
      </c>
      <c r="I26" s="825"/>
      <c r="J26" s="825"/>
      <c r="K26" s="825"/>
      <c r="L26" s="832" t="s">
        <v>432</v>
      </c>
      <c r="M26" s="832" t="s">
        <v>433</v>
      </c>
      <c r="N26" s="832" t="s">
        <v>330</v>
      </c>
      <c r="O26" s="832" t="s">
        <v>435</v>
      </c>
      <c r="P26" s="832" t="s">
        <v>436</v>
      </c>
      <c r="Q26" s="832" t="s">
        <v>437</v>
      </c>
      <c r="R26" s="832" t="s">
        <v>281</v>
      </c>
      <c r="S26" s="832" t="s">
        <v>264</v>
      </c>
      <c r="T26" s="832" t="s">
        <v>438</v>
      </c>
      <c r="U26" s="832" t="s">
        <v>162</v>
      </c>
      <c r="V26" s="832" t="s">
        <v>439</v>
      </c>
      <c r="W26" s="832" t="s">
        <v>360</v>
      </c>
      <c r="X26" s="832" t="s">
        <v>396</v>
      </c>
      <c r="Y26" s="832" t="s">
        <v>204</v>
      </c>
      <c r="Z26" s="832" t="s">
        <v>440</v>
      </c>
      <c r="AA26" s="832" t="s">
        <v>441</v>
      </c>
      <c r="AB26" s="832" t="s">
        <v>39</v>
      </c>
      <c r="AC26" s="832" t="s">
        <v>76</v>
      </c>
      <c r="AD26" s="832" t="s">
        <v>44</v>
      </c>
      <c r="AE26" s="832" t="s">
        <v>442</v>
      </c>
      <c r="AF26" s="832" t="s">
        <v>443</v>
      </c>
      <c r="AG26" s="832" t="s">
        <v>444</v>
      </c>
      <c r="AH26" s="832" t="s">
        <v>445</v>
      </c>
      <c r="AI26" s="832" t="s">
        <v>385</v>
      </c>
      <c r="AJ26" s="832" t="s">
        <v>51</v>
      </c>
    </row>
    <row r="27" spans="2:36">
      <c r="B27" t="s">
        <v>419</v>
      </c>
      <c r="G27" s="825"/>
      <c r="H27" s="301" t="s">
        <v>23</v>
      </c>
      <c r="I27" s="825"/>
      <c r="J27" s="825"/>
      <c r="K27" s="825"/>
      <c r="L27" s="319" t="s">
        <v>266</v>
      </c>
      <c r="M27" s="319" t="s">
        <v>266</v>
      </c>
      <c r="N27" s="319" t="s">
        <v>203</v>
      </c>
      <c r="O27" s="319" t="s">
        <v>266</v>
      </c>
      <c r="P27" s="319" t="s">
        <v>266</v>
      </c>
      <c r="Q27" s="319" t="s">
        <v>266</v>
      </c>
      <c r="R27" s="319" t="s">
        <v>266</v>
      </c>
      <c r="S27" s="319" t="s">
        <v>232</v>
      </c>
      <c r="T27" s="319" t="s">
        <v>266</v>
      </c>
      <c r="U27" s="319" t="s">
        <v>266</v>
      </c>
      <c r="V27" s="319" t="s">
        <v>266</v>
      </c>
      <c r="W27" s="319" t="s">
        <v>266</v>
      </c>
      <c r="X27" s="319" t="s">
        <v>266</v>
      </c>
      <c r="Y27" s="319" t="s">
        <v>203</v>
      </c>
      <c r="Z27" s="319" t="s">
        <v>242</v>
      </c>
      <c r="AA27" s="319" t="s">
        <v>236</v>
      </c>
      <c r="AB27" s="319" t="s">
        <v>236</v>
      </c>
      <c r="AC27" s="319" t="s">
        <v>236</v>
      </c>
      <c r="AD27" s="319" t="s">
        <v>266</v>
      </c>
      <c r="AE27" s="319" t="s">
        <v>261</v>
      </c>
      <c r="AF27" s="319" t="s">
        <v>203</v>
      </c>
      <c r="AG27" s="319" t="s">
        <v>236</v>
      </c>
      <c r="AH27" s="319" t="s">
        <v>266</v>
      </c>
      <c r="AI27" s="319" t="s">
        <v>266</v>
      </c>
      <c r="AJ27" s="319" t="s">
        <v>266</v>
      </c>
    </row>
    <row r="28" spans="2:36">
      <c r="B28" t="s">
        <v>446</v>
      </c>
      <c r="G28" s="825"/>
      <c r="H28" s="825"/>
      <c r="I28" s="825"/>
      <c r="J28" s="825"/>
      <c r="K28" s="825"/>
      <c r="L28" s="319" t="s">
        <v>217</v>
      </c>
      <c r="N28" s="319" t="s">
        <v>266</v>
      </c>
      <c r="P28" s="319" t="s">
        <v>217</v>
      </c>
      <c r="R28" s="319" t="s">
        <v>217</v>
      </c>
      <c r="S28" s="319" t="s">
        <v>266</v>
      </c>
      <c r="T28" s="319" t="s">
        <v>217</v>
      </c>
      <c r="U28" s="319" t="s">
        <v>217</v>
      </c>
      <c r="V28" s="319" t="s">
        <v>217</v>
      </c>
      <c r="W28" s="319" t="s">
        <v>217</v>
      </c>
      <c r="X28" s="319" t="s">
        <v>217</v>
      </c>
      <c r="Y28" s="319" t="s">
        <v>448</v>
      </c>
      <c r="Z28" s="319" t="s">
        <v>243</v>
      </c>
      <c r="AA28" s="319" t="s">
        <v>246</v>
      </c>
      <c r="AB28" s="319" t="s">
        <v>246</v>
      </c>
      <c r="AC28" s="319" t="s">
        <v>246</v>
      </c>
      <c r="AD28" s="319" t="s">
        <v>217</v>
      </c>
      <c r="AE28" s="319" t="s">
        <v>266</v>
      </c>
      <c r="AG28" s="319" t="s">
        <v>246</v>
      </c>
      <c r="AI28" s="319" t="s">
        <v>217</v>
      </c>
      <c r="AJ28" s="319" t="s">
        <v>217</v>
      </c>
    </row>
    <row r="29" spans="2:36">
      <c r="B29" t="s">
        <v>449</v>
      </c>
      <c r="G29" s="825"/>
      <c r="H29" s="825"/>
      <c r="I29" s="825"/>
      <c r="J29" s="825"/>
      <c r="K29" s="825"/>
      <c r="L29" s="319" t="s">
        <v>82</v>
      </c>
      <c r="P29" s="319" t="s">
        <v>82</v>
      </c>
      <c r="S29" s="319" t="s">
        <v>217</v>
      </c>
      <c r="W29" s="319" t="s">
        <v>82</v>
      </c>
      <c r="X29" s="319" t="s">
        <v>82</v>
      </c>
      <c r="Z29" s="319" t="s">
        <v>185</v>
      </c>
      <c r="AA29" s="319" t="s">
        <v>249</v>
      </c>
      <c r="AB29" s="319" t="s">
        <v>249</v>
      </c>
      <c r="AC29" s="319" t="s">
        <v>249</v>
      </c>
      <c r="AE29" s="319" t="s">
        <v>217</v>
      </c>
      <c r="AG29" s="319" t="s">
        <v>21</v>
      </c>
      <c r="AI29" s="319" t="s">
        <v>82</v>
      </c>
      <c r="AJ29" s="319" t="s">
        <v>82</v>
      </c>
    </row>
    <row r="30" spans="2:36">
      <c r="B30" t="s">
        <v>225</v>
      </c>
      <c r="G30" s="825"/>
      <c r="H30" s="825"/>
      <c r="I30" s="825"/>
      <c r="J30" s="825"/>
      <c r="K30" s="825"/>
      <c r="AA30" s="319" t="s">
        <v>253</v>
      </c>
      <c r="AB30" s="319" t="s">
        <v>253</v>
      </c>
      <c r="AC30" s="319" t="s">
        <v>253</v>
      </c>
      <c r="AG30" s="319" t="s">
        <v>272</v>
      </c>
    </row>
    <row r="31" spans="2:36">
      <c r="B31" t="s">
        <v>450</v>
      </c>
      <c r="G31" s="825"/>
      <c r="H31" s="825"/>
      <c r="I31" s="825"/>
      <c r="J31" s="825"/>
      <c r="K31" s="825"/>
      <c r="O31" s="837"/>
      <c r="AG31" s="319" t="s">
        <v>273</v>
      </c>
    </row>
    <row r="32" spans="2:36">
      <c r="G32" s="825"/>
      <c r="H32" s="825"/>
      <c r="I32" s="825"/>
      <c r="J32" s="825"/>
      <c r="K32" s="825"/>
      <c r="L32" s="833" t="s">
        <v>72</v>
      </c>
      <c r="O32" s="837"/>
      <c r="AG32" s="319" t="s">
        <v>276</v>
      </c>
    </row>
    <row r="33" spans="2:33">
      <c r="G33" s="825"/>
      <c r="H33" s="825"/>
      <c r="I33" s="825"/>
      <c r="J33" s="825"/>
      <c r="K33" s="825"/>
      <c r="L33" s="834" t="s">
        <v>136</v>
      </c>
      <c r="M33" s="834" t="s">
        <v>452</v>
      </c>
      <c r="N33" s="834" t="s">
        <v>47</v>
      </c>
      <c r="O33" s="834" t="s">
        <v>372</v>
      </c>
      <c r="P33" s="834" t="s">
        <v>213</v>
      </c>
      <c r="Q33" s="834" t="s">
        <v>14</v>
      </c>
      <c r="R33" s="834" t="s">
        <v>453</v>
      </c>
      <c r="S33" s="834" t="s">
        <v>454</v>
      </c>
      <c r="T33" s="834" t="s">
        <v>176</v>
      </c>
      <c r="U33" s="834" t="s">
        <v>456</v>
      </c>
      <c r="V33" s="834" t="s">
        <v>457</v>
      </c>
      <c r="W33" s="834" t="s">
        <v>458</v>
      </c>
      <c r="X33" s="834" t="s">
        <v>459</v>
      </c>
      <c r="Y33" s="834" t="s">
        <v>451</v>
      </c>
      <c r="AG33" s="319" t="s">
        <v>278</v>
      </c>
    </row>
    <row r="34" spans="2:33">
      <c r="G34" s="825"/>
      <c r="H34" s="825"/>
      <c r="I34" s="825"/>
      <c r="J34" s="825"/>
      <c r="K34" s="825"/>
      <c r="L34" s="320" t="s">
        <v>266</v>
      </c>
      <c r="M34" s="320" t="s">
        <v>266</v>
      </c>
      <c r="N34" s="320" t="s">
        <v>266</v>
      </c>
      <c r="O34" s="320" t="s">
        <v>266</v>
      </c>
      <c r="P34" s="320" t="s">
        <v>266</v>
      </c>
      <c r="Q34" s="320" t="s">
        <v>266</v>
      </c>
      <c r="R34" s="320" t="s">
        <v>266</v>
      </c>
      <c r="S34" s="320" t="s">
        <v>203</v>
      </c>
      <c r="T34" s="320" t="s">
        <v>266</v>
      </c>
      <c r="U34" s="320" t="s">
        <v>266</v>
      </c>
      <c r="V34" s="320" t="s">
        <v>297</v>
      </c>
      <c r="W34" s="320" t="s">
        <v>203</v>
      </c>
      <c r="X34" s="320" t="s">
        <v>303</v>
      </c>
      <c r="Y34" s="320" t="s">
        <v>266</v>
      </c>
    </row>
    <row r="35" spans="2:33">
      <c r="G35" s="825"/>
      <c r="H35" s="825"/>
      <c r="I35" s="825"/>
      <c r="J35" s="825"/>
      <c r="K35" s="825"/>
      <c r="L35" s="320" t="s">
        <v>217</v>
      </c>
      <c r="M35" s="320" t="s">
        <v>217</v>
      </c>
      <c r="N35" s="320" t="s">
        <v>217</v>
      </c>
      <c r="O35" s="320" t="s">
        <v>217</v>
      </c>
      <c r="P35" s="320" t="s">
        <v>217</v>
      </c>
      <c r="Q35" s="320" t="s">
        <v>217</v>
      </c>
      <c r="R35" s="320" t="s">
        <v>217</v>
      </c>
      <c r="T35" s="320" t="s">
        <v>217</v>
      </c>
      <c r="U35" s="320" t="s">
        <v>217</v>
      </c>
      <c r="V35" s="320" t="s">
        <v>299</v>
      </c>
      <c r="X35" s="320" t="s">
        <v>304</v>
      </c>
      <c r="Y35" s="320" t="s">
        <v>217</v>
      </c>
    </row>
    <row r="36" spans="2:33">
      <c r="B36" t="s">
        <v>42</v>
      </c>
      <c r="G36" s="825"/>
      <c r="H36" s="825"/>
      <c r="I36" s="825"/>
      <c r="J36" s="825"/>
      <c r="K36" s="825"/>
      <c r="L36" s="320" t="s">
        <v>82</v>
      </c>
      <c r="M36" s="320" t="s">
        <v>82</v>
      </c>
      <c r="N36" s="320" t="s">
        <v>82</v>
      </c>
      <c r="O36" s="320" t="s">
        <v>82</v>
      </c>
      <c r="Q36" s="320" t="s">
        <v>82</v>
      </c>
      <c r="R36" s="320" t="s">
        <v>82</v>
      </c>
      <c r="T36" s="320" t="s">
        <v>82</v>
      </c>
      <c r="U36" s="320" t="s">
        <v>82</v>
      </c>
      <c r="X36" s="320" t="s">
        <v>306</v>
      </c>
      <c r="Y36" s="320" t="s">
        <v>82</v>
      </c>
    </row>
    <row r="37" spans="2:33">
      <c r="B37" t="s">
        <v>460</v>
      </c>
      <c r="G37" s="825"/>
      <c r="H37" s="825"/>
      <c r="I37" s="825"/>
      <c r="J37" s="825"/>
      <c r="K37" s="825"/>
    </row>
    <row r="38" spans="2:33">
      <c r="B38" t="s">
        <v>182</v>
      </c>
      <c r="G38" s="825"/>
      <c r="H38" s="825"/>
      <c r="I38" s="825"/>
      <c r="J38" s="825"/>
      <c r="K38" s="825"/>
      <c r="O38" s="825"/>
    </row>
    <row r="39" spans="2:33">
      <c r="G39" s="825"/>
      <c r="H39" s="825"/>
      <c r="I39" s="825"/>
      <c r="J39" s="825"/>
      <c r="K39" s="825"/>
      <c r="O39" s="825"/>
    </row>
    <row r="40" spans="2:33">
      <c r="G40" s="825"/>
      <c r="H40" s="825"/>
      <c r="I40" s="825"/>
      <c r="J40" s="825"/>
      <c r="K40" s="825"/>
      <c r="O40" s="825"/>
    </row>
    <row r="41" spans="2:33">
      <c r="G41" s="825"/>
      <c r="H41" s="825"/>
      <c r="I41" s="825"/>
      <c r="J41" s="825"/>
      <c r="K41" s="825"/>
      <c r="O41" s="825"/>
    </row>
    <row r="42" spans="2:33">
      <c r="G42" s="825"/>
      <c r="H42" s="825"/>
      <c r="I42" s="825"/>
      <c r="J42" s="825"/>
      <c r="K42" s="825"/>
      <c r="L42" t="s">
        <v>203</v>
      </c>
      <c r="O42" s="825"/>
    </row>
    <row r="43" spans="2:33">
      <c r="G43" s="825"/>
      <c r="H43" s="825"/>
      <c r="I43" s="825"/>
      <c r="J43" s="825"/>
      <c r="K43" s="825"/>
      <c r="L43" s="835">
        <v>558000</v>
      </c>
      <c r="O43" s="825"/>
    </row>
    <row r="44" spans="2:33">
      <c r="G44" s="825"/>
      <c r="H44" s="825"/>
      <c r="I44" s="825"/>
      <c r="J44" s="825"/>
      <c r="K44" s="825"/>
      <c r="L44" s="835">
        <v>484000</v>
      </c>
      <c r="O44" s="825"/>
    </row>
    <row r="45" spans="2:33">
      <c r="G45" s="825"/>
      <c r="H45" s="825"/>
      <c r="I45" s="825"/>
      <c r="J45" s="825"/>
      <c r="K45" s="825"/>
      <c r="L45" s="835">
        <v>309900</v>
      </c>
      <c r="O45" s="825"/>
    </row>
    <row r="46" spans="2:33">
      <c r="G46" s="825"/>
      <c r="H46" s="825"/>
      <c r="I46" s="825"/>
      <c r="J46" s="825"/>
      <c r="K46" s="825"/>
      <c r="L46" s="835">
        <v>239300</v>
      </c>
      <c r="O46" s="825"/>
    </row>
    <row r="47" spans="2:33">
      <c r="G47" s="825"/>
      <c r="H47" s="825"/>
      <c r="I47" s="825"/>
      <c r="J47" s="825"/>
      <c r="K47" s="825"/>
      <c r="L47" s="835">
        <v>10695000</v>
      </c>
      <c r="O47" s="825"/>
    </row>
    <row r="48" spans="2:33">
      <c r="G48" s="825"/>
      <c r="H48" s="825"/>
      <c r="I48" s="825"/>
      <c r="J48" s="825"/>
      <c r="K48" s="825"/>
      <c r="L48" s="835">
        <v>8257000</v>
      </c>
      <c r="O48" s="825"/>
    </row>
    <row r="49" spans="7:15">
      <c r="G49" s="825"/>
      <c r="H49" s="825"/>
      <c r="I49" s="825"/>
      <c r="J49" s="825"/>
      <c r="K49" s="825"/>
      <c r="L49" s="835">
        <v>31267000</v>
      </c>
      <c r="O49" s="825"/>
    </row>
    <row r="50" spans="7:15">
      <c r="G50" s="825"/>
      <c r="H50" s="825"/>
      <c r="I50" s="825"/>
      <c r="J50" s="825"/>
      <c r="K50" s="825"/>
      <c r="L50" s="835">
        <v>24138000</v>
      </c>
      <c r="O50" s="825"/>
    </row>
    <row r="51" spans="7:15">
      <c r="G51" s="825"/>
      <c r="H51" s="825"/>
      <c r="I51" s="825"/>
      <c r="J51" s="825"/>
      <c r="K51" s="825"/>
      <c r="L51" s="835">
        <v>62543000</v>
      </c>
      <c r="O51" s="825"/>
    </row>
    <row r="52" spans="7:15">
      <c r="G52" s="825"/>
      <c r="H52" s="825"/>
      <c r="I52" s="825"/>
      <c r="J52" s="825"/>
      <c r="K52" s="825"/>
      <c r="L52" s="835">
        <v>48283000</v>
      </c>
      <c r="O52" s="825"/>
    </row>
    <row r="53" spans="7:15">
      <c r="G53" s="825"/>
      <c r="H53" s="825"/>
      <c r="I53" s="825"/>
      <c r="J53" s="825"/>
      <c r="K53" s="825"/>
      <c r="L53" s="835">
        <v>11046000</v>
      </c>
      <c r="O53" s="825"/>
    </row>
    <row r="54" spans="7:15">
      <c r="G54" s="825"/>
      <c r="H54" s="825"/>
      <c r="I54" s="825"/>
      <c r="J54" s="825"/>
      <c r="K54" s="825"/>
      <c r="L54" s="835">
        <v>8528000</v>
      </c>
      <c r="O54" s="825"/>
    </row>
    <row r="55" spans="7:15">
      <c r="G55" s="825"/>
      <c r="H55" s="825"/>
      <c r="I55" s="825"/>
      <c r="J55" s="825"/>
      <c r="K55" s="825"/>
      <c r="L55" s="835">
        <v>13255000</v>
      </c>
      <c r="O55" s="825"/>
    </row>
    <row r="56" spans="7:15">
      <c r="G56" s="825"/>
      <c r="H56" s="825"/>
      <c r="I56" s="825"/>
      <c r="J56" s="825"/>
      <c r="K56" s="825"/>
      <c r="L56" s="835">
        <v>10233000</v>
      </c>
      <c r="O56" s="825"/>
    </row>
    <row r="57" spans="7:15">
      <c r="G57" s="825"/>
      <c r="H57" s="825"/>
      <c r="I57" s="825"/>
      <c r="J57" s="825"/>
      <c r="K57" s="825"/>
      <c r="L57" s="835">
        <v>5523000</v>
      </c>
      <c r="O57" s="825"/>
    </row>
    <row r="58" spans="7:15">
      <c r="G58" s="825"/>
      <c r="H58" s="825"/>
      <c r="I58" s="825"/>
      <c r="J58" s="825"/>
      <c r="K58" s="825"/>
      <c r="L58" s="835">
        <v>4264000</v>
      </c>
      <c r="O58" s="825"/>
    </row>
    <row r="59" spans="7:15">
      <c r="G59" s="825"/>
      <c r="H59" s="825"/>
      <c r="I59" s="825"/>
      <c r="J59" s="825"/>
      <c r="K59" s="825"/>
      <c r="L59" s="835">
        <v>108900</v>
      </c>
      <c r="O59" s="825"/>
    </row>
    <row r="60" spans="7:15">
      <c r="G60" s="825"/>
      <c r="H60" s="825"/>
      <c r="I60" s="825"/>
      <c r="J60" s="825"/>
      <c r="K60" s="825"/>
      <c r="L60" s="835">
        <v>84100</v>
      </c>
      <c r="O60" s="825"/>
    </row>
    <row r="61" spans="7:15">
      <c r="G61" s="825"/>
      <c r="H61" s="825"/>
      <c r="I61" s="825"/>
      <c r="J61" s="825"/>
      <c r="K61" s="825"/>
      <c r="L61" s="835">
        <v>119830</v>
      </c>
      <c r="O61" s="825"/>
    </row>
    <row r="62" spans="7:15">
      <c r="G62" s="825"/>
      <c r="H62" s="825"/>
      <c r="I62" s="825"/>
      <c r="J62" s="825"/>
      <c r="K62" s="825"/>
      <c r="L62" s="835">
        <v>92510</v>
      </c>
      <c r="O62" s="825"/>
    </row>
    <row r="63" spans="7:15">
      <c r="G63" s="825"/>
      <c r="H63" s="825"/>
      <c r="I63" s="825"/>
      <c r="J63" s="825"/>
      <c r="K63" s="825"/>
      <c r="L63" s="835">
        <v>517800</v>
      </c>
      <c r="O63" s="825"/>
    </row>
    <row r="64" spans="7:15">
      <c r="G64" s="825"/>
      <c r="H64" s="825"/>
      <c r="I64" s="825"/>
      <c r="J64" s="825"/>
      <c r="K64" s="825"/>
      <c r="L64" s="835">
        <v>399800</v>
      </c>
      <c r="O64" s="825"/>
    </row>
    <row r="65" spans="7:15">
      <c r="G65" s="825"/>
      <c r="H65" s="825"/>
      <c r="I65" s="825"/>
      <c r="J65" s="825"/>
      <c r="K65" s="825"/>
      <c r="L65" s="835">
        <v>569660</v>
      </c>
      <c r="O65" s="825"/>
    </row>
    <row r="66" spans="7:15">
      <c r="G66" s="825"/>
      <c r="H66" s="825"/>
      <c r="I66" s="825"/>
      <c r="J66" s="825"/>
      <c r="K66" s="825"/>
      <c r="L66" s="835">
        <v>439780</v>
      </c>
      <c r="O66" s="825"/>
    </row>
    <row r="67" spans="7:15">
      <c r="G67" s="825"/>
      <c r="H67" s="825"/>
      <c r="I67" s="825"/>
      <c r="J67" s="825"/>
      <c r="K67" s="825"/>
      <c r="L67" s="835">
        <v>86011000</v>
      </c>
    </row>
    <row r="68" spans="7:15">
      <c r="G68" s="825"/>
      <c r="H68" s="825"/>
      <c r="I68" s="825"/>
      <c r="J68" s="825"/>
      <c r="K68" s="825"/>
      <c r="L68" s="835">
        <v>66400000</v>
      </c>
    </row>
    <row r="69" spans="7:15">
      <c r="G69" s="825"/>
      <c r="H69" s="825"/>
      <c r="I69" s="825"/>
      <c r="J69" s="825"/>
      <c r="K69" s="825"/>
      <c r="L69" s="835">
        <v>83100</v>
      </c>
    </row>
    <row r="70" spans="7:15">
      <c r="G70" s="825"/>
      <c r="H70" s="825"/>
      <c r="I70" s="825"/>
      <c r="J70" s="825"/>
      <c r="K70" s="825"/>
      <c r="L70" s="835">
        <v>64200</v>
      </c>
    </row>
    <row r="71" spans="7:15">
      <c r="G71" s="825"/>
      <c r="H71" s="825"/>
      <c r="I71" s="825"/>
      <c r="J71" s="825"/>
      <c r="K71" s="825"/>
      <c r="L71" s="835">
        <v>91470</v>
      </c>
    </row>
    <row r="72" spans="7:15">
      <c r="G72" s="825"/>
      <c r="H72" s="825"/>
      <c r="I72" s="825"/>
      <c r="J72" s="825"/>
      <c r="K72" s="825"/>
      <c r="L72" s="835">
        <v>70620</v>
      </c>
    </row>
    <row r="73" spans="7:15">
      <c r="G73" s="825"/>
      <c r="H73" s="825"/>
      <c r="I73" s="825"/>
      <c r="J73" s="825"/>
      <c r="K73" s="825"/>
      <c r="L73" s="835">
        <v>395700</v>
      </c>
    </row>
    <row r="74" spans="7:15">
      <c r="G74" s="825"/>
      <c r="H74" s="825"/>
      <c r="I74" s="825"/>
      <c r="J74" s="825"/>
      <c r="K74" s="825"/>
      <c r="L74" s="835">
        <v>305500</v>
      </c>
    </row>
    <row r="75" spans="7:15">
      <c r="G75" s="825"/>
      <c r="H75" s="825"/>
      <c r="I75" s="825"/>
      <c r="J75" s="825"/>
      <c r="K75" s="825"/>
      <c r="L75" s="835">
        <v>90653000</v>
      </c>
    </row>
    <row r="76" spans="7:15">
      <c r="G76" s="825"/>
      <c r="H76" s="825"/>
      <c r="I76" s="825"/>
      <c r="J76" s="825"/>
      <c r="K76" s="825"/>
      <c r="L76" s="835">
        <v>69984000</v>
      </c>
    </row>
    <row r="77" spans="7:15">
      <c r="G77" s="825"/>
      <c r="H77" s="825"/>
      <c r="I77" s="825"/>
      <c r="J77" s="825"/>
      <c r="K77" s="825"/>
      <c r="L77" s="835">
        <v>224993000</v>
      </c>
    </row>
    <row r="78" spans="7:15">
      <c r="G78" s="825"/>
      <c r="H78" s="825"/>
      <c r="I78" s="825"/>
      <c r="J78" s="825"/>
      <c r="K78" s="825"/>
      <c r="L78" s="835">
        <v>173694000</v>
      </c>
    </row>
    <row r="79" spans="7:15">
      <c r="G79" s="825"/>
      <c r="H79" s="825"/>
      <c r="I79" s="825"/>
      <c r="J79" s="825"/>
      <c r="K79" s="825"/>
      <c r="L79" s="835">
        <v>38109000</v>
      </c>
    </row>
    <row r="80" spans="7:15">
      <c r="G80" s="825"/>
      <c r="H80" s="825"/>
      <c r="I80" s="825"/>
      <c r="J80" s="825"/>
      <c r="K80" s="825"/>
      <c r="L80" s="835">
        <v>29420000</v>
      </c>
    </row>
    <row r="81" spans="7:12">
      <c r="G81" s="825"/>
      <c r="H81" s="825"/>
      <c r="I81" s="825"/>
      <c r="J81" s="825"/>
      <c r="K81" s="825"/>
      <c r="L81" s="835"/>
    </row>
    <row r="82" spans="7:12">
      <c r="G82" s="825"/>
      <c r="H82" s="825"/>
      <c r="I82" s="825"/>
      <c r="J82" s="825"/>
      <c r="K82" s="825"/>
      <c r="L82" s="835"/>
    </row>
    <row r="83" spans="7:12">
      <c r="G83" s="825"/>
      <c r="H83" s="825"/>
      <c r="I83" s="825"/>
      <c r="J83" s="825"/>
      <c r="L83" s="835"/>
    </row>
    <row r="84" spans="7:12">
      <c r="G84" s="825"/>
      <c r="H84" s="825"/>
      <c r="I84" s="825"/>
      <c r="J84" s="825"/>
      <c r="L84" s="835"/>
    </row>
    <row r="85" spans="7:12">
      <c r="G85" s="825"/>
      <c r="H85" s="825"/>
      <c r="I85" s="825"/>
      <c r="J85" s="825"/>
    </row>
    <row r="86" spans="7:12">
      <c r="G86" s="825"/>
      <c r="H86" s="825"/>
      <c r="I86" s="825"/>
      <c r="J86" s="825"/>
    </row>
    <row r="87" spans="7:12">
      <c r="G87" s="825"/>
      <c r="H87" s="825"/>
      <c r="I87" s="825"/>
      <c r="J87" s="825"/>
    </row>
    <row r="88" spans="7:12">
      <c r="H88" s="825"/>
      <c r="I88" s="825"/>
      <c r="J88" s="825"/>
    </row>
  </sheetData>
  <mergeCells count="1">
    <mergeCell ref="G1:J1"/>
  </mergeCells>
  <phoneticPr fontId="5"/>
  <conditionalFormatting sqref="L43:L84">
    <cfRule type="duplicateValues" dxfId="0" priority="1"/>
  </conditionalFormatting>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19</vt:i4>
      </vt:variant>
    </vt:vector>
  </HeadingPairs>
  <TitlesOfParts>
    <vt:vector size="19" baseType="lpstr">
      <vt:lpstr>第３号様式_事業実績報告書</vt:lpstr>
      <vt:lpstr>第３号様式_別紙1 経費所要額精算書</vt:lpstr>
      <vt:lpstr>第３号様式_別表１　事業計画書_医療分野における業務効率化・職</vt:lpstr>
      <vt:lpstr>内訳　医療分野における業務効率化・職場環境改善支援事業</vt:lpstr>
      <vt:lpstr>第３号様式_別表２　実績報告書（施設整備促進支援）</vt:lpstr>
      <vt:lpstr>第３号様式_別表３　実績報告書（分娩取扱施設支援事業）</vt:lpstr>
      <vt:lpstr>内訳（分娩取扱施設支援事業）</vt:lpstr>
      <vt:lpstr>第３号様式_別表４　事業計画書_小児医療施設支援事業</vt:lpstr>
      <vt:lpstr>内訳（小児医療施設支援事業）</vt:lpstr>
      <vt:lpstr>第３号様式_別表５　実績報告書（地域連携周産期）分娩</vt:lpstr>
      <vt:lpstr xml:space="preserve">第３号様式_別表５　内訳（地域連携周産期（分娩） </vt:lpstr>
      <vt:lpstr>第３号様式_別表３　実績報告書（分娩取扱施設支援事業） (2)</vt:lpstr>
      <vt:lpstr>第３号様式_別表６　実績報告（地域連携周産期）施設</vt:lpstr>
      <vt:lpstr>第３号様式_別表７　実績報告（地域連携周産期）設備</vt:lpstr>
      <vt:lpstr>第１号様式_別表８　事業計画書（施設整備促進支援執行事業）</vt:lpstr>
      <vt:lpstr>内訳（施設整備促進支援執行事業）</vt:lpstr>
      <vt:lpstr>第３号様式_別表９　事業計画書（産科・小児科医療機関等支援執）</vt:lpstr>
      <vt:lpstr xml:space="preserve">内訳　事業計画書（産科・小児科医療機関等支援執行事業） </vt:lpstr>
      <vt:lpstr>管理用（このシートは削除しないでください）</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坂西 真旺(sakanishi-mao.x65)</dc:creator>
  <cp:lastModifiedBy>509350</cp:lastModifiedBy>
  <cp:lastPrinted>2026-03-30T08:29:09Z</cp:lastPrinted>
  <dcterms:created xsi:type="dcterms:W3CDTF">2026-02-16T05:15:24Z</dcterms:created>
  <dcterms:modified xsi:type="dcterms:W3CDTF">2026-09-16T02:19:30Z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2026-09-16T02:19:30Z</vt:filetime>
  </property>
</Properties>
</file>