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60" activeTab="0"/>
  </bookViews>
  <sheets>
    <sheet name="集計表" sheetId="1" r:id="rId1"/>
  </sheets>
  <definedNames>
    <definedName name="_xlnm.Print_Area" localSheetId="0">'集計表'!$A$1:$W$24</definedName>
    <definedName name="_xlnm.Print_Area">'集計表'!$A$1:$W$24</definedName>
    <definedName name="_xlnm.Print_Titles" localSheetId="0">'集計表'!$A:$C,'集計表'!$1:$1</definedName>
  </definedNames>
  <calcPr fullCalcOnLoad="1"/>
</workbook>
</file>

<file path=xl/sharedStrings.xml><?xml version="1.0" encoding="utf-8"?>
<sst xmlns="http://schemas.openxmlformats.org/spreadsheetml/2006/main" count="54" uniqueCount="30">
  <si>
    <t>別紙１</t>
  </si>
  <si>
    <t>　</t>
  </si>
  <si>
    <t>区　　分</t>
  </si>
  <si>
    <t>高知土木</t>
  </si>
  <si>
    <t>須崎土木</t>
  </si>
  <si>
    <t>主管課発注等</t>
  </si>
  <si>
    <t>合　　計</t>
  </si>
  <si>
    <t xml:space="preserve"> </t>
  </si>
  <si>
    <t>箇所数</t>
  </si>
  <si>
    <t>事 業 費</t>
  </si>
  <si>
    <t>（単位　千円）</t>
  </si>
  <si>
    <t>土木部計</t>
  </si>
  <si>
    <t>都市計画課</t>
  </si>
  <si>
    <t>安芸土木</t>
  </si>
  <si>
    <t>中央東土木</t>
  </si>
  <si>
    <t>中央西土木</t>
  </si>
  <si>
    <t>幡多土木</t>
  </si>
  <si>
    <t>道路課</t>
  </si>
  <si>
    <t>土木企画課</t>
  </si>
  <si>
    <t>河川課</t>
  </si>
  <si>
    <t>防災砂防課</t>
  </si>
  <si>
    <t>公園下水道課</t>
  </si>
  <si>
    <t>住宅課</t>
  </si>
  <si>
    <t>箇所付対象</t>
  </si>
  <si>
    <t>予算額（当初）</t>
  </si>
  <si>
    <t xml:space="preserve"> (箇所付率)</t>
  </si>
  <si>
    <t>港湾・海岸課</t>
  </si>
  <si>
    <t>事 業 費</t>
  </si>
  <si>
    <t>建設管理課</t>
  </si>
  <si>
    <t xml:space="preserve">平成２５年度公共事業箇所付集計表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</si>
</sst>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;\(\-0.0%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.95"/>
      <color indexed="12"/>
      <name val="Arial"/>
      <family val="2"/>
    </font>
    <font>
      <u val="single"/>
      <sz val="9.95"/>
      <color indexed="36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176" fontId="4" fillId="0" borderId="50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176" fontId="4" fillId="0" borderId="52" xfId="0" applyNumberFormat="1" applyFont="1" applyBorder="1" applyAlignment="1">
      <alignment/>
    </xf>
    <xf numFmtId="176" fontId="4" fillId="0" borderId="53" xfId="0" applyNumberFormat="1" applyFont="1" applyBorder="1" applyAlignment="1">
      <alignment/>
    </xf>
    <xf numFmtId="176" fontId="4" fillId="0" borderId="54" xfId="0" applyNumberFormat="1" applyFont="1" applyBorder="1" applyAlignment="1">
      <alignment/>
    </xf>
    <xf numFmtId="176" fontId="4" fillId="0" borderId="55" xfId="0" applyNumberFormat="1" applyFont="1" applyBorder="1" applyAlignment="1">
      <alignment/>
    </xf>
    <xf numFmtId="176" fontId="4" fillId="0" borderId="56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4" fillId="0" borderId="58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10" fillId="0" borderId="38" xfId="0" applyNumberFormat="1" applyFont="1" applyBorder="1" applyAlignment="1">
      <alignment horizontal="center" shrinkToFit="1"/>
    </xf>
    <xf numFmtId="3" fontId="10" fillId="0" borderId="24" xfId="0" applyNumberFormat="1" applyFont="1" applyBorder="1" applyAlignment="1">
      <alignment horizontal="center" shrinkToFit="1"/>
    </xf>
    <xf numFmtId="3" fontId="10" fillId="0" borderId="59" xfId="0" applyNumberFormat="1" applyFont="1" applyBorder="1" applyAlignment="1">
      <alignment horizontal="center" shrinkToFit="1"/>
    </xf>
    <xf numFmtId="3" fontId="10" fillId="0" borderId="15" xfId="0" applyNumberFormat="1" applyFont="1" applyBorder="1" applyAlignment="1">
      <alignment horizontal="center" shrinkToFit="1"/>
    </xf>
    <xf numFmtId="3" fontId="10" fillId="0" borderId="16" xfId="0" applyNumberFormat="1" applyFont="1" applyBorder="1" applyAlignment="1">
      <alignment horizontal="center" shrinkToFit="1"/>
    </xf>
    <xf numFmtId="3" fontId="10" fillId="0" borderId="39" xfId="0" applyNumberFormat="1" applyFont="1" applyBorder="1" applyAlignment="1">
      <alignment horizontal="center" shrinkToFit="1"/>
    </xf>
    <xf numFmtId="3" fontId="4" fillId="0" borderId="0" xfId="0" applyNumberFormat="1" applyFont="1" applyAlignment="1">
      <alignment horizontal="right"/>
    </xf>
    <xf numFmtId="3" fontId="4" fillId="0" borderId="52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176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6" xfId="0" applyFont="1" applyBorder="1" applyAlignment="1">
      <alignment/>
    </xf>
    <xf numFmtId="3" fontId="4" fillId="0" borderId="48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4" fillId="0" borderId="67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showGridLines="0" tabSelected="1" showOutlineSymbols="0" view="pageBreakPreview" zoomScaleNormal="83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0.6640625" defaultRowHeight="15"/>
  <cols>
    <col min="1" max="1" width="3.6640625" style="1" customWidth="1"/>
    <col min="2" max="2" width="1.66796875" style="1" customWidth="1"/>
    <col min="3" max="3" width="9.77734375" style="1" customWidth="1"/>
    <col min="4" max="4" width="4.3359375" style="1" customWidth="1"/>
    <col min="5" max="5" width="9.77734375" style="1" customWidth="1"/>
    <col min="6" max="6" width="4.3359375" style="1" customWidth="1"/>
    <col min="7" max="7" width="8.77734375" style="1" customWidth="1"/>
    <col min="8" max="8" width="4.77734375" style="1" customWidth="1"/>
    <col min="9" max="9" width="9.77734375" style="1" customWidth="1"/>
    <col min="10" max="10" width="4.77734375" style="1" customWidth="1"/>
    <col min="11" max="11" width="9.77734375" style="1" customWidth="1"/>
    <col min="12" max="12" width="4.77734375" style="1" customWidth="1"/>
    <col min="13" max="13" width="9.77734375" style="1" customWidth="1"/>
    <col min="14" max="14" width="4.77734375" style="1" customWidth="1"/>
    <col min="15" max="15" width="9.77734375" style="1" customWidth="1"/>
    <col min="16" max="16" width="4.77734375" style="1" customWidth="1"/>
    <col min="17" max="17" width="8.77734375" style="1" customWidth="1"/>
    <col min="18" max="18" width="4.77734375" style="1" customWidth="1"/>
    <col min="19" max="19" width="8.21484375" style="1" customWidth="1"/>
    <col min="20" max="20" width="4.77734375" style="1" customWidth="1"/>
    <col min="21" max="21" width="9.77734375" style="1" customWidth="1"/>
    <col min="22" max="22" width="4.77734375" style="1" customWidth="1"/>
    <col min="23" max="23" width="10.77734375" style="1" customWidth="1"/>
    <col min="24" max="24" width="1.66796875" style="1" customWidth="1"/>
    <col min="25" max="27" width="10.6640625" style="1" customWidth="1"/>
    <col min="28" max="28" width="1.66796875" style="1" customWidth="1"/>
    <col min="29" max="29" width="3.6640625" style="1" customWidth="1"/>
    <col min="30" max="30" width="2.6640625" style="1" customWidth="1"/>
    <col min="31" max="31" width="11.6640625" style="1" customWidth="1"/>
    <col min="32" max="36" width="10.6640625" style="1" customWidth="1"/>
    <col min="37" max="37" width="1.66796875" style="1" customWidth="1"/>
    <col min="38" max="38" width="3.6640625" style="1" customWidth="1"/>
    <col min="39" max="39" width="2.6640625" style="1" customWidth="1"/>
    <col min="40" max="40" width="11.6640625" style="1" customWidth="1"/>
    <col min="41" max="45" width="10.6640625" style="1" customWidth="1"/>
    <col min="46" max="46" width="1.66796875" style="1" customWidth="1"/>
    <col min="47" max="47" width="3.6640625" style="1" customWidth="1"/>
    <col min="48" max="48" width="2.6640625" style="1" customWidth="1"/>
    <col min="49" max="49" width="11.6640625" style="1" customWidth="1"/>
    <col min="50" max="50" width="10.6640625" style="1" customWidth="1"/>
    <col min="51" max="51" width="11.6640625" style="1" customWidth="1"/>
    <col min="52" max="54" width="10.6640625" style="1" customWidth="1"/>
    <col min="55" max="55" width="1.66796875" style="1" customWidth="1"/>
    <col min="56" max="60" width="10.6640625" style="1" customWidth="1"/>
    <col min="61" max="61" width="1.66796875" style="1" customWidth="1"/>
    <col min="62" max="76" width="10.6640625" style="1" customWidth="1"/>
    <col min="77" max="77" width="12.6640625" style="1" customWidth="1"/>
    <col min="78" max="16384" width="10.6640625" style="1" customWidth="1"/>
  </cols>
  <sheetData>
    <row r="1" spans="1:22" ht="18.75">
      <c r="A1" s="1" t="s">
        <v>0</v>
      </c>
      <c r="D1" s="77" t="s">
        <v>29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3" ht="15" thickBot="1">
      <c r="A2" s="2"/>
      <c r="O2" s="1" t="s">
        <v>1</v>
      </c>
      <c r="Q2" s="1" t="s">
        <v>1</v>
      </c>
      <c r="W2" s="63" t="s">
        <v>10</v>
      </c>
    </row>
    <row r="3" spans="1:24" ht="14.25">
      <c r="A3" s="3"/>
      <c r="B3" s="4"/>
      <c r="C3" s="4"/>
      <c r="D3" s="23"/>
      <c r="E3" s="4"/>
      <c r="F3" s="16"/>
      <c r="G3" s="4"/>
      <c r="H3" s="16"/>
      <c r="I3" s="4"/>
      <c r="J3" s="16"/>
      <c r="K3" s="4"/>
      <c r="L3" s="16"/>
      <c r="M3" s="24"/>
      <c r="N3" s="4"/>
      <c r="O3" s="5"/>
      <c r="P3" s="23"/>
      <c r="Q3" s="25"/>
      <c r="R3" s="4"/>
      <c r="S3" s="25"/>
      <c r="T3" s="4"/>
      <c r="U3" s="4"/>
      <c r="V3" s="23"/>
      <c r="W3" s="5"/>
      <c r="X3" s="26"/>
    </row>
    <row r="4" spans="1:24" ht="15">
      <c r="A4" s="26" t="s">
        <v>1</v>
      </c>
      <c r="B4" s="7" t="s">
        <v>2</v>
      </c>
      <c r="C4" s="7"/>
      <c r="D4" s="79" t="s">
        <v>18</v>
      </c>
      <c r="E4" s="76"/>
      <c r="F4" s="75" t="s">
        <v>28</v>
      </c>
      <c r="G4" s="76"/>
      <c r="H4" s="75" t="s">
        <v>19</v>
      </c>
      <c r="I4" s="76"/>
      <c r="J4" s="75" t="s">
        <v>20</v>
      </c>
      <c r="K4" s="76"/>
      <c r="L4" s="75" t="s">
        <v>17</v>
      </c>
      <c r="M4" s="84"/>
      <c r="N4" s="85" t="s">
        <v>12</v>
      </c>
      <c r="O4" s="86"/>
      <c r="P4" s="79" t="s">
        <v>21</v>
      </c>
      <c r="Q4" s="76"/>
      <c r="R4" s="87" t="s">
        <v>22</v>
      </c>
      <c r="S4" s="76"/>
      <c r="T4" s="75" t="s">
        <v>26</v>
      </c>
      <c r="U4" s="76"/>
      <c r="V4" s="79" t="s">
        <v>11</v>
      </c>
      <c r="W4" s="80"/>
      <c r="X4" s="26"/>
    </row>
    <row r="5" spans="1:24" ht="18" customHeight="1" thickBot="1">
      <c r="A5" s="26"/>
      <c r="B5" s="7"/>
      <c r="C5" s="7"/>
      <c r="D5" s="57" t="s">
        <v>8</v>
      </c>
      <c r="E5" s="58" t="s">
        <v>9</v>
      </c>
      <c r="F5" s="58" t="s">
        <v>8</v>
      </c>
      <c r="G5" s="58" t="s">
        <v>9</v>
      </c>
      <c r="H5" s="58" t="s">
        <v>8</v>
      </c>
      <c r="I5" s="58" t="s">
        <v>9</v>
      </c>
      <c r="J5" s="58" t="s">
        <v>8</v>
      </c>
      <c r="K5" s="58" t="s">
        <v>9</v>
      </c>
      <c r="L5" s="58" t="s">
        <v>8</v>
      </c>
      <c r="M5" s="59" t="s">
        <v>9</v>
      </c>
      <c r="N5" s="60" t="s">
        <v>8</v>
      </c>
      <c r="O5" s="61" t="s">
        <v>9</v>
      </c>
      <c r="P5" s="57" t="s">
        <v>8</v>
      </c>
      <c r="Q5" s="62" t="s">
        <v>9</v>
      </c>
      <c r="R5" s="60" t="s">
        <v>8</v>
      </c>
      <c r="S5" s="58" t="s">
        <v>9</v>
      </c>
      <c r="T5" s="58" t="s">
        <v>8</v>
      </c>
      <c r="U5" s="58" t="s">
        <v>9</v>
      </c>
      <c r="V5" s="57" t="s">
        <v>8</v>
      </c>
      <c r="W5" s="61" t="s">
        <v>27</v>
      </c>
      <c r="X5" s="26"/>
    </row>
    <row r="6" spans="1:24" ht="14.25">
      <c r="A6" s="23"/>
      <c r="B6" s="4"/>
      <c r="C6" s="4"/>
      <c r="D6" s="23"/>
      <c r="E6" s="16"/>
      <c r="F6" s="16"/>
      <c r="G6" s="16"/>
      <c r="H6" s="16"/>
      <c r="I6" s="16"/>
      <c r="J6" s="16"/>
      <c r="K6" s="16"/>
      <c r="L6" s="16"/>
      <c r="M6" s="27"/>
      <c r="N6" s="4"/>
      <c r="O6" s="6"/>
      <c r="P6" s="23"/>
      <c r="Q6" s="28"/>
      <c r="R6" s="4"/>
      <c r="S6" s="16"/>
      <c r="T6" s="16"/>
      <c r="U6" s="16"/>
      <c r="V6" s="23"/>
      <c r="W6" s="6"/>
      <c r="X6" s="26"/>
    </row>
    <row r="7" spans="1:25" ht="14.25">
      <c r="A7" s="29">
        <v>1</v>
      </c>
      <c r="B7" s="7" t="s">
        <v>13</v>
      </c>
      <c r="C7" s="7"/>
      <c r="D7" s="26">
        <v>2</v>
      </c>
      <c r="E7" s="17">
        <v>136800</v>
      </c>
      <c r="F7" s="17"/>
      <c r="G7" s="17"/>
      <c r="H7" s="17">
        <v>16</v>
      </c>
      <c r="I7" s="17">
        <v>511605</v>
      </c>
      <c r="J7" s="17">
        <v>17</v>
      </c>
      <c r="K7" s="17">
        <v>493272</v>
      </c>
      <c r="L7" s="17">
        <v>60</v>
      </c>
      <c r="M7" s="30">
        <v>1827407</v>
      </c>
      <c r="N7" s="7">
        <v>2</v>
      </c>
      <c r="O7" s="8">
        <v>577369</v>
      </c>
      <c r="P7" s="26">
        <v>2</v>
      </c>
      <c r="Q7" s="31">
        <v>27271</v>
      </c>
      <c r="R7" s="7"/>
      <c r="S7" s="17"/>
      <c r="T7" s="17">
        <f>5+10</f>
        <v>15</v>
      </c>
      <c r="U7" s="17">
        <f>33600+202411</f>
        <v>236011</v>
      </c>
      <c r="V7" s="32">
        <f>SUM(D7,F7,H7,J7,L7,N7,P7,T7,R7)</f>
        <v>114</v>
      </c>
      <c r="W7" s="33">
        <f>SUM(E7,G7,I7,K7,M7,O7,Q7,U7,S7)</f>
        <v>3809735</v>
      </c>
      <c r="X7" s="26" t="s">
        <v>7</v>
      </c>
      <c r="Y7" s="1" t="s">
        <v>7</v>
      </c>
    </row>
    <row r="8" spans="1:24" ht="14.25">
      <c r="A8" s="34"/>
      <c r="B8" s="9"/>
      <c r="C8" s="9"/>
      <c r="D8" s="34"/>
      <c r="E8" s="18"/>
      <c r="F8" s="18"/>
      <c r="G8" s="18"/>
      <c r="H8" s="18"/>
      <c r="I8" s="18"/>
      <c r="J8" s="18"/>
      <c r="K8" s="18"/>
      <c r="L8" s="18"/>
      <c r="M8" s="35"/>
      <c r="N8" s="9"/>
      <c r="O8" s="10"/>
      <c r="P8" s="34"/>
      <c r="Q8" s="35"/>
      <c r="R8" s="9"/>
      <c r="S8" s="18"/>
      <c r="T8" s="18"/>
      <c r="U8" s="18"/>
      <c r="V8" s="26"/>
      <c r="W8" s="8"/>
      <c r="X8" s="26"/>
    </row>
    <row r="9" spans="1:25" ht="14.25">
      <c r="A9" s="29">
        <v>2</v>
      </c>
      <c r="B9" s="7" t="s">
        <v>14</v>
      </c>
      <c r="C9" s="7"/>
      <c r="D9" s="26">
        <v>2</v>
      </c>
      <c r="E9" s="17">
        <v>328300</v>
      </c>
      <c r="F9" s="17">
        <v>5</v>
      </c>
      <c r="G9" s="17">
        <v>96071</v>
      </c>
      <c r="H9" s="17">
        <v>22</v>
      </c>
      <c r="I9" s="17">
        <v>857930</v>
      </c>
      <c r="J9" s="17">
        <v>23</v>
      </c>
      <c r="K9" s="17">
        <v>277934</v>
      </c>
      <c r="L9" s="17">
        <v>86</v>
      </c>
      <c r="M9" s="31">
        <v>4400049</v>
      </c>
      <c r="N9" s="7">
        <v>1</v>
      </c>
      <c r="O9" s="8">
        <v>52941</v>
      </c>
      <c r="P9" s="26">
        <v>1</v>
      </c>
      <c r="Q9" s="31">
        <v>40755</v>
      </c>
      <c r="R9" s="7"/>
      <c r="S9" s="17"/>
      <c r="T9" s="17">
        <f>2+4</f>
        <v>6</v>
      </c>
      <c r="U9" s="17">
        <f>18150+507905</f>
        <v>526055</v>
      </c>
      <c r="V9" s="32">
        <f>SUM(D9,F9,H9,J9,L9,N9,P9,T9,R9)</f>
        <v>146</v>
      </c>
      <c r="W9" s="33">
        <f>SUM(E9,G9,I9,K9,M9,O9,Q9,U9,S9)</f>
        <v>6580035</v>
      </c>
      <c r="X9" s="26" t="s">
        <v>7</v>
      </c>
      <c r="Y9" s="1" t="s">
        <v>7</v>
      </c>
    </row>
    <row r="10" spans="1:24" ht="14.25">
      <c r="A10" s="34"/>
      <c r="B10" s="9"/>
      <c r="C10" s="9"/>
      <c r="D10" s="34"/>
      <c r="E10" s="18"/>
      <c r="F10" s="18"/>
      <c r="G10" s="18"/>
      <c r="H10" s="18"/>
      <c r="I10" s="18"/>
      <c r="J10" s="18"/>
      <c r="K10" s="18"/>
      <c r="L10" s="18"/>
      <c r="M10" s="35"/>
      <c r="N10" s="9"/>
      <c r="O10" s="10"/>
      <c r="P10" s="34"/>
      <c r="Q10" s="35"/>
      <c r="R10" s="9"/>
      <c r="S10" s="18"/>
      <c r="T10" s="18"/>
      <c r="U10" s="18"/>
      <c r="V10" s="26"/>
      <c r="W10" s="8"/>
      <c r="X10" s="26"/>
    </row>
    <row r="11" spans="1:24" ht="14.25">
      <c r="A11" s="29">
        <v>3</v>
      </c>
      <c r="B11" s="7" t="s">
        <v>3</v>
      </c>
      <c r="C11" s="7"/>
      <c r="D11" s="26">
        <v>1</v>
      </c>
      <c r="E11" s="17">
        <v>344400</v>
      </c>
      <c r="F11" s="17">
        <v>4</v>
      </c>
      <c r="G11" s="17">
        <v>82208</v>
      </c>
      <c r="H11" s="17">
        <v>29</v>
      </c>
      <c r="I11" s="17">
        <v>2001220</v>
      </c>
      <c r="J11" s="17">
        <v>9</v>
      </c>
      <c r="K11" s="17">
        <v>44445</v>
      </c>
      <c r="L11" s="17">
        <v>46</v>
      </c>
      <c r="M11" s="31">
        <v>2473791</v>
      </c>
      <c r="N11" s="7">
        <v>6</v>
      </c>
      <c r="O11" s="8">
        <v>964219</v>
      </c>
      <c r="P11" s="26">
        <v>1</v>
      </c>
      <c r="Q11" s="31">
        <v>29582</v>
      </c>
      <c r="R11" s="7"/>
      <c r="S11" s="17"/>
      <c r="T11" s="17">
        <f>2+7</f>
        <v>9</v>
      </c>
      <c r="U11" s="17">
        <f>31500+617181</f>
        <v>648681</v>
      </c>
      <c r="V11" s="32">
        <f>SUM(D11,F11,H11,J11,L11,N11,P11,T11,R11)</f>
        <v>105</v>
      </c>
      <c r="W11" s="33">
        <f>SUM(E11,G11,I11,K11,M11,O11,Q11,U11,S11)</f>
        <v>6588546</v>
      </c>
      <c r="X11" s="26"/>
    </row>
    <row r="12" spans="1:24" ht="14.25">
      <c r="A12" s="34"/>
      <c r="B12" s="9"/>
      <c r="C12" s="9"/>
      <c r="D12" s="34"/>
      <c r="E12" s="18"/>
      <c r="F12" s="18"/>
      <c r="G12" s="18"/>
      <c r="H12" s="18"/>
      <c r="I12" s="18"/>
      <c r="J12" s="18"/>
      <c r="K12" s="18"/>
      <c r="L12" s="18"/>
      <c r="M12" s="35"/>
      <c r="N12" s="9"/>
      <c r="O12" s="10"/>
      <c r="P12" s="34"/>
      <c r="Q12" s="35"/>
      <c r="R12" s="9"/>
      <c r="S12" s="18"/>
      <c r="T12" s="18"/>
      <c r="U12" s="18"/>
      <c r="V12" s="34"/>
      <c r="W12" s="10"/>
      <c r="X12" s="26"/>
    </row>
    <row r="13" spans="1:24" ht="14.25">
      <c r="A13" s="29">
        <v>4</v>
      </c>
      <c r="B13" s="7" t="s">
        <v>15</v>
      </c>
      <c r="C13" s="7"/>
      <c r="D13" s="26">
        <v>2</v>
      </c>
      <c r="E13" s="17">
        <v>210800</v>
      </c>
      <c r="F13" s="17"/>
      <c r="G13" s="17"/>
      <c r="H13" s="17">
        <v>29</v>
      </c>
      <c r="I13" s="17">
        <v>814984</v>
      </c>
      <c r="J13" s="17">
        <v>42</v>
      </c>
      <c r="K13" s="17">
        <v>809213</v>
      </c>
      <c r="L13" s="17">
        <v>83</v>
      </c>
      <c r="M13" s="31">
        <v>2878551</v>
      </c>
      <c r="N13" s="7"/>
      <c r="O13" s="8"/>
      <c r="P13" s="26"/>
      <c r="Q13" s="31"/>
      <c r="R13" s="7"/>
      <c r="S13" s="17"/>
      <c r="T13" s="17">
        <v>4</v>
      </c>
      <c r="U13" s="17">
        <v>244250</v>
      </c>
      <c r="V13" s="32">
        <f>SUM(D13,F13,H13,J13,L13,N13,P13,T13,R13)</f>
        <v>160</v>
      </c>
      <c r="W13" s="33">
        <f>SUM(E13,G13,I13,K13,M13,O13,Q13,U13,S13)</f>
        <v>4957798</v>
      </c>
      <c r="X13" s="26"/>
    </row>
    <row r="14" spans="1:24" ht="14.25">
      <c r="A14" s="34"/>
      <c r="B14" s="9"/>
      <c r="C14" s="9"/>
      <c r="D14" s="34"/>
      <c r="E14" s="18"/>
      <c r="F14" s="18"/>
      <c r="G14" s="18"/>
      <c r="H14" s="18"/>
      <c r="I14" s="18"/>
      <c r="J14" s="18"/>
      <c r="K14" s="18"/>
      <c r="L14" s="18"/>
      <c r="M14" s="35"/>
      <c r="N14" s="9"/>
      <c r="O14" s="10"/>
      <c r="P14" s="34"/>
      <c r="Q14" s="35"/>
      <c r="R14" s="9"/>
      <c r="S14" s="18"/>
      <c r="T14" s="18"/>
      <c r="U14" s="18"/>
      <c r="V14" s="34"/>
      <c r="W14" s="10"/>
      <c r="X14" s="26"/>
    </row>
    <row r="15" spans="1:24" ht="14.25">
      <c r="A15" s="29">
        <v>5</v>
      </c>
      <c r="B15" s="7" t="s">
        <v>4</v>
      </c>
      <c r="C15" s="7"/>
      <c r="D15" s="26">
        <v>2</v>
      </c>
      <c r="E15" s="17">
        <v>268400</v>
      </c>
      <c r="F15" s="17"/>
      <c r="G15" s="17"/>
      <c r="H15" s="17">
        <v>9</v>
      </c>
      <c r="I15" s="17">
        <v>117375</v>
      </c>
      <c r="J15" s="17">
        <v>26</v>
      </c>
      <c r="K15" s="17">
        <v>438117</v>
      </c>
      <c r="L15" s="17">
        <v>103</v>
      </c>
      <c r="M15" s="31">
        <v>4448669</v>
      </c>
      <c r="N15" s="7"/>
      <c r="O15" s="8"/>
      <c r="P15" s="26"/>
      <c r="Q15" s="31"/>
      <c r="R15" s="7"/>
      <c r="S15" s="17"/>
      <c r="T15" s="17">
        <f>2+4</f>
        <v>6</v>
      </c>
      <c r="U15" s="17">
        <f>22000+42590</f>
        <v>64590</v>
      </c>
      <c r="V15" s="32">
        <f>SUM(D15,F15,H15,J15,L15,N15,P15,T15,R15)</f>
        <v>146</v>
      </c>
      <c r="W15" s="33">
        <f>SUM(E15,G15,I15,K15,M15,O15,Q15,U15,S15)</f>
        <v>5337151</v>
      </c>
      <c r="X15" s="26"/>
    </row>
    <row r="16" spans="1:24" ht="14.25">
      <c r="A16" s="34"/>
      <c r="B16" s="9"/>
      <c r="C16" s="9"/>
      <c r="D16" s="34"/>
      <c r="E16" s="18"/>
      <c r="F16" s="18"/>
      <c r="G16" s="18"/>
      <c r="H16" s="18"/>
      <c r="I16" s="18"/>
      <c r="J16" s="18"/>
      <c r="K16" s="18"/>
      <c r="L16" s="18"/>
      <c r="M16" s="35"/>
      <c r="N16" s="9"/>
      <c r="O16" s="10"/>
      <c r="P16" s="34"/>
      <c r="Q16" s="35"/>
      <c r="R16" s="9"/>
      <c r="S16" s="18"/>
      <c r="T16" s="18"/>
      <c r="U16" s="18"/>
      <c r="V16" s="34"/>
      <c r="W16" s="10"/>
      <c r="X16" s="26"/>
    </row>
    <row r="17" spans="1:24" ht="14.25">
      <c r="A17" s="29">
        <v>6</v>
      </c>
      <c r="B17" s="7" t="s">
        <v>16</v>
      </c>
      <c r="C17" s="7"/>
      <c r="D17" s="26">
        <v>3</v>
      </c>
      <c r="E17" s="17">
        <v>311300</v>
      </c>
      <c r="F17" s="17"/>
      <c r="G17" s="17"/>
      <c r="H17" s="17">
        <v>29</v>
      </c>
      <c r="I17" s="17">
        <v>464403</v>
      </c>
      <c r="J17" s="17">
        <v>17</v>
      </c>
      <c r="K17" s="17">
        <v>467595</v>
      </c>
      <c r="L17" s="17">
        <v>117</v>
      </c>
      <c r="M17" s="31">
        <v>5628137</v>
      </c>
      <c r="N17" s="7"/>
      <c r="O17" s="8"/>
      <c r="P17" s="26">
        <v>1</v>
      </c>
      <c r="Q17" s="31">
        <v>19640</v>
      </c>
      <c r="R17" s="7"/>
      <c r="S17" s="17"/>
      <c r="T17" s="17">
        <f>13+6</f>
        <v>19</v>
      </c>
      <c r="U17" s="17">
        <f>564258+45645</f>
        <v>609903</v>
      </c>
      <c r="V17" s="32">
        <f>SUM(D17,F17,H17,J17,L17,N17,P17,T17,R17)</f>
        <v>186</v>
      </c>
      <c r="W17" s="33">
        <f>SUM(E17,G17,I17,K17,M17,O17,Q17,U17,S17)</f>
        <v>7500978</v>
      </c>
      <c r="X17" s="26"/>
    </row>
    <row r="18" spans="1:24" ht="14.25">
      <c r="A18" s="34"/>
      <c r="B18" s="9"/>
      <c r="C18" s="9"/>
      <c r="D18" s="34"/>
      <c r="E18" s="18"/>
      <c r="F18" s="18"/>
      <c r="G18" s="18"/>
      <c r="H18" s="18"/>
      <c r="I18" s="18"/>
      <c r="J18" s="18"/>
      <c r="K18" s="18"/>
      <c r="L18" s="18"/>
      <c r="M18" s="35"/>
      <c r="N18" s="9"/>
      <c r="O18" s="10"/>
      <c r="P18" s="34"/>
      <c r="Q18" s="35"/>
      <c r="R18" s="9"/>
      <c r="S18" s="18"/>
      <c r="T18" s="18"/>
      <c r="U18" s="18"/>
      <c r="V18" s="34"/>
      <c r="W18" s="10"/>
      <c r="X18" s="26"/>
    </row>
    <row r="19" spans="1:24" ht="15" thickBot="1">
      <c r="A19" s="29">
        <v>7</v>
      </c>
      <c r="B19" s="7" t="s">
        <v>5</v>
      </c>
      <c r="C19" s="7"/>
      <c r="D19" s="26"/>
      <c r="E19" s="17"/>
      <c r="F19" s="17"/>
      <c r="G19" s="17"/>
      <c r="H19" s="17">
        <v>3</v>
      </c>
      <c r="I19" s="17">
        <v>126640</v>
      </c>
      <c r="J19" s="17">
        <v>8</v>
      </c>
      <c r="K19" s="17">
        <v>22491</v>
      </c>
      <c r="L19" s="17">
        <v>2</v>
      </c>
      <c r="M19" s="31">
        <v>60733</v>
      </c>
      <c r="N19" s="7">
        <v>2</v>
      </c>
      <c r="O19" s="8">
        <v>47543</v>
      </c>
      <c r="P19" s="26"/>
      <c r="Q19" s="31"/>
      <c r="R19" s="7">
        <v>7</v>
      </c>
      <c r="S19" s="17">
        <v>388245</v>
      </c>
      <c r="T19" s="17">
        <f>1+3</f>
        <v>4</v>
      </c>
      <c r="U19" s="17">
        <f>26500+28885</f>
        <v>55385</v>
      </c>
      <c r="V19" s="32">
        <f>SUM(D19,F19,H19,J19,L19,N19,P19,T19,R19)</f>
        <v>26</v>
      </c>
      <c r="W19" s="33">
        <f>SUM(E19,G19,I19,K19,M19,O19,Q19,U19,S19)</f>
        <v>701037</v>
      </c>
      <c r="X19" s="26"/>
    </row>
    <row r="20" spans="1:24" ht="14.25" customHeight="1" thickTop="1">
      <c r="A20" s="36"/>
      <c r="B20" s="11"/>
      <c r="C20" s="11"/>
      <c r="D20" s="37"/>
      <c r="E20" s="19"/>
      <c r="F20" s="19"/>
      <c r="G20" s="19"/>
      <c r="H20" s="19"/>
      <c r="I20" s="19"/>
      <c r="J20" s="19"/>
      <c r="K20" s="19"/>
      <c r="L20" s="19"/>
      <c r="M20" s="38"/>
      <c r="N20" s="11"/>
      <c r="O20" s="12"/>
      <c r="P20" s="37"/>
      <c r="Q20" s="38"/>
      <c r="R20" s="11"/>
      <c r="S20" s="19"/>
      <c r="T20" s="19"/>
      <c r="U20" s="19"/>
      <c r="V20" s="37"/>
      <c r="W20" s="12"/>
      <c r="X20" s="26"/>
    </row>
    <row r="21" spans="1:24" ht="15" thickBot="1">
      <c r="A21" s="46"/>
      <c r="B21" s="64" t="s">
        <v>6</v>
      </c>
      <c r="C21" s="64"/>
      <c r="D21" s="46">
        <f aca="true" t="shared" si="0" ref="D21:V21">SUM(D6:D19)</f>
        <v>12</v>
      </c>
      <c r="E21" s="65">
        <f t="shared" si="0"/>
        <v>1600000</v>
      </c>
      <c r="F21" s="65">
        <f t="shared" si="0"/>
        <v>9</v>
      </c>
      <c r="G21" s="65">
        <f t="shared" si="0"/>
        <v>178279</v>
      </c>
      <c r="H21" s="65">
        <f t="shared" si="0"/>
        <v>137</v>
      </c>
      <c r="I21" s="65">
        <f t="shared" si="0"/>
        <v>4894157</v>
      </c>
      <c r="J21" s="65">
        <f t="shared" si="0"/>
        <v>142</v>
      </c>
      <c r="K21" s="65">
        <f t="shared" si="0"/>
        <v>2553067</v>
      </c>
      <c r="L21" s="65">
        <f t="shared" si="0"/>
        <v>497</v>
      </c>
      <c r="M21" s="66">
        <f t="shared" si="0"/>
        <v>21717337</v>
      </c>
      <c r="N21" s="64">
        <f t="shared" si="0"/>
        <v>11</v>
      </c>
      <c r="O21" s="67">
        <f t="shared" si="0"/>
        <v>1642072</v>
      </c>
      <c r="P21" s="46">
        <f aca="true" t="shared" si="1" ref="P21:U21">SUM(P6:P19)</f>
        <v>5</v>
      </c>
      <c r="Q21" s="66">
        <f t="shared" si="1"/>
        <v>117248</v>
      </c>
      <c r="R21" s="64">
        <f t="shared" si="1"/>
        <v>7</v>
      </c>
      <c r="S21" s="65">
        <f t="shared" si="1"/>
        <v>388245</v>
      </c>
      <c r="T21" s="65">
        <f t="shared" si="1"/>
        <v>63</v>
      </c>
      <c r="U21" s="65">
        <f t="shared" si="1"/>
        <v>2384875</v>
      </c>
      <c r="V21" s="46">
        <f t="shared" si="0"/>
        <v>883</v>
      </c>
      <c r="W21" s="67">
        <f>SUM(W6:W19)</f>
        <v>35475280</v>
      </c>
      <c r="X21" s="26"/>
    </row>
    <row r="22" spans="1:24" ht="16.5" customHeight="1">
      <c r="A22" s="72" t="s">
        <v>23</v>
      </c>
      <c r="B22" s="73"/>
      <c r="C22" s="74"/>
      <c r="D22" s="7"/>
      <c r="E22" s="39"/>
      <c r="F22" s="7"/>
      <c r="G22" s="39"/>
      <c r="H22" s="20"/>
      <c r="I22" s="39"/>
      <c r="J22" s="7"/>
      <c r="K22" s="39"/>
      <c r="L22" s="20"/>
      <c r="M22" s="40"/>
      <c r="N22" s="7"/>
      <c r="O22" s="13"/>
      <c r="P22" s="26"/>
      <c r="Q22" s="40"/>
      <c r="R22" s="7"/>
      <c r="S22" s="7"/>
      <c r="T22" s="20"/>
      <c r="U22" s="40"/>
      <c r="V22" s="26"/>
      <c r="W22" s="13"/>
      <c r="X22" s="26"/>
    </row>
    <row r="23" spans="1:24" ht="16.5" customHeight="1">
      <c r="A23" s="81" t="s">
        <v>24</v>
      </c>
      <c r="B23" s="82"/>
      <c r="C23" s="83"/>
      <c r="D23" s="14"/>
      <c r="E23" s="41">
        <v>1600000</v>
      </c>
      <c r="F23" s="14"/>
      <c r="G23" s="41">
        <v>230808</v>
      </c>
      <c r="H23" s="21"/>
      <c r="I23" s="41">
        <v>5542157</v>
      </c>
      <c r="J23" s="14"/>
      <c r="K23" s="41">
        <v>3204727</v>
      </c>
      <c r="L23" s="21"/>
      <c r="M23" s="42">
        <v>23837588</v>
      </c>
      <c r="N23" s="14"/>
      <c r="O23" s="41">
        <v>1826561</v>
      </c>
      <c r="P23" s="32"/>
      <c r="Q23" s="44">
        <v>500640</v>
      </c>
      <c r="R23" s="45"/>
      <c r="S23" s="7">
        <v>418500</v>
      </c>
      <c r="T23" s="43"/>
      <c r="U23" s="44">
        <f>1073508+2060553</f>
        <v>3134061</v>
      </c>
      <c r="V23" s="26"/>
      <c r="W23" s="13">
        <f>SUM(E23,G23,I23,K23,M23,O23,Q23,U23,S23)</f>
        <v>40295042</v>
      </c>
      <c r="X23" s="26"/>
    </row>
    <row r="24" spans="1:24" ht="19.5" customHeight="1" thickBot="1">
      <c r="A24" s="69" t="s">
        <v>25</v>
      </c>
      <c r="B24" s="70"/>
      <c r="C24" s="71"/>
      <c r="D24" s="46"/>
      <c r="E24" s="47">
        <f>E21/E23</f>
        <v>1</v>
      </c>
      <c r="F24" s="48"/>
      <c r="G24" s="49">
        <f>G21/G23</f>
        <v>0.7724125680219056</v>
      </c>
      <c r="H24" s="22"/>
      <c r="I24" s="15">
        <f>I21/I23</f>
        <v>0.8830780145708611</v>
      </c>
      <c r="J24" s="22"/>
      <c r="K24" s="15">
        <f>K21/K23</f>
        <v>0.7966566262898525</v>
      </c>
      <c r="L24" s="22"/>
      <c r="M24" s="50">
        <f>M21/M23</f>
        <v>0.9110542979432315</v>
      </c>
      <c r="N24" s="15"/>
      <c r="O24" s="68">
        <f>O21/O23</f>
        <v>0.8989965295437711</v>
      </c>
      <c r="P24" s="51"/>
      <c r="Q24" s="52">
        <f>Q21/Q23</f>
        <v>0.2341962288271013</v>
      </c>
      <c r="R24" s="53"/>
      <c r="S24" s="53">
        <f>S21/S23</f>
        <v>0.9277060931899641</v>
      </c>
      <c r="T24" s="54"/>
      <c r="U24" s="52">
        <f>U21/U23</f>
        <v>0.7609535998182549</v>
      </c>
      <c r="V24" s="55"/>
      <c r="W24" s="68">
        <f>W21/W23</f>
        <v>0.880388212525005</v>
      </c>
      <c r="X24" s="26"/>
    </row>
    <row r="25" spans="1:23" ht="14.25">
      <c r="A25" s="7"/>
      <c r="B25" s="7"/>
      <c r="C25" s="7" t="s"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125" ht="14.25">
      <c r="C125" s="56" t="s">
        <v>7</v>
      </c>
    </row>
  </sheetData>
  <sheetProtection/>
  <mergeCells count="14">
    <mergeCell ref="D4:E4"/>
    <mergeCell ref="F4:G4"/>
    <mergeCell ref="H4:I4"/>
    <mergeCell ref="J4:K4"/>
    <mergeCell ref="A24:C24"/>
    <mergeCell ref="A22:C22"/>
    <mergeCell ref="T4:U4"/>
    <mergeCell ref="D1:V1"/>
    <mergeCell ref="V4:W4"/>
    <mergeCell ref="A23:C23"/>
    <mergeCell ref="L4:M4"/>
    <mergeCell ref="N4:O4"/>
    <mergeCell ref="P4:Q4"/>
    <mergeCell ref="R4:S4"/>
  </mergeCells>
  <printOptions horizontalCentered="1"/>
  <pageMargins left="0.36" right="0.16" top="0.7874015748031497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